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best.sharepoint.com/teams/SalesforceImplementation/Shared Documents/General/Data Migration/queries/ETL/"/>
    </mc:Choice>
  </mc:AlternateContent>
  <xr:revisionPtr revIDLastSave="11" documentId="8_{D47FAB55-3210-4831-9305-310CDA73E7E8}" xr6:coauthVersionLast="47" xr6:coauthVersionMax="47" xr10:uidLastSave="{0D380BE9-99DB-4C14-9C83-433C9CD03EF3}"/>
  <bookViews>
    <workbookView xWindow="-108" yWindow="-108" windowWidth="23256" windowHeight="12576" firstSheet="1" activeTab="1" xr2:uid="{44FCA090-AF8C-4A1A-8034-FDF4AC5C49C1}"/>
  </bookViews>
  <sheets>
    <sheet name="StageName" sheetId="7" r:id="rId1"/>
    <sheet name="Picklist-MultiSelect" sheetId="8" r:id="rId2"/>
    <sheet name="Picklist" sheetId="5" r:id="rId3"/>
    <sheet name="Null-Neg-Zero" sheetId="4" r:id="rId4"/>
    <sheet name="checkbox_0-1" sheetId="6" r:id="rId5"/>
    <sheet name="checkbox_Y-N" sheetId="3" r:id="rId6"/>
    <sheet name="Transform-FieldsList" sheetId="2" r:id="rId7"/>
    <sheet name="Extract-FleidsList" sheetId="1" r:id="rId8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8" l="1"/>
  <c r="H16" i="8"/>
  <c r="H15" i="8"/>
  <c r="H14" i="8"/>
  <c r="H13" i="8"/>
  <c r="H12" i="8"/>
  <c r="H11" i="8"/>
  <c r="H10" i="8"/>
  <c r="H9" i="8"/>
  <c r="H8" i="8"/>
  <c r="G5" i="5"/>
  <c r="G4" i="5"/>
  <c r="G3" i="5"/>
  <c r="G21" i="8"/>
  <c r="G2" i="8"/>
  <c r="H7" i="8"/>
  <c r="H6" i="8"/>
  <c r="H5" i="8"/>
  <c r="H3" i="8"/>
  <c r="H4" i="8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C7" i="1"/>
  <c r="C3" i="1"/>
  <c r="C2" i="1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48" i="7"/>
  <c r="H46" i="7"/>
  <c r="H8" i="7"/>
  <c r="H7" i="7"/>
  <c r="H6" i="7"/>
  <c r="H5" i="7"/>
  <c r="H4" i="7"/>
  <c r="H3" i="7"/>
  <c r="C4" i="6"/>
  <c r="C3" i="6"/>
  <c r="C7" i="6"/>
  <c r="G90" i="5"/>
  <c r="G88" i="5"/>
  <c r="C4" i="4"/>
  <c r="C5" i="4"/>
  <c r="C3" i="4"/>
  <c r="C7" i="4"/>
  <c r="C7" i="3"/>
  <c r="C4" i="3"/>
  <c r="C3" i="3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C11" i="1"/>
  <c r="C9" i="1"/>
  <c r="C6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C8" i="1"/>
  <c r="C5" i="1"/>
  <c r="C4" i="1"/>
  <c r="C1" i="8"/>
</calcChain>
</file>

<file path=xl/sharedStrings.xml><?xml version="1.0" encoding="utf-8"?>
<sst xmlns="http://schemas.openxmlformats.org/spreadsheetml/2006/main" count="388" uniqueCount="165">
  <si>
    <t>source</t>
  </si>
  <si>
    <t>target</t>
  </si>
  <si>
    <t>SELECT fields line</t>
  </si>
  <si>
    <t>CreatedBy</t>
  </si>
  <si>
    <t>CreationDate</t>
  </si>
  <si>
    <t>LastUpdateDate</t>
  </si>
  <si>
    <t>LastUpdatedBy</t>
  </si>
  <si>
    <t>AIMS_ACCT</t>
  </si>
  <si>
    <t>AIMSAccount__c</t>
  </si>
  <si>
    <t>OwnerCorpEmplId</t>
  </si>
  <si>
    <t>Name</t>
  </si>
  <si>
    <t>CreatedById</t>
  </si>
  <si>
    <t>CreatedDate</t>
  </si>
  <si>
    <t>LastModifiedDate</t>
  </si>
  <si>
    <t>LastModifiedById</t>
  </si>
  <si>
    <t>TFTLSpend__c</t>
  </si>
  <si>
    <t>END</t>
  </si>
  <si>
    <t>ELSE 'false'</t>
  </si>
  <si>
    <t>,CASE</t>
  </si>
  <si>
    <t>'true'</t>
  </si>
  <si>
    <t>'false'</t>
  </si>
  <si>
    <t>StatusCode</t>
  </si>
  <si>
    <t>StatusCode__c</t>
  </si>
  <si>
    <t>StageName</t>
  </si>
  <si>
    <t>osc</t>
  </si>
  <si>
    <t>sfdc</t>
  </si>
  <si>
    <t>operator</t>
  </si>
  <si>
    <t>=</t>
  </si>
  <si>
    <t>CASE</t>
  </si>
  <si>
    <t>Primary__c</t>
  </si>
  <si>
    <t>01-Discovery</t>
  </si>
  <si>
    <t>Discovery</t>
  </si>
  <si>
    <t>01-Initial Renewal Evaluation</t>
  </si>
  <si>
    <t>Initial Evaluation</t>
  </si>
  <si>
    <t>01-Qualification</t>
  </si>
  <si>
    <t>Qualify</t>
  </si>
  <si>
    <t>02-Needs Analysis</t>
  </si>
  <si>
    <t>Needs Analysis</t>
  </si>
  <si>
    <t>02-Negotiation</t>
  </si>
  <si>
    <t>Negotiation</t>
  </si>
  <si>
    <t>02-Qualification</t>
  </si>
  <si>
    <t>03-Needs Analysis</t>
  </si>
  <si>
    <t>03-Negotiation</t>
  </si>
  <si>
    <t>03-Onboarding</t>
  </si>
  <si>
    <t>Onboarding</t>
  </si>
  <si>
    <t>04-Closed Won</t>
  </si>
  <si>
    <t>Closed Won</t>
  </si>
  <si>
    <t>04-Negotiation</t>
  </si>
  <si>
    <t>04-Onboarding</t>
  </si>
  <si>
    <t>05-Closed Won</t>
  </si>
  <si>
    <t>05-Onboarding</t>
  </si>
  <si>
    <t>06-Closed Won</t>
  </si>
  <si>
    <t>Create Solution</t>
  </si>
  <si>
    <t>Establish Price/Contract</t>
  </si>
  <si>
    <t>Identify Opportunity</t>
  </si>
  <si>
    <t>Onboard/Trial</t>
  </si>
  <si>
    <t>Trial</t>
  </si>
  <si>
    <t>WON</t>
  </si>
  <si>
    <t>OPEN</t>
  </si>
  <si>
    <t>IsWon</t>
  </si>
  <si>
    <t>Closed Lost</t>
  </si>
  <si>
    <t>LOST</t>
  </si>
  <si>
    <t>NO_SALE</t>
  </si>
  <si>
    <t>BusinessPlanId</t>
  </si>
  <si>
    <t>BusinessPlanTypeCode</t>
  </si>
  <si>
    <t>Description</t>
  </si>
  <si>
    <t>PeriodTypeCode</t>
  </si>
  <si>
    <t>PeriodStartName</t>
  </si>
  <si>
    <t>PeriodEndName</t>
  </si>
  <si>
    <t>PeriodRangeDisplayName</t>
  </si>
  <si>
    <t>Challenges_c</t>
  </si>
  <si>
    <t>Value_c</t>
  </si>
  <si>
    <t>Goals_c</t>
  </si>
  <si>
    <t>Needs_c</t>
  </si>
  <si>
    <t>Solutions_c</t>
  </si>
  <si>
    <t>ValuesFCL_c</t>
  </si>
  <si>
    <t>NeedsFCL_c</t>
  </si>
  <si>
    <t>ChallengesFCL_c</t>
  </si>
  <si>
    <t>GoalsFCL_c</t>
  </si>
  <si>
    <t>BusinessPlanTypeCode__c</t>
  </si>
  <si>
    <t>Description__c</t>
  </si>
  <si>
    <t>PeriodTypeCode__c</t>
  </si>
  <si>
    <t>PeriodStartName__c</t>
  </si>
  <si>
    <t>PeriodEndName__c</t>
  </si>
  <si>
    <t>PeriodRangeDisplayName__c</t>
  </si>
  <si>
    <t>Challenges__c</t>
  </si>
  <si>
    <t>Value__c</t>
  </si>
  <si>
    <t>Goals__c</t>
  </si>
  <si>
    <t>Needs__c</t>
  </si>
  <si>
    <t>Solutions__c</t>
  </si>
  <si>
    <t>ValuesFCL__c</t>
  </si>
  <si>
    <t>NeedsFCL__c</t>
  </si>
  <si>
    <t>ChallengesFCL__c</t>
  </si>
  <si>
    <t>GoalsFCL__c</t>
  </si>
  <si>
    <t>Id</t>
  </si>
  <si>
    <t>PACE_BusinessPlanId__c</t>
  </si>
  <si>
    <t>OwnerId</t>
  </si>
  <si>
    <t>OwnerCorpEmplId__c</t>
  </si>
  <si>
    <t xml:space="preserve"> -- lookup in AccountPlan__c_L_02.sql</t>
  </si>
  <si>
    <t xml:space="preserve">     -- lookup in AccountPlan__c_L_01.sql -- Config ???</t>
  </si>
  <si>
    <t xml:space="preserve"> -- lookup in AccountPlan__c_L_01.sql</t>
  </si>
  <si>
    <t xml:space="preserve">  </t>
  </si>
  <si>
    <t>Field:</t>
  </si>
  <si>
    <t># value-pairs</t>
  </si>
  <si>
    <t xml:space="preserve">,REPLACE( -- INSERT </t>
  </si>
  <si>
    <t>more REPLACE(</t>
  </si>
  <si>
    <t xml:space="preserve">    BusinessPlanId AS </t>
  </si>
  <si>
    <t xml:space="preserve">    ,BusinessPlanId AS </t>
  </si>
  <si>
    <t xml:space="preserve">    ,[Name] AS </t>
  </si>
  <si>
    <t xml:space="preserve">    ,BusinessPlanTypeCode AS </t>
  </si>
  <si>
    <t xml:space="preserve">    ,StatusCode AS </t>
  </si>
  <si>
    <t xml:space="preserve">    ,AIMS_ACCT AS </t>
  </si>
  <si>
    <t>Account__c</t>
  </si>
  <si>
    <t xml:space="preserve">    ,OwnerCorpEmplId AS </t>
  </si>
  <si>
    <t xml:space="preserve">    ,CreatedBy AS </t>
  </si>
  <si>
    <t xml:space="preserve">    ,LEFT(CreationDate, 19) AS </t>
  </si>
  <si>
    <t xml:space="preserve">    ,LastUpdatedBy AS </t>
  </si>
  <si>
    <t xml:space="preserve">    ,LEFT(LastUpdateDate, 19) AS </t>
  </si>
  <si>
    <t xml:space="preserve">    ,Description AS </t>
  </si>
  <si>
    <t xml:space="preserve">    ,N'20' + SUBSTRING(PeriodStartName, 5, 2) AS </t>
  </si>
  <si>
    <t>PlanYear__c</t>
  </si>
  <si>
    <t xml:space="preserve">    ,Challenges_c AS </t>
  </si>
  <si>
    <t xml:space="preserve">    ,ChallengesFCL_c AS </t>
  </si>
  <si>
    <t xml:space="preserve">    ,Goals_c AS </t>
  </si>
  <si>
    <t xml:space="preserve">    ,GoalsFCL_c AS </t>
  </si>
  <si>
    <t xml:space="preserve">    ,Needs_c AS </t>
  </si>
  <si>
    <t xml:space="preserve">    ,NeedsFCL_c AS </t>
  </si>
  <si>
    <t xml:space="preserve">    ,Value_c AS </t>
  </si>
  <si>
    <t xml:space="preserve">    ,ValuesFCL_c AS </t>
  </si>
  <si>
    <t>DecisionMakingStructure__c</t>
  </si>
  <si>
    <t>BLENDED</t>
  </si>
  <si>
    <t>Blended</t>
  </si>
  <si>
    <t>CENTRALIZED</t>
  </si>
  <si>
    <t>Centralized</t>
  </si>
  <si>
    <t>DECENTRALIZED</t>
  </si>
  <si>
    <t>Decentralized</t>
  </si>
  <si>
    <t>CurrentRisk__c</t>
  </si>
  <si>
    <t>BUSINESS IS DOWN</t>
  </si>
  <si>
    <t>Business is down</t>
  </si>
  <si>
    <t>CHANGE IN PERSONNEL</t>
  </si>
  <si>
    <t>Change in personnel</t>
  </si>
  <si>
    <t>CLAIMS</t>
  </si>
  <si>
    <t>Claims</t>
  </si>
  <si>
    <t>COMPANY CLOSED</t>
  </si>
  <si>
    <t>Company closed</t>
  </si>
  <si>
    <t>COMPANY WAS PURCHASED</t>
  </si>
  <si>
    <t>Company was purchased</t>
  </si>
  <si>
    <t>CUSTOMER IS NOT AT RISK</t>
  </si>
  <si>
    <t>Customer is not at risk</t>
  </si>
  <si>
    <t>CUSTOMER NOT RESPONDING/UNWILL</t>
  </si>
  <si>
    <t>Customer not responding/Unwilling to meet</t>
  </si>
  <si>
    <t>I DON'T KNOW THE REASON</t>
  </si>
  <si>
    <t>I don't know the reason</t>
  </si>
  <si>
    <t>LOCATION CLOSED</t>
  </si>
  <si>
    <t>Location closed</t>
  </si>
  <si>
    <t>OTHER PLEASE LEAVE COMMENT</t>
  </si>
  <si>
    <t>Other - Please leave comment</t>
  </si>
  <si>
    <t>PRICE</t>
  </si>
  <si>
    <t>Price</t>
  </si>
  <si>
    <t>PRICE CMC SPECIFIC</t>
  </si>
  <si>
    <t>Price - CMC specific</t>
  </si>
  <si>
    <t>SEASONAL</t>
  </si>
  <si>
    <t>Seasonal</t>
  </si>
  <si>
    <t>SERVICE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</si>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</sst>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0" borderId="2" xfId="0" applyFont="1" applyBorder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2557-2496-4A4C-88DF-7B1CB34A08CB}">
  <dimension ref="A1:J48"/>
  <sheetViews>
    <sheetView topLeftCell="B1" workbookViewId="0">
      <pane ySplit="1" topLeftCell="A33" activePane="bottomLeft" state="frozen"/>
      <selection pane="bottomLeft" activeCell="H48" sqref="G2:H48"/>
    </sheetView>
  </sheetViews>
  <sheetFormatPr defaultColWidth="9.109375" defaultRowHeight="14.4" x14ac:dyDescent="0.3"/>
  <cols>
    <col min="1" max="1" width="26.5546875" style="3" customWidth="1"/>
    <col min="2" max="2" width="8.6640625" style="3" bestFit="1" customWidth="1"/>
    <col min="3" max="3" width="26.5546875" style="1" customWidth="1"/>
    <col min="4" max="4" width="5.6640625" style="1" customWidth="1"/>
    <col min="5" max="6" width="26.5546875" style="1" customWidth="1"/>
    <col min="7" max="7" width="9.109375" style="3"/>
    <col min="8" max="8" width="60.6640625" style="1" customWidth="1"/>
    <col min="9" max="16384" width="9.109375" style="3"/>
  </cols>
  <sheetData>
    <row r="1" spans="1:10" x14ac:dyDescent="0.3">
      <c r="A1" s="3" t="s">
        <v>23</v>
      </c>
      <c r="B1" s="4" t="s">
        <v>26</v>
      </c>
      <c r="C1" s="1" t="s">
        <v>24</v>
      </c>
      <c r="E1" s="1" t="s">
        <v>25</v>
      </c>
      <c r="F1" s="1" t="s">
        <v>22</v>
      </c>
      <c r="G1" s="3" t="s">
        <v>28</v>
      </c>
      <c r="I1" s="5"/>
      <c r="J1" s="5"/>
    </row>
    <row r="2" spans="1:10" x14ac:dyDescent="0.3">
      <c r="B2" s="4"/>
      <c r="G2" s="3" t="s">
        <v>18</v>
      </c>
    </row>
    <row r="3" spans="1:10" x14ac:dyDescent="0.3">
      <c r="B3" s="4" t="s">
        <v>27</v>
      </c>
      <c r="C3" s="1" t="s">
        <v>30</v>
      </c>
      <c r="D3" s="1">
        <v>4772</v>
      </c>
      <c r="E3" s="1" t="s">
        <v>31</v>
      </c>
      <c r="H3" s="1" t="str">
        <f>"WHEN " &amp; $A$1 &amp; " " &amp; B3 &amp; " '" &amp; SUBSTITUTE(C3, "'", "''") &amp; "' THEN '" &amp; SUBSTITUTE(E3, "'", "''") &amp; "'"</f>
        <v>WHEN StageName = '01-Discovery' THEN 'Discovery'</v>
      </c>
    </row>
    <row r="4" spans="1:10" ht="28.8" x14ac:dyDescent="0.3">
      <c r="B4" s="4" t="s">
        <v>27</v>
      </c>
      <c r="C4" s="1" t="s">
        <v>32</v>
      </c>
      <c r="D4" s="1">
        <v>1860</v>
      </c>
      <c r="E4" s="1" t="s">
        <v>33</v>
      </c>
      <c r="H4" s="1" t="str">
        <f>"WHEN " &amp; $A$1 &amp; " " &amp; B4 &amp; " '" &amp; SUBSTITUTE(C4, "'", "''") &amp; "' THEN '" &amp; SUBSTITUTE(E4, "'", "''") &amp; "'"</f>
        <v>WHEN StageName = '01-Initial Renewal Evaluation' THEN 'Initial Evaluation'</v>
      </c>
    </row>
    <row r="5" spans="1:10" x14ac:dyDescent="0.3">
      <c r="B5" s="4" t="s">
        <v>27</v>
      </c>
      <c r="C5" s="1" t="s">
        <v>34</v>
      </c>
      <c r="D5" s="1">
        <v>2202</v>
      </c>
      <c r="E5" s="1" t="s">
        <v>35</v>
      </c>
      <c r="H5" s="1" t="str">
        <f>"WHEN " &amp; $A$1 &amp; " " &amp; B5 &amp; " '" &amp; SUBSTITUTE(C5, "'", "''") &amp; "' THEN '" &amp; SUBSTITUTE(E5, "'", "''") &amp; "'"</f>
        <v>WHEN StageName = '01-Qualification' THEN 'Qualify'</v>
      </c>
    </row>
    <row r="6" spans="1:10" x14ac:dyDescent="0.3">
      <c r="B6" s="4" t="s">
        <v>27</v>
      </c>
      <c r="C6" s="1" t="s">
        <v>36</v>
      </c>
      <c r="D6" s="1">
        <v>79</v>
      </c>
      <c r="E6" s="1" t="s">
        <v>37</v>
      </c>
      <c r="H6" s="1" t="str">
        <f>"WHEN " &amp; $A$1 &amp; " " &amp; B6 &amp; " '" &amp; SUBSTITUTE(C6, "'", "''") &amp; "' THEN '" &amp; SUBSTITUTE(E6, "'", "''") &amp; "'"</f>
        <v>WHEN StageName = '02-Needs Analysis' THEN 'Needs Analysis'</v>
      </c>
    </row>
    <row r="7" spans="1:10" x14ac:dyDescent="0.3">
      <c r="B7" s="4" t="s">
        <v>27</v>
      </c>
      <c r="C7" s="1" t="s">
        <v>38</v>
      </c>
      <c r="D7" s="1">
        <v>39</v>
      </c>
      <c r="E7" s="1" t="s">
        <v>39</v>
      </c>
      <c r="H7" s="1" t="str">
        <f t="shared" ref="H7:H17" si="0">"WHEN " &amp; $A$1 &amp; " " &amp; B7 &amp; " '" &amp; SUBSTITUTE(C7, "'", "''") &amp; "' THEN '" &amp; SUBSTITUTE(E7, "'", "''") &amp; "'"</f>
        <v>WHEN StageName = '02-Negotiation' THEN 'Negotiation'</v>
      </c>
    </row>
    <row r="8" spans="1:10" x14ac:dyDescent="0.3">
      <c r="B8" s="4" t="s">
        <v>27</v>
      </c>
      <c r="C8" s="1" t="s">
        <v>40</v>
      </c>
      <c r="D8" s="1">
        <v>147</v>
      </c>
      <c r="E8" s="1" t="s">
        <v>35</v>
      </c>
      <c r="H8" s="1" t="str">
        <f t="shared" si="0"/>
        <v>WHEN StageName = '02-Qualification' THEN 'Qualify'</v>
      </c>
    </row>
    <row r="9" spans="1:10" x14ac:dyDescent="0.3">
      <c r="B9" s="4" t="s">
        <v>27</v>
      </c>
      <c r="C9" s="1" t="s">
        <v>41</v>
      </c>
      <c r="D9" s="1">
        <v>153</v>
      </c>
      <c r="E9" s="1" t="s">
        <v>37</v>
      </c>
      <c r="H9" s="1" t="str">
        <f t="shared" si="0"/>
        <v>WHEN StageName = '03-Needs Analysis' THEN 'Needs Analysis'</v>
      </c>
    </row>
    <row r="10" spans="1:10" x14ac:dyDescent="0.3">
      <c r="B10" s="4" t="s">
        <v>27</v>
      </c>
      <c r="C10" s="1" t="s">
        <v>42</v>
      </c>
      <c r="D10" s="1">
        <v>126</v>
      </c>
      <c r="E10" s="1" t="s">
        <v>39</v>
      </c>
      <c r="H10" s="1" t="str">
        <f t="shared" si="0"/>
        <v>WHEN StageName = '03-Negotiation' THEN 'Negotiation'</v>
      </c>
    </row>
    <row r="11" spans="1:10" x14ac:dyDescent="0.3">
      <c r="B11" s="4" t="s">
        <v>27</v>
      </c>
      <c r="C11" s="1" t="s">
        <v>43</v>
      </c>
      <c r="D11" s="1">
        <v>58</v>
      </c>
      <c r="E11" s="1" t="s">
        <v>44</v>
      </c>
      <c r="H11" s="1" t="str">
        <f t="shared" si="0"/>
        <v>WHEN StageName = '03-Onboarding' THEN 'Onboarding'</v>
      </c>
    </row>
    <row r="12" spans="1:10" x14ac:dyDescent="0.3">
      <c r="B12" s="4" t="s">
        <v>27</v>
      </c>
      <c r="C12" s="1" t="s">
        <v>45</v>
      </c>
      <c r="D12" s="1">
        <v>94</v>
      </c>
      <c r="E12" s="1" t="s">
        <v>46</v>
      </c>
      <c r="H12" s="1" t="str">
        <f t="shared" si="0"/>
        <v>WHEN StageName = '04-Closed Won' THEN 'Closed Won'</v>
      </c>
    </row>
    <row r="13" spans="1:10" x14ac:dyDescent="0.3">
      <c r="B13" s="4" t="s">
        <v>27</v>
      </c>
      <c r="C13" s="1" t="s">
        <v>47</v>
      </c>
      <c r="D13" s="1">
        <v>268</v>
      </c>
      <c r="E13" s="1" t="s">
        <v>39</v>
      </c>
      <c r="H13" s="1" t="str">
        <f t="shared" si="0"/>
        <v>WHEN StageName = '04-Negotiation' THEN 'Negotiation'</v>
      </c>
    </row>
    <row r="14" spans="1:10" x14ac:dyDescent="0.3">
      <c r="B14" s="4" t="s">
        <v>27</v>
      </c>
      <c r="C14" s="1" t="s">
        <v>48</v>
      </c>
      <c r="D14" s="1">
        <v>125</v>
      </c>
      <c r="E14" s="1" t="s">
        <v>44</v>
      </c>
      <c r="H14" s="1" t="str">
        <f t="shared" si="0"/>
        <v>WHEN StageName = '04-Onboarding' THEN 'Onboarding'</v>
      </c>
    </row>
    <row r="15" spans="1:10" x14ac:dyDescent="0.3">
      <c r="B15" s="4" t="s">
        <v>27</v>
      </c>
      <c r="C15" s="1" t="s">
        <v>49</v>
      </c>
      <c r="D15" s="1">
        <v>223</v>
      </c>
      <c r="E15" s="1" t="s">
        <v>46</v>
      </c>
      <c r="H15" s="1" t="str">
        <f t="shared" si="0"/>
        <v>WHEN StageName = '05-Closed Won' THEN 'Closed Won'</v>
      </c>
    </row>
    <row r="16" spans="1:10" x14ac:dyDescent="0.3">
      <c r="B16" s="4" t="s">
        <v>27</v>
      </c>
      <c r="C16" s="1" t="s">
        <v>50</v>
      </c>
      <c r="D16" s="1">
        <v>250</v>
      </c>
      <c r="E16" s="1" t="s">
        <v>44</v>
      </c>
      <c r="H16" s="1" t="str">
        <f t="shared" si="0"/>
        <v>WHEN StageName = '05-Onboarding' THEN 'Onboarding'</v>
      </c>
    </row>
    <row r="17" spans="2:8" x14ac:dyDescent="0.3">
      <c r="B17" s="4" t="s">
        <v>27</v>
      </c>
      <c r="C17" s="1" t="s">
        <v>51</v>
      </c>
      <c r="D17" s="1">
        <v>440</v>
      </c>
      <c r="E17" s="1" t="s">
        <v>46</v>
      </c>
      <c r="H17" s="1" t="str">
        <f t="shared" si="0"/>
        <v>WHEN StageName = '06-Closed Won' THEN 'Closed Won'</v>
      </c>
    </row>
    <row r="18" spans="2:8" ht="28.8" x14ac:dyDescent="0.3">
      <c r="B18" s="4" t="s">
        <v>27</v>
      </c>
      <c r="C18" s="1" t="s">
        <v>52</v>
      </c>
      <c r="D18" s="1">
        <v>15210</v>
      </c>
      <c r="E18" s="1" t="s">
        <v>37</v>
      </c>
      <c r="F18" s="1" t="s">
        <v>58</v>
      </c>
      <c r="H18" s="1" t="str">
        <f>"WHEN " &amp; $A$1 &amp; " " &amp; B18 &amp; " '" &amp; SUBSTITUTE(C18, "'", "''") &amp; "' AND " &amp; $F$1 &amp; " = '" &amp; $F18 &amp; "' THEN '" &amp; SUBSTITUTE(E18, "'", "''") &amp; "'"</f>
        <v>WHEN StageName = 'Create Solution' AND StatusCode__c = 'OPEN' THEN 'Needs Analysis'</v>
      </c>
    </row>
    <row r="19" spans="2:8" ht="28.8" x14ac:dyDescent="0.3">
      <c r="B19" s="4" t="s">
        <v>27</v>
      </c>
      <c r="C19" s="1" t="s">
        <v>52</v>
      </c>
      <c r="D19" s="1">
        <v>15210</v>
      </c>
      <c r="E19" s="1" t="s">
        <v>46</v>
      </c>
      <c r="F19" s="1" t="s">
        <v>57</v>
      </c>
      <c r="H19" s="1" t="str">
        <f t="shared" ref="H19:H37" si="1">"WHEN " &amp; $A$1 &amp; " " &amp; B19 &amp; " '" &amp; SUBSTITUTE(C19, "'", "''") &amp; "' AND " &amp; $F$1 &amp; " = '" &amp; $F19 &amp; "' THEN '" &amp; SUBSTITUTE(E19, "'", "''") &amp; "'"</f>
        <v>WHEN StageName = 'Create Solution' AND StatusCode__c = 'WON' THEN 'Closed Won'</v>
      </c>
    </row>
    <row r="20" spans="2:8" ht="28.8" x14ac:dyDescent="0.3">
      <c r="B20" s="4" t="s">
        <v>27</v>
      </c>
      <c r="C20" s="1" t="s">
        <v>52</v>
      </c>
      <c r="E20" s="1" t="s">
        <v>60</v>
      </c>
      <c r="F20" s="1" t="s">
        <v>61</v>
      </c>
      <c r="H20" s="1" t="str">
        <f t="shared" si="1"/>
        <v>WHEN StageName = 'Create Solution' AND StatusCode__c = 'LOST' THEN 'Closed Lost'</v>
      </c>
    </row>
    <row r="21" spans="2:8" ht="28.8" x14ac:dyDescent="0.3">
      <c r="B21" s="4" t="s">
        <v>27</v>
      </c>
      <c r="C21" s="1" t="s">
        <v>52</v>
      </c>
      <c r="E21" s="1" t="s">
        <v>60</v>
      </c>
      <c r="F21" s="1" t="s">
        <v>62</v>
      </c>
      <c r="H21" s="1" t="str">
        <f t="shared" si="1"/>
        <v>WHEN StageName = 'Create Solution' AND StatusCode__c = 'NO_SALE' THEN 'Closed Lost'</v>
      </c>
    </row>
    <row r="22" spans="2:8" ht="28.8" x14ac:dyDescent="0.3">
      <c r="B22" s="4" t="s">
        <v>27</v>
      </c>
      <c r="C22" s="1" t="s">
        <v>53</v>
      </c>
      <c r="D22" s="1">
        <v>27804</v>
      </c>
      <c r="E22" s="1" t="s">
        <v>39</v>
      </c>
      <c r="F22" s="1" t="s">
        <v>58</v>
      </c>
      <c r="H22" s="1" t="str">
        <f t="shared" si="1"/>
        <v>WHEN StageName = 'Establish Price/Contract' AND StatusCode__c = 'OPEN' THEN 'Negotiation'</v>
      </c>
    </row>
    <row r="23" spans="2:8" ht="28.8" x14ac:dyDescent="0.3">
      <c r="B23" s="4" t="s">
        <v>27</v>
      </c>
      <c r="C23" s="1" t="s">
        <v>53</v>
      </c>
      <c r="D23" s="1">
        <v>27804</v>
      </c>
      <c r="E23" s="1" t="s">
        <v>46</v>
      </c>
      <c r="F23" s="1" t="s">
        <v>57</v>
      </c>
      <c r="H23" s="1" t="str">
        <f t="shared" si="1"/>
        <v>WHEN StageName = 'Establish Price/Contract' AND StatusCode__c = 'WON' THEN 'Closed Won'</v>
      </c>
    </row>
    <row r="24" spans="2:8" ht="28.8" x14ac:dyDescent="0.3">
      <c r="B24" s="4" t="s">
        <v>27</v>
      </c>
      <c r="C24" s="1" t="s">
        <v>53</v>
      </c>
      <c r="E24" s="1" t="s">
        <v>60</v>
      </c>
      <c r="F24" s="1" t="s">
        <v>61</v>
      </c>
      <c r="H24" s="1" t="str">
        <f t="shared" si="1"/>
        <v>WHEN StageName = 'Establish Price/Contract' AND StatusCode__c = 'LOST' THEN 'Closed Lost'</v>
      </c>
    </row>
    <row r="25" spans="2:8" ht="28.8" x14ac:dyDescent="0.3">
      <c r="B25" s="4" t="s">
        <v>27</v>
      </c>
      <c r="C25" s="1" t="s">
        <v>53</v>
      </c>
      <c r="E25" s="1" t="s">
        <v>60</v>
      </c>
      <c r="F25" s="1" t="s">
        <v>62</v>
      </c>
      <c r="H25" s="1" t="str">
        <f t="shared" si="1"/>
        <v>WHEN StageName = 'Establish Price/Contract' AND StatusCode__c = 'NO_SALE' THEN 'Closed Lost'</v>
      </c>
    </row>
    <row r="26" spans="2:8" ht="28.8" x14ac:dyDescent="0.3">
      <c r="B26" s="4" t="s">
        <v>27</v>
      </c>
      <c r="C26" s="1" t="s">
        <v>54</v>
      </c>
      <c r="D26" s="1">
        <v>39592</v>
      </c>
      <c r="E26" s="1" t="s">
        <v>31</v>
      </c>
      <c r="F26" s="1" t="s">
        <v>58</v>
      </c>
      <c r="H26" s="1" t="str">
        <f t="shared" si="1"/>
        <v>WHEN StageName = 'Identify Opportunity' AND StatusCode__c = 'OPEN' THEN 'Discovery'</v>
      </c>
    </row>
    <row r="27" spans="2:8" ht="28.8" x14ac:dyDescent="0.3">
      <c r="B27" s="4" t="s">
        <v>27</v>
      </c>
      <c r="C27" s="1" t="s">
        <v>54</v>
      </c>
      <c r="D27" s="1">
        <v>39592</v>
      </c>
      <c r="E27" s="1" t="s">
        <v>46</v>
      </c>
      <c r="F27" s="1" t="s">
        <v>57</v>
      </c>
      <c r="H27" s="1" t="str">
        <f t="shared" si="1"/>
        <v>WHEN StageName = 'Identify Opportunity' AND StatusCode__c = 'WON' THEN 'Closed Won'</v>
      </c>
    </row>
    <row r="28" spans="2:8" ht="28.8" x14ac:dyDescent="0.3">
      <c r="B28" s="4" t="s">
        <v>27</v>
      </c>
      <c r="C28" s="1" t="s">
        <v>54</v>
      </c>
      <c r="E28" s="1" t="s">
        <v>60</v>
      </c>
      <c r="F28" s="1" t="s">
        <v>61</v>
      </c>
      <c r="H28" s="1" t="str">
        <f t="shared" si="1"/>
        <v>WHEN StageName = 'Identify Opportunity' AND StatusCode__c = 'LOST' THEN 'Closed Lost'</v>
      </c>
    </row>
    <row r="29" spans="2:8" ht="28.8" x14ac:dyDescent="0.3">
      <c r="B29" s="4" t="s">
        <v>27</v>
      </c>
      <c r="C29" s="1" t="s">
        <v>54</v>
      </c>
      <c r="E29" s="1" t="s">
        <v>60</v>
      </c>
      <c r="F29" s="1" t="s">
        <v>62</v>
      </c>
      <c r="H29" s="1" t="str">
        <f t="shared" si="1"/>
        <v>WHEN StageName = 'Identify Opportunity' AND StatusCode__c = 'NO_SALE' THEN 'Closed Lost'</v>
      </c>
    </row>
    <row r="30" spans="2:8" ht="28.8" x14ac:dyDescent="0.3">
      <c r="B30" s="4" t="s">
        <v>27</v>
      </c>
      <c r="C30" s="1" t="s">
        <v>55</v>
      </c>
      <c r="D30" s="1">
        <v>8648</v>
      </c>
      <c r="E30" s="1" t="s">
        <v>44</v>
      </c>
      <c r="F30" s="1" t="s">
        <v>58</v>
      </c>
      <c r="H30" s="1" t="str">
        <f t="shared" si="1"/>
        <v>WHEN StageName = 'Onboard/Trial' AND StatusCode__c = 'OPEN' THEN 'Onboarding'</v>
      </c>
    </row>
    <row r="31" spans="2:8" ht="28.8" x14ac:dyDescent="0.3">
      <c r="B31" s="4" t="s">
        <v>27</v>
      </c>
      <c r="C31" s="1" t="s">
        <v>55</v>
      </c>
      <c r="D31" s="1">
        <v>8648</v>
      </c>
      <c r="E31" s="1" t="s">
        <v>46</v>
      </c>
      <c r="F31" s="1" t="s">
        <v>57</v>
      </c>
      <c r="H31" s="1" t="str">
        <f t="shared" si="1"/>
        <v>WHEN StageName = 'Onboard/Trial' AND StatusCode__c = 'WON' THEN 'Closed Won'</v>
      </c>
    </row>
    <row r="32" spans="2:8" ht="28.8" x14ac:dyDescent="0.3">
      <c r="B32" s="4" t="s">
        <v>27</v>
      </c>
      <c r="C32" s="1" t="s">
        <v>55</v>
      </c>
      <c r="E32" s="1" t="s">
        <v>60</v>
      </c>
      <c r="F32" s="1" t="s">
        <v>61</v>
      </c>
      <c r="H32" s="1" t="str">
        <f t="shared" si="1"/>
        <v>WHEN StageName = 'Onboard/Trial' AND StatusCode__c = 'LOST' THEN 'Closed Lost'</v>
      </c>
    </row>
    <row r="33" spans="2:8" ht="28.8" x14ac:dyDescent="0.3">
      <c r="B33" s="4" t="s">
        <v>27</v>
      </c>
      <c r="C33" s="1" t="s">
        <v>55</v>
      </c>
      <c r="E33" s="1" t="s">
        <v>60</v>
      </c>
      <c r="F33" s="1" t="s">
        <v>62</v>
      </c>
      <c r="H33" s="1" t="str">
        <f t="shared" si="1"/>
        <v>WHEN StageName = 'Onboard/Trial' AND StatusCode__c = 'NO_SALE' THEN 'Closed Lost'</v>
      </c>
    </row>
    <row r="34" spans="2:8" ht="28.8" x14ac:dyDescent="0.3">
      <c r="B34" s="4" t="s">
        <v>27</v>
      </c>
      <c r="C34" s="1" t="s">
        <v>56</v>
      </c>
      <c r="D34" s="1">
        <v>46246</v>
      </c>
      <c r="E34" s="1" t="s">
        <v>44</v>
      </c>
      <c r="F34" s="1" t="s">
        <v>58</v>
      </c>
      <c r="H34" s="1" t="str">
        <f t="shared" si="1"/>
        <v>WHEN StageName = 'Trial' AND StatusCode__c = 'OPEN' THEN 'Onboarding'</v>
      </c>
    </row>
    <row r="35" spans="2:8" ht="28.8" x14ac:dyDescent="0.3">
      <c r="B35" s="4" t="s">
        <v>27</v>
      </c>
      <c r="C35" s="1" t="s">
        <v>56</v>
      </c>
      <c r="D35" s="1">
        <v>46246</v>
      </c>
      <c r="E35" s="1" t="s">
        <v>46</v>
      </c>
      <c r="F35" s="1" t="s">
        <v>57</v>
      </c>
      <c r="H35" s="1" t="str">
        <f t="shared" si="1"/>
        <v>WHEN StageName = 'Trial' AND StatusCode__c = 'WON' THEN 'Closed Won'</v>
      </c>
    </row>
    <row r="36" spans="2:8" ht="28.8" x14ac:dyDescent="0.3">
      <c r="B36" s="4" t="s">
        <v>27</v>
      </c>
      <c r="C36" s="1" t="s">
        <v>56</v>
      </c>
      <c r="E36" s="1" t="s">
        <v>60</v>
      </c>
      <c r="F36" s="1" t="s">
        <v>61</v>
      </c>
      <c r="H36" s="1" t="str">
        <f t="shared" si="1"/>
        <v>WHEN StageName = 'Trial' AND StatusCode__c = 'LOST' THEN 'Closed Lost'</v>
      </c>
    </row>
    <row r="37" spans="2:8" ht="28.8" x14ac:dyDescent="0.3">
      <c r="B37" s="4" t="s">
        <v>27</v>
      </c>
      <c r="C37" s="1" t="s">
        <v>56</v>
      </c>
      <c r="E37" s="1" t="s">
        <v>60</v>
      </c>
      <c r="F37" s="1" t="s">
        <v>62</v>
      </c>
      <c r="H37" s="1" t="str">
        <f t="shared" si="1"/>
        <v>WHEN StageName = 'Trial' AND StatusCode__c = 'NO_SALE' THEN 'Closed Lost'</v>
      </c>
    </row>
    <row r="38" spans="2:8" x14ac:dyDescent="0.3">
      <c r="B38" s="4" t="s">
        <v>27</v>
      </c>
    </row>
    <row r="39" spans="2:8" x14ac:dyDescent="0.3">
      <c r="B39" s="4" t="s">
        <v>27</v>
      </c>
    </row>
    <row r="40" spans="2:8" x14ac:dyDescent="0.3">
      <c r="B40" s="4" t="s">
        <v>27</v>
      </c>
    </row>
    <row r="41" spans="2:8" x14ac:dyDescent="0.3">
      <c r="B41" s="4" t="s">
        <v>27</v>
      </c>
    </row>
    <row r="42" spans="2:8" x14ac:dyDescent="0.3">
      <c r="B42" s="4" t="s">
        <v>27</v>
      </c>
    </row>
    <row r="46" spans="2:8" x14ac:dyDescent="0.3">
      <c r="H46" s="1" t="str">
        <f>"ELSE " &amp; $A$1</f>
        <v>ELSE StageName</v>
      </c>
    </row>
    <row r="47" spans="2:8" x14ac:dyDescent="0.3">
      <c r="H47" s="1" t="s">
        <v>16</v>
      </c>
    </row>
    <row r="48" spans="2:8" x14ac:dyDescent="0.3">
      <c r="H48" s="1" t="str">
        <f>"AS """ &amp; $A1 &amp; """"</f>
        <v>AS "StageName"</v>
      </c>
    </row>
  </sheetData>
  <pageMargins left="0.7" right="0.7" top="0.75" bottom="0.75" header="0.3" footer="0.3"/>
  <pageSetup orientation="portrait" horizontalDpi="204" verticalDpi="1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33A5-06CC-4F20-A5E7-E9DAC1662A2F}">
  <dimension ref="A1:J21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9.109375" defaultRowHeight="14.4" x14ac:dyDescent="0.3"/>
  <cols>
    <col min="1" max="1" width="12.33203125" style="3" bestFit="1" customWidth="1"/>
    <col min="2" max="2" width="26.5546875" style="12" customWidth="1"/>
    <col min="3" max="3" width="26.5546875" style="1" customWidth="1"/>
    <col min="4" max="4" width="5.6640625" style="13" customWidth="1"/>
    <col min="5" max="5" width="26.5546875" style="1" customWidth="1"/>
    <col min="6" max="6" width="9.88671875" style="3" bestFit="1" customWidth="1"/>
    <col min="7" max="7" width="9.88671875" style="3" customWidth="1"/>
    <col min="8" max="8" width="41.5546875" style="3" bestFit="1" customWidth="1"/>
    <col min="9" max="16384" width="9.109375" style="3"/>
  </cols>
  <sheetData>
    <row r="1" spans="1:10" ht="15" thickBot="1" x14ac:dyDescent="0.35">
      <c r="A1" s="3" t="s">
        <v>102</v>
      </c>
      <c r="B1" s="14" t="s">
        <v>136</v>
      </c>
      <c r="C1" s="3" t="str">
        <f t="shared" ref="C1" ca="1" si="0">",'" &amp; $C1 &amp; "', '" &amp; $E1 &amp; "')"</f>
        <v>,'COMPANY CLOSED', 'Company closed')</v>
      </c>
      <c r="E1" s="1" t="s">
        <v>25</v>
      </c>
      <c r="I1" s="5"/>
      <c r="J1" s="5"/>
    </row>
    <row r="2" spans="1:10" ht="15" thickTop="1" x14ac:dyDescent="0.3">
      <c r="A2" s="3" t="s">
        <v>103</v>
      </c>
      <c r="B2" s="12">
        <v>14</v>
      </c>
      <c r="F2" s="9" t="s">
        <v>104</v>
      </c>
      <c r="G2" s="11">
        <f>$B$2-1</f>
        <v>13</v>
      </c>
      <c r="H2" s="3" t="s">
        <v>105</v>
      </c>
    </row>
    <row r="3" spans="1:10" x14ac:dyDescent="0.3">
      <c r="F3" s="9"/>
      <c r="G3" s="9"/>
      <c r="H3" s="10" t="str">
        <f>"REPLACE(" &amp; $B$1 &amp; ", ',', ';')"</f>
        <v>REPLACE(CurrentRisk__c, ',', ';')</v>
      </c>
    </row>
    <row r="4" spans="1:10" x14ac:dyDescent="0.3">
      <c r="C4" s="8" t="s">
        <v>137</v>
      </c>
      <c r="D4" s="8"/>
      <c r="E4" s="8" t="s">
        <v>138</v>
      </c>
      <c r="H4" s="3" t="str">
        <f>",'" &amp; $C4 &amp; "', '" &amp; $E4 &amp; "')"</f>
        <v>,'BUSINESS IS DOWN', 'Business is down')</v>
      </c>
    </row>
    <row r="5" spans="1:10" x14ac:dyDescent="0.3">
      <c r="C5" s="8" t="s">
        <v>139</v>
      </c>
      <c r="D5" s="8"/>
      <c r="E5" s="8" t="s">
        <v>140</v>
      </c>
      <c r="H5" s="3" t="str">
        <f t="shared" ref="H5:H17" si="1">",'" &amp; $C5 &amp; "', '" &amp; $E5 &amp; "')"</f>
        <v>,'CHANGE IN PERSONNEL', 'Change in personnel')</v>
      </c>
    </row>
    <row r="6" spans="1:10" x14ac:dyDescent="0.3">
      <c r="C6" s="8" t="s">
        <v>141</v>
      </c>
      <c r="D6" s="8"/>
      <c r="E6" s="8" t="s">
        <v>142</v>
      </c>
      <c r="H6" s="3" t="str">
        <f t="shared" si="1"/>
        <v>,'CLAIMS', 'Claims')</v>
      </c>
    </row>
    <row r="7" spans="1:10" x14ac:dyDescent="0.3">
      <c r="C7" s="8" t="s">
        <v>143</v>
      </c>
      <c r="D7" s="8"/>
      <c r="E7" s="8" t="s">
        <v>144</v>
      </c>
      <c r="H7" s="3" t="str">
        <f t="shared" si="1"/>
        <v>,'COMPANY CLOSED', 'Company closed')</v>
      </c>
    </row>
    <row r="8" spans="1:10" x14ac:dyDescent="0.3">
      <c r="C8" s="8" t="s">
        <v>145</v>
      </c>
      <c r="D8" s="8"/>
      <c r="E8" s="8" t="s">
        <v>146</v>
      </c>
      <c r="H8" s="3" t="str">
        <f t="shared" si="1"/>
        <v>,'COMPANY WAS PURCHASED', 'Company was purchased')</v>
      </c>
    </row>
    <row r="9" spans="1:10" x14ac:dyDescent="0.3">
      <c r="C9" s="8" t="s">
        <v>147</v>
      </c>
      <c r="D9" s="8"/>
      <c r="E9" s="8" t="s">
        <v>148</v>
      </c>
      <c r="H9" s="3" t="str">
        <f t="shared" si="1"/>
        <v>,'CUSTOMER IS NOT AT RISK', 'Customer is not at risk')</v>
      </c>
    </row>
    <row r="10" spans="1:10" x14ac:dyDescent="0.3">
      <c r="C10" s="8" t="s">
        <v>149</v>
      </c>
      <c r="D10" s="8"/>
      <c r="E10" s="8" t="s">
        <v>150</v>
      </c>
      <c r="H10" s="3" t="str">
        <f t="shared" si="1"/>
        <v>,'CUSTOMER NOT RESPONDING/UNWILL', 'Customer not responding/Unwilling to meet')</v>
      </c>
    </row>
    <row r="11" spans="1:10" x14ac:dyDescent="0.3">
      <c r="C11" s="8" t="s">
        <v>151</v>
      </c>
      <c r="D11" s="8"/>
      <c r="E11" s="8" t="s">
        <v>152</v>
      </c>
      <c r="H11" s="3" t="str">
        <f t="shared" si="1"/>
        <v>,'I DON'T KNOW THE REASON', 'I don't know the reason')</v>
      </c>
    </row>
    <row r="12" spans="1:10" x14ac:dyDescent="0.3">
      <c r="C12" s="8" t="s">
        <v>153</v>
      </c>
      <c r="D12" s="8"/>
      <c r="E12" s="8" t="s">
        <v>154</v>
      </c>
      <c r="H12" s="3" t="str">
        <f t="shared" si="1"/>
        <v>,'LOCATION CLOSED', 'Location closed')</v>
      </c>
    </row>
    <row r="13" spans="1:10" x14ac:dyDescent="0.3">
      <c r="C13" s="8" t="s">
        <v>155</v>
      </c>
      <c r="D13" s="8"/>
      <c r="E13" s="8" t="s">
        <v>156</v>
      </c>
      <c r="H13" s="3" t="str">
        <f t="shared" si="1"/>
        <v>,'OTHER PLEASE LEAVE COMMENT', 'Other - Please leave comment')</v>
      </c>
    </row>
    <row r="14" spans="1:10" x14ac:dyDescent="0.3">
      <c r="C14" s="8" t="s">
        <v>157</v>
      </c>
      <c r="D14" s="8"/>
      <c r="E14" s="8" t="s">
        <v>158</v>
      </c>
      <c r="H14" s="3" t="str">
        <f t="shared" si="1"/>
        <v>,'PRICE', 'Price')</v>
      </c>
    </row>
    <row r="15" spans="1:10" x14ac:dyDescent="0.3">
      <c r="C15" s="8" t="s">
        <v>159</v>
      </c>
      <c r="D15" s="8"/>
      <c r="E15" s="8" t="s">
        <v>160</v>
      </c>
      <c r="H15" s="3" t="str">
        <f t="shared" si="1"/>
        <v>,'PRICE CMC SPECIFIC', 'Price - CMC specific')</v>
      </c>
    </row>
    <row r="16" spans="1:10" x14ac:dyDescent="0.3">
      <c r="C16" s="8" t="s">
        <v>161</v>
      </c>
      <c r="D16" s="8"/>
      <c r="E16" s="8" t="s">
        <v>162</v>
      </c>
      <c r="H16" s="3" t="str">
        <f t="shared" si="1"/>
        <v>,'SEASONAL', 'Seasonal')</v>
      </c>
    </row>
    <row r="17" spans="3:8" x14ac:dyDescent="0.3">
      <c r="C17" s="8" t="s">
        <v>163</v>
      </c>
      <c r="D17" s="8"/>
      <c r="E17" s="8" t="s">
        <v>164</v>
      </c>
      <c r="H17" s="3" t="str">
        <f t="shared" si="1"/>
        <v>,'SERVICE', 'Service')</v>
      </c>
    </row>
    <row r="21" spans="3:8" x14ac:dyDescent="0.3">
      <c r="G21" s="3" t="str">
        <f>"AS """ &amp; $B$1 &amp; """  -- multi-select picklist"</f>
        <v>AS "CurrentRisk__c"  -- multi-select picklist</v>
      </c>
    </row>
  </sheetData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CE2E-D736-494D-8575-77CCFDB7CD19}">
  <dimension ref="A1:I90"/>
  <sheetViews>
    <sheetView workbookViewId="0">
      <pane ySplit="1" topLeftCell="A2" activePane="bottomLeft" state="frozen"/>
      <selection pane="bottomLeft" activeCell="G90" sqref="F2:G90"/>
    </sheetView>
  </sheetViews>
  <sheetFormatPr defaultColWidth="9.109375" defaultRowHeight="14.4" x14ac:dyDescent="0.3"/>
  <cols>
    <col min="1" max="1" width="26.5546875" style="1" customWidth="1"/>
    <col min="2" max="2" width="8.6640625" style="1" bestFit="1" customWidth="1"/>
    <col min="3" max="3" width="26.5546875" style="1" customWidth="1"/>
    <col min="4" max="4" width="5.6640625" style="1" customWidth="1"/>
    <col min="5" max="5" width="26.5546875" style="1" customWidth="1"/>
    <col min="6" max="6" width="9.109375" style="1"/>
    <col min="7" max="7" width="60.6640625" style="1" customWidth="1"/>
    <col min="8" max="16384" width="9.109375" style="3"/>
  </cols>
  <sheetData>
    <row r="1" spans="1:9" x14ac:dyDescent="0.3">
      <c r="A1" s="3" t="s">
        <v>129</v>
      </c>
      <c r="B1" s="4" t="s">
        <v>26</v>
      </c>
      <c r="C1" s="1" t="s">
        <v>24</v>
      </c>
      <c r="E1" s="1" t="s">
        <v>25</v>
      </c>
      <c r="F1" s="3" t="s">
        <v>28</v>
      </c>
      <c r="H1" s="5"/>
      <c r="I1" s="5"/>
    </row>
    <row r="2" spans="1:9" x14ac:dyDescent="0.3">
      <c r="B2" s="6"/>
      <c r="F2" s="1" t="s">
        <v>18</v>
      </c>
    </row>
    <row r="3" spans="1:9" x14ac:dyDescent="0.3">
      <c r="B3" s="6" t="s">
        <v>27</v>
      </c>
      <c r="C3" s="8" t="s">
        <v>130</v>
      </c>
      <c r="D3" s="8">
        <v>133</v>
      </c>
      <c r="E3" s="8" t="s">
        <v>131</v>
      </c>
      <c r="G3" s="1" t="str">
        <f>"WHEN " &amp; TRIM($A$1) &amp; " " &amp; TRIM(B3) &amp; " '" &amp; SUBSTITUTE(TRIM(C3), "'", "''") &amp; "' THEN '" &amp; SUBSTITUTE(TRIM(E3), "'", "''") &amp; "'"</f>
        <v>WHEN DecisionMakingStructure__c = 'BLENDED' THEN 'Blended'</v>
      </c>
    </row>
    <row r="4" spans="1:9" x14ac:dyDescent="0.3">
      <c r="B4" s="6" t="s">
        <v>27</v>
      </c>
      <c r="C4" s="8" t="s">
        <v>132</v>
      </c>
      <c r="D4" s="8">
        <v>725</v>
      </c>
      <c r="E4" s="8" t="s">
        <v>133</v>
      </c>
      <c r="G4" s="1" t="str">
        <f t="shared" ref="G4:G5" si="0">"WHEN " &amp; TRIM($A$1) &amp; " " &amp; TRIM(B4) &amp; " '" &amp; SUBSTITUTE(TRIM(C4), "'", "''") &amp; "' THEN '" &amp; SUBSTITUTE(TRIM(E4), "'", "''") &amp; "'"</f>
        <v>WHEN DecisionMakingStructure__c = 'CENTRALIZED' THEN 'Centralized'</v>
      </c>
    </row>
    <row r="5" spans="1:9" ht="28.8" x14ac:dyDescent="0.3">
      <c r="B5" s="6" t="s">
        <v>27</v>
      </c>
      <c r="C5" s="8" t="s">
        <v>134</v>
      </c>
      <c r="D5" s="8">
        <v>43</v>
      </c>
      <c r="E5" s="8" t="s">
        <v>135</v>
      </c>
      <c r="G5" s="1" t="str">
        <f t="shared" si="0"/>
        <v>WHEN DecisionMakingStructure__c = 'DECENTRALIZED' THEN 'Decentralized'</v>
      </c>
    </row>
    <row r="6" spans="1:9" x14ac:dyDescent="0.3">
      <c r="B6" s="6" t="s">
        <v>27</v>
      </c>
      <c r="C6" s="8"/>
      <c r="D6" s="8"/>
      <c r="E6" s="8"/>
    </row>
    <row r="7" spans="1:9" x14ac:dyDescent="0.3">
      <c r="B7" s="6" t="s">
        <v>27</v>
      </c>
      <c r="C7" s="8"/>
      <c r="D7" s="8"/>
      <c r="E7" s="8"/>
    </row>
    <row r="8" spans="1:9" x14ac:dyDescent="0.3">
      <c r="B8" s="6" t="s">
        <v>27</v>
      </c>
      <c r="C8" s="8"/>
      <c r="D8" s="8"/>
      <c r="E8" s="8"/>
    </row>
    <row r="9" spans="1:9" x14ac:dyDescent="0.3">
      <c r="B9" s="6" t="s">
        <v>27</v>
      </c>
      <c r="C9" s="7"/>
      <c r="D9" s="7"/>
      <c r="E9" s="7"/>
    </row>
    <row r="10" spans="1:9" x14ac:dyDescent="0.3">
      <c r="B10" s="6" t="s">
        <v>27</v>
      </c>
      <c r="C10" s="7"/>
      <c r="D10" s="7"/>
      <c r="E10" s="7"/>
    </row>
    <row r="11" spans="1:9" x14ac:dyDescent="0.3">
      <c r="B11" s="6" t="s">
        <v>27</v>
      </c>
      <c r="C11" s="7"/>
      <c r="D11" s="7"/>
      <c r="E11" s="7"/>
    </row>
    <row r="12" spans="1:9" x14ac:dyDescent="0.3">
      <c r="B12" s="6" t="s">
        <v>27</v>
      </c>
      <c r="C12" s="7"/>
      <c r="D12" s="7"/>
      <c r="E12" s="7"/>
    </row>
    <row r="13" spans="1:9" x14ac:dyDescent="0.3">
      <c r="B13" s="6" t="s">
        <v>27</v>
      </c>
      <c r="C13" s="7"/>
      <c r="D13" s="7"/>
      <c r="E13" s="7"/>
    </row>
    <row r="14" spans="1:9" x14ac:dyDescent="0.3">
      <c r="B14" s="6" t="s">
        <v>27</v>
      </c>
      <c r="C14" s="7"/>
      <c r="D14" s="7"/>
      <c r="E14" s="7"/>
    </row>
    <row r="15" spans="1:9" x14ac:dyDescent="0.3">
      <c r="B15" s="6" t="s">
        <v>27</v>
      </c>
      <c r="C15" s="7"/>
      <c r="D15" s="7"/>
      <c r="E15" s="7"/>
    </row>
    <row r="16" spans="1:9" x14ac:dyDescent="0.3">
      <c r="B16" s="6" t="s">
        <v>27</v>
      </c>
      <c r="C16" s="7"/>
      <c r="D16" s="7"/>
      <c r="E16" s="7"/>
    </row>
    <row r="17" spans="2:5" x14ac:dyDescent="0.3">
      <c r="B17" s="6" t="s">
        <v>27</v>
      </c>
      <c r="C17" s="7"/>
      <c r="D17" s="7"/>
      <c r="E17" s="7"/>
    </row>
    <row r="18" spans="2:5" x14ac:dyDescent="0.3">
      <c r="B18" s="6" t="s">
        <v>27</v>
      </c>
      <c r="C18" s="7"/>
      <c r="D18" s="7"/>
      <c r="E18" s="7"/>
    </row>
    <row r="19" spans="2:5" x14ac:dyDescent="0.3">
      <c r="B19" s="6" t="s">
        <v>27</v>
      </c>
      <c r="C19" s="7"/>
      <c r="D19" s="7"/>
      <c r="E19" s="7"/>
    </row>
    <row r="20" spans="2:5" x14ac:dyDescent="0.3">
      <c r="B20" s="6" t="s">
        <v>27</v>
      </c>
      <c r="C20" s="7"/>
      <c r="D20" s="7"/>
      <c r="E20" s="7"/>
    </row>
    <row r="21" spans="2:5" x14ac:dyDescent="0.3">
      <c r="B21" s="6" t="s">
        <v>27</v>
      </c>
      <c r="C21" s="7"/>
      <c r="D21" s="7"/>
      <c r="E21" s="7"/>
    </row>
    <row r="22" spans="2:5" x14ac:dyDescent="0.3">
      <c r="B22" s="6" t="s">
        <v>27</v>
      </c>
      <c r="C22" s="7"/>
      <c r="D22" s="7"/>
      <c r="E22" s="7"/>
    </row>
    <row r="23" spans="2:5" x14ac:dyDescent="0.3">
      <c r="B23" s="6" t="s">
        <v>27</v>
      </c>
      <c r="C23" s="7"/>
      <c r="D23" s="7"/>
      <c r="E23" s="7"/>
    </row>
    <row r="24" spans="2:5" x14ac:dyDescent="0.3">
      <c r="B24" s="6" t="s">
        <v>27</v>
      </c>
      <c r="C24" s="7"/>
      <c r="D24" s="7"/>
      <c r="E24" s="7"/>
    </row>
    <row r="25" spans="2:5" x14ac:dyDescent="0.3">
      <c r="B25" s="6" t="s">
        <v>27</v>
      </c>
      <c r="C25" s="7"/>
      <c r="D25" s="7"/>
      <c r="E25" s="7"/>
    </row>
    <row r="26" spans="2:5" x14ac:dyDescent="0.3">
      <c r="B26" s="6" t="s">
        <v>27</v>
      </c>
      <c r="C26" s="7"/>
      <c r="D26" s="7"/>
      <c r="E26" s="7"/>
    </row>
    <row r="27" spans="2:5" x14ac:dyDescent="0.3">
      <c r="B27" s="6" t="s">
        <v>27</v>
      </c>
      <c r="C27" s="7"/>
      <c r="D27" s="7"/>
      <c r="E27" s="7"/>
    </row>
    <row r="28" spans="2:5" x14ac:dyDescent="0.3">
      <c r="B28" s="6" t="s">
        <v>27</v>
      </c>
      <c r="C28" s="7"/>
      <c r="D28" s="7"/>
      <c r="E28" s="7"/>
    </row>
    <row r="29" spans="2:5" x14ac:dyDescent="0.3">
      <c r="B29" s="6" t="s">
        <v>27</v>
      </c>
      <c r="C29" s="7"/>
      <c r="D29" s="7"/>
      <c r="E29" s="7"/>
    </row>
    <row r="30" spans="2:5" x14ac:dyDescent="0.3">
      <c r="B30" s="6" t="s">
        <v>27</v>
      </c>
      <c r="C30" s="7"/>
      <c r="D30" s="7"/>
      <c r="E30" s="7"/>
    </row>
    <row r="31" spans="2:5" x14ac:dyDescent="0.3">
      <c r="B31" s="6" t="s">
        <v>27</v>
      </c>
      <c r="C31" s="7"/>
      <c r="D31" s="7"/>
      <c r="E31" s="7"/>
    </row>
    <row r="32" spans="2:5" x14ac:dyDescent="0.3">
      <c r="B32" s="6" t="s">
        <v>27</v>
      </c>
      <c r="C32" s="7"/>
      <c r="D32" s="7"/>
      <c r="E32" s="7"/>
    </row>
    <row r="33" spans="2:5" x14ac:dyDescent="0.3">
      <c r="B33" s="6" t="s">
        <v>27</v>
      </c>
      <c r="C33" s="7"/>
      <c r="D33" s="7"/>
      <c r="E33" s="7"/>
    </row>
    <row r="34" spans="2:5" x14ac:dyDescent="0.3">
      <c r="B34" s="6" t="s">
        <v>27</v>
      </c>
      <c r="C34" s="7"/>
      <c r="D34" s="7"/>
      <c r="E34" s="7"/>
    </row>
    <row r="35" spans="2:5" x14ac:dyDescent="0.3">
      <c r="B35" s="6" t="s">
        <v>27</v>
      </c>
      <c r="C35" s="7"/>
      <c r="D35" s="7"/>
      <c r="E35" s="7"/>
    </row>
    <row r="36" spans="2:5" x14ac:dyDescent="0.3">
      <c r="B36" s="6" t="s">
        <v>27</v>
      </c>
      <c r="C36" s="7"/>
      <c r="D36" s="7"/>
      <c r="E36" s="7"/>
    </row>
    <row r="37" spans="2:5" x14ac:dyDescent="0.3">
      <c r="B37" s="6" t="s">
        <v>27</v>
      </c>
      <c r="C37" s="7"/>
      <c r="D37" s="7"/>
      <c r="E37" s="7"/>
    </row>
    <row r="38" spans="2:5" x14ac:dyDescent="0.3">
      <c r="B38" s="6" t="s">
        <v>27</v>
      </c>
      <c r="C38" s="7"/>
      <c r="D38" s="7"/>
      <c r="E38" s="7"/>
    </row>
    <row r="39" spans="2:5" x14ac:dyDescent="0.3">
      <c r="B39" s="6" t="s">
        <v>27</v>
      </c>
      <c r="C39" s="7"/>
      <c r="D39" s="7"/>
      <c r="E39" s="7"/>
    </row>
    <row r="40" spans="2:5" x14ac:dyDescent="0.3">
      <c r="B40" s="6" t="s">
        <v>27</v>
      </c>
      <c r="C40" s="7"/>
      <c r="D40" s="7"/>
      <c r="E40" s="7"/>
    </row>
    <row r="41" spans="2:5" x14ac:dyDescent="0.3">
      <c r="B41" s="6" t="s">
        <v>27</v>
      </c>
      <c r="C41" s="7"/>
      <c r="D41" s="7"/>
      <c r="E41" s="7"/>
    </row>
    <row r="42" spans="2:5" x14ac:dyDescent="0.3">
      <c r="B42" s="6" t="s">
        <v>27</v>
      </c>
    </row>
    <row r="43" spans="2:5" x14ac:dyDescent="0.3">
      <c r="B43" s="6" t="s">
        <v>27</v>
      </c>
    </row>
    <row r="44" spans="2:5" x14ac:dyDescent="0.3">
      <c r="B44" s="6" t="s">
        <v>27</v>
      </c>
    </row>
    <row r="45" spans="2:5" x14ac:dyDescent="0.3">
      <c r="B45" s="6" t="s">
        <v>27</v>
      </c>
    </row>
    <row r="46" spans="2:5" x14ac:dyDescent="0.3">
      <c r="B46" s="6" t="s">
        <v>27</v>
      </c>
    </row>
    <row r="47" spans="2:5" x14ac:dyDescent="0.3">
      <c r="B47" s="6" t="s">
        <v>27</v>
      </c>
    </row>
    <row r="48" spans="2:5" x14ac:dyDescent="0.3">
      <c r="B48" s="6" t="s">
        <v>27</v>
      </c>
    </row>
    <row r="49" spans="2:2" x14ac:dyDescent="0.3">
      <c r="B49" s="6" t="s">
        <v>27</v>
      </c>
    </row>
    <row r="50" spans="2:2" x14ac:dyDescent="0.3">
      <c r="B50" s="6" t="s">
        <v>27</v>
      </c>
    </row>
    <row r="51" spans="2:2" x14ac:dyDescent="0.3">
      <c r="B51" s="6" t="s">
        <v>27</v>
      </c>
    </row>
    <row r="52" spans="2:2" x14ac:dyDescent="0.3">
      <c r="B52" s="6" t="s">
        <v>27</v>
      </c>
    </row>
    <row r="53" spans="2:2" x14ac:dyDescent="0.3">
      <c r="B53" s="6" t="s">
        <v>27</v>
      </c>
    </row>
    <row r="54" spans="2:2" x14ac:dyDescent="0.3">
      <c r="B54" s="6" t="s">
        <v>27</v>
      </c>
    </row>
    <row r="55" spans="2:2" x14ac:dyDescent="0.3">
      <c r="B55" s="6" t="s">
        <v>27</v>
      </c>
    </row>
    <row r="56" spans="2:2" x14ac:dyDescent="0.3">
      <c r="B56" s="6" t="s">
        <v>27</v>
      </c>
    </row>
    <row r="57" spans="2:2" x14ac:dyDescent="0.3">
      <c r="B57" s="6" t="s">
        <v>27</v>
      </c>
    </row>
    <row r="58" spans="2:2" x14ac:dyDescent="0.3">
      <c r="B58" s="6" t="s">
        <v>27</v>
      </c>
    </row>
    <row r="59" spans="2:2" x14ac:dyDescent="0.3">
      <c r="B59" s="6" t="s">
        <v>27</v>
      </c>
    </row>
    <row r="60" spans="2:2" x14ac:dyDescent="0.3">
      <c r="B60" s="6" t="s">
        <v>27</v>
      </c>
    </row>
    <row r="61" spans="2:2" x14ac:dyDescent="0.3">
      <c r="B61" s="6" t="s">
        <v>27</v>
      </c>
    </row>
    <row r="62" spans="2:2" x14ac:dyDescent="0.3">
      <c r="B62" s="6" t="s">
        <v>27</v>
      </c>
    </row>
    <row r="63" spans="2:2" x14ac:dyDescent="0.3">
      <c r="B63" s="6" t="s">
        <v>27</v>
      </c>
    </row>
    <row r="64" spans="2:2" x14ac:dyDescent="0.3">
      <c r="B64" s="6" t="s">
        <v>27</v>
      </c>
    </row>
    <row r="65" spans="2:2" x14ac:dyDescent="0.3">
      <c r="B65" s="6" t="s">
        <v>27</v>
      </c>
    </row>
    <row r="66" spans="2:2" x14ac:dyDescent="0.3">
      <c r="B66" s="6" t="s">
        <v>27</v>
      </c>
    </row>
    <row r="67" spans="2:2" x14ac:dyDescent="0.3">
      <c r="B67" s="6" t="s">
        <v>27</v>
      </c>
    </row>
    <row r="68" spans="2:2" x14ac:dyDescent="0.3">
      <c r="B68" s="6" t="s">
        <v>27</v>
      </c>
    </row>
    <row r="69" spans="2:2" x14ac:dyDescent="0.3">
      <c r="B69" s="6" t="s">
        <v>27</v>
      </c>
    </row>
    <row r="70" spans="2:2" x14ac:dyDescent="0.3">
      <c r="B70" s="6" t="s">
        <v>27</v>
      </c>
    </row>
    <row r="71" spans="2:2" x14ac:dyDescent="0.3">
      <c r="B71" s="6" t="s">
        <v>27</v>
      </c>
    </row>
    <row r="72" spans="2:2" x14ac:dyDescent="0.3">
      <c r="B72" s="6" t="s">
        <v>27</v>
      </c>
    </row>
    <row r="73" spans="2:2" x14ac:dyDescent="0.3">
      <c r="B73" s="6" t="s">
        <v>27</v>
      </c>
    </row>
    <row r="74" spans="2:2" x14ac:dyDescent="0.3">
      <c r="B74" s="6" t="s">
        <v>27</v>
      </c>
    </row>
    <row r="75" spans="2:2" x14ac:dyDescent="0.3">
      <c r="B75" s="6" t="s">
        <v>27</v>
      </c>
    </row>
    <row r="76" spans="2:2" x14ac:dyDescent="0.3">
      <c r="B76" s="6" t="s">
        <v>27</v>
      </c>
    </row>
    <row r="77" spans="2:2" x14ac:dyDescent="0.3">
      <c r="B77" s="6" t="s">
        <v>27</v>
      </c>
    </row>
    <row r="78" spans="2:2" x14ac:dyDescent="0.3">
      <c r="B78" s="6" t="s">
        <v>27</v>
      </c>
    </row>
    <row r="79" spans="2:2" x14ac:dyDescent="0.3">
      <c r="B79" s="6" t="s">
        <v>27</v>
      </c>
    </row>
    <row r="80" spans="2:2" x14ac:dyDescent="0.3">
      <c r="B80" s="6" t="s">
        <v>27</v>
      </c>
    </row>
    <row r="81" spans="2:7" x14ac:dyDescent="0.3">
      <c r="B81" s="6" t="s">
        <v>27</v>
      </c>
    </row>
    <row r="82" spans="2:7" x14ac:dyDescent="0.3">
      <c r="B82" s="6" t="s">
        <v>27</v>
      </c>
    </row>
    <row r="83" spans="2:7" x14ac:dyDescent="0.3">
      <c r="B83" s="6" t="s">
        <v>27</v>
      </c>
    </row>
    <row r="88" spans="2:7" x14ac:dyDescent="0.3">
      <c r="G88" s="1" t="str">
        <f>"ELSE " &amp; $A$1</f>
        <v>ELSE DecisionMakingStructure__c</v>
      </c>
    </row>
    <row r="89" spans="2:7" x14ac:dyDescent="0.3">
      <c r="G89" s="1" t="s">
        <v>16</v>
      </c>
    </row>
    <row r="90" spans="2:7" x14ac:dyDescent="0.3">
      <c r="G90" s="1" t="str">
        <f>"AS """ &amp; $A1 &amp; """"</f>
        <v>AS "DecisionMakingStructure__c"</v>
      </c>
    </row>
  </sheetData>
  <pageMargins left="0.7" right="0.7" top="0.75" bottom="0.75" header="0.3" footer="0.3"/>
  <pageSetup orientation="portrait" horizontalDpi="204" verticalDpi="196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BFDE-A354-4429-B8BC-AF5B1948BBB3}">
  <dimension ref="A1:E7"/>
  <sheetViews>
    <sheetView workbookViewId="0">
      <selection activeCell="B2" sqref="B2"/>
    </sheetView>
  </sheetViews>
  <sheetFormatPr defaultRowHeight="14.4" x14ac:dyDescent="0.3"/>
  <cols>
    <col min="1" max="1" width="26.5546875" customWidth="1"/>
    <col min="3" max="3" width="55.44140625" customWidth="1"/>
  </cols>
  <sheetData>
    <row r="1" spans="1:5" x14ac:dyDescent="0.3">
      <c r="A1" t="s">
        <v>15</v>
      </c>
      <c r="D1" s="2"/>
      <c r="E1" s="2"/>
    </row>
    <row r="2" spans="1:5" x14ac:dyDescent="0.3">
      <c r="B2" t="s">
        <v>18</v>
      </c>
    </row>
    <row r="3" spans="1:5" x14ac:dyDescent="0.3">
      <c r="C3" t="str">
        <f>"WHEN " &amp; $A$1 &amp; " IS NULL THEN  '0'"</f>
        <v>WHEN TFTLSpend__c IS NULL THEN  '0'</v>
      </c>
    </row>
    <row r="4" spans="1:5" x14ac:dyDescent="0.3">
      <c r="C4" t="str">
        <f>"WHEN CAST(" &amp; $A$1 &amp; " AS bigint)  &lt; 0  THEN  '0'"</f>
        <v>WHEN CAST(TFTLSpend__c AS bigint)  &lt; 0  THEN  '0'</v>
      </c>
    </row>
    <row r="5" spans="1:5" x14ac:dyDescent="0.3">
      <c r="C5" t="str">
        <f>"ELSE " &amp; $A$1</f>
        <v>ELSE TFTLSpend__c</v>
      </c>
    </row>
    <row r="6" spans="1:5" x14ac:dyDescent="0.3">
      <c r="C6" t="s">
        <v>16</v>
      </c>
    </row>
    <row r="7" spans="1:5" x14ac:dyDescent="0.3">
      <c r="C7" t="str">
        <f>"AS """ &amp; $A1 &amp; """"</f>
        <v>AS "TFTLSpend__c"</v>
      </c>
    </row>
  </sheetData>
  <pageMargins left="0.7" right="0.7" top="0.75" bottom="0.75" header="0.3" footer="0.3"/>
  <pageSetup orientation="portrait" horizontalDpi="204" verticalDpi="1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0E40-C658-43D2-8FF9-1DA4958EBA0C}">
  <dimension ref="A1:E7"/>
  <sheetViews>
    <sheetView workbookViewId="0">
      <selection activeCell="B2" sqref="B2:C7"/>
    </sheetView>
  </sheetViews>
  <sheetFormatPr defaultRowHeight="14.4" x14ac:dyDescent="0.3"/>
  <cols>
    <col min="1" max="1" width="26.5546875" customWidth="1"/>
    <col min="3" max="3" width="55.44140625" customWidth="1"/>
  </cols>
  <sheetData>
    <row r="1" spans="1:5" x14ac:dyDescent="0.3">
      <c r="A1" t="s">
        <v>29</v>
      </c>
      <c r="D1" s="2" t="s">
        <v>19</v>
      </c>
      <c r="E1" s="2" t="s">
        <v>20</v>
      </c>
    </row>
    <row r="2" spans="1:5" x14ac:dyDescent="0.3">
      <c r="B2" t="s">
        <v>18</v>
      </c>
    </row>
    <row r="3" spans="1:5" x14ac:dyDescent="0.3">
      <c r="C3" t="str">
        <f>"WHEN " &amp; $A$1 &amp; " = '1' THEN " &amp; $D$1</f>
        <v>WHEN Primary__c = '1' THEN 'true'</v>
      </c>
    </row>
    <row r="4" spans="1:5" x14ac:dyDescent="0.3">
      <c r="C4" t="str">
        <f>"WHEN " &amp; $A$1 &amp; " = '0' THEN " &amp; $E$1</f>
        <v>WHEN Primary__c = '0' THEN 'false'</v>
      </c>
    </row>
    <row r="5" spans="1:5" x14ac:dyDescent="0.3">
      <c r="C5" t="s">
        <v>17</v>
      </c>
    </row>
    <row r="6" spans="1:5" x14ac:dyDescent="0.3">
      <c r="C6" t="s">
        <v>16</v>
      </c>
    </row>
    <row r="7" spans="1:5" x14ac:dyDescent="0.3">
      <c r="C7" t="str">
        <f>"AS """ &amp; $A1 &amp; """"</f>
        <v>AS "Primary__c"</v>
      </c>
    </row>
  </sheetData>
  <pageMargins left="0.7" right="0.7" top="0.75" bottom="0.75" header="0.3" footer="0.3"/>
  <pageSetup orientation="portrait" horizontalDpi="204" verticalDpi="196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04DE-36B6-4156-831A-0E98B6D64C9B}">
  <dimension ref="A1:E7"/>
  <sheetViews>
    <sheetView workbookViewId="0"/>
  </sheetViews>
  <sheetFormatPr defaultRowHeight="14.4" x14ac:dyDescent="0.3"/>
  <cols>
    <col min="1" max="1" width="26.5546875" customWidth="1"/>
    <col min="3" max="3" width="55.44140625" customWidth="1"/>
  </cols>
  <sheetData>
    <row r="1" spans="1:5" x14ac:dyDescent="0.3">
      <c r="A1" t="s">
        <v>59</v>
      </c>
      <c r="D1" s="2" t="s">
        <v>19</v>
      </c>
      <c r="E1" s="2" t="s">
        <v>20</v>
      </c>
    </row>
    <row r="2" spans="1:5" x14ac:dyDescent="0.3">
      <c r="B2" t="s">
        <v>18</v>
      </c>
    </row>
    <row r="3" spans="1:5" x14ac:dyDescent="0.3">
      <c r="C3" t="str">
        <f>"WHEN " &amp; $A$1 &amp; " = 'Y' THEN " &amp; $D$1</f>
        <v>WHEN IsWon = 'Y' THEN 'true'</v>
      </c>
    </row>
    <row r="4" spans="1:5" x14ac:dyDescent="0.3">
      <c r="C4" t="str">
        <f>"WHEN " &amp; $A$1 &amp; " = 'N' THEN " &amp; $E$1</f>
        <v>WHEN IsWon = 'N' THEN 'false'</v>
      </c>
    </row>
    <row r="5" spans="1:5" x14ac:dyDescent="0.3">
      <c r="C5" t="s">
        <v>17</v>
      </c>
    </row>
    <row r="6" spans="1:5" x14ac:dyDescent="0.3">
      <c r="C6" t="s">
        <v>16</v>
      </c>
    </row>
    <row r="7" spans="1:5" x14ac:dyDescent="0.3">
      <c r="C7" t="str">
        <f>"AS """ &amp; $A1 &amp; """"</f>
        <v>AS "IsWon"</v>
      </c>
    </row>
  </sheetData>
  <pageMargins left="0.7" right="0.7" top="0.75" bottom="0.75" header="0.3" footer="0.3"/>
  <pageSetup orientation="portrait" horizontalDpi="204" verticalDpi="196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15B2-1490-4272-A346-AC7647CB8FD1}">
  <dimension ref="A1:E62"/>
  <sheetViews>
    <sheetView topLeftCell="B10" workbookViewId="0">
      <selection activeCell="E1" sqref="E1:E23"/>
    </sheetView>
  </sheetViews>
  <sheetFormatPr defaultRowHeight="14.4" x14ac:dyDescent="0.3"/>
  <cols>
    <col min="1" max="1" width="88.44140625" bestFit="1" customWidth="1"/>
    <col min="2" max="2" width="42.109375" bestFit="1" customWidth="1"/>
    <col min="3" max="4" width="42.109375" customWidth="1"/>
    <col min="5" max="5" width="25.88671875" bestFit="1" customWidth="1"/>
  </cols>
  <sheetData>
    <row r="1" spans="1:5" x14ac:dyDescent="0.3">
      <c r="A1" t="s">
        <v>106</v>
      </c>
      <c r="B1" t="s">
        <v>94</v>
      </c>
      <c r="C1" t="s">
        <v>98</v>
      </c>
      <c r="E1" t="str">
        <f>","&amp;B1&amp;C1</f>
        <v>,Id -- lookup in AccountPlan__c_L_02.sql</v>
      </c>
    </row>
    <row r="2" spans="1:5" x14ac:dyDescent="0.3">
      <c r="A2" t="s">
        <v>107</v>
      </c>
      <c r="B2" t="s">
        <v>95</v>
      </c>
      <c r="E2" t="str">
        <f t="shared" ref="E2:E27" si="0">","&amp;B2&amp;C2</f>
        <v>,PACE_BusinessPlanId__c</v>
      </c>
    </row>
    <row r="3" spans="1:5" x14ac:dyDescent="0.3">
      <c r="A3" t="s">
        <v>108</v>
      </c>
      <c r="B3" t="s">
        <v>10</v>
      </c>
      <c r="E3" t="str">
        <f t="shared" si="0"/>
        <v>,Name</v>
      </c>
    </row>
    <row r="4" spans="1:5" x14ac:dyDescent="0.3">
      <c r="A4" t="s">
        <v>109</v>
      </c>
      <c r="B4" t="s">
        <v>79</v>
      </c>
      <c r="E4" t="str">
        <f t="shared" si="0"/>
        <v>,BusinessPlanTypeCode__c</v>
      </c>
    </row>
    <row r="5" spans="1:5" x14ac:dyDescent="0.3">
      <c r="A5" t="s">
        <v>110</v>
      </c>
      <c r="B5" t="s">
        <v>22</v>
      </c>
      <c r="E5" t="str">
        <f t="shared" si="0"/>
        <v>,StatusCode__c</v>
      </c>
    </row>
    <row r="6" spans="1:5" x14ac:dyDescent="0.3">
      <c r="A6" t="s">
        <v>111</v>
      </c>
      <c r="B6" t="s">
        <v>112</v>
      </c>
      <c r="C6" t="s">
        <v>99</v>
      </c>
      <c r="E6" t="str">
        <f t="shared" si="0"/>
        <v>,Account__c     -- lookup in AccountPlan__c_L_01.sql -- Config ???</v>
      </c>
    </row>
    <row r="7" spans="1:5" x14ac:dyDescent="0.3">
      <c r="A7" t="s">
        <v>111</v>
      </c>
      <c r="B7" t="s">
        <v>8</v>
      </c>
      <c r="E7" t="str">
        <f t="shared" si="0"/>
        <v>,AIMSAccount__c</v>
      </c>
    </row>
    <row r="8" spans="1:5" x14ac:dyDescent="0.3">
      <c r="A8" t="s">
        <v>113</v>
      </c>
      <c r="B8" t="s">
        <v>96</v>
      </c>
      <c r="C8" t="s">
        <v>100</v>
      </c>
      <c r="E8" t="str">
        <f t="shared" si="0"/>
        <v>,OwnerId -- lookup in AccountPlan__c_L_01.sql</v>
      </c>
    </row>
    <row r="9" spans="1:5" x14ac:dyDescent="0.3">
      <c r="A9" t="s">
        <v>113</v>
      </c>
      <c r="B9" t="s">
        <v>97</v>
      </c>
      <c r="E9" t="str">
        <f t="shared" si="0"/>
        <v>,OwnerCorpEmplId__c</v>
      </c>
    </row>
    <row r="10" spans="1:5" x14ac:dyDescent="0.3">
      <c r="A10" t="s">
        <v>114</v>
      </c>
      <c r="B10" t="s">
        <v>11</v>
      </c>
      <c r="C10" t="s">
        <v>100</v>
      </c>
      <c r="E10" t="str">
        <f t="shared" si="0"/>
        <v>,CreatedById -- lookup in AccountPlan__c_L_01.sql</v>
      </c>
    </row>
    <row r="11" spans="1:5" x14ac:dyDescent="0.3">
      <c r="A11" t="s">
        <v>115</v>
      </c>
      <c r="B11" t="s">
        <v>12</v>
      </c>
      <c r="E11" t="str">
        <f t="shared" si="0"/>
        <v>,CreatedDate</v>
      </c>
    </row>
    <row r="12" spans="1:5" x14ac:dyDescent="0.3">
      <c r="A12" t="s">
        <v>116</v>
      </c>
      <c r="B12" t="s">
        <v>14</v>
      </c>
      <c r="C12" t="s">
        <v>100</v>
      </c>
      <c r="E12" t="str">
        <f t="shared" si="0"/>
        <v>,LastModifiedById -- lookup in AccountPlan__c_L_01.sql</v>
      </c>
    </row>
    <row r="13" spans="1:5" x14ac:dyDescent="0.3">
      <c r="A13" t="s">
        <v>117</v>
      </c>
      <c r="B13" t="s">
        <v>13</v>
      </c>
      <c r="E13" t="str">
        <f t="shared" si="0"/>
        <v>,LastModifiedDate</v>
      </c>
    </row>
    <row r="14" spans="1:5" x14ac:dyDescent="0.3">
      <c r="A14" t="s">
        <v>118</v>
      </c>
      <c r="B14" t="s">
        <v>80</v>
      </c>
      <c r="E14" t="str">
        <f t="shared" si="0"/>
        <v>,Description__c</v>
      </c>
    </row>
    <row r="15" spans="1:5" x14ac:dyDescent="0.3">
      <c r="A15" t="s">
        <v>119</v>
      </c>
      <c r="B15" t="s">
        <v>120</v>
      </c>
      <c r="E15" t="str">
        <f t="shared" si="0"/>
        <v>,PlanYear__c</v>
      </c>
    </row>
    <row r="16" spans="1:5" x14ac:dyDescent="0.3">
      <c r="A16" t="s">
        <v>121</v>
      </c>
      <c r="B16" t="s">
        <v>85</v>
      </c>
      <c r="E16" t="str">
        <f t="shared" si="0"/>
        <v>,Challenges__c</v>
      </c>
    </row>
    <row r="17" spans="1:5" x14ac:dyDescent="0.3">
      <c r="A17" t="s">
        <v>122</v>
      </c>
      <c r="B17" t="s">
        <v>92</v>
      </c>
      <c r="E17" t="str">
        <f t="shared" si="0"/>
        <v>,ChallengesFCL__c</v>
      </c>
    </row>
    <row r="18" spans="1:5" x14ac:dyDescent="0.3">
      <c r="A18" t="s">
        <v>123</v>
      </c>
      <c r="B18" t="s">
        <v>87</v>
      </c>
      <c r="E18" t="str">
        <f t="shared" si="0"/>
        <v>,Goals__c</v>
      </c>
    </row>
    <row r="19" spans="1:5" x14ac:dyDescent="0.3">
      <c r="A19" t="s">
        <v>124</v>
      </c>
      <c r="B19" t="s">
        <v>93</v>
      </c>
      <c r="E19" t="str">
        <f t="shared" si="0"/>
        <v>,GoalsFCL__c</v>
      </c>
    </row>
    <row r="20" spans="1:5" x14ac:dyDescent="0.3">
      <c r="A20" t="s">
        <v>125</v>
      </c>
      <c r="B20" t="s">
        <v>88</v>
      </c>
      <c r="E20" t="str">
        <f t="shared" si="0"/>
        <v>,Needs__c</v>
      </c>
    </row>
    <row r="21" spans="1:5" x14ac:dyDescent="0.3">
      <c r="A21" t="s">
        <v>126</v>
      </c>
      <c r="B21" t="s">
        <v>91</v>
      </c>
      <c r="E21" t="str">
        <f t="shared" si="0"/>
        <v>,NeedsFCL__c</v>
      </c>
    </row>
    <row r="22" spans="1:5" x14ac:dyDescent="0.3">
      <c r="A22" t="s">
        <v>127</v>
      </c>
      <c r="B22" t="s">
        <v>86</v>
      </c>
      <c r="C22" t="s">
        <v>101</v>
      </c>
      <c r="E22" t="str">
        <f t="shared" si="0"/>
        <v xml:space="preserve">,Value__c  </v>
      </c>
    </row>
    <row r="23" spans="1:5" x14ac:dyDescent="0.3">
      <c r="A23" t="s">
        <v>128</v>
      </c>
      <c r="B23" t="s">
        <v>90</v>
      </c>
      <c r="E23" t="str">
        <f t="shared" si="0"/>
        <v>,ValuesFCL__c</v>
      </c>
    </row>
    <row r="24" spans="1:5" x14ac:dyDescent="0.3">
      <c r="E24" t="str">
        <f t="shared" si="0"/>
        <v>,</v>
      </c>
    </row>
    <row r="25" spans="1:5" x14ac:dyDescent="0.3">
      <c r="E25" t="str">
        <f t="shared" si="0"/>
        <v>,</v>
      </c>
    </row>
    <row r="26" spans="1:5" x14ac:dyDescent="0.3">
      <c r="E26" t="str">
        <f t="shared" si="0"/>
        <v>,</v>
      </c>
    </row>
    <row r="27" spans="1:5" x14ac:dyDescent="0.3">
      <c r="E27" t="str">
        <f t="shared" si="0"/>
        <v>,</v>
      </c>
    </row>
    <row r="28" spans="1:5" x14ac:dyDescent="0.3">
      <c r="E28" t="str">
        <f t="shared" ref="E28:E62" si="1">","&amp;B28</f>
        <v>,</v>
      </c>
    </row>
    <row r="29" spans="1:5" x14ac:dyDescent="0.3">
      <c r="E29" t="str">
        <f t="shared" si="1"/>
        <v>,</v>
      </c>
    </row>
    <row r="30" spans="1:5" x14ac:dyDescent="0.3">
      <c r="E30" t="str">
        <f t="shared" si="1"/>
        <v>,</v>
      </c>
    </row>
    <row r="31" spans="1:5" x14ac:dyDescent="0.3">
      <c r="E31" t="str">
        <f t="shared" si="1"/>
        <v>,</v>
      </c>
    </row>
    <row r="32" spans="1:5" x14ac:dyDescent="0.3">
      <c r="E32" t="str">
        <f t="shared" si="1"/>
        <v>,</v>
      </c>
    </row>
    <row r="33" spans="5:5" x14ac:dyDescent="0.3">
      <c r="E33" t="str">
        <f t="shared" si="1"/>
        <v>,</v>
      </c>
    </row>
    <row r="34" spans="5:5" x14ac:dyDescent="0.3">
      <c r="E34" t="str">
        <f t="shared" si="1"/>
        <v>,</v>
      </c>
    </row>
    <row r="35" spans="5:5" x14ac:dyDescent="0.3">
      <c r="E35" t="str">
        <f t="shared" si="1"/>
        <v>,</v>
      </c>
    </row>
    <row r="36" spans="5:5" x14ac:dyDescent="0.3">
      <c r="E36" t="str">
        <f t="shared" si="1"/>
        <v>,</v>
      </c>
    </row>
    <row r="37" spans="5:5" x14ac:dyDescent="0.3">
      <c r="E37" t="str">
        <f t="shared" si="1"/>
        <v>,</v>
      </c>
    </row>
    <row r="38" spans="5:5" x14ac:dyDescent="0.3">
      <c r="E38" t="str">
        <f t="shared" si="1"/>
        <v>,</v>
      </c>
    </row>
    <row r="39" spans="5:5" x14ac:dyDescent="0.3">
      <c r="E39" t="str">
        <f t="shared" si="1"/>
        <v>,</v>
      </c>
    </row>
    <row r="40" spans="5:5" x14ac:dyDescent="0.3">
      <c r="E40" t="str">
        <f t="shared" si="1"/>
        <v>,</v>
      </c>
    </row>
    <row r="41" spans="5:5" x14ac:dyDescent="0.3">
      <c r="E41" t="str">
        <f t="shared" si="1"/>
        <v>,</v>
      </c>
    </row>
    <row r="42" spans="5:5" x14ac:dyDescent="0.3">
      <c r="E42" t="str">
        <f t="shared" si="1"/>
        <v>,</v>
      </c>
    </row>
    <row r="43" spans="5:5" x14ac:dyDescent="0.3">
      <c r="E43" t="str">
        <f t="shared" si="1"/>
        <v>,</v>
      </c>
    </row>
    <row r="44" spans="5:5" x14ac:dyDescent="0.3">
      <c r="E44" t="str">
        <f t="shared" si="1"/>
        <v>,</v>
      </c>
    </row>
    <row r="45" spans="5:5" x14ac:dyDescent="0.3">
      <c r="E45" t="str">
        <f t="shared" si="1"/>
        <v>,</v>
      </c>
    </row>
    <row r="46" spans="5:5" x14ac:dyDescent="0.3">
      <c r="E46" t="str">
        <f t="shared" si="1"/>
        <v>,</v>
      </c>
    </row>
    <row r="47" spans="5:5" x14ac:dyDescent="0.3">
      <c r="E47" t="str">
        <f t="shared" si="1"/>
        <v>,</v>
      </c>
    </row>
    <row r="48" spans="5:5" x14ac:dyDescent="0.3">
      <c r="E48" t="str">
        <f t="shared" si="1"/>
        <v>,</v>
      </c>
    </row>
    <row r="49" spans="5:5" x14ac:dyDescent="0.3">
      <c r="E49" t="str">
        <f t="shared" si="1"/>
        <v>,</v>
      </c>
    </row>
    <row r="50" spans="5:5" x14ac:dyDescent="0.3">
      <c r="E50" t="str">
        <f t="shared" si="1"/>
        <v>,</v>
      </c>
    </row>
    <row r="51" spans="5:5" x14ac:dyDescent="0.3">
      <c r="E51" t="str">
        <f t="shared" si="1"/>
        <v>,</v>
      </c>
    </row>
    <row r="52" spans="5:5" x14ac:dyDescent="0.3">
      <c r="E52" t="str">
        <f t="shared" si="1"/>
        <v>,</v>
      </c>
    </row>
    <row r="53" spans="5:5" x14ac:dyDescent="0.3">
      <c r="E53" t="str">
        <f t="shared" si="1"/>
        <v>,</v>
      </c>
    </row>
    <row r="54" spans="5:5" x14ac:dyDescent="0.3">
      <c r="E54" t="str">
        <f t="shared" si="1"/>
        <v>,</v>
      </c>
    </row>
    <row r="55" spans="5:5" x14ac:dyDescent="0.3">
      <c r="E55" t="str">
        <f t="shared" si="1"/>
        <v>,</v>
      </c>
    </row>
    <row r="56" spans="5:5" x14ac:dyDescent="0.3">
      <c r="E56" t="str">
        <f t="shared" si="1"/>
        <v>,</v>
      </c>
    </row>
    <row r="57" spans="5:5" x14ac:dyDescent="0.3">
      <c r="E57" t="str">
        <f t="shared" si="1"/>
        <v>,</v>
      </c>
    </row>
    <row r="58" spans="5:5" x14ac:dyDescent="0.3">
      <c r="E58" t="str">
        <f t="shared" si="1"/>
        <v>,</v>
      </c>
    </row>
    <row r="59" spans="5:5" x14ac:dyDescent="0.3">
      <c r="E59" t="str">
        <f t="shared" si="1"/>
        <v>,</v>
      </c>
    </row>
    <row r="60" spans="5:5" x14ac:dyDescent="0.3">
      <c r="E60" t="str">
        <f t="shared" si="1"/>
        <v>,</v>
      </c>
    </row>
    <row r="61" spans="5:5" x14ac:dyDescent="0.3">
      <c r="E61" t="str">
        <f t="shared" si="1"/>
        <v>,</v>
      </c>
    </row>
    <row r="62" spans="5:5" x14ac:dyDescent="0.3">
      <c r="E62" t="str">
        <f t="shared" si="1"/>
        <v>,</v>
      </c>
    </row>
  </sheetData>
  <pageMargins left="0.7" right="0.7" top="0.75" bottom="0.75" header="0.3" footer="0.3"/>
  <pageSetup orientation="portrait" horizontalDpi="204" verticalDpi="196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D3CE-2128-4D55-B873-C113A21A636D}">
  <dimension ref="A1:C27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36.33203125" style="1" customWidth="1"/>
    <col min="2" max="2" width="49.44140625" style="1" bestFit="1" customWidth="1"/>
    <col min="3" max="3" width="60.6640625" style="1" customWidth="1"/>
    <col min="4" max="16384" width="9.1093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63</v>
      </c>
      <c r="B2" s="1" t="s">
        <v>94</v>
      </c>
      <c r="C2" s="1" t="str">
        <f t="shared" ref="C2:C27" si="0">"," &amp; A2 &amp; " AS """ &amp; B2 &amp; """"</f>
        <v>,BusinessPlanId AS "Id"</v>
      </c>
    </row>
    <row r="3" spans="1:3" x14ac:dyDescent="0.3">
      <c r="A3" s="1" t="s">
        <v>63</v>
      </c>
      <c r="B3" s="1" t="s">
        <v>95</v>
      </c>
      <c r="C3" s="1" t="str">
        <f t="shared" si="0"/>
        <v>,BusinessPlanId AS "PACE_BusinessPlanId__c"</v>
      </c>
    </row>
    <row r="4" spans="1:3" x14ac:dyDescent="0.3">
      <c r="A4" s="1" t="s">
        <v>21</v>
      </c>
      <c r="B4" s="1" t="s">
        <v>22</v>
      </c>
      <c r="C4" s="1" t="str">
        <f t="shared" si="0"/>
        <v>,StatusCode AS "StatusCode__c"</v>
      </c>
    </row>
    <row r="5" spans="1:3" x14ac:dyDescent="0.3">
      <c r="A5" s="1" t="s">
        <v>10</v>
      </c>
      <c r="B5" s="1" t="s">
        <v>10</v>
      </c>
      <c r="C5" s="1" t="str">
        <f t="shared" si="0"/>
        <v>,Name AS "Name"</v>
      </c>
    </row>
    <row r="6" spans="1:3" x14ac:dyDescent="0.3">
      <c r="A6" s="1" t="s">
        <v>9</v>
      </c>
      <c r="B6" s="1" t="s">
        <v>96</v>
      </c>
      <c r="C6" s="1" t="str">
        <f t="shared" si="0"/>
        <v>,OwnerCorpEmplId AS "OwnerId"</v>
      </c>
    </row>
    <row r="7" spans="1:3" x14ac:dyDescent="0.3">
      <c r="A7" s="1" t="s">
        <v>9</v>
      </c>
      <c r="B7" s="1" t="s">
        <v>97</v>
      </c>
      <c r="C7" s="1" t="str">
        <f t="shared" si="0"/>
        <v>,OwnerCorpEmplId AS "OwnerCorpEmplId__c"</v>
      </c>
    </row>
    <row r="8" spans="1:3" x14ac:dyDescent="0.3">
      <c r="A8" s="1" t="s">
        <v>64</v>
      </c>
      <c r="B8" s="1" t="s">
        <v>79</v>
      </c>
      <c r="C8" s="1" t="str">
        <f t="shared" si="0"/>
        <v>,BusinessPlanTypeCode AS "BusinessPlanTypeCode__c"</v>
      </c>
    </row>
    <row r="9" spans="1:3" x14ac:dyDescent="0.3">
      <c r="A9" s="1" t="s">
        <v>3</v>
      </c>
      <c r="B9" s="1" t="s">
        <v>11</v>
      </c>
      <c r="C9" s="1" t="str">
        <f t="shared" si="0"/>
        <v>,CreatedBy AS "CreatedById"</v>
      </c>
    </row>
    <row r="10" spans="1:3" x14ac:dyDescent="0.3">
      <c r="A10" s="1" t="s">
        <v>4</v>
      </c>
      <c r="B10" s="1" t="s">
        <v>12</v>
      </c>
      <c r="C10" s="1" t="str">
        <f t="shared" si="0"/>
        <v>,CreationDate AS "CreatedDate"</v>
      </c>
    </row>
    <row r="11" spans="1:3" x14ac:dyDescent="0.3">
      <c r="A11" s="1" t="s">
        <v>65</v>
      </c>
      <c r="B11" s="1" t="s">
        <v>80</v>
      </c>
      <c r="C11" s="1" t="str">
        <f t="shared" si="0"/>
        <v>,Description AS "Description__c"</v>
      </c>
    </row>
    <row r="12" spans="1:3" x14ac:dyDescent="0.3">
      <c r="A12" s="1" t="s">
        <v>5</v>
      </c>
      <c r="B12" s="1" t="s">
        <v>13</v>
      </c>
      <c r="C12" s="1" t="str">
        <f t="shared" si="0"/>
        <v>,LastUpdateDate AS "LastModifiedDate"</v>
      </c>
    </row>
    <row r="13" spans="1:3" x14ac:dyDescent="0.3">
      <c r="A13" s="1" t="s">
        <v>6</v>
      </c>
      <c r="B13" s="1" t="s">
        <v>14</v>
      </c>
      <c r="C13" s="1" t="str">
        <f t="shared" si="0"/>
        <v>,LastUpdatedBy AS "LastModifiedById"</v>
      </c>
    </row>
    <row r="14" spans="1:3" x14ac:dyDescent="0.3">
      <c r="A14" s="1" t="s">
        <v>66</v>
      </c>
      <c r="B14" s="1" t="s">
        <v>81</v>
      </c>
      <c r="C14" s="1" t="str">
        <f t="shared" si="0"/>
        <v>,PeriodTypeCode AS "PeriodTypeCode__c"</v>
      </c>
    </row>
    <row r="15" spans="1:3" x14ac:dyDescent="0.3">
      <c r="A15" s="1" t="s">
        <v>67</v>
      </c>
      <c r="B15" s="1" t="s">
        <v>82</v>
      </c>
      <c r="C15" s="1" t="str">
        <f t="shared" si="0"/>
        <v>,PeriodStartName AS "PeriodStartName__c"</v>
      </c>
    </row>
    <row r="16" spans="1:3" x14ac:dyDescent="0.3">
      <c r="A16" s="1" t="s">
        <v>68</v>
      </c>
      <c r="B16" s="1" t="s">
        <v>83</v>
      </c>
      <c r="C16" s="1" t="str">
        <f t="shared" si="0"/>
        <v>,PeriodEndName AS "PeriodEndName__c"</v>
      </c>
    </row>
    <row r="17" spans="1:3" x14ac:dyDescent="0.3">
      <c r="A17" s="1" t="s">
        <v>69</v>
      </c>
      <c r="B17" s="1" t="s">
        <v>84</v>
      </c>
      <c r="C17" s="1" t="str">
        <f t="shared" si="0"/>
        <v>,PeriodRangeDisplayName AS "PeriodRangeDisplayName__c"</v>
      </c>
    </row>
    <row r="18" spans="1:3" x14ac:dyDescent="0.3">
      <c r="A18" s="1" t="s">
        <v>7</v>
      </c>
      <c r="B18" s="1" t="s">
        <v>8</v>
      </c>
      <c r="C18" s="1" t="str">
        <f t="shared" si="0"/>
        <v>,AIMS_ACCT AS "AIMSAccount__c"</v>
      </c>
    </row>
    <row r="19" spans="1:3" x14ac:dyDescent="0.3">
      <c r="A19" s="1" t="s">
        <v>70</v>
      </c>
      <c r="B19" s="1" t="s">
        <v>85</v>
      </c>
      <c r="C19" s="1" t="str">
        <f t="shared" si="0"/>
        <v>,Challenges_c AS "Challenges__c"</v>
      </c>
    </row>
    <row r="20" spans="1:3" x14ac:dyDescent="0.3">
      <c r="A20" s="1" t="s">
        <v>71</v>
      </c>
      <c r="B20" s="1" t="s">
        <v>86</v>
      </c>
      <c r="C20" s="1" t="str">
        <f t="shared" si="0"/>
        <v>,Value_c AS "Value__c"</v>
      </c>
    </row>
    <row r="21" spans="1:3" x14ac:dyDescent="0.3">
      <c r="A21" s="1" t="s">
        <v>72</v>
      </c>
      <c r="B21" s="1" t="s">
        <v>87</v>
      </c>
      <c r="C21" s="1" t="str">
        <f t="shared" si="0"/>
        <v>,Goals_c AS "Goals__c"</v>
      </c>
    </row>
    <row r="22" spans="1:3" x14ac:dyDescent="0.3">
      <c r="A22" s="1" t="s">
        <v>73</v>
      </c>
      <c r="B22" s="1" t="s">
        <v>88</v>
      </c>
      <c r="C22" s="1" t="str">
        <f t="shared" si="0"/>
        <v>,Needs_c AS "Needs__c"</v>
      </c>
    </row>
    <row r="23" spans="1:3" x14ac:dyDescent="0.3">
      <c r="A23" s="1" t="s">
        <v>74</v>
      </c>
      <c r="B23" s="1" t="s">
        <v>89</v>
      </c>
      <c r="C23" s="1" t="str">
        <f t="shared" si="0"/>
        <v>,Solutions_c AS "Solutions__c"</v>
      </c>
    </row>
    <row r="24" spans="1:3" x14ac:dyDescent="0.3">
      <c r="A24" s="1" t="s">
        <v>75</v>
      </c>
      <c r="B24" s="1" t="s">
        <v>90</v>
      </c>
      <c r="C24" s="1" t="str">
        <f t="shared" si="0"/>
        <v>,ValuesFCL_c AS "ValuesFCL__c"</v>
      </c>
    </row>
    <row r="25" spans="1:3" x14ac:dyDescent="0.3">
      <c r="A25" s="1" t="s">
        <v>76</v>
      </c>
      <c r="B25" s="1" t="s">
        <v>91</v>
      </c>
      <c r="C25" s="1" t="str">
        <f t="shared" si="0"/>
        <v>,NeedsFCL_c AS "NeedsFCL__c"</v>
      </c>
    </row>
    <row r="26" spans="1:3" x14ac:dyDescent="0.3">
      <c r="A26" s="1" t="s">
        <v>77</v>
      </c>
      <c r="B26" s="1" t="s">
        <v>92</v>
      </c>
      <c r="C26" s="1" t="str">
        <f t="shared" si="0"/>
        <v>,ChallengesFCL_c AS "ChallengesFCL__c"</v>
      </c>
    </row>
    <row r="27" spans="1:3" x14ac:dyDescent="0.3">
      <c r="A27" s="1" t="s">
        <v>78</v>
      </c>
      <c r="B27" s="1" t="s">
        <v>93</v>
      </c>
      <c r="C27" s="1" t="str">
        <f t="shared" si="0"/>
        <v>,GoalsFCL_c AS "GoalsFCL__c"</v>
      </c>
    </row>
  </sheetData>
  <pageMargins left="0.7" right="0.7" top="0.75" bottom="0.75" header="0.3" footer="0.3"/>
  <pageSetup orientation="portrait" horizontalDpi="204" verticalDpi="196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448ac3-a166-4476-a92d-cb6ca02bc875">
      <Terms xmlns="http://schemas.microsoft.com/office/infopath/2007/PartnerControls"/>
    </lcf76f155ced4ddcb4097134ff3c332f>
    <TaxCatchAll xmlns="09b8186b-6b84-4342-b361-88cbde5c49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85AF2E2A38145955D46E399711EE3" ma:contentTypeVersion="12" ma:contentTypeDescription="Create a new document." ma:contentTypeScope="" ma:versionID="5c98214446ede6b33d33a36c8b85a40b">
  <xsd:schema xmlns:xsd="http://www.w3.org/2001/XMLSchema" xmlns:xs="http://www.w3.org/2001/XMLSchema" xmlns:p="http://schemas.microsoft.com/office/2006/metadata/properties" xmlns:ns2="29448ac3-a166-4476-a92d-cb6ca02bc875" xmlns:ns3="09b8186b-6b84-4342-b361-88cbde5c491d" targetNamespace="http://schemas.microsoft.com/office/2006/metadata/properties" ma:root="true" ma:fieldsID="2e0bff4886ba5db98b13d2f82a70c3f4" ns2:_="" ns3:_="">
    <xsd:import namespace="29448ac3-a166-4476-a92d-cb6ca02bc875"/>
    <xsd:import namespace="09b8186b-6b84-4342-b361-88cbde5c4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48ac3-a166-4476-a92d-cb6ca02bc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4376218-3262-4370-8655-8eb135655c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8186b-6b84-4342-b361-88cbde5c49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f9eb27-2e6e-4805-9268-0bd5ada6850f}" ma:internalName="TaxCatchAll" ma:showField="CatchAllData" ma:web="09b8186b-6b84-4342-b361-88cbde5c49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889722-370B-44DB-B5DD-BBF6D7AF17FE}">
  <ds:schemaRefs>
    <ds:schemaRef ds:uri="http://schemas.microsoft.com/office/2006/metadata/properties"/>
    <ds:schemaRef ds:uri="http://schemas.microsoft.com/office/infopath/2007/PartnerControls"/>
    <ds:schemaRef ds:uri="29448ac3-a166-4476-a92d-cb6ca02bc875"/>
    <ds:schemaRef ds:uri="09b8186b-6b84-4342-b361-88cbde5c491d"/>
  </ds:schemaRefs>
</ds:datastoreItem>
</file>

<file path=customXml/itemProps2.xml><?xml version="1.0" encoding="utf-8"?>
<ds:datastoreItem xmlns:ds="http://schemas.openxmlformats.org/officeDocument/2006/customXml" ds:itemID="{E7F8CCAF-BDBC-48F9-A6FA-4AF59FA53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48ac3-a166-4476-a92d-cb6ca02bc875"/>
    <ds:schemaRef ds:uri="09b8186b-6b84-4342-b361-88cbde5c4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7F265A-D81B-499C-A310-AF56D3211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StageName</vt:lpstr>
      <vt:lpstr>Picklist-MultiSelect</vt:lpstr>
      <vt:lpstr>Picklist</vt:lpstr>
      <vt:lpstr>Null-Neg-Zero</vt:lpstr>
      <vt:lpstr>checkbox_0-1</vt:lpstr>
      <vt:lpstr>checkbox_Y-N</vt:lpstr>
      <vt:lpstr>Transform-FieldsList</vt:lpstr>
      <vt:lpstr>Extract-FleidsList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Caldwell</dc:creator>
  <cp:lastModifiedBy>Bill Steele</cp:lastModifiedBy>
  <dcterms:created xsi:type="dcterms:W3CDTF">2023-01-04T18:04:58Z</dcterms:created>
  <dcterms:modified xsi:type="dcterms:W3CDTF">2023-04-22T17:33:47Z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0x01010000A85AF2E2A38145955D46E399711EE3</vt:lpwstr>
  </property>
  <property fmtid="{D5CDD505-2E9C-101B-9397-08002B2CF9AE}" pid="3" name="MediaServiceImageTags">
    <vt:lpwstr/>
  </property>
</Properties>
</file>