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osu\Desktop\"/>
    </mc:Choice>
  </mc:AlternateContent>
  <xr:revisionPtr revIDLastSave="0" documentId="13_ncr:1_{F092EA96-A5FF-4F07-B5EC-7F8DE315C259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OCAK" sheetId="19" r:id="rId1"/>
  </sheets>
  <definedNames>
    <definedName name="BİRİM" localSheetId="0">OCAK!$BR$42:$BR$44</definedName>
    <definedName name="BİRİM">#REF!</definedName>
    <definedName name="BİRİMLER" localSheetId="0">OCAK!$F$94:$F$118</definedName>
    <definedName name="BİRİMLER">#REF!</definedName>
    <definedName name="GÜNLER" localSheetId="0">OCAK!$DA$134:$DA$140</definedName>
    <definedName name="GÜNLER">#REF!</definedName>
    <definedName name="KURUMLAR" localSheetId="0">OCAK!$CB$133:$CB$157</definedName>
    <definedName name="KURUMLAR">#REF!</definedName>
    <definedName name="_xlnm.Print_Area" localSheetId="0">OCAK!$B$1:$BC$83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1" i="19" l="1"/>
  <c r="AX11" i="19"/>
  <c r="AW11" i="19"/>
  <c r="AV11" i="19"/>
  <c r="AU11" i="19"/>
  <c r="AT11" i="19"/>
  <c r="AS11" i="19"/>
  <c r="AQ11" i="19"/>
  <c r="AP11" i="19"/>
  <c r="AO11" i="19"/>
  <c r="AN11" i="19"/>
  <c r="AM11" i="19"/>
  <c r="AL11" i="19"/>
  <c r="AK11" i="19"/>
  <c r="AI11" i="19"/>
  <c r="AH11" i="19"/>
  <c r="AG11" i="19"/>
  <c r="AF11" i="19"/>
  <c r="AE11" i="19"/>
  <c r="AD11" i="19"/>
  <c r="AC11" i="19"/>
  <c r="AA11" i="19"/>
  <c r="Z11" i="19"/>
  <c r="Y11" i="19"/>
  <c r="X11" i="19"/>
  <c r="W11" i="19"/>
  <c r="V11" i="19"/>
  <c r="U11" i="19"/>
  <c r="S11" i="19"/>
  <c r="R11" i="19"/>
  <c r="Q11" i="19"/>
  <c r="P11" i="19"/>
  <c r="O11" i="19"/>
  <c r="N11" i="19"/>
  <c r="M11" i="19"/>
  <c r="AS10" i="19"/>
  <c r="AK10" i="19"/>
  <c r="AC10" i="19"/>
  <c r="U10" i="19"/>
  <c r="M10" i="19"/>
  <c r="P200" i="19" l="1"/>
  <c r="N200" i="19"/>
  <c r="L200" i="19"/>
  <c r="J200" i="19"/>
  <c r="H200" i="19"/>
  <c r="F200" i="19"/>
  <c r="D200" i="19"/>
  <c r="P199" i="19"/>
  <c r="N199" i="19"/>
  <c r="L199" i="19"/>
  <c r="J199" i="19"/>
  <c r="H199" i="19"/>
  <c r="F199" i="19"/>
  <c r="D199" i="19"/>
  <c r="P198" i="19"/>
  <c r="N198" i="19"/>
  <c r="L198" i="19"/>
  <c r="J198" i="19"/>
  <c r="H198" i="19"/>
  <c r="F198" i="19"/>
  <c r="D198" i="19"/>
  <c r="P197" i="19"/>
  <c r="N197" i="19"/>
  <c r="L197" i="19"/>
  <c r="J197" i="19"/>
  <c r="H197" i="19"/>
  <c r="F197" i="19"/>
  <c r="D197" i="19"/>
  <c r="P196" i="19"/>
  <c r="N196" i="19"/>
  <c r="L196" i="19"/>
  <c r="J196" i="19"/>
  <c r="H196" i="19"/>
  <c r="F196" i="19"/>
  <c r="D196" i="19"/>
  <c r="P195" i="19"/>
  <c r="N195" i="19"/>
  <c r="L195" i="19"/>
  <c r="J195" i="19"/>
  <c r="H195" i="19"/>
  <c r="F195" i="19"/>
  <c r="D195" i="19"/>
  <c r="P194" i="19"/>
  <c r="N194" i="19"/>
  <c r="L194" i="19"/>
  <c r="J194" i="19"/>
  <c r="H194" i="19"/>
  <c r="F194" i="19"/>
  <c r="D194" i="19"/>
  <c r="P193" i="19"/>
  <c r="N193" i="19"/>
  <c r="L193" i="19"/>
  <c r="J193" i="19"/>
  <c r="H193" i="19"/>
  <c r="F193" i="19"/>
  <c r="D193" i="19"/>
  <c r="P192" i="19"/>
  <c r="N192" i="19"/>
  <c r="L192" i="19"/>
  <c r="J192" i="19"/>
  <c r="H192" i="19"/>
  <c r="F192" i="19"/>
  <c r="D192" i="19"/>
  <c r="P191" i="19"/>
  <c r="N191" i="19"/>
  <c r="L191" i="19"/>
  <c r="J191" i="19"/>
  <c r="H191" i="19"/>
  <c r="F191" i="19"/>
  <c r="D191" i="19"/>
  <c r="P187" i="19"/>
  <c r="N187" i="19"/>
  <c r="L187" i="19"/>
  <c r="J187" i="19"/>
  <c r="H187" i="19"/>
  <c r="F187" i="19"/>
  <c r="D187" i="19"/>
  <c r="P186" i="19"/>
  <c r="N186" i="19"/>
  <c r="L186" i="19"/>
  <c r="J186" i="19"/>
  <c r="H186" i="19"/>
  <c r="F186" i="19"/>
  <c r="D186" i="19"/>
  <c r="P185" i="19"/>
  <c r="N185" i="19"/>
  <c r="L185" i="19"/>
  <c r="J185" i="19"/>
  <c r="H185" i="19"/>
  <c r="F185" i="19"/>
  <c r="D185" i="19"/>
  <c r="P184" i="19"/>
  <c r="N184" i="19"/>
  <c r="L184" i="19"/>
  <c r="J184" i="19"/>
  <c r="H184" i="19"/>
  <c r="F184" i="19"/>
  <c r="D184" i="19"/>
  <c r="P183" i="19"/>
  <c r="N183" i="19"/>
  <c r="L183" i="19"/>
  <c r="J183" i="19"/>
  <c r="H183" i="19"/>
  <c r="F183" i="19"/>
  <c r="D183" i="19"/>
  <c r="P182" i="19"/>
  <c r="N182" i="19"/>
  <c r="L182" i="19"/>
  <c r="J182" i="19"/>
  <c r="H182" i="19"/>
  <c r="F182" i="19"/>
  <c r="D182" i="19"/>
  <c r="P181" i="19"/>
  <c r="N181" i="19"/>
  <c r="L181" i="19"/>
  <c r="J181" i="19"/>
  <c r="H181" i="19"/>
  <c r="F181" i="19"/>
  <c r="D181" i="19"/>
  <c r="P180" i="19"/>
  <c r="N180" i="19"/>
  <c r="L180" i="19"/>
  <c r="J180" i="19"/>
  <c r="H180" i="19"/>
  <c r="F180" i="19"/>
  <c r="D180" i="19"/>
  <c r="P179" i="19"/>
  <c r="N179" i="19"/>
  <c r="L179" i="19"/>
  <c r="J179" i="19"/>
  <c r="H179" i="19"/>
  <c r="F179" i="19"/>
  <c r="D179" i="19"/>
  <c r="P178" i="19"/>
  <c r="N178" i="19"/>
  <c r="L178" i="19"/>
  <c r="J178" i="19"/>
  <c r="H178" i="19"/>
  <c r="F178" i="19"/>
  <c r="D178" i="19"/>
  <c r="P177" i="19"/>
  <c r="N177" i="19"/>
  <c r="L177" i="19"/>
  <c r="J177" i="19"/>
  <c r="H177" i="19"/>
  <c r="F177" i="19"/>
  <c r="D177" i="19"/>
  <c r="P176" i="19"/>
  <c r="N176" i="19"/>
  <c r="L176" i="19"/>
  <c r="J176" i="19"/>
  <c r="H176" i="19"/>
  <c r="F176" i="19"/>
  <c r="D176" i="19"/>
  <c r="P175" i="19"/>
  <c r="N175" i="19"/>
  <c r="L175" i="19"/>
  <c r="J175" i="19"/>
  <c r="H175" i="19"/>
  <c r="F175" i="19"/>
  <c r="D175" i="19"/>
  <c r="P174" i="19"/>
  <c r="N174" i="19"/>
  <c r="L174" i="19"/>
  <c r="J174" i="19"/>
  <c r="H174" i="19"/>
  <c r="F174" i="19"/>
  <c r="D174" i="19"/>
  <c r="P173" i="19"/>
  <c r="N173" i="19"/>
  <c r="L173" i="19"/>
  <c r="J173" i="19"/>
  <c r="H173" i="19"/>
  <c r="F173" i="19"/>
  <c r="D173" i="19"/>
  <c r="P172" i="19"/>
  <c r="N172" i="19"/>
  <c r="L172" i="19"/>
  <c r="J172" i="19"/>
  <c r="H172" i="19"/>
  <c r="F172" i="19"/>
  <c r="D172" i="19"/>
  <c r="P171" i="19"/>
  <c r="N171" i="19"/>
  <c r="L171" i="19"/>
  <c r="J171" i="19"/>
  <c r="H171" i="19"/>
  <c r="F171" i="19"/>
  <c r="D171" i="19"/>
  <c r="P170" i="19"/>
  <c r="N170" i="19"/>
  <c r="L170" i="19"/>
  <c r="J170" i="19"/>
  <c r="H170" i="19"/>
  <c r="F170" i="19"/>
  <c r="D170" i="19"/>
  <c r="P169" i="19"/>
  <c r="N169" i="19"/>
  <c r="L169" i="19"/>
  <c r="J169" i="19"/>
  <c r="H169" i="19"/>
  <c r="F169" i="19"/>
  <c r="D169" i="19"/>
  <c r="P168" i="19"/>
  <c r="N168" i="19"/>
  <c r="L168" i="19"/>
  <c r="J168" i="19"/>
  <c r="H168" i="19"/>
  <c r="F168" i="19"/>
  <c r="D168" i="19"/>
  <c r="AG163" i="19"/>
  <c r="AE163" i="19"/>
  <c r="AC163" i="19"/>
  <c r="AA163" i="19"/>
  <c r="Y163" i="19"/>
  <c r="W163" i="19"/>
  <c r="U163" i="19"/>
  <c r="P163" i="19"/>
  <c r="N163" i="19"/>
  <c r="L163" i="19"/>
  <c r="J163" i="19"/>
  <c r="H163" i="19"/>
  <c r="F163" i="19"/>
  <c r="D163" i="19"/>
  <c r="AG162" i="19"/>
  <c r="AE162" i="19"/>
  <c r="AC162" i="19"/>
  <c r="AA162" i="19"/>
  <c r="Y162" i="19"/>
  <c r="W162" i="19"/>
  <c r="U162" i="19"/>
  <c r="P162" i="19"/>
  <c r="N162" i="19"/>
  <c r="L162" i="19"/>
  <c r="J162" i="19"/>
  <c r="H162" i="19"/>
  <c r="F162" i="19"/>
  <c r="D162" i="19"/>
  <c r="AG161" i="19"/>
  <c r="AE161" i="19"/>
  <c r="AC161" i="19"/>
  <c r="AA161" i="19"/>
  <c r="Y161" i="19"/>
  <c r="W161" i="19"/>
  <c r="U161" i="19"/>
  <c r="P161" i="19"/>
  <c r="N161" i="19"/>
  <c r="L161" i="19"/>
  <c r="J161" i="19"/>
  <c r="H161" i="19"/>
  <c r="F161" i="19"/>
  <c r="D161" i="19"/>
  <c r="AG160" i="19"/>
  <c r="AE160" i="19"/>
  <c r="AC160" i="19"/>
  <c r="AA160" i="19"/>
  <c r="Y160" i="19"/>
  <c r="W160" i="19"/>
  <c r="U160" i="19"/>
  <c r="P160" i="19"/>
  <c r="N160" i="19"/>
  <c r="L160" i="19"/>
  <c r="J160" i="19"/>
  <c r="H160" i="19"/>
  <c r="F160" i="19"/>
  <c r="D160" i="19"/>
  <c r="AG159" i="19"/>
  <c r="AE159" i="19"/>
  <c r="AC159" i="19"/>
  <c r="AA159" i="19"/>
  <c r="Y159" i="19"/>
  <c r="W159" i="19"/>
  <c r="U159" i="19"/>
  <c r="P159" i="19"/>
  <c r="N159" i="19"/>
  <c r="L159" i="19"/>
  <c r="J159" i="19"/>
  <c r="H159" i="19"/>
  <c r="F159" i="19"/>
  <c r="D159" i="19"/>
  <c r="AG158" i="19"/>
  <c r="AE158" i="19"/>
  <c r="AC158" i="19"/>
  <c r="AA158" i="19"/>
  <c r="Y158" i="19"/>
  <c r="W158" i="19"/>
  <c r="U158" i="19"/>
  <c r="P158" i="19"/>
  <c r="N158" i="19"/>
  <c r="L158" i="19"/>
  <c r="J158" i="19"/>
  <c r="H158" i="19"/>
  <c r="F158" i="19"/>
  <c r="D158" i="19"/>
  <c r="CB157" i="19"/>
  <c r="CI157" i="19" s="1"/>
  <c r="AG157" i="19"/>
  <c r="AE157" i="19"/>
  <c r="AC157" i="19"/>
  <c r="AA157" i="19"/>
  <c r="Y157" i="19"/>
  <c r="Z69" i="19" s="1"/>
  <c r="W157" i="19"/>
  <c r="U157" i="19"/>
  <c r="P157" i="19"/>
  <c r="N157" i="19"/>
  <c r="L157" i="19"/>
  <c r="J157" i="19"/>
  <c r="H157" i="19"/>
  <c r="F157" i="19"/>
  <c r="D157" i="19"/>
  <c r="CB156" i="19"/>
  <c r="CI156" i="19" s="1"/>
  <c r="AG156" i="19"/>
  <c r="AE156" i="19"/>
  <c r="AC156" i="19"/>
  <c r="AA156" i="19"/>
  <c r="Y156" i="19"/>
  <c r="W156" i="19"/>
  <c r="U156" i="19"/>
  <c r="P156" i="19"/>
  <c r="N156" i="19"/>
  <c r="L156" i="19"/>
  <c r="J156" i="19"/>
  <c r="H156" i="19"/>
  <c r="F156" i="19"/>
  <c r="D156" i="19"/>
  <c r="CB155" i="19"/>
  <c r="CI155" i="19" s="1"/>
  <c r="AG155" i="19"/>
  <c r="AE155" i="19"/>
  <c r="AC155" i="19"/>
  <c r="AA155" i="19"/>
  <c r="Y155" i="19"/>
  <c r="W155" i="19"/>
  <c r="U155" i="19"/>
  <c r="V69" i="19" s="1"/>
  <c r="P155" i="19"/>
  <c r="N155" i="19"/>
  <c r="L155" i="19"/>
  <c r="J155" i="19"/>
  <c r="H155" i="19"/>
  <c r="F155" i="19"/>
  <c r="D155" i="19"/>
  <c r="CB154" i="19"/>
  <c r="CI154" i="19" s="1"/>
  <c r="AG154" i="19"/>
  <c r="AE154" i="19"/>
  <c r="AC154" i="19"/>
  <c r="AA154" i="19"/>
  <c r="Y154" i="19"/>
  <c r="W154" i="19"/>
  <c r="U154" i="19"/>
  <c r="P154" i="19"/>
  <c r="N154" i="19"/>
  <c r="L154" i="19"/>
  <c r="J154" i="19"/>
  <c r="H154" i="19"/>
  <c r="F154" i="19"/>
  <c r="D154" i="19"/>
  <c r="CB153" i="19"/>
  <c r="CI153" i="19" s="1"/>
  <c r="CB152" i="19"/>
  <c r="CI152" i="19" s="1"/>
  <c r="CB151" i="19"/>
  <c r="CI151" i="19" s="1"/>
  <c r="CB150" i="19"/>
  <c r="CI150" i="19" s="1"/>
  <c r="P150" i="19"/>
  <c r="N150" i="19"/>
  <c r="L150" i="19"/>
  <c r="J150" i="19"/>
  <c r="H150" i="19"/>
  <c r="F150" i="19"/>
  <c r="D150" i="19"/>
  <c r="CB149" i="19"/>
  <c r="CI149" i="19" s="1"/>
  <c r="P149" i="19"/>
  <c r="N149" i="19"/>
  <c r="L149" i="19"/>
  <c r="J149" i="19"/>
  <c r="H149" i="19"/>
  <c r="F149" i="19"/>
  <c r="D149" i="19"/>
  <c r="CB148" i="19"/>
  <c r="CI148" i="19" s="1"/>
  <c r="P148" i="19"/>
  <c r="N148" i="19"/>
  <c r="L148" i="19"/>
  <c r="J148" i="19"/>
  <c r="H148" i="19"/>
  <c r="F148" i="19"/>
  <c r="D148" i="19"/>
  <c r="CB147" i="19"/>
  <c r="CI147" i="19" s="1"/>
  <c r="P147" i="19"/>
  <c r="N147" i="19"/>
  <c r="L147" i="19"/>
  <c r="J147" i="19"/>
  <c r="H147" i="19"/>
  <c r="F147" i="19"/>
  <c r="D147" i="19"/>
  <c r="CB146" i="19"/>
  <c r="CI146" i="19" s="1"/>
  <c r="P146" i="19"/>
  <c r="N146" i="19"/>
  <c r="L146" i="19"/>
  <c r="J146" i="19"/>
  <c r="H146" i="19"/>
  <c r="F146" i="19"/>
  <c r="D146" i="19"/>
  <c r="CB145" i="19"/>
  <c r="CI145" i="19" s="1"/>
  <c r="P145" i="19"/>
  <c r="N145" i="19"/>
  <c r="L145" i="19"/>
  <c r="J145" i="19"/>
  <c r="H145" i="19"/>
  <c r="F145" i="19"/>
  <c r="D145" i="19"/>
  <c r="CB144" i="19"/>
  <c r="CI144" i="19" s="1"/>
  <c r="P144" i="19"/>
  <c r="N144" i="19"/>
  <c r="L144" i="19"/>
  <c r="J144" i="19"/>
  <c r="H144" i="19"/>
  <c r="F144" i="19"/>
  <c r="D144" i="19"/>
  <c r="CB143" i="19"/>
  <c r="CI143" i="19" s="1"/>
  <c r="P143" i="19"/>
  <c r="N143" i="19"/>
  <c r="L143" i="19"/>
  <c r="J143" i="19"/>
  <c r="H143" i="19"/>
  <c r="F143" i="19"/>
  <c r="D143" i="19"/>
  <c r="CB142" i="19"/>
  <c r="CI142" i="19" s="1"/>
  <c r="P142" i="19"/>
  <c r="N142" i="19"/>
  <c r="L142" i="19"/>
  <c r="J142" i="19"/>
  <c r="H142" i="19"/>
  <c r="F142" i="19"/>
  <c r="D142" i="19"/>
  <c r="CB141" i="19"/>
  <c r="CI141" i="19" s="1"/>
  <c r="P141" i="19"/>
  <c r="N141" i="19"/>
  <c r="L141" i="19"/>
  <c r="J141" i="19"/>
  <c r="H141" i="19"/>
  <c r="F141" i="19"/>
  <c r="D141" i="19"/>
  <c r="CB140" i="19"/>
  <c r="CI140" i="19" s="1"/>
  <c r="P140" i="19"/>
  <c r="N140" i="19"/>
  <c r="L140" i="19"/>
  <c r="J140" i="19"/>
  <c r="H140" i="19"/>
  <c r="F140" i="19"/>
  <c r="D140" i="19"/>
  <c r="CI139" i="19"/>
  <c r="CB139" i="19"/>
  <c r="P139" i="19"/>
  <c r="N139" i="19"/>
  <c r="L139" i="19"/>
  <c r="J139" i="19"/>
  <c r="H139" i="19"/>
  <c r="F139" i="19"/>
  <c r="D139" i="19"/>
  <c r="CB138" i="19"/>
  <c r="CI138" i="19" s="1"/>
  <c r="P138" i="19"/>
  <c r="N138" i="19"/>
  <c r="L138" i="19"/>
  <c r="J138" i="19"/>
  <c r="H138" i="19"/>
  <c r="F138" i="19"/>
  <c r="D138" i="19"/>
  <c r="CB137" i="19"/>
  <c r="CI137" i="19" s="1"/>
  <c r="P137" i="19"/>
  <c r="N137" i="19"/>
  <c r="L137" i="19"/>
  <c r="J137" i="19"/>
  <c r="H137" i="19"/>
  <c r="F137" i="19"/>
  <c r="D137" i="19"/>
  <c r="CB136" i="19"/>
  <c r="CI136" i="19" s="1"/>
  <c r="P136" i="19"/>
  <c r="N136" i="19"/>
  <c r="L136" i="19"/>
  <c r="J136" i="19"/>
  <c r="H136" i="19"/>
  <c r="F136" i="19"/>
  <c r="D136" i="19"/>
  <c r="CB135" i="19"/>
  <c r="CI135" i="19" s="1"/>
  <c r="P135" i="19"/>
  <c r="N135" i="19"/>
  <c r="L135" i="19"/>
  <c r="J135" i="19"/>
  <c r="H135" i="19"/>
  <c r="F135" i="19"/>
  <c r="D135" i="19"/>
  <c r="CB134" i="19"/>
  <c r="CI134" i="19" s="1"/>
  <c r="P134" i="19"/>
  <c r="N134" i="19"/>
  <c r="L134" i="19"/>
  <c r="J134" i="19"/>
  <c r="H134" i="19"/>
  <c r="F134" i="19"/>
  <c r="D134" i="19"/>
  <c r="CB133" i="19"/>
  <c r="CI133" i="19" s="1"/>
  <c r="P133" i="19"/>
  <c r="N133" i="19"/>
  <c r="L133" i="19"/>
  <c r="J133" i="19"/>
  <c r="H133" i="19"/>
  <c r="F133" i="19"/>
  <c r="D133" i="19"/>
  <c r="P132" i="19"/>
  <c r="N132" i="19"/>
  <c r="L132" i="19"/>
  <c r="J132" i="19"/>
  <c r="H132" i="19"/>
  <c r="F132" i="19"/>
  <c r="D132" i="19"/>
  <c r="P131" i="19"/>
  <c r="N131" i="19"/>
  <c r="L131" i="19"/>
  <c r="J131" i="19"/>
  <c r="H131" i="19"/>
  <c r="F131" i="19"/>
  <c r="D131" i="19"/>
  <c r="AM110" i="19"/>
  <c r="AM109" i="19"/>
  <c r="AM108" i="19"/>
  <c r="AM107" i="19"/>
  <c r="AM106" i="19"/>
  <c r="AR104" i="19"/>
  <c r="AI104" i="19"/>
  <c r="AH104" i="19"/>
  <c r="AI103" i="19"/>
  <c r="AH103" i="19"/>
  <c r="AI102" i="19"/>
  <c r="AH102" i="19"/>
  <c r="AI101" i="19"/>
  <c r="AH101" i="19"/>
  <c r="AI100" i="19"/>
  <c r="AH100" i="19"/>
  <c r="AR98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R81" i="19"/>
  <c r="X80" i="19"/>
  <c r="L78" i="19"/>
  <c r="AN75" i="19"/>
  <c r="AK74" i="19"/>
  <c r="AK73" i="19"/>
  <c r="AK72" i="19"/>
  <c r="AK71" i="19"/>
  <c r="AK70" i="19"/>
  <c r="AK69" i="19"/>
  <c r="AD69" i="19"/>
  <c r="T69" i="19"/>
  <c r="AZ63" i="19"/>
  <c r="AU58" i="19"/>
  <c r="AR58" i="19"/>
  <c r="AO58" i="19"/>
  <c r="AL58" i="19"/>
  <c r="CN57" i="19"/>
  <c r="CM57" i="19"/>
  <c r="CL57" i="19"/>
  <c r="CK57" i="19"/>
  <c r="CJ57" i="19"/>
  <c r="CI57" i="19"/>
  <c r="CH57" i="19"/>
  <c r="CE57" i="19"/>
  <c r="CD57" i="19"/>
  <c r="CC57" i="19"/>
  <c r="CB57" i="19"/>
  <c r="CA57" i="19"/>
  <c r="BZ57" i="19"/>
  <c r="BY57" i="19"/>
  <c r="BV57" i="19"/>
  <c r="BU57" i="19"/>
  <c r="BT57" i="19"/>
  <c r="BS57" i="19"/>
  <c r="BR57" i="19"/>
  <c r="BQ57" i="19"/>
  <c r="BP57" i="19"/>
  <c r="BM57" i="19"/>
  <c r="BL57" i="19"/>
  <c r="BK57" i="19"/>
  <c r="BJ57" i="19"/>
  <c r="BI57" i="19"/>
  <c r="BH57" i="19"/>
  <c r="BG57" i="19"/>
  <c r="CN56" i="19"/>
  <c r="CM56" i="19"/>
  <c r="CL56" i="19"/>
  <c r="CK56" i="19"/>
  <c r="CJ56" i="19"/>
  <c r="CI56" i="19"/>
  <c r="CH56" i="19"/>
  <c r="CE56" i="19"/>
  <c r="CD56" i="19"/>
  <c r="CC56" i="19"/>
  <c r="CB56" i="19"/>
  <c r="CA56" i="19"/>
  <c r="BZ56" i="19"/>
  <c r="BY56" i="19"/>
  <c r="BV56" i="19"/>
  <c r="BU56" i="19"/>
  <c r="BT56" i="19"/>
  <c r="BS56" i="19"/>
  <c r="BR56" i="19"/>
  <c r="BQ56" i="19"/>
  <c r="BP56" i="19"/>
  <c r="BM56" i="19"/>
  <c r="BL56" i="19"/>
  <c r="BK56" i="19"/>
  <c r="BJ56" i="19"/>
  <c r="BI56" i="19"/>
  <c r="BH56" i="19"/>
  <c r="BG56" i="19"/>
  <c r="CN55" i="19"/>
  <c r="CM55" i="19"/>
  <c r="CL55" i="19"/>
  <c r="CK55" i="19"/>
  <c r="CJ55" i="19"/>
  <c r="CI55" i="19"/>
  <c r="CH55" i="19"/>
  <c r="CE55" i="19"/>
  <c r="CD55" i="19"/>
  <c r="CC55" i="19"/>
  <c r="CB55" i="19"/>
  <c r="CA55" i="19"/>
  <c r="BZ55" i="19"/>
  <c r="BY55" i="19"/>
  <c r="BV55" i="19"/>
  <c r="BU55" i="19"/>
  <c r="BT55" i="19"/>
  <c r="BS55" i="19"/>
  <c r="BR55" i="19"/>
  <c r="BQ55" i="19"/>
  <c r="BP55" i="19"/>
  <c r="BM55" i="19"/>
  <c r="BL55" i="19"/>
  <c r="BK55" i="19"/>
  <c r="BJ55" i="19"/>
  <c r="BI55" i="19"/>
  <c r="BH55" i="19"/>
  <c r="BG55" i="19"/>
  <c r="CN54" i="19"/>
  <c r="CM54" i="19"/>
  <c r="CL54" i="19"/>
  <c r="CK54" i="19"/>
  <c r="CJ54" i="19"/>
  <c r="CI54" i="19"/>
  <c r="CH54" i="19"/>
  <c r="CE54" i="19"/>
  <c r="CD54" i="19"/>
  <c r="CC54" i="19"/>
  <c r="CB54" i="19"/>
  <c r="CA54" i="19"/>
  <c r="BZ54" i="19"/>
  <c r="BY54" i="19"/>
  <c r="BV54" i="19"/>
  <c r="BU54" i="19"/>
  <c r="BT54" i="19"/>
  <c r="BS54" i="19"/>
  <c r="BR54" i="19"/>
  <c r="BQ54" i="19"/>
  <c r="BP54" i="19"/>
  <c r="BM54" i="19"/>
  <c r="BL54" i="19"/>
  <c r="BK54" i="19"/>
  <c r="BJ54" i="19"/>
  <c r="BI54" i="19"/>
  <c r="BH54" i="19"/>
  <c r="BG54" i="19"/>
  <c r="CN53" i="19"/>
  <c r="CM53" i="19"/>
  <c r="CL53" i="19"/>
  <c r="CK53" i="19"/>
  <c r="CJ53" i="19"/>
  <c r="CI53" i="19"/>
  <c r="CH53" i="19"/>
  <c r="CE53" i="19"/>
  <c r="CD53" i="19"/>
  <c r="CC53" i="19"/>
  <c r="CB53" i="19"/>
  <c r="CA53" i="19"/>
  <c r="BZ53" i="19"/>
  <c r="BY53" i="19"/>
  <c r="BV53" i="19"/>
  <c r="BU53" i="19"/>
  <c r="BT53" i="19"/>
  <c r="BS53" i="19"/>
  <c r="BR53" i="19"/>
  <c r="BQ53" i="19"/>
  <c r="BP53" i="19"/>
  <c r="BM53" i="19"/>
  <c r="BL53" i="19"/>
  <c r="BK53" i="19"/>
  <c r="BJ53" i="19"/>
  <c r="BI53" i="19"/>
  <c r="BH53" i="19"/>
  <c r="BG53" i="19"/>
  <c r="CN52" i="19"/>
  <c r="CM52" i="19"/>
  <c r="CL52" i="19"/>
  <c r="CK52" i="19"/>
  <c r="CJ52" i="19"/>
  <c r="CI52" i="19"/>
  <c r="CH52" i="19"/>
  <c r="CE52" i="19"/>
  <c r="CD52" i="19"/>
  <c r="CC52" i="19"/>
  <c r="CB52" i="19"/>
  <c r="CA52" i="19"/>
  <c r="BZ52" i="19"/>
  <c r="BY52" i="19"/>
  <c r="BV52" i="19"/>
  <c r="BU52" i="19"/>
  <c r="BT52" i="19"/>
  <c r="BS52" i="19"/>
  <c r="BR52" i="19"/>
  <c r="BQ52" i="19"/>
  <c r="BP52" i="19"/>
  <c r="BM52" i="19"/>
  <c r="BL52" i="19"/>
  <c r="BK52" i="19"/>
  <c r="BJ52" i="19"/>
  <c r="BI52" i="19"/>
  <c r="BH52" i="19"/>
  <c r="BG52" i="19"/>
  <c r="CN51" i="19"/>
  <c r="CM51" i="19"/>
  <c r="CL51" i="19"/>
  <c r="CK51" i="19"/>
  <c r="CJ51" i="19"/>
  <c r="CI51" i="19"/>
  <c r="CH51" i="19"/>
  <c r="CE51" i="19"/>
  <c r="CD51" i="19"/>
  <c r="CC51" i="19"/>
  <c r="CB51" i="19"/>
  <c r="CA51" i="19"/>
  <c r="BZ51" i="19"/>
  <c r="BY51" i="19"/>
  <c r="BV51" i="19"/>
  <c r="BU51" i="19"/>
  <c r="BT51" i="19"/>
  <c r="BS51" i="19"/>
  <c r="BR51" i="19"/>
  <c r="BQ51" i="19"/>
  <c r="BP51" i="19"/>
  <c r="BM51" i="19"/>
  <c r="BL51" i="19"/>
  <c r="BK51" i="19"/>
  <c r="BJ51" i="19"/>
  <c r="BI51" i="19"/>
  <c r="BH51" i="19"/>
  <c r="BG51" i="19"/>
  <c r="CN50" i="19"/>
  <c r="CM50" i="19"/>
  <c r="CL50" i="19"/>
  <c r="CK50" i="19"/>
  <c r="CJ50" i="19"/>
  <c r="CI50" i="19"/>
  <c r="CH50" i="19"/>
  <c r="CE50" i="19"/>
  <c r="CD50" i="19"/>
  <c r="CC50" i="19"/>
  <c r="CB50" i="19"/>
  <c r="CA50" i="19"/>
  <c r="BZ50" i="19"/>
  <c r="BY50" i="19"/>
  <c r="BV50" i="19"/>
  <c r="BU50" i="19"/>
  <c r="BT50" i="19"/>
  <c r="BS50" i="19"/>
  <c r="BR50" i="19"/>
  <c r="BQ50" i="19"/>
  <c r="BP50" i="19"/>
  <c r="BM50" i="19"/>
  <c r="BL50" i="19"/>
  <c r="BK50" i="19"/>
  <c r="BJ50" i="19"/>
  <c r="BI50" i="19"/>
  <c r="BH50" i="19"/>
  <c r="BG50" i="19"/>
  <c r="CN49" i="19"/>
  <c r="CM49" i="19"/>
  <c r="CL49" i="19"/>
  <c r="CK49" i="19"/>
  <c r="CJ49" i="19"/>
  <c r="CI49" i="19"/>
  <c r="CH49" i="19"/>
  <c r="CE49" i="19"/>
  <c r="BM16" i="19" s="1"/>
  <c r="CD49" i="19"/>
  <c r="CC49" i="19"/>
  <c r="CB49" i="19"/>
  <c r="CA49" i="19"/>
  <c r="BZ49" i="19"/>
  <c r="BY49" i="19"/>
  <c r="BV49" i="19"/>
  <c r="BU49" i="19"/>
  <c r="BT49" i="19"/>
  <c r="BS49" i="19"/>
  <c r="BR49" i="19"/>
  <c r="BQ49" i="19"/>
  <c r="BP49" i="19"/>
  <c r="BM49" i="19"/>
  <c r="BL49" i="19"/>
  <c r="BK49" i="19"/>
  <c r="BJ49" i="19"/>
  <c r="BI49" i="19"/>
  <c r="BH49" i="19"/>
  <c r="BG49" i="19"/>
  <c r="CN48" i="19"/>
  <c r="CM48" i="19"/>
  <c r="CL48" i="19"/>
  <c r="CK48" i="19"/>
  <c r="CJ48" i="19"/>
  <c r="CI48" i="19"/>
  <c r="CH48" i="19"/>
  <c r="CE48" i="19"/>
  <c r="CD48" i="19"/>
  <c r="CC48" i="19"/>
  <c r="CB48" i="19"/>
  <c r="BJ16" i="19" s="1"/>
  <c r="AV16" i="19" s="1"/>
  <c r="BJ145" i="19" s="1"/>
  <c r="CA48" i="19"/>
  <c r="BI16" i="19" s="1"/>
  <c r="O16" i="19" s="1"/>
  <c r="BI141" i="19" s="1"/>
  <c r="BZ48" i="19"/>
  <c r="BH16" i="19" s="1"/>
  <c r="BY48" i="19"/>
  <c r="BV48" i="19"/>
  <c r="BU48" i="19"/>
  <c r="BT48" i="19"/>
  <c r="BS48" i="19"/>
  <c r="BJ15" i="19" s="1"/>
  <c r="BR48" i="19"/>
  <c r="BI15" i="19" s="1"/>
  <c r="BQ48" i="19"/>
  <c r="BH15" i="19" s="1"/>
  <c r="N15" i="19" s="1"/>
  <c r="BH99" i="19" s="1"/>
  <c r="BH111" i="19" s="1"/>
  <c r="BP48" i="19"/>
  <c r="BM48" i="19"/>
  <c r="BL48" i="19"/>
  <c r="BK48" i="19"/>
  <c r="BJ48" i="19"/>
  <c r="BI48" i="19"/>
  <c r="BI14" i="19" s="1"/>
  <c r="AM14" i="19" s="1"/>
  <c r="AQ103" i="19" s="1"/>
  <c r="BH48" i="19"/>
  <c r="BH14" i="19" s="1"/>
  <c r="N14" i="19" s="1"/>
  <c r="AP100" i="19" s="1"/>
  <c r="BG48" i="19"/>
  <c r="BG14" i="19" s="1"/>
  <c r="AK14" i="19" s="1"/>
  <c r="AO103" i="19" s="1"/>
  <c r="AU45" i="19"/>
  <c r="AR45" i="19"/>
  <c r="AO45" i="19"/>
  <c r="AL45" i="19"/>
  <c r="CN44" i="19"/>
  <c r="CM44" i="19"/>
  <c r="CL44" i="19"/>
  <c r="CK44" i="19"/>
  <c r="CJ44" i="19"/>
  <c r="CI44" i="19"/>
  <c r="CH44" i="19"/>
  <c r="BV44" i="19"/>
  <c r="BU44" i="19"/>
  <c r="BT44" i="19"/>
  <c r="BS44" i="19"/>
  <c r="BR44" i="19"/>
  <c r="BQ44" i="19"/>
  <c r="BP44" i="19"/>
  <c r="BM44" i="19"/>
  <c r="BL44" i="19"/>
  <c r="BK44" i="19"/>
  <c r="BJ44" i="19"/>
  <c r="BI44" i="19"/>
  <c r="BH44" i="19"/>
  <c r="BG44" i="19"/>
  <c r="CN43" i="19"/>
  <c r="CM43" i="19"/>
  <c r="CL43" i="19"/>
  <c r="CK43" i="19"/>
  <c r="CJ43" i="19"/>
  <c r="CI43" i="19"/>
  <c r="CH43" i="19"/>
  <c r="BV43" i="19"/>
  <c r="BU43" i="19"/>
  <c r="BT43" i="19"/>
  <c r="BS43" i="19"/>
  <c r="BR43" i="19"/>
  <c r="BQ43" i="19"/>
  <c r="BP43" i="19"/>
  <c r="BM43" i="19"/>
  <c r="BL43" i="19"/>
  <c r="BK43" i="19"/>
  <c r="BJ43" i="19"/>
  <c r="BI43" i="19"/>
  <c r="BH43" i="19"/>
  <c r="BG43" i="19"/>
  <c r="CN42" i="19"/>
  <c r="CM42" i="19"/>
  <c r="CL42" i="19"/>
  <c r="CK42" i="19"/>
  <c r="CJ42" i="19"/>
  <c r="CI42" i="19"/>
  <c r="CH42" i="19"/>
  <c r="BV42" i="19"/>
  <c r="BU42" i="19"/>
  <c r="BT42" i="19"/>
  <c r="BS42" i="19"/>
  <c r="BR42" i="19"/>
  <c r="BQ42" i="19"/>
  <c r="BP42" i="19"/>
  <c r="BM42" i="19"/>
  <c r="BL42" i="19"/>
  <c r="BK42" i="19"/>
  <c r="BJ42" i="19"/>
  <c r="BI42" i="19"/>
  <c r="BH42" i="19"/>
  <c r="BG42" i="19"/>
  <c r="CN41" i="19"/>
  <c r="CM41" i="19"/>
  <c r="CL41" i="19"/>
  <c r="CK41" i="19"/>
  <c r="CJ41" i="19"/>
  <c r="CI41" i="19"/>
  <c r="CH41" i="19"/>
  <c r="BV41" i="19"/>
  <c r="BU41" i="19"/>
  <c r="BT41" i="19"/>
  <c r="BS41" i="19"/>
  <c r="BR41" i="19"/>
  <c r="BQ41" i="19"/>
  <c r="BP41" i="19"/>
  <c r="BM41" i="19"/>
  <c r="BL41" i="19"/>
  <c r="BK41" i="19"/>
  <c r="BJ41" i="19"/>
  <c r="BI41" i="19"/>
  <c r="BH41" i="19"/>
  <c r="BG41" i="19"/>
  <c r="CN40" i="19"/>
  <c r="CM40" i="19"/>
  <c r="CL40" i="19"/>
  <c r="CK40" i="19"/>
  <c r="CJ40" i="19"/>
  <c r="CI40" i="19"/>
  <c r="CH40" i="19"/>
  <c r="BV40" i="19"/>
  <c r="BU40" i="19"/>
  <c r="BT40" i="19"/>
  <c r="BS40" i="19"/>
  <c r="BR40" i="19"/>
  <c r="BQ40" i="19"/>
  <c r="BP40" i="19"/>
  <c r="BM40" i="19"/>
  <c r="BL40" i="19"/>
  <c r="BK40" i="19"/>
  <c r="BJ40" i="19"/>
  <c r="BI40" i="19"/>
  <c r="BH40" i="19"/>
  <c r="BG40" i="19"/>
  <c r="CN39" i="19"/>
  <c r="CM39" i="19"/>
  <c r="CL39" i="19"/>
  <c r="CK39" i="19"/>
  <c r="CJ39" i="19"/>
  <c r="CI39" i="19"/>
  <c r="CH39" i="19"/>
  <c r="BV39" i="19"/>
  <c r="BU39" i="19"/>
  <c r="BT39" i="19"/>
  <c r="BS39" i="19"/>
  <c r="BR39" i="19"/>
  <c r="BQ39" i="19"/>
  <c r="BP39" i="19"/>
  <c r="BM39" i="19"/>
  <c r="BL39" i="19"/>
  <c r="BK39" i="19"/>
  <c r="BJ39" i="19"/>
  <c r="BI39" i="19"/>
  <c r="BH39" i="19"/>
  <c r="BG39" i="19"/>
  <c r="CN38" i="19"/>
  <c r="CM38" i="19"/>
  <c r="CL38" i="19"/>
  <c r="CK38" i="19"/>
  <c r="CJ38" i="19"/>
  <c r="CI38" i="19"/>
  <c r="CH38" i="19"/>
  <c r="BV38" i="19"/>
  <c r="BU38" i="19"/>
  <c r="BT38" i="19"/>
  <c r="BS38" i="19"/>
  <c r="BR38" i="19"/>
  <c r="BQ38" i="19"/>
  <c r="BP38" i="19"/>
  <c r="BM38" i="19"/>
  <c r="BL38" i="19"/>
  <c r="BK38" i="19"/>
  <c r="BJ38" i="19"/>
  <c r="BI38" i="19"/>
  <c r="BH38" i="19"/>
  <c r="BG38" i="19"/>
  <c r="CN37" i="19"/>
  <c r="CM37" i="19"/>
  <c r="CL37" i="19"/>
  <c r="CK37" i="19"/>
  <c r="CJ37" i="19"/>
  <c r="CI37" i="19"/>
  <c r="CH37" i="19"/>
  <c r="BV37" i="19"/>
  <c r="BU37" i="19"/>
  <c r="BT37" i="19"/>
  <c r="BS37" i="19"/>
  <c r="BR37" i="19"/>
  <c r="BQ37" i="19"/>
  <c r="BP37" i="19"/>
  <c r="BM37" i="19"/>
  <c r="BL37" i="19"/>
  <c r="BK37" i="19"/>
  <c r="BJ37" i="19"/>
  <c r="BI37" i="19"/>
  <c r="BH37" i="19"/>
  <c r="BG37" i="19"/>
  <c r="CN36" i="19"/>
  <c r="CM36" i="19"/>
  <c r="CL36" i="19"/>
  <c r="CK36" i="19"/>
  <c r="CJ36" i="19"/>
  <c r="CI36" i="19"/>
  <c r="CH36" i="19"/>
  <c r="BV36" i="19"/>
  <c r="BU36" i="19"/>
  <c r="BT36" i="19"/>
  <c r="BS36" i="19"/>
  <c r="BR36" i="19"/>
  <c r="BQ36" i="19"/>
  <c r="BP36" i="19"/>
  <c r="BM36" i="19"/>
  <c r="BL36" i="19"/>
  <c r="BK36" i="19"/>
  <c r="BJ36" i="19"/>
  <c r="BI36" i="19"/>
  <c r="BH36" i="19"/>
  <c r="BG36" i="19"/>
  <c r="CN35" i="19"/>
  <c r="CM35" i="19"/>
  <c r="CL35" i="19"/>
  <c r="CK35" i="19"/>
  <c r="CJ35" i="19"/>
  <c r="CI35" i="19"/>
  <c r="CH35" i="19"/>
  <c r="BV35" i="19"/>
  <c r="BU35" i="19"/>
  <c r="BT35" i="19"/>
  <c r="BS35" i="19"/>
  <c r="BR35" i="19"/>
  <c r="BQ35" i="19"/>
  <c r="BP35" i="19"/>
  <c r="BM35" i="19"/>
  <c r="BL35" i="19"/>
  <c r="BK35" i="19"/>
  <c r="BJ35" i="19"/>
  <c r="BI35" i="19"/>
  <c r="BH35" i="19"/>
  <c r="BG35" i="19"/>
  <c r="CN34" i="19"/>
  <c r="CM34" i="19"/>
  <c r="CL34" i="19"/>
  <c r="CK34" i="19"/>
  <c r="CJ34" i="19"/>
  <c r="CI34" i="19"/>
  <c r="CH34" i="19"/>
  <c r="BV34" i="19"/>
  <c r="BU34" i="19"/>
  <c r="BT34" i="19"/>
  <c r="BS34" i="19"/>
  <c r="BR34" i="19"/>
  <c r="BQ34" i="19"/>
  <c r="BP34" i="19"/>
  <c r="BM34" i="19"/>
  <c r="BL34" i="19"/>
  <c r="BK34" i="19"/>
  <c r="BJ34" i="19"/>
  <c r="BI34" i="19"/>
  <c r="BH34" i="19"/>
  <c r="BG34" i="19"/>
  <c r="CN33" i="19"/>
  <c r="CM33" i="19"/>
  <c r="CL33" i="19"/>
  <c r="CK33" i="19"/>
  <c r="CJ33" i="19"/>
  <c r="CI33" i="19"/>
  <c r="CH33" i="19"/>
  <c r="BV33" i="19"/>
  <c r="BU33" i="19"/>
  <c r="BT33" i="19"/>
  <c r="BS33" i="19"/>
  <c r="BR33" i="19"/>
  <c r="BQ33" i="19"/>
  <c r="BP33" i="19"/>
  <c r="BM33" i="19"/>
  <c r="BL33" i="19"/>
  <c r="BK33" i="19"/>
  <c r="BJ33" i="19"/>
  <c r="BI33" i="19"/>
  <c r="BH33" i="19"/>
  <c r="BG33" i="19"/>
  <c r="CN32" i="19"/>
  <c r="CM32" i="19"/>
  <c r="CL32" i="19"/>
  <c r="CK32" i="19"/>
  <c r="CJ32" i="19"/>
  <c r="CI32" i="19"/>
  <c r="CH32" i="19"/>
  <c r="BV32" i="19"/>
  <c r="BU32" i="19"/>
  <c r="BT32" i="19"/>
  <c r="BS32" i="19"/>
  <c r="BR32" i="19"/>
  <c r="BQ32" i="19"/>
  <c r="BP32" i="19"/>
  <c r="BM32" i="19"/>
  <c r="BL32" i="19"/>
  <c r="BK32" i="19"/>
  <c r="BJ32" i="19"/>
  <c r="BI32" i="19"/>
  <c r="BH32" i="19"/>
  <c r="BG32" i="19"/>
  <c r="CN31" i="19"/>
  <c r="CM31" i="19"/>
  <c r="CL31" i="19"/>
  <c r="CK31" i="19"/>
  <c r="CJ31" i="19"/>
  <c r="CI31" i="19"/>
  <c r="CH31" i="19"/>
  <c r="BV31" i="19"/>
  <c r="BU31" i="19"/>
  <c r="BT31" i="19"/>
  <c r="BS31" i="19"/>
  <c r="BR31" i="19"/>
  <c r="BQ31" i="19"/>
  <c r="BP31" i="19"/>
  <c r="BM31" i="19"/>
  <c r="BL31" i="19"/>
  <c r="BK31" i="19"/>
  <c r="BJ31" i="19"/>
  <c r="BI31" i="19"/>
  <c r="BH31" i="19"/>
  <c r="BG31" i="19"/>
  <c r="CN30" i="19"/>
  <c r="CM30" i="19"/>
  <c r="CL30" i="19"/>
  <c r="CK30" i="19"/>
  <c r="CJ30" i="19"/>
  <c r="CI30" i="19"/>
  <c r="CH30" i="19"/>
  <c r="BV30" i="19"/>
  <c r="BU30" i="19"/>
  <c r="BT30" i="19"/>
  <c r="BS30" i="19"/>
  <c r="BR30" i="19"/>
  <c r="BQ30" i="19"/>
  <c r="BP30" i="19"/>
  <c r="BM30" i="19"/>
  <c r="BL30" i="19"/>
  <c r="BK30" i="19"/>
  <c r="BJ30" i="19"/>
  <c r="BI30" i="19"/>
  <c r="BH30" i="19"/>
  <c r="BG30" i="19"/>
  <c r="CN29" i="19"/>
  <c r="CM29" i="19"/>
  <c r="CL29" i="19"/>
  <c r="CK29" i="19"/>
  <c r="CJ29" i="19"/>
  <c r="CI29" i="19"/>
  <c r="CH29" i="19"/>
  <c r="BV29" i="19"/>
  <c r="BU29" i="19"/>
  <c r="BT29" i="19"/>
  <c r="BS29" i="19"/>
  <c r="BR29" i="19"/>
  <c r="BQ29" i="19"/>
  <c r="BP29" i="19"/>
  <c r="BM29" i="19"/>
  <c r="BL29" i="19"/>
  <c r="BK29" i="19"/>
  <c r="BJ29" i="19"/>
  <c r="BI29" i="19"/>
  <c r="BH29" i="19"/>
  <c r="BG29" i="19"/>
  <c r="CN28" i="19"/>
  <c r="CM28" i="19"/>
  <c r="CL28" i="19"/>
  <c r="CK28" i="19"/>
  <c r="CJ28" i="19"/>
  <c r="CI28" i="19"/>
  <c r="CH28" i="19"/>
  <c r="BV28" i="19"/>
  <c r="BU28" i="19"/>
  <c r="BT28" i="19"/>
  <c r="BS28" i="19"/>
  <c r="BR28" i="19"/>
  <c r="BQ28" i="19"/>
  <c r="BP28" i="19"/>
  <c r="BM28" i="19"/>
  <c r="BL28" i="19"/>
  <c r="BK28" i="19"/>
  <c r="BJ28" i="19"/>
  <c r="BI28" i="19"/>
  <c r="BH28" i="19"/>
  <c r="BG28" i="19"/>
  <c r="CN27" i="19"/>
  <c r="CM27" i="19"/>
  <c r="CL27" i="19"/>
  <c r="CK27" i="19"/>
  <c r="CJ27" i="19"/>
  <c r="CI27" i="19"/>
  <c r="CH27" i="19"/>
  <c r="BV27" i="19"/>
  <c r="BU27" i="19"/>
  <c r="BT27" i="19"/>
  <c r="BS27" i="19"/>
  <c r="BR27" i="19"/>
  <c r="BQ27" i="19"/>
  <c r="BP27" i="19"/>
  <c r="BM27" i="19"/>
  <c r="BL27" i="19"/>
  <c r="BK27" i="19"/>
  <c r="BJ27" i="19"/>
  <c r="BI27" i="19"/>
  <c r="BH27" i="19"/>
  <c r="BG27" i="19"/>
  <c r="CN26" i="19"/>
  <c r="CM26" i="19"/>
  <c r="CL26" i="19"/>
  <c r="CK26" i="19"/>
  <c r="CJ26" i="19"/>
  <c r="CI26" i="19"/>
  <c r="CH26" i="19"/>
  <c r="BV26" i="19"/>
  <c r="BU26" i="19"/>
  <c r="BT26" i="19"/>
  <c r="BS26" i="19"/>
  <c r="BR26" i="19"/>
  <c r="BQ26" i="19"/>
  <c r="BP26" i="19"/>
  <c r="BM26" i="19"/>
  <c r="BL26" i="19"/>
  <c r="BK26" i="19"/>
  <c r="BJ26" i="19"/>
  <c r="BI26" i="19"/>
  <c r="BH26" i="19"/>
  <c r="BG26" i="19"/>
  <c r="CN25" i="19"/>
  <c r="CM25" i="19"/>
  <c r="CL25" i="19"/>
  <c r="CK25" i="19"/>
  <c r="CJ25" i="19"/>
  <c r="CI25" i="19"/>
  <c r="CH25" i="19"/>
  <c r="BV25" i="19"/>
  <c r="BU25" i="19"/>
  <c r="BT25" i="19"/>
  <c r="BS25" i="19"/>
  <c r="BR25" i="19"/>
  <c r="BQ25" i="19"/>
  <c r="BP25" i="19"/>
  <c r="BM25" i="19"/>
  <c r="BL25" i="19"/>
  <c r="BK25" i="19"/>
  <c r="BJ25" i="19"/>
  <c r="BI25" i="19"/>
  <c r="BH25" i="19"/>
  <c r="BG25" i="19"/>
  <c r="BX24" i="19"/>
  <c r="BW24" i="19"/>
  <c r="CC23" i="19"/>
  <c r="CB23" i="19"/>
  <c r="CA23" i="19"/>
  <c r="BZ23" i="19"/>
  <c r="BY23" i="19"/>
  <c r="BX23" i="19"/>
  <c r="BW23" i="19"/>
  <c r="CC18" i="19"/>
  <c r="CB18" i="19"/>
  <c r="CA18" i="19"/>
  <c r="BZ18" i="19"/>
  <c r="BY18" i="19"/>
  <c r="BX18" i="19"/>
  <c r="BW18" i="19"/>
  <c r="CC16" i="19"/>
  <c r="CB16" i="19"/>
  <c r="CA16" i="19"/>
  <c r="BZ16" i="19"/>
  <c r="BY16" i="19"/>
  <c r="BX16" i="19"/>
  <c r="BW16" i="19"/>
  <c r="BK16" i="19"/>
  <c r="Y16" i="19" s="1"/>
  <c r="BK142" i="19" s="1"/>
  <c r="BG16" i="19"/>
  <c r="AC16" i="19" s="1"/>
  <c r="BG143" i="19" s="1"/>
  <c r="AU16" i="19"/>
  <c r="BI145" i="19" s="1"/>
  <c r="AS16" i="19"/>
  <c r="BG145" i="19" s="1"/>
  <c r="AM16" i="19"/>
  <c r="BI144" i="19" s="1"/>
  <c r="AK16" i="19"/>
  <c r="BG144" i="19" s="1"/>
  <c r="AE16" i="19"/>
  <c r="BI143" i="19" s="1"/>
  <c r="U16" i="19"/>
  <c r="BG142" i="19" s="1"/>
  <c r="M16" i="19"/>
  <c r="BG141" i="19" s="1"/>
  <c r="CC15" i="19"/>
  <c r="CB15" i="19"/>
  <c r="CA15" i="19"/>
  <c r="BZ15" i="19"/>
  <c r="BY15" i="19"/>
  <c r="BX15" i="19"/>
  <c r="BW15" i="19"/>
  <c r="AV15" i="19"/>
  <c r="BJ103" i="19" s="1"/>
  <c r="BJ115" i="19" s="1"/>
  <c r="AM15" i="19"/>
  <c r="BI102" i="19" s="1"/>
  <c r="BI114" i="19" s="1"/>
  <c r="AL15" i="19"/>
  <c r="BH102" i="19" s="1"/>
  <c r="BH114" i="19" s="1"/>
  <c r="AF15" i="19"/>
  <c r="BJ101" i="19" s="1"/>
  <c r="BJ113" i="19" s="1"/>
  <c r="W15" i="19"/>
  <c r="BI100" i="19" s="1"/>
  <c r="BI112" i="19" s="1"/>
  <c r="V15" i="19"/>
  <c r="BH100" i="19" s="1"/>
  <c r="BH112" i="19" s="1"/>
  <c r="CC14" i="19"/>
  <c r="CB14" i="19"/>
  <c r="CA14" i="19"/>
  <c r="BZ14" i="19"/>
  <c r="BY14" i="19"/>
  <c r="BX14" i="19"/>
  <c r="BW14" i="19"/>
  <c r="BM14" i="19"/>
  <c r="S14" i="19" s="1"/>
  <c r="AU100" i="19" s="1"/>
  <c r="AU14" i="19"/>
  <c r="AQ104" i="19" s="1"/>
  <c r="AS14" i="19"/>
  <c r="AO104" i="19" s="1"/>
  <c r="AQ14" i="19"/>
  <c r="AU103" i="19" s="1"/>
  <c r="AE14" i="19"/>
  <c r="AQ102" i="19" s="1"/>
  <c r="W14" i="19"/>
  <c r="AQ101" i="19" s="1"/>
  <c r="CC13" i="19"/>
  <c r="CB13" i="19"/>
  <c r="CA13" i="19"/>
  <c r="BZ13" i="19"/>
  <c r="BY13" i="19"/>
  <c r="BX13" i="19"/>
  <c r="BW13" i="19"/>
  <c r="CC12" i="19"/>
  <c r="CB12" i="19"/>
  <c r="CA12" i="19"/>
  <c r="BZ12" i="19"/>
  <c r="BY12" i="19"/>
  <c r="BX12" i="19"/>
  <c r="BW12" i="19"/>
  <c r="CC11" i="19"/>
  <c r="CB11" i="19"/>
  <c r="CA11" i="19"/>
  <c r="BZ11" i="19"/>
  <c r="BY11" i="19"/>
  <c r="BX11" i="19"/>
  <c r="BW11" i="19"/>
  <c r="CC10" i="19"/>
  <c r="CB10" i="19"/>
  <c r="CA10" i="19"/>
  <c r="BZ10" i="19"/>
  <c r="BY10" i="19"/>
  <c r="BX10" i="19"/>
  <c r="BW10" i="19"/>
  <c r="AQ16" i="19" l="1"/>
  <c r="BM144" i="19" s="1"/>
  <c r="AI16" i="19"/>
  <c r="BM143" i="19" s="1"/>
  <c r="AY16" i="19"/>
  <c r="BM145" i="19" s="1"/>
  <c r="AA16" i="19"/>
  <c r="BM142" i="19" s="1"/>
  <c r="BL16" i="19"/>
  <c r="R16" i="19" s="1"/>
  <c r="BL141" i="19" s="1"/>
  <c r="X69" i="19"/>
  <c r="BL15" i="19"/>
  <c r="AX15" i="19" s="1"/>
  <c r="BL103" i="19" s="1"/>
  <c r="BL115" i="19" s="1"/>
  <c r="AA14" i="19"/>
  <c r="AU101" i="19" s="1"/>
  <c r="AD15" i="19"/>
  <c r="BH101" i="19" s="1"/>
  <c r="BH113" i="19" s="1"/>
  <c r="AG16" i="19"/>
  <c r="BK143" i="19" s="1"/>
  <c r="AO16" i="19"/>
  <c r="BK144" i="19" s="1"/>
  <c r="BH12" i="19"/>
  <c r="AD12" i="19" s="1"/>
  <c r="AP96" i="19" s="1"/>
  <c r="BL14" i="19"/>
  <c r="AH14" i="19" s="1"/>
  <c r="AT102" i="19" s="1"/>
  <c r="BM15" i="19"/>
  <c r="BJ14" i="19"/>
  <c r="AI14" i="19"/>
  <c r="AU102" i="19" s="1"/>
  <c r="AW16" i="19"/>
  <c r="BK145" i="19" s="1"/>
  <c r="AY14" i="19"/>
  <c r="AU104" i="19" s="1"/>
  <c r="AT15" i="19"/>
  <c r="BH103" i="19" s="1"/>
  <c r="BH115" i="19" s="1"/>
  <c r="W16" i="19"/>
  <c r="BI142" i="19" s="1"/>
  <c r="AB69" i="19"/>
  <c r="AF69" i="19"/>
  <c r="BG15" i="19"/>
  <c r="U15" i="19" s="1"/>
  <c r="BG100" i="19" s="1"/>
  <c r="BG112" i="19" s="1"/>
  <c r="BK14" i="19"/>
  <c r="F69" i="19"/>
  <c r="D69" i="19"/>
  <c r="BG13" i="19"/>
  <c r="AK13" i="19" s="1"/>
  <c r="BG96" i="19" s="1"/>
  <c r="BI12" i="19"/>
  <c r="O12" i="19" s="1"/>
  <c r="AQ94" i="19" s="1"/>
  <c r="BJ13" i="19"/>
  <c r="P13" i="19" s="1"/>
  <c r="BJ93" i="19" s="1"/>
  <c r="BL12" i="19"/>
  <c r="R12" i="19" s="1"/>
  <c r="AT94" i="19" s="1"/>
  <c r="BM13" i="19"/>
  <c r="BG12" i="19"/>
  <c r="AS12" i="19" s="1"/>
  <c r="AO98" i="19" s="1"/>
  <c r="BH13" i="19"/>
  <c r="AL13" i="19" s="1"/>
  <c r="BH96" i="19" s="1"/>
  <c r="BJ12" i="19"/>
  <c r="AN12" i="19" s="1"/>
  <c r="AR97" i="19" s="1"/>
  <c r="BK13" i="19"/>
  <c r="Y13" i="19" s="1"/>
  <c r="BK94" i="19" s="1"/>
  <c r="BM12" i="19"/>
  <c r="AA12" i="19" s="1"/>
  <c r="AU95" i="19" s="1"/>
  <c r="U14" i="19"/>
  <c r="AO101" i="19" s="1"/>
  <c r="M14" i="19"/>
  <c r="AO100" i="19" s="1"/>
  <c r="Q14" i="19"/>
  <c r="AS100" i="19" s="1"/>
  <c r="CK154" i="19"/>
  <c r="BK15" i="19"/>
  <c r="Q16" i="19"/>
  <c r="BK141" i="19" s="1"/>
  <c r="V13" i="19"/>
  <c r="BH94" i="19" s="1"/>
  <c r="AD13" i="19"/>
  <c r="BH95" i="19" s="1"/>
  <c r="AT13" i="19"/>
  <c r="BH97" i="19" s="1"/>
  <c r="N16" i="19"/>
  <c r="BH141" i="19" s="1"/>
  <c r="AD16" i="19"/>
  <c r="BH143" i="19" s="1"/>
  <c r="V16" i="19"/>
  <c r="BH142" i="19" s="1"/>
  <c r="AL16" i="19"/>
  <c r="BH144" i="19" s="1"/>
  <c r="AT16" i="19"/>
  <c r="BH145" i="19" s="1"/>
  <c r="P12" i="19"/>
  <c r="AR94" i="19" s="1"/>
  <c r="Z12" i="19"/>
  <c r="AT95" i="19" s="1"/>
  <c r="P15" i="19"/>
  <c r="BJ99" i="19" s="1"/>
  <c r="BJ111" i="19" s="1"/>
  <c r="X15" i="19"/>
  <c r="BJ100" i="19" s="1"/>
  <c r="BJ112" i="19" s="1"/>
  <c r="AN15" i="19"/>
  <c r="BJ102" i="19" s="1"/>
  <c r="BJ114" i="19" s="1"/>
  <c r="BI13" i="19"/>
  <c r="BK12" i="19"/>
  <c r="BL13" i="19"/>
  <c r="V14" i="19"/>
  <c r="AP101" i="19" s="1"/>
  <c r="AD14" i="19"/>
  <c r="AP102" i="19" s="1"/>
  <c r="AL14" i="19"/>
  <c r="AP103" i="19" s="1"/>
  <c r="AT14" i="19"/>
  <c r="AP104" i="19" s="1"/>
  <c r="AU15" i="19"/>
  <c r="BI103" i="19" s="1"/>
  <c r="BI115" i="19" s="1"/>
  <c r="O15" i="19"/>
  <c r="BI99" i="19" s="1"/>
  <c r="BI111" i="19" s="1"/>
  <c r="AE15" i="19"/>
  <c r="BI101" i="19" s="1"/>
  <c r="BI113" i="19" s="1"/>
  <c r="S15" i="19"/>
  <c r="BM99" i="19" s="1"/>
  <c r="BM111" i="19" s="1"/>
  <c r="AA15" i="19"/>
  <c r="BM100" i="19" s="1"/>
  <c r="BM112" i="19" s="1"/>
  <c r="AI15" i="19"/>
  <c r="BM101" i="19" s="1"/>
  <c r="BM113" i="19" s="1"/>
  <c r="AQ15" i="19"/>
  <c r="BM102" i="19" s="1"/>
  <c r="BM114" i="19" s="1"/>
  <c r="AY15" i="19"/>
  <c r="BM103" i="19" s="1"/>
  <c r="BM115" i="19" s="1"/>
  <c r="R15" i="19"/>
  <c r="BL99" i="19" s="1"/>
  <c r="BL111" i="19" s="1"/>
  <c r="AH15" i="19"/>
  <c r="BL101" i="19" s="1"/>
  <c r="BL113" i="19" s="1"/>
  <c r="Z15" i="19"/>
  <c r="BL100" i="19" s="1"/>
  <c r="BL112" i="19" s="1"/>
  <c r="AP15" i="19"/>
  <c r="BL102" i="19" s="1"/>
  <c r="BL114" i="19" s="1"/>
  <c r="AN14" i="19"/>
  <c r="AR103" i="19" s="1"/>
  <c r="X14" i="19"/>
  <c r="AR101" i="19" s="1"/>
  <c r="Z16" i="19"/>
  <c r="BL142" i="19" s="1"/>
  <c r="AH16" i="19"/>
  <c r="BL143" i="19" s="1"/>
  <c r="AX16" i="19"/>
  <c r="BL145" i="19" s="1"/>
  <c r="AP16" i="19"/>
  <c r="BL144" i="19" s="1"/>
  <c r="AX14" i="19"/>
  <c r="AT104" i="19" s="1"/>
  <c r="R14" i="19"/>
  <c r="AT100" i="19" s="1"/>
  <c r="Z14" i="19"/>
  <c r="AT101" i="19" s="1"/>
  <c r="AP14" i="19"/>
  <c r="AT103" i="19" s="1"/>
  <c r="M13" i="19"/>
  <c r="U13" i="19"/>
  <c r="BG94" i="19" s="1"/>
  <c r="AS13" i="19"/>
  <c r="BG97" i="19" s="1"/>
  <c r="X13" i="19"/>
  <c r="BJ94" i="19" s="1"/>
  <c r="AF13" i="19"/>
  <c r="BJ95" i="19" s="1"/>
  <c r="AN13" i="19"/>
  <c r="BJ96" i="19" s="1"/>
  <c r="AY13" i="19"/>
  <c r="BM97" i="19" s="1"/>
  <c r="S13" i="19"/>
  <c r="BM93" i="19" s="1"/>
  <c r="AI13" i="19"/>
  <c r="BM95" i="19" s="1"/>
  <c r="AO13" i="19"/>
  <c r="BK96" i="19" s="1"/>
  <c r="AW13" i="19"/>
  <c r="BK97" i="19" s="1"/>
  <c r="Q13" i="19"/>
  <c r="BK93" i="19" s="1"/>
  <c r="AC15" i="19"/>
  <c r="BG101" i="19" s="1"/>
  <c r="BG113" i="19" s="1"/>
  <c r="AK15" i="19"/>
  <c r="BG102" i="19" s="1"/>
  <c r="BG114" i="19" s="1"/>
  <c r="AS15" i="19"/>
  <c r="BG103" i="19" s="1"/>
  <c r="BG115" i="19" s="1"/>
  <c r="M15" i="19"/>
  <c r="Y15" i="19"/>
  <c r="BK100" i="19" s="1"/>
  <c r="BK112" i="19" s="1"/>
  <c r="AG15" i="19"/>
  <c r="BK101" i="19" s="1"/>
  <c r="BK113" i="19" s="1"/>
  <c r="AW15" i="19"/>
  <c r="BK103" i="19" s="1"/>
  <c r="BK115" i="19" s="1"/>
  <c r="O14" i="19"/>
  <c r="AQ100" i="19" s="1"/>
  <c r="S16" i="19"/>
  <c r="BM141" i="19" s="1"/>
  <c r="AN16" i="19"/>
  <c r="BJ144" i="19" s="1"/>
  <c r="AC14" i="19"/>
  <c r="AO102" i="19" s="1"/>
  <c r="X16" i="19"/>
  <c r="BJ142" i="19" s="1"/>
  <c r="AF16" i="19"/>
  <c r="BJ143" i="19" s="1"/>
  <c r="P16" i="19"/>
  <c r="BJ141" i="19" s="1"/>
  <c r="CO157" i="19"/>
  <c r="CM157" i="19" s="1"/>
  <c r="CO156" i="19"/>
  <c r="CM156" i="19" s="1"/>
  <c r="CO152" i="19"/>
  <c r="CM152" i="19" s="1"/>
  <c r="CK157" i="19"/>
  <c r="CO155" i="19"/>
  <c r="CM155" i="19" s="1"/>
  <c r="CK152" i="19"/>
  <c r="CK150" i="19"/>
  <c r="CO149" i="19"/>
  <c r="CM149" i="19" s="1"/>
  <c r="CK146" i="19"/>
  <c r="CO145" i="19"/>
  <c r="CM145" i="19" s="1"/>
  <c r="CO144" i="19"/>
  <c r="CM144" i="19" s="1"/>
  <c r="CO143" i="19"/>
  <c r="CM143" i="19" s="1"/>
  <c r="CO142" i="19"/>
  <c r="CM142" i="19" s="1"/>
  <c r="CO141" i="19"/>
  <c r="CM141" i="19" s="1"/>
  <c r="CO140" i="19"/>
  <c r="CM140" i="19" s="1"/>
  <c r="CK156" i="19"/>
  <c r="CO153" i="19"/>
  <c r="CM153" i="19" s="1"/>
  <c r="CO151" i="19"/>
  <c r="CM151" i="19" s="1"/>
  <c r="CO139" i="19"/>
  <c r="CM139" i="19" s="1"/>
  <c r="O63" i="19" s="1"/>
  <c r="CK149" i="19"/>
  <c r="CO148" i="19"/>
  <c r="CM148" i="19" s="1"/>
  <c r="CK145" i="19"/>
  <c r="CK144" i="19"/>
  <c r="CK143" i="19"/>
  <c r="CK142" i="19"/>
  <c r="CK141" i="19"/>
  <c r="CK140" i="19"/>
  <c r="CO138" i="19"/>
  <c r="CM138" i="19" s="1"/>
  <c r="M63" i="19" s="1"/>
  <c r="CK155" i="19"/>
  <c r="CK137" i="19"/>
  <c r="CO135" i="19"/>
  <c r="CM135" i="19" s="1"/>
  <c r="G63" i="19" s="1"/>
  <c r="CK153" i="19"/>
  <c r="CK151" i="19"/>
  <c r="CK148" i="19"/>
  <c r="CO147" i="19"/>
  <c r="CM147" i="19" s="1"/>
  <c r="CO146" i="19"/>
  <c r="CM146" i="19" s="1"/>
  <c r="CK138" i="19"/>
  <c r="CK147" i="19"/>
  <c r="CO154" i="19"/>
  <c r="CM154" i="19" s="1"/>
  <c r="CO137" i="19"/>
  <c r="CM137" i="19" s="1"/>
  <c r="K63" i="19" s="1"/>
  <c r="CK136" i="19"/>
  <c r="CO133" i="19"/>
  <c r="CM133" i="19" s="1"/>
  <c r="C63" i="19" s="1"/>
  <c r="CK135" i="19"/>
  <c r="CK139" i="19"/>
  <c r="CO150" i="19"/>
  <c r="CM150" i="19" s="1"/>
  <c r="CK133" i="19"/>
  <c r="CO136" i="19"/>
  <c r="CM136" i="19" s="1"/>
  <c r="I63" i="19" s="1"/>
  <c r="CO134" i="19"/>
  <c r="CM134" i="19" s="1"/>
  <c r="E63" i="19" s="1"/>
  <c r="CK134" i="19"/>
  <c r="AO14" i="19" l="1"/>
  <c r="AS103" i="19" s="1"/>
  <c r="Y14" i="19"/>
  <c r="AS101" i="19" s="1"/>
  <c r="AM12" i="19"/>
  <c r="AQ97" i="19" s="1"/>
  <c r="AL12" i="19"/>
  <c r="AP97" i="19" s="1"/>
  <c r="AT12" i="19"/>
  <c r="AP98" i="19" s="1"/>
  <c r="AW14" i="19"/>
  <c r="AS104" i="19" s="1"/>
  <c r="P14" i="19"/>
  <c r="AR100" i="19" s="1"/>
  <c r="AF14" i="19"/>
  <c r="AR102" i="19" s="1"/>
  <c r="V12" i="19"/>
  <c r="AP95" i="19" s="1"/>
  <c r="AY12" i="19"/>
  <c r="AU98" i="19" s="1"/>
  <c r="Q15" i="19"/>
  <c r="BK99" i="19" s="1"/>
  <c r="BK111" i="19" s="1"/>
  <c r="AO15" i="19"/>
  <c r="BK102" i="19" s="1"/>
  <c r="BK114" i="19" s="1"/>
  <c r="AG14" i="19"/>
  <c r="AS102" i="19" s="1"/>
  <c r="N12" i="19"/>
  <c r="AP94" i="19" s="1"/>
  <c r="W12" i="19"/>
  <c r="AQ95" i="19" s="1"/>
  <c r="AG13" i="19"/>
  <c r="BK95" i="19" s="1"/>
  <c r="AC13" i="19"/>
  <c r="BG95" i="19" s="1"/>
  <c r="AH12" i="19"/>
  <c r="AT96" i="19" s="1"/>
  <c r="N13" i="19"/>
  <c r="BH93" i="19" s="1"/>
  <c r="AV13" i="19"/>
  <c r="BJ97" i="19" s="1"/>
  <c r="AI12" i="19"/>
  <c r="AU96" i="19" s="1"/>
  <c r="AU12" i="19"/>
  <c r="AQ98" i="19" s="1"/>
  <c r="X12" i="19"/>
  <c r="AR95" i="19" s="1"/>
  <c r="S12" i="19"/>
  <c r="AU94" i="19" s="1"/>
  <c r="AC12" i="19"/>
  <c r="AO96" i="19" s="1"/>
  <c r="AE12" i="19"/>
  <c r="AQ96" i="19" s="1"/>
  <c r="AQ12" i="19"/>
  <c r="AU97" i="19" s="1"/>
  <c r="AP12" i="19"/>
  <c r="AT97" i="19" s="1"/>
  <c r="AF12" i="19"/>
  <c r="AR96" i="19" s="1"/>
  <c r="M12" i="19"/>
  <c r="U12" i="19"/>
  <c r="AO95" i="19" s="1"/>
  <c r="AK12" i="19"/>
  <c r="AO97" i="19" s="1"/>
  <c r="AQ13" i="19"/>
  <c r="BM96" i="19" s="1"/>
  <c r="AA13" i="19"/>
  <c r="BM94" i="19" s="1"/>
  <c r="AX12" i="19"/>
  <c r="AT98" i="19" s="1"/>
  <c r="BG93" i="19"/>
  <c r="M199" i="19"/>
  <c r="M195" i="19"/>
  <c r="M191" i="19"/>
  <c r="M184" i="19"/>
  <c r="M180" i="19"/>
  <c r="M176" i="19"/>
  <c r="M172" i="19"/>
  <c r="M168" i="19"/>
  <c r="M162" i="19"/>
  <c r="M160" i="19"/>
  <c r="M158" i="19"/>
  <c r="M157" i="19"/>
  <c r="M200" i="19"/>
  <c r="M196" i="19"/>
  <c r="M192" i="19"/>
  <c r="M185" i="19"/>
  <c r="M181" i="19"/>
  <c r="M177" i="19"/>
  <c r="M173" i="19"/>
  <c r="M169" i="19"/>
  <c r="M197" i="19"/>
  <c r="M193" i="19"/>
  <c r="M186" i="19"/>
  <c r="M182" i="19"/>
  <c r="M178" i="19"/>
  <c r="M174" i="19"/>
  <c r="M170" i="19"/>
  <c r="M163" i="19"/>
  <c r="M161" i="19"/>
  <c r="M159" i="19"/>
  <c r="M154" i="19"/>
  <c r="M149" i="19"/>
  <c r="M187" i="19"/>
  <c r="M138" i="19"/>
  <c r="M175" i="19"/>
  <c r="M155" i="19"/>
  <c r="M148" i="19"/>
  <c r="M198" i="19"/>
  <c r="M194" i="19"/>
  <c r="M150" i="19"/>
  <c r="M146" i="19"/>
  <c r="M145" i="19"/>
  <c r="M144" i="19"/>
  <c r="M143" i="19"/>
  <c r="M142" i="19"/>
  <c r="M141" i="19"/>
  <c r="M171" i="19"/>
  <c r="M137" i="19"/>
  <c r="M133" i="19"/>
  <c r="M131" i="19"/>
  <c r="M118" i="19"/>
  <c r="M147" i="19"/>
  <c r="M179" i="19"/>
  <c r="M156" i="19"/>
  <c r="M126" i="19"/>
  <c r="M110" i="19"/>
  <c r="M109" i="19"/>
  <c r="M108" i="19"/>
  <c r="M107" i="19"/>
  <c r="M106" i="19"/>
  <c r="M140" i="19"/>
  <c r="M123" i="19"/>
  <c r="M119" i="19"/>
  <c r="M139" i="19"/>
  <c r="M122" i="19"/>
  <c r="M135" i="19"/>
  <c r="M121" i="19"/>
  <c r="M112" i="19"/>
  <c r="M132" i="19"/>
  <c r="M124" i="19"/>
  <c r="M100" i="19"/>
  <c r="M183" i="19"/>
  <c r="M125" i="19"/>
  <c r="M102" i="19"/>
  <c r="M98" i="19"/>
  <c r="M96" i="19"/>
  <c r="M94" i="19"/>
  <c r="M117" i="19"/>
  <c r="M113" i="19"/>
  <c r="M111" i="19"/>
  <c r="M104" i="19"/>
  <c r="M136" i="19"/>
  <c r="M105" i="19"/>
  <c r="M99" i="19"/>
  <c r="M134" i="19"/>
  <c r="M120" i="19"/>
  <c r="M97" i="19"/>
  <c r="AX63" i="19"/>
  <c r="M95" i="19"/>
  <c r="M101" i="19"/>
  <c r="AD63" i="19"/>
  <c r="M103" i="19"/>
  <c r="BA16" i="19"/>
  <c r="C198" i="19"/>
  <c r="C194" i="19"/>
  <c r="C187" i="19"/>
  <c r="C183" i="19"/>
  <c r="C179" i="19"/>
  <c r="C175" i="19"/>
  <c r="C171" i="19"/>
  <c r="C199" i="19"/>
  <c r="C195" i="19"/>
  <c r="C191" i="19"/>
  <c r="C184" i="19"/>
  <c r="C180" i="19"/>
  <c r="C176" i="19"/>
  <c r="C172" i="19"/>
  <c r="C168" i="19"/>
  <c r="C162" i="19"/>
  <c r="C160" i="19"/>
  <c r="C158" i="19"/>
  <c r="C157" i="19"/>
  <c r="C200" i="19"/>
  <c r="C196" i="19"/>
  <c r="C192" i="19"/>
  <c r="C185" i="19"/>
  <c r="C181" i="19"/>
  <c r="C177" i="19"/>
  <c r="C173" i="19"/>
  <c r="C169" i="19"/>
  <c r="C156" i="19"/>
  <c r="C186" i="19"/>
  <c r="C150" i="19"/>
  <c r="C146" i="19"/>
  <c r="C145" i="19"/>
  <c r="C144" i="19"/>
  <c r="C143" i="19"/>
  <c r="C142" i="19"/>
  <c r="C174" i="19"/>
  <c r="C154" i="19"/>
  <c r="C140" i="19"/>
  <c r="C197" i="19"/>
  <c r="C161" i="19"/>
  <c r="C149" i="19"/>
  <c r="C182" i="19"/>
  <c r="C138" i="19"/>
  <c r="C178" i="19"/>
  <c r="C147" i="19"/>
  <c r="C148" i="19"/>
  <c r="C159" i="19"/>
  <c r="C137" i="19"/>
  <c r="C135" i="19"/>
  <c r="C119" i="19"/>
  <c r="C155" i="19"/>
  <c r="C133" i="19"/>
  <c r="C131" i="19"/>
  <c r="C170" i="19"/>
  <c r="C141" i="19"/>
  <c r="C122" i="19"/>
  <c r="C193" i="19"/>
  <c r="C134" i="19"/>
  <c r="C118" i="19"/>
  <c r="C126" i="19"/>
  <c r="C125" i="19"/>
  <c r="C124" i="19"/>
  <c r="C121" i="19"/>
  <c r="C112" i="19"/>
  <c r="C139" i="19"/>
  <c r="C123" i="19"/>
  <c r="C117" i="19"/>
  <c r="C163" i="19"/>
  <c r="C102" i="19"/>
  <c r="C98" i="19"/>
  <c r="C96" i="19"/>
  <c r="C94" i="19"/>
  <c r="C103" i="19"/>
  <c r="C120" i="19"/>
  <c r="C108" i="19"/>
  <c r="C105" i="19"/>
  <c r="C99" i="19"/>
  <c r="C136" i="19"/>
  <c r="C110" i="19"/>
  <c r="C95" i="19"/>
  <c r="C113" i="19"/>
  <c r="C111" i="19"/>
  <c r="C101" i="19"/>
  <c r="C100" i="19"/>
  <c r="C132" i="19"/>
  <c r="AN63" i="19"/>
  <c r="C106" i="19"/>
  <c r="C104" i="19"/>
  <c r="C97" i="19"/>
  <c r="C109" i="19"/>
  <c r="C107" i="19"/>
  <c r="T63" i="19"/>
  <c r="Q12" i="19"/>
  <c r="AS94" i="19" s="1"/>
  <c r="Y12" i="19"/>
  <c r="AS95" i="19" s="1"/>
  <c r="AO12" i="19"/>
  <c r="AS97" i="19" s="1"/>
  <c r="AG12" i="19"/>
  <c r="AS96" i="19" s="1"/>
  <c r="BD107" i="19" s="1"/>
  <c r="BE107" i="19" s="1"/>
  <c r="BF107" i="19" s="1"/>
  <c r="BG107" i="19" s="1"/>
  <c r="AO108" i="19" s="1"/>
  <c r="AW12" i="19"/>
  <c r="AS98" i="19" s="1"/>
  <c r="BD109" i="19" s="1"/>
  <c r="BE109" i="19" s="1"/>
  <c r="BF109" i="19" s="1"/>
  <c r="BG109" i="19" s="1"/>
  <c r="AO110" i="19" s="1"/>
  <c r="O13" i="19"/>
  <c r="BI93" i="19" s="1"/>
  <c r="AM13" i="19"/>
  <c r="BI96" i="19" s="1"/>
  <c r="W13" i="19"/>
  <c r="BI94" i="19" s="1"/>
  <c r="AE13" i="19"/>
  <c r="BI95" i="19" s="1"/>
  <c r="AU13" i="19"/>
  <c r="BI97" i="19" s="1"/>
  <c r="AP13" i="19"/>
  <c r="BL96" i="19" s="1"/>
  <c r="AX13" i="19"/>
  <c r="BL97" i="19" s="1"/>
  <c r="Z13" i="19"/>
  <c r="BL94" i="19" s="1"/>
  <c r="AH13" i="19"/>
  <c r="BL95" i="19" s="1"/>
  <c r="R13" i="19"/>
  <c r="BL93" i="19" s="1"/>
  <c r="E199" i="19"/>
  <c r="E195" i="19"/>
  <c r="E191" i="19"/>
  <c r="E184" i="19"/>
  <c r="E180" i="19"/>
  <c r="E176" i="19"/>
  <c r="E172" i="19"/>
  <c r="E168" i="19"/>
  <c r="E162" i="19"/>
  <c r="E160" i="19"/>
  <c r="E158" i="19"/>
  <c r="E157" i="19"/>
  <c r="E200" i="19"/>
  <c r="E196" i="19"/>
  <c r="E192" i="19"/>
  <c r="E185" i="19"/>
  <c r="E181" i="19"/>
  <c r="E177" i="19"/>
  <c r="E173" i="19"/>
  <c r="E169" i="19"/>
  <c r="E197" i="19"/>
  <c r="E193" i="19"/>
  <c r="E186" i="19"/>
  <c r="E182" i="19"/>
  <c r="E178" i="19"/>
  <c r="E174" i="19"/>
  <c r="E170" i="19"/>
  <c r="E163" i="19"/>
  <c r="E161" i="19"/>
  <c r="E159" i="19"/>
  <c r="E154" i="19"/>
  <c r="E198" i="19"/>
  <c r="E149" i="19"/>
  <c r="E183" i="19"/>
  <c r="E138" i="19"/>
  <c r="E171" i="19"/>
  <c r="E155" i="19"/>
  <c r="E148" i="19"/>
  <c r="E194" i="19"/>
  <c r="E156" i="19"/>
  <c r="E187" i="19"/>
  <c r="E150" i="19"/>
  <c r="E146" i="19"/>
  <c r="E145" i="19"/>
  <c r="E144" i="19"/>
  <c r="E143" i="19"/>
  <c r="E142" i="19"/>
  <c r="E141" i="19"/>
  <c r="E179" i="19"/>
  <c r="E133" i="19"/>
  <c r="E131" i="19"/>
  <c r="E125" i="19"/>
  <c r="E122" i="19"/>
  <c r="E175" i="19"/>
  <c r="E139" i="19"/>
  <c r="E126" i="19"/>
  <c r="E124" i="19"/>
  <c r="E121" i="19"/>
  <c r="E137" i="19"/>
  <c r="E135" i="19"/>
  <c r="E120" i="19"/>
  <c r="E110" i="19"/>
  <c r="E147" i="19"/>
  <c r="E113" i="19"/>
  <c r="E111" i="19"/>
  <c r="E103" i="19"/>
  <c r="E118" i="19"/>
  <c r="E112" i="19"/>
  <c r="E109" i="19"/>
  <c r="E104" i="19"/>
  <c r="E136" i="19"/>
  <c r="E107" i="19"/>
  <c r="E97" i="19"/>
  <c r="E95" i="19"/>
  <c r="E140" i="19"/>
  <c r="E134" i="19"/>
  <c r="E132" i="19"/>
  <c r="E100" i="19"/>
  <c r="E102" i="19"/>
  <c r="E123" i="19"/>
  <c r="E108" i="19"/>
  <c r="E101" i="19"/>
  <c r="V63" i="19"/>
  <c r="E105" i="19"/>
  <c r="E96" i="19"/>
  <c r="E106" i="19"/>
  <c r="E99" i="19"/>
  <c r="E119" i="19"/>
  <c r="E94" i="19"/>
  <c r="AP63" i="19"/>
  <c r="E117" i="19"/>
  <c r="E98" i="19"/>
  <c r="K198" i="19"/>
  <c r="K194" i="19"/>
  <c r="K187" i="19"/>
  <c r="K183" i="19"/>
  <c r="K179" i="19"/>
  <c r="K175" i="19"/>
  <c r="K171" i="19"/>
  <c r="K199" i="19"/>
  <c r="K195" i="19"/>
  <c r="K191" i="19"/>
  <c r="K184" i="19"/>
  <c r="K180" i="19"/>
  <c r="K176" i="19"/>
  <c r="K172" i="19"/>
  <c r="K168" i="19"/>
  <c r="K162" i="19"/>
  <c r="K160" i="19"/>
  <c r="K158" i="19"/>
  <c r="K157" i="19"/>
  <c r="K200" i="19"/>
  <c r="K196" i="19"/>
  <c r="K192" i="19"/>
  <c r="K185" i="19"/>
  <c r="K181" i="19"/>
  <c r="K177" i="19"/>
  <c r="K173" i="19"/>
  <c r="K169" i="19"/>
  <c r="K156" i="19"/>
  <c r="K193" i="19"/>
  <c r="K159" i="19"/>
  <c r="K150" i="19"/>
  <c r="K146" i="19"/>
  <c r="K145" i="19"/>
  <c r="K144" i="19"/>
  <c r="K143" i="19"/>
  <c r="K142" i="19"/>
  <c r="K178" i="19"/>
  <c r="K140" i="19"/>
  <c r="K163" i="19"/>
  <c r="K154" i="19"/>
  <c r="K149" i="19"/>
  <c r="K186" i="19"/>
  <c r="K138" i="19"/>
  <c r="K182" i="19"/>
  <c r="K147" i="19"/>
  <c r="K139" i="19"/>
  <c r="K197" i="19"/>
  <c r="K170" i="19"/>
  <c r="K135" i="19"/>
  <c r="K126" i="19"/>
  <c r="K123" i="19"/>
  <c r="K174" i="19"/>
  <c r="K148" i="19"/>
  <c r="K133" i="19"/>
  <c r="K131" i="19"/>
  <c r="K124" i="19"/>
  <c r="K161" i="19"/>
  <c r="K155" i="19"/>
  <c r="K125" i="19"/>
  <c r="K136" i="19"/>
  <c r="K134" i="19"/>
  <c r="K132" i="19"/>
  <c r="K141" i="19"/>
  <c r="K120" i="19"/>
  <c r="K117" i="19"/>
  <c r="K113" i="19"/>
  <c r="K111" i="19"/>
  <c r="K119" i="19"/>
  <c r="K118" i="19"/>
  <c r="K110" i="19"/>
  <c r="K108" i="19"/>
  <c r="K97" i="19"/>
  <c r="K95" i="19"/>
  <c r="K107" i="19"/>
  <c r="K137" i="19"/>
  <c r="K121" i="19"/>
  <c r="K106" i="19"/>
  <c r="K101" i="19"/>
  <c r="K103" i="19"/>
  <c r="K100" i="19"/>
  <c r="K105" i="19"/>
  <c r="K96" i="19"/>
  <c r="K112" i="19"/>
  <c r="K99" i="19"/>
  <c r="K122" i="19"/>
  <c r="K109" i="19"/>
  <c r="K102" i="19"/>
  <c r="AB63" i="19"/>
  <c r="K104" i="19"/>
  <c r="AV63" i="19"/>
  <c r="K94" i="19"/>
  <c r="K98" i="19"/>
  <c r="AO94" i="19"/>
  <c r="I197" i="19"/>
  <c r="I193" i="19"/>
  <c r="I186" i="19"/>
  <c r="I182" i="19"/>
  <c r="I178" i="19"/>
  <c r="I174" i="19"/>
  <c r="I170" i="19"/>
  <c r="I163" i="19"/>
  <c r="I161" i="19"/>
  <c r="I159" i="19"/>
  <c r="I198" i="19"/>
  <c r="I194" i="19"/>
  <c r="I187" i="19"/>
  <c r="I183" i="19"/>
  <c r="I179" i="19"/>
  <c r="I175" i="19"/>
  <c r="I171" i="19"/>
  <c r="I199" i="19"/>
  <c r="I195" i="19"/>
  <c r="I191" i="19"/>
  <c r="I184" i="19"/>
  <c r="I180" i="19"/>
  <c r="I176" i="19"/>
  <c r="I172" i="19"/>
  <c r="I168" i="19"/>
  <c r="I162" i="19"/>
  <c r="I160" i="19"/>
  <c r="I158" i="19"/>
  <c r="I157" i="19"/>
  <c r="I181" i="19"/>
  <c r="I147" i="19"/>
  <c r="I169" i="19"/>
  <c r="I192" i="19"/>
  <c r="I150" i="19"/>
  <c r="I146" i="19"/>
  <c r="I145" i="19"/>
  <c r="I144" i="19"/>
  <c r="I143" i="19"/>
  <c r="I142" i="19"/>
  <c r="I141" i="19"/>
  <c r="I177" i="19"/>
  <c r="I140" i="19"/>
  <c r="I173" i="19"/>
  <c r="I155" i="19"/>
  <c r="I148" i="19"/>
  <c r="I137" i="19"/>
  <c r="I136" i="19"/>
  <c r="I132" i="19"/>
  <c r="I120" i="19"/>
  <c r="I117" i="19"/>
  <c r="I196" i="19"/>
  <c r="I156" i="19"/>
  <c r="I135" i="19"/>
  <c r="I185" i="19"/>
  <c r="I124" i="19"/>
  <c r="I121" i="19"/>
  <c r="I112" i="19"/>
  <c r="I149" i="19"/>
  <c r="I134" i="19"/>
  <c r="I123" i="19"/>
  <c r="I200" i="19"/>
  <c r="I154" i="19"/>
  <c r="I138" i="19"/>
  <c r="I113" i="19"/>
  <c r="I111" i="19"/>
  <c r="I122" i="19"/>
  <c r="I118" i="19"/>
  <c r="I109" i="19"/>
  <c r="I105" i="19"/>
  <c r="I99" i="19"/>
  <c r="I119" i="19"/>
  <c r="I110" i="19"/>
  <c r="I108" i="19"/>
  <c r="I97" i="19"/>
  <c r="I95" i="19"/>
  <c r="I100" i="19"/>
  <c r="I102" i="19"/>
  <c r="I98" i="19"/>
  <c r="I96" i="19"/>
  <c r="I94" i="19"/>
  <c r="I131" i="19"/>
  <c r="I101" i="19"/>
  <c r="I126" i="19"/>
  <c r="I106" i="19"/>
  <c r="I139" i="19"/>
  <c r="I125" i="19"/>
  <c r="I107" i="19"/>
  <c r="I104" i="19"/>
  <c r="I103" i="19"/>
  <c r="AT63" i="19"/>
  <c r="Z63" i="19"/>
  <c r="I133" i="19"/>
  <c r="G200" i="19"/>
  <c r="G196" i="19"/>
  <c r="G192" i="19"/>
  <c r="G185" i="19"/>
  <c r="G181" i="19"/>
  <c r="G177" i="19"/>
  <c r="G173" i="19"/>
  <c r="G169" i="19"/>
  <c r="G197" i="19"/>
  <c r="G193" i="19"/>
  <c r="G186" i="19"/>
  <c r="G182" i="19"/>
  <c r="G178" i="19"/>
  <c r="G174" i="19"/>
  <c r="G170" i="19"/>
  <c r="G163" i="19"/>
  <c r="G161" i="19"/>
  <c r="G159" i="19"/>
  <c r="G198" i="19"/>
  <c r="G194" i="19"/>
  <c r="G187" i="19"/>
  <c r="G183" i="19"/>
  <c r="G179" i="19"/>
  <c r="G175" i="19"/>
  <c r="G171" i="19"/>
  <c r="G172" i="19"/>
  <c r="G155" i="19"/>
  <c r="G148" i="19"/>
  <c r="G195" i="19"/>
  <c r="G160" i="19"/>
  <c r="G156" i="19"/>
  <c r="G180" i="19"/>
  <c r="G147" i="19"/>
  <c r="G168" i="19"/>
  <c r="G199" i="19"/>
  <c r="G162" i="19"/>
  <c r="G154" i="19"/>
  <c r="G149" i="19"/>
  <c r="G139" i="19"/>
  <c r="G184" i="19"/>
  <c r="G146" i="19"/>
  <c r="G138" i="19"/>
  <c r="G157" i="19"/>
  <c r="G191" i="19"/>
  <c r="G144" i="19"/>
  <c r="G136" i="19"/>
  <c r="G132" i="19"/>
  <c r="G126" i="19"/>
  <c r="G158" i="19"/>
  <c r="G118" i="19"/>
  <c r="G145" i="19"/>
  <c r="G137" i="19"/>
  <c r="G135" i="19"/>
  <c r="G125" i="19"/>
  <c r="G120" i="19"/>
  <c r="G110" i="19"/>
  <c r="G109" i="19"/>
  <c r="G108" i="19"/>
  <c r="G107" i="19"/>
  <c r="G176" i="19"/>
  <c r="G123" i="19"/>
  <c r="G117" i="19"/>
  <c r="G142" i="19"/>
  <c r="G119" i="19"/>
  <c r="G141" i="19"/>
  <c r="G131" i="19"/>
  <c r="G112" i="19"/>
  <c r="G104" i="19"/>
  <c r="G133" i="19"/>
  <c r="G105" i="19"/>
  <c r="G99" i="19"/>
  <c r="G143" i="19"/>
  <c r="G140" i="19"/>
  <c r="G134" i="19"/>
  <c r="G122" i="19"/>
  <c r="G106" i="19"/>
  <c r="G101" i="19"/>
  <c r="G121" i="19"/>
  <c r="G95" i="19"/>
  <c r="G113" i="19"/>
  <c r="G111" i="19"/>
  <c r="G100" i="19"/>
  <c r="AR63" i="19"/>
  <c r="G150" i="19"/>
  <c r="G96" i="19"/>
  <c r="G97" i="19"/>
  <c r="G98" i="19"/>
  <c r="G94" i="19"/>
  <c r="G124" i="19"/>
  <c r="G102" i="19"/>
  <c r="X63" i="19"/>
  <c r="G103" i="19"/>
  <c r="BG99" i="19"/>
  <c r="BG111" i="19" s="1"/>
  <c r="BA15" i="19"/>
  <c r="O200" i="19"/>
  <c r="O196" i="19"/>
  <c r="O192" i="19"/>
  <c r="O185" i="19"/>
  <c r="O181" i="19"/>
  <c r="O177" i="19"/>
  <c r="O173" i="19"/>
  <c r="O169" i="19"/>
  <c r="O197" i="19"/>
  <c r="O193" i="19"/>
  <c r="O186" i="19"/>
  <c r="O182" i="19"/>
  <c r="O178" i="19"/>
  <c r="O174" i="19"/>
  <c r="O170" i="19"/>
  <c r="O163" i="19"/>
  <c r="O161" i="19"/>
  <c r="O159" i="19"/>
  <c r="O198" i="19"/>
  <c r="O194" i="19"/>
  <c r="O187" i="19"/>
  <c r="O183" i="19"/>
  <c r="O179" i="19"/>
  <c r="O175" i="19"/>
  <c r="O171" i="19"/>
  <c r="O176" i="19"/>
  <c r="O155" i="19"/>
  <c r="O148" i="19"/>
  <c r="O199" i="19"/>
  <c r="O162" i="19"/>
  <c r="O184" i="19"/>
  <c r="O157" i="19"/>
  <c r="O156" i="19"/>
  <c r="O147" i="19"/>
  <c r="O172" i="19"/>
  <c r="O168" i="19"/>
  <c r="O149" i="19"/>
  <c r="O139" i="19"/>
  <c r="O145" i="19"/>
  <c r="O154" i="19"/>
  <c r="O150" i="19"/>
  <c r="O141" i="19"/>
  <c r="O124" i="19"/>
  <c r="O121" i="19"/>
  <c r="O180" i="19"/>
  <c r="O158" i="19"/>
  <c r="O143" i="19"/>
  <c r="O146" i="19"/>
  <c r="O136" i="19"/>
  <c r="O132" i="19"/>
  <c r="O195" i="19"/>
  <c r="O138" i="19"/>
  <c r="O120" i="19"/>
  <c r="O142" i="19"/>
  <c r="O133" i="19"/>
  <c r="O191" i="19"/>
  <c r="O160" i="19"/>
  <c r="O144" i="19"/>
  <c r="O119" i="19"/>
  <c r="O131" i="19"/>
  <c r="O122" i="19"/>
  <c r="O137" i="19"/>
  <c r="O135" i="19"/>
  <c r="O125" i="19"/>
  <c r="O107" i="19"/>
  <c r="O100" i="19"/>
  <c r="O101" i="19"/>
  <c r="O103" i="19"/>
  <c r="O134" i="19"/>
  <c r="O126" i="19"/>
  <c r="O123" i="19"/>
  <c r="O105" i="19"/>
  <c r="O99" i="19"/>
  <c r="O113" i="19"/>
  <c r="O111" i="19"/>
  <c r="O108" i="19"/>
  <c r="O96" i="19"/>
  <c r="O112" i="19"/>
  <c r="O118" i="19"/>
  <c r="O106" i="19"/>
  <c r="O97" i="19"/>
  <c r="O109" i="19"/>
  <c r="O117" i="19"/>
  <c r="O104" i="19"/>
  <c r="O98" i="19"/>
  <c r="O94" i="19"/>
  <c r="AF63" i="19"/>
  <c r="O95" i="19"/>
  <c r="O110" i="19"/>
  <c r="O140" i="19"/>
  <c r="O102" i="19"/>
  <c r="BA14" i="19" l="1"/>
  <c r="BD108" i="19"/>
  <c r="BE108" i="19" s="1"/>
  <c r="BF108" i="19" s="1"/>
  <c r="BD106" i="19"/>
  <c r="BE106" i="19" s="1"/>
  <c r="BF106" i="19" s="1"/>
  <c r="L85" i="19"/>
  <c r="D91" i="19"/>
  <c r="P91" i="19"/>
  <c r="O85" i="19"/>
  <c r="BA12" i="19"/>
  <c r="M85" i="19"/>
  <c r="BG106" i="19"/>
  <c r="P69" i="19"/>
  <c r="H69" i="19"/>
  <c r="I69" i="19"/>
  <c r="I91" i="19"/>
  <c r="K85" i="19"/>
  <c r="T163" i="19"/>
  <c r="T161" i="19"/>
  <c r="T159" i="19"/>
  <c r="T162" i="19"/>
  <c r="T160" i="19"/>
  <c r="T158" i="19"/>
  <c r="T157" i="19"/>
  <c r="T156" i="19"/>
  <c r="T147" i="19"/>
  <c r="T150" i="19"/>
  <c r="T146" i="19"/>
  <c r="T145" i="19"/>
  <c r="T144" i="19"/>
  <c r="T143" i="19"/>
  <c r="T142" i="19"/>
  <c r="T141" i="19"/>
  <c r="T140" i="19"/>
  <c r="T155" i="19"/>
  <c r="T148" i="19"/>
  <c r="T137" i="19"/>
  <c r="T138" i="19"/>
  <c r="T136" i="19"/>
  <c r="T132" i="19"/>
  <c r="T139" i="19"/>
  <c r="T135" i="19"/>
  <c r="T125" i="19"/>
  <c r="T123" i="19"/>
  <c r="T117" i="19"/>
  <c r="T113" i="19"/>
  <c r="T111" i="19"/>
  <c r="T131" i="19"/>
  <c r="T122" i="19"/>
  <c r="T134" i="19"/>
  <c r="T118" i="19"/>
  <c r="T112" i="19"/>
  <c r="T149" i="19"/>
  <c r="T126" i="19"/>
  <c r="T124" i="19"/>
  <c r="T110" i="19"/>
  <c r="T109" i="19"/>
  <c r="T108" i="19"/>
  <c r="T107" i="19"/>
  <c r="T106" i="19"/>
  <c r="T105" i="19"/>
  <c r="T154" i="19"/>
  <c r="T119" i="19"/>
  <c r="T101" i="19"/>
  <c r="T120" i="19"/>
  <c r="T102" i="19"/>
  <c r="T98" i="19"/>
  <c r="T96" i="19"/>
  <c r="T94" i="19"/>
  <c r="T104" i="19"/>
  <c r="T97" i="19"/>
  <c r="T95" i="19"/>
  <c r="T99" i="19"/>
  <c r="T133" i="19"/>
  <c r="T103" i="19"/>
  <c r="T100" i="19"/>
  <c r="T121" i="19"/>
  <c r="N69" i="19"/>
  <c r="AF162" i="19"/>
  <c r="AF160" i="19"/>
  <c r="AF158" i="19"/>
  <c r="AF157" i="19"/>
  <c r="AF163" i="19"/>
  <c r="AF161" i="19"/>
  <c r="AF159" i="19"/>
  <c r="AF154" i="19"/>
  <c r="AF148" i="19"/>
  <c r="AF155" i="19"/>
  <c r="AF147" i="19"/>
  <c r="AF156" i="19"/>
  <c r="AF149" i="19"/>
  <c r="AF139" i="19"/>
  <c r="AF140" i="19"/>
  <c r="AF137" i="19"/>
  <c r="AF144" i="19"/>
  <c r="AF118" i="19"/>
  <c r="AF142" i="19"/>
  <c r="AF136" i="19"/>
  <c r="AF132" i="19"/>
  <c r="AF110" i="19"/>
  <c r="AF109" i="19"/>
  <c r="AF108" i="19"/>
  <c r="AF107" i="19"/>
  <c r="AF106" i="19"/>
  <c r="AF145" i="19"/>
  <c r="AF126" i="19"/>
  <c r="AF120" i="19"/>
  <c r="AF138" i="19"/>
  <c r="AF133" i="19"/>
  <c r="AF117" i="19"/>
  <c r="AF141" i="19"/>
  <c r="AF123" i="19"/>
  <c r="AF119" i="19"/>
  <c r="AF143" i="19"/>
  <c r="AF112" i="19"/>
  <c r="AF146" i="19"/>
  <c r="AF150" i="19"/>
  <c r="AF135" i="19"/>
  <c r="AF131" i="19"/>
  <c r="AF121" i="19"/>
  <c r="AF125" i="19"/>
  <c r="AF122" i="19"/>
  <c r="AF113" i="19"/>
  <c r="AF111" i="19"/>
  <c r="AF100" i="19"/>
  <c r="AF134" i="19"/>
  <c r="AF102" i="19"/>
  <c r="AF98" i="19"/>
  <c r="AF96" i="19"/>
  <c r="AF94" i="19"/>
  <c r="AF104" i="19"/>
  <c r="AF103" i="19"/>
  <c r="AF101" i="19"/>
  <c r="AF95" i="19"/>
  <c r="AF124" i="19"/>
  <c r="AF99" i="19"/>
  <c r="AF97" i="19"/>
  <c r="AF105" i="19"/>
  <c r="H91" i="19"/>
  <c r="I85" i="19"/>
  <c r="BD105" i="19"/>
  <c r="BE105" i="19" s="1"/>
  <c r="BF105" i="19" s="1"/>
  <c r="L91" i="19"/>
  <c r="D85" i="19"/>
  <c r="N85" i="19"/>
  <c r="G91" i="19"/>
  <c r="L69" i="19"/>
  <c r="L89" i="19" s="1"/>
  <c r="L73" i="19" s="1"/>
  <c r="O69" i="19"/>
  <c r="O91" i="19"/>
  <c r="BH107" i="19"/>
  <c r="AP108" i="19" s="1"/>
  <c r="K69" i="19"/>
  <c r="K91" i="19"/>
  <c r="F85" i="19"/>
  <c r="V162" i="19"/>
  <c r="V160" i="19"/>
  <c r="V158" i="19"/>
  <c r="V157" i="19"/>
  <c r="V156" i="19"/>
  <c r="V161" i="19"/>
  <c r="V150" i="19"/>
  <c r="V146" i="19"/>
  <c r="V145" i="19"/>
  <c r="V144" i="19"/>
  <c r="V143" i="19"/>
  <c r="V142" i="19"/>
  <c r="V141" i="19"/>
  <c r="V140" i="19"/>
  <c r="V159" i="19"/>
  <c r="V154" i="19"/>
  <c r="V149" i="19"/>
  <c r="V139" i="19"/>
  <c r="V155" i="19"/>
  <c r="V136" i="19"/>
  <c r="V119" i="19"/>
  <c r="V163" i="19"/>
  <c r="V134" i="19"/>
  <c r="V131" i="19"/>
  <c r="V137" i="19"/>
  <c r="V135" i="19"/>
  <c r="V148" i="19"/>
  <c r="V118" i="19"/>
  <c r="V112" i="19"/>
  <c r="V132" i="19"/>
  <c r="V121" i="19"/>
  <c r="V138" i="19"/>
  <c r="V133" i="19"/>
  <c r="V120" i="19"/>
  <c r="V124" i="19"/>
  <c r="V102" i="19"/>
  <c r="V98" i="19"/>
  <c r="V96" i="19"/>
  <c r="V94" i="19"/>
  <c r="V106" i="19"/>
  <c r="V103" i="19"/>
  <c r="V122" i="19"/>
  <c r="V117" i="19"/>
  <c r="V113" i="19"/>
  <c r="V111" i="19"/>
  <c r="V99" i="19"/>
  <c r="V147" i="19"/>
  <c r="V109" i="19"/>
  <c r="V126" i="19"/>
  <c r="V123" i="19"/>
  <c r="V97" i="19"/>
  <c r="V125" i="19"/>
  <c r="V104" i="19"/>
  <c r="V110" i="19"/>
  <c r="V101" i="19"/>
  <c r="V100" i="19"/>
  <c r="V95" i="19"/>
  <c r="V107" i="19"/>
  <c r="V108" i="19"/>
  <c r="V105" i="19"/>
  <c r="E69" i="19"/>
  <c r="F91" i="19"/>
  <c r="C85" i="19"/>
  <c r="AD162" i="19"/>
  <c r="AD160" i="19"/>
  <c r="AD158" i="19"/>
  <c r="AD157" i="19"/>
  <c r="AD156" i="19"/>
  <c r="AD163" i="19"/>
  <c r="AD148" i="19"/>
  <c r="AD161" i="19"/>
  <c r="AD147" i="19"/>
  <c r="AD159" i="19"/>
  <c r="AD140" i="19"/>
  <c r="AD146" i="19"/>
  <c r="AD154" i="19"/>
  <c r="AD139" i="19"/>
  <c r="AD137" i="19"/>
  <c r="AD126" i="19"/>
  <c r="AD123" i="19"/>
  <c r="AD144" i="19"/>
  <c r="AD155" i="19"/>
  <c r="AD124" i="19"/>
  <c r="AD150" i="19"/>
  <c r="AD135" i="19"/>
  <c r="AD134" i="19"/>
  <c r="AD132" i="19"/>
  <c r="AD121" i="19"/>
  <c r="AD136" i="19"/>
  <c r="AD145" i="19"/>
  <c r="AD125" i="19"/>
  <c r="AD120" i="19"/>
  <c r="AD113" i="19"/>
  <c r="AD111" i="19"/>
  <c r="AD138" i="19"/>
  <c r="AD133" i="19"/>
  <c r="AD117" i="19"/>
  <c r="AD142" i="19"/>
  <c r="AD131" i="19"/>
  <c r="AD122" i="19"/>
  <c r="AD105" i="19"/>
  <c r="AD97" i="19"/>
  <c r="AD95" i="19"/>
  <c r="AD149" i="19"/>
  <c r="AD141" i="19"/>
  <c r="AD112" i="19"/>
  <c r="AD108" i="19"/>
  <c r="AD101" i="19"/>
  <c r="AD118" i="19"/>
  <c r="AD106" i="19"/>
  <c r="AD103" i="19"/>
  <c r="AD143" i="19"/>
  <c r="AD109" i="19"/>
  <c r="AD104" i="19"/>
  <c r="AD98" i="19"/>
  <c r="AD94" i="19"/>
  <c r="AD102" i="19"/>
  <c r="AD107" i="19"/>
  <c r="AD100" i="19"/>
  <c r="AD110" i="19"/>
  <c r="AD99" i="19"/>
  <c r="AD119" i="19"/>
  <c r="AD96" i="19"/>
  <c r="N91" i="19"/>
  <c r="AO122" i="19"/>
  <c r="P85" i="19"/>
  <c r="AO120" i="19"/>
  <c r="G85" i="19"/>
  <c r="J91" i="19"/>
  <c r="C91" i="19"/>
  <c r="M69" i="19"/>
  <c r="X162" i="19"/>
  <c r="X160" i="19"/>
  <c r="X158" i="19"/>
  <c r="X157" i="19"/>
  <c r="X163" i="19"/>
  <c r="X161" i="19"/>
  <c r="X159" i="19"/>
  <c r="X154" i="19"/>
  <c r="X150" i="19"/>
  <c r="X146" i="19"/>
  <c r="X145" i="19"/>
  <c r="X144" i="19"/>
  <c r="X143" i="19"/>
  <c r="X142" i="19"/>
  <c r="X141" i="19"/>
  <c r="X140" i="19"/>
  <c r="X155" i="19"/>
  <c r="X149" i="19"/>
  <c r="X139" i="19"/>
  <c r="X138" i="19"/>
  <c r="X147" i="19"/>
  <c r="X135" i="19"/>
  <c r="X125" i="19"/>
  <c r="X122" i="19"/>
  <c r="X156" i="19"/>
  <c r="X137" i="19"/>
  <c r="X133" i="19"/>
  <c r="X131" i="19"/>
  <c r="X119" i="19"/>
  <c r="X148" i="19"/>
  <c r="X134" i="19"/>
  <c r="X118" i="19"/>
  <c r="X132" i="19"/>
  <c r="X121" i="19"/>
  <c r="X136" i="19"/>
  <c r="X126" i="19"/>
  <c r="X124" i="19"/>
  <c r="X110" i="19"/>
  <c r="X123" i="19"/>
  <c r="X117" i="19"/>
  <c r="X113" i="19"/>
  <c r="X111" i="19"/>
  <c r="X120" i="19"/>
  <c r="X106" i="19"/>
  <c r="X103" i="19"/>
  <c r="X104" i="19"/>
  <c r="X105" i="19"/>
  <c r="X97" i="19"/>
  <c r="X95" i="19"/>
  <c r="X112" i="19"/>
  <c r="X108" i="19"/>
  <c r="X100" i="19"/>
  <c r="X99" i="19"/>
  <c r="X109" i="19"/>
  <c r="X98" i="19"/>
  <c r="X94" i="19"/>
  <c r="X107" i="19"/>
  <c r="X102" i="19"/>
  <c r="X96" i="19"/>
  <c r="X101" i="19"/>
  <c r="Z163" i="19"/>
  <c r="Z161" i="19"/>
  <c r="Z159" i="19"/>
  <c r="Z155" i="19"/>
  <c r="Z154" i="19"/>
  <c r="Z149" i="19"/>
  <c r="Z139" i="19"/>
  <c r="Z158" i="19"/>
  <c r="Z156" i="19"/>
  <c r="Z148" i="19"/>
  <c r="Z137" i="19"/>
  <c r="Z157" i="19"/>
  <c r="Z143" i="19"/>
  <c r="Z135" i="19"/>
  <c r="Z162" i="19"/>
  <c r="Z146" i="19"/>
  <c r="Z134" i="19"/>
  <c r="Z144" i="19"/>
  <c r="Z126" i="19"/>
  <c r="Z123" i="19"/>
  <c r="Z160" i="19"/>
  <c r="Z122" i="19"/>
  <c r="Z150" i="19"/>
  <c r="Z132" i="19"/>
  <c r="Z121" i="19"/>
  <c r="Z145" i="19"/>
  <c r="Z136" i="19"/>
  <c r="Z124" i="19"/>
  <c r="Z110" i="19"/>
  <c r="Z109" i="19"/>
  <c r="Z108" i="19"/>
  <c r="Z107" i="19"/>
  <c r="Z125" i="19"/>
  <c r="Z120" i="19"/>
  <c r="Z147" i="19"/>
  <c r="Z141" i="19"/>
  <c r="Z142" i="19"/>
  <c r="Z104" i="19"/>
  <c r="Z133" i="19"/>
  <c r="Z131" i="19"/>
  <c r="Z99" i="19"/>
  <c r="Z138" i="19"/>
  <c r="Z101" i="19"/>
  <c r="Z112" i="19"/>
  <c r="Z97" i="19"/>
  <c r="Z118" i="19"/>
  <c r="Z106" i="19"/>
  <c r="Z98" i="19"/>
  <c r="Z94" i="19"/>
  <c r="Z117" i="19"/>
  <c r="Z103" i="19"/>
  <c r="Z102" i="19"/>
  <c r="Z95" i="19"/>
  <c r="Z119" i="19"/>
  <c r="Z105" i="19"/>
  <c r="Z96" i="19"/>
  <c r="Z100" i="19"/>
  <c r="Z140" i="19"/>
  <c r="Z113" i="19"/>
  <c r="Z111" i="19"/>
  <c r="E85" i="19"/>
  <c r="BG108" i="19"/>
  <c r="BA13" i="19"/>
  <c r="G69" i="19"/>
  <c r="J69" i="19"/>
  <c r="AB163" i="19"/>
  <c r="AB161" i="19"/>
  <c r="AB159" i="19"/>
  <c r="AB162" i="19"/>
  <c r="AB160" i="19"/>
  <c r="AB158" i="19"/>
  <c r="AB157" i="19"/>
  <c r="AB149" i="19"/>
  <c r="AB156" i="19"/>
  <c r="AB138" i="19"/>
  <c r="AB148" i="19"/>
  <c r="AB155" i="19"/>
  <c r="AB154" i="19"/>
  <c r="AB150" i="19"/>
  <c r="AB146" i="19"/>
  <c r="AB145" i="19"/>
  <c r="AB144" i="19"/>
  <c r="AB143" i="19"/>
  <c r="AB142" i="19"/>
  <c r="AB141" i="19"/>
  <c r="AB140" i="19"/>
  <c r="AB133" i="19"/>
  <c r="AB131" i="19"/>
  <c r="AB120" i="19"/>
  <c r="AB117" i="19"/>
  <c r="AB118" i="19"/>
  <c r="AB112" i="19"/>
  <c r="AB139" i="19"/>
  <c r="AB137" i="19"/>
  <c r="AB135" i="19"/>
  <c r="AB134" i="19"/>
  <c r="AB132" i="19"/>
  <c r="AB136" i="19"/>
  <c r="AB124" i="19"/>
  <c r="AB126" i="19"/>
  <c r="AB125" i="19"/>
  <c r="AB113" i="19"/>
  <c r="AB111" i="19"/>
  <c r="AB119" i="19"/>
  <c r="AB99" i="19"/>
  <c r="AB121" i="19"/>
  <c r="AB105" i="19"/>
  <c r="AB97" i="19"/>
  <c r="AB95" i="19"/>
  <c r="AB123" i="19"/>
  <c r="AB109" i="19"/>
  <c r="AB100" i="19"/>
  <c r="AB110" i="19"/>
  <c r="AB107" i="19"/>
  <c r="AB102" i="19"/>
  <c r="AB98" i="19"/>
  <c r="AB96" i="19"/>
  <c r="AB94" i="19"/>
  <c r="AB106" i="19"/>
  <c r="AB104" i="19"/>
  <c r="AB103" i="19"/>
  <c r="AB122" i="19"/>
  <c r="AB101" i="19"/>
  <c r="AB108" i="19"/>
  <c r="AB147" i="19"/>
  <c r="BH109" i="19"/>
  <c r="H85" i="19"/>
  <c r="J85" i="19"/>
  <c r="E91" i="19"/>
  <c r="BB14" i="19"/>
  <c r="W78" i="19" s="1"/>
  <c r="C69" i="19"/>
  <c r="M91" i="19"/>
  <c r="M89" i="19" s="1"/>
  <c r="M73" i="19" s="1"/>
  <c r="O90" i="19" l="1"/>
  <c r="O74" i="19" s="1"/>
  <c r="O89" i="19"/>
  <c r="O73" i="19" s="1"/>
  <c r="BB12" i="19"/>
  <c r="Q78" i="19" s="1"/>
  <c r="BI107" i="19"/>
  <c r="BJ107" i="19" s="1"/>
  <c r="BK107" i="19" s="1"/>
  <c r="L86" i="19"/>
  <c r="L70" i="19" s="1"/>
  <c r="O87" i="19"/>
  <c r="O71" i="19" s="1"/>
  <c r="W69" i="19"/>
  <c r="Y85" i="19"/>
  <c r="M90" i="19"/>
  <c r="M74" i="19" s="1"/>
  <c r="W85" i="19"/>
  <c r="AF85" i="19"/>
  <c r="AF86" i="19" s="1"/>
  <c r="AF70" i="19" s="1"/>
  <c r="BI109" i="19"/>
  <c r="BJ109" i="19" s="1"/>
  <c r="L88" i="19"/>
  <c r="L72" i="19" s="1"/>
  <c r="X85" i="19"/>
  <c r="Y69" i="19"/>
  <c r="AP110" i="19"/>
  <c r="C88" i="19"/>
  <c r="C72" i="19" s="1"/>
  <c r="C90" i="19"/>
  <c r="C74" i="19" s="1"/>
  <c r="C87" i="19"/>
  <c r="C71" i="19" s="1"/>
  <c r="C89" i="19"/>
  <c r="C73" i="19" s="1"/>
  <c r="C86" i="19"/>
  <c r="C70" i="19" s="1"/>
  <c r="V85" i="19"/>
  <c r="M86" i="19"/>
  <c r="M70" i="19" s="1"/>
  <c r="D90" i="19"/>
  <c r="D74" i="19" s="1"/>
  <c r="D87" i="19"/>
  <c r="D71" i="19" s="1"/>
  <c r="D89" i="19"/>
  <c r="D73" i="19" s="1"/>
  <c r="D88" i="19"/>
  <c r="D72" i="19" s="1"/>
  <c r="D86" i="19"/>
  <c r="D70" i="19" s="1"/>
  <c r="L90" i="19"/>
  <c r="L74" i="19" s="1"/>
  <c r="AO146" i="19"/>
  <c r="AO134" i="19"/>
  <c r="O86" i="19"/>
  <c r="O70" i="19" s="1"/>
  <c r="L87" i="19"/>
  <c r="L71" i="19" s="1"/>
  <c r="M87" i="19"/>
  <c r="M71" i="19" s="1"/>
  <c r="K88" i="19"/>
  <c r="K72" i="19" s="1"/>
  <c r="K89" i="19"/>
  <c r="K73" i="19" s="1"/>
  <c r="K87" i="19"/>
  <c r="K71" i="19" s="1"/>
  <c r="K90" i="19"/>
  <c r="K74" i="19" s="1"/>
  <c r="K86" i="19"/>
  <c r="K70" i="19" s="1"/>
  <c r="H90" i="19"/>
  <c r="H74" i="19" s="1"/>
  <c r="H89" i="19"/>
  <c r="H73" i="19" s="1"/>
  <c r="H88" i="19"/>
  <c r="H72" i="19" s="1"/>
  <c r="H86" i="19"/>
  <c r="H70" i="19" s="1"/>
  <c r="H87" i="19"/>
  <c r="H71" i="19" s="1"/>
  <c r="P90" i="19"/>
  <c r="P74" i="19" s="1"/>
  <c r="P88" i="19"/>
  <c r="P72" i="19" s="1"/>
  <c r="P86" i="19"/>
  <c r="P70" i="19" s="1"/>
  <c r="P87" i="19"/>
  <c r="P71" i="19" s="1"/>
  <c r="P89" i="19"/>
  <c r="P73" i="19" s="1"/>
  <c r="F87" i="19"/>
  <c r="F71" i="19" s="1"/>
  <c r="F90" i="19"/>
  <c r="F74" i="19" s="1"/>
  <c r="F86" i="19"/>
  <c r="F70" i="19" s="1"/>
  <c r="F88" i="19"/>
  <c r="F72" i="19" s="1"/>
  <c r="F89" i="19"/>
  <c r="F73" i="19" s="1"/>
  <c r="AC69" i="19"/>
  <c r="E89" i="19"/>
  <c r="E73" i="19" s="1"/>
  <c r="E90" i="19"/>
  <c r="E74" i="19" s="1"/>
  <c r="E87" i="19"/>
  <c r="E71" i="19" s="1"/>
  <c r="E88" i="19"/>
  <c r="E72" i="19" s="1"/>
  <c r="E86" i="19"/>
  <c r="E70" i="19" s="1"/>
  <c r="AA69" i="19"/>
  <c r="M88" i="19"/>
  <c r="M72" i="19" s="1"/>
  <c r="O88" i="19"/>
  <c r="O72" i="19" s="1"/>
  <c r="AD85" i="19"/>
  <c r="AE69" i="19"/>
  <c r="AG85" i="19"/>
  <c r="AG69" i="19"/>
  <c r="U69" i="19"/>
  <c r="AO107" i="19"/>
  <c r="BH106" i="19"/>
  <c r="AA85" i="19"/>
  <c r="G87" i="19"/>
  <c r="G71" i="19" s="1"/>
  <c r="G90" i="19"/>
  <c r="G74" i="19" s="1"/>
  <c r="G89" i="19"/>
  <c r="G73" i="19" s="1"/>
  <c r="G88" i="19"/>
  <c r="G72" i="19" s="1"/>
  <c r="G86" i="19"/>
  <c r="G70" i="19" s="1"/>
  <c r="T85" i="19"/>
  <c r="U85" i="19"/>
  <c r="N87" i="19"/>
  <c r="N71" i="19" s="1"/>
  <c r="N90" i="19"/>
  <c r="N74" i="19" s="1"/>
  <c r="N89" i="19"/>
  <c r="N73" i="19" s="1"/>
  <c r="N88" i="19"/>
  <c r="N72" i="19" s="1"/>
  <c r="N86" i="19"/>
  <c r="N70" i="19" s="1"/>
  <c r="AC85" i="19"/>
  <c r="Z85" i="19"/>
  <c r="AO144" i="19"/>
  <c r="AO132" i="19"/>
  <c r="I90" i="19"/>
  <c r="I74" i="19" s="1"/>
  <c r="I89" i="19"/>
  <c r="I73" i="19" s="1"/>
  <c r="I88" i="19"/>
  <c r="I72" i="19" s="1"/>
  <c r="I86" i="19"/>
  <c r="I70" i="19" s="1"/>
  <c r="I87" i="19"/>
  <c r="I71" i="19" s="1"/>
  <c r="AB85" i="19"/>
  <c r="J90" i="19"/>
  <c r="J74" i="19" s="1"/>
  <c r="J88" i="19"/>
  <c r="J72" i="19" s="1"/>
  <c r="J86" i="19"/>
  <c r="J70" i="19" s="1"/>
  <c r="J89" i="19"/>
  <c r="J73" i="19" s="1"/>
  <c r="J87" i="19"/>
  <c r="J71" i="19" s="1"/>
  <c r="AO109" i="19"/>
  <c r="BH108" i="19"/>
  <c r="AP120" i="19"/>
  <c r="AP144" i="19" s="1"/>
  <c r="AD19" i="19" s="1"/>
  <c r="AE85" i="19"/>
  <c r="BG105" i="19"/>
  <c r="AQ108" i="19" l="1"/>
  <c r="W89" i="19"/>
  <c r="W73" i="19" s="1"/>
  <c r="AQ73" i="19" s="1"/>
  <c r="AF87" i="19"/>
  <c r="AF71" i="19" s="1"/>
  <c r="W88" i="19"/>
  <c r="W72" i="19" s="1"/>
  <c r="AQ72" i="19" s="1"/>
  <c r="W87" i="19"/>
  <c r="W71" i="19" s="1"/>
  <c r="W90" i="19"/>
  <c r="W74" i="19" s="1"/>
  <c r="W86" i="19"/>
  <c r="W70" i="19" s="1"/>
  <c r="AQ70" i="19" s="1"/>
  <c r="BK109" i="19"/>
  <c r="BL109" i="19" s="1"/>
  <c r="BL107" i="19"/>
  <c r="AF88" i="19"/>
  <c r="AF72" i="19" s="1"/>
  <c r="AF90" i="19"/>
  <c r="AF74" i="19" s="1"/>
  <c r="AF89" i="19"/>
  <c r="AF73" i="19" s="1"/>
  <c r="Y89" i="19"/>
  <c r="Y73" i="19" s="1"/>
  <c r="AS73" i="19" s="1"/>
  <c r="Y90" i="19"/>
  <c r="Y74" i="19" s="1"/>
  <c r="AS74" i="19" s="1"/>
  <c r="Y86" i="19"/>
  <c r="Y70" i="19" s="1"/>
  <c r="AS70" i="19" s="1"/>
  <c r="Y88" i="19"/>
  <c r="Y72" i="19" s="1"/>
  <c r="AS72" i="19" s="1"/>
  <c r="AO119" i="19"/>
  <c r="AP107" i="19"/>
  <c r="AP122" i="19"/>
  <c r="AQ110" i="19"/>
  <c r="AB90" i="19"/>
  <c r="AB74" i="19" s="1"/>
  <c r="AB88" i="19"/>
  <c r="AB72" i="19" s="1"/>
  <c r="AB89" i="19"/>
  <c r="AB73" i="19" s="1"/>
  <c r="AB86" i="19"/>
  <c r="AB70" i="19" s="1"/>
  <c r="AB87" i="19"/>
  <c r="AB71" i="19" s="1"/>
  <c r="AS19" i="19"/>
  <c r="V88" i="19"/>
  <c r="V72" i="19" s="1"/>
  <c r="V90" i="19"/>
  <c r="V74" i="19" s="1"/>
  <c r="V89" i="19"/>
  <c r="V73" i="19" s="1"/>
  <c r="V87" i="19"/>
  <c r="V71" i="19" s="1"/>
  <c r="V86" i="19"/>
  <c r="V70" i="19" s="1"/>
  <c r="BI108" i="19"/>
  <c r="AG89" i="19"/>
  <c r="AG73" i="19" s="1"/>
  <c r="BA73" i="19" s="1"/>
  <c r="AG88" i="19"/>
  <c r="AG72" i="19" s="1"/>
  <c r="BA72" i="19" s="1"/>
  <c r="AG87" i="19"/>
  <c r="AG71" i="19" s="1"/>
  <c r="BA71" i="19" s="1"/>
  <c r="AG90" i="19"/>
  <c r="AG74" i="19" s="1"/>
  <c r="BA74" i="19" s="1"/>
  <c r="AG86" i="19"/>
  <c r="AG70" i="19" s="1"/>
  <c r="BA70" i="19" s="1"/>
  <c r="AQ74" i="19"/>
  <c r="AO121" i="19"/>
  <c r="AP109" i="19"/>
  <c r="AP132" i="19"/>
  <c r="AQ71" i="19"/>
  <c r="Y87" i="19"/>
  <c r="Y71" i="19" s="1"/>
  <c r="AS71" i="19" s="1"/>
  <c r="AO106" i="19"/>
  <c r="BH105" i="19"/>
  <c r="BI105" i="19" s="1"/>
  <c r="AC19" i="19"/>
  <c r="AE88" i="19"/>
  <c r="AE72" i="19" s="1"/>
  <c r="AY72" i="19" s="1"/>
  <c r="AE87" i="19"/>
  <c r="AE71" i="19" s="1"/>
  <c r="AY71" i="19" s="1"/>
  <c r="AE90" i="19"/>
  <c r="AE74" i="19" s="1"/>
  <c r="AY74" i="19" s="1"/>
  <c r="AE86" i="19"/>
  <c r="AE70" i="19" s="1"/>
  <c r="AY70" i="19" s="1"/>
  <c r="AE89" i="19"/>
  <c r="AE73" i="19" s="1"/>
  <c r="AY73" i="19" s="1"/>
  <c r="Z87" i="19"/>
  <c r="Z71" i="19" s="1"/>
  <c r="Z89" i="19"/>
  <c r="Z73" i="19" s="1"/>
  <c r="Z86" i="19"/>
  <c r="Z70" i="19" s="1"/>
  <c r="Z88" i="19"/>
  <c r="Z72" i="19" s="1"/>
  <c r="Z90" i="19"/>
  <c r="Z74" i="19" s="1"/>
  <c r="U90" i="19"/>
  <c r="U74" i="19" s="1"/>
  <c r="AO74" i="19" s="1"/>
  <c r="U88" i="19"/>
  <c r="U72" i="19" s="1"/>
  <c r="AO72" i="19" s="1"/>
  <c r="U86" i="19"/>
  <c r="U70" i="19" s="1"/>
  <c r="AO70" i="19" s="1"/>
  <c r="U89" i="19"/>
  <c r="U73" i="19" s="1"/>
  <c r="AO73" i="19" s="1"/>
  <c r="U87" i="19"/>
  <c r="U71" i="19" s="1"/>
  <c r="AO71" i="19" s="1"/>
  <c r="AA89" i="19"/>
  <c r="AA73" i="19" s="1"/>
  <c r="AU73" i="19" s="1"/>
  <c r="AA86" i="19"/>
  <c r="AA70" i="19" s="1"/>
  <c r="AU70" i="19" s="1"/>
  <c r="AA88" i="19"/>
  <c r="AA72" i="19" s="1"/>
  <c r="AU72" i="19" s="1"/>
  <c r="AA90" i="19"/>
  <c r="AA74" i="19" s="1"/>
  <c r="AU74" i="19" s="1"/>
  <c r="AA87" i="19"/>
  <c r="AA71" i="19" s="1"/>
  <c r="AU71" i="19" s="1"/>
  <c r="AD88" i="19"/>
  <c r="AD72" i="19" s="1"/>
  <c r="AD87" i="19"/>
  <c r="AD71" i="19" s="1"/>
  <c r="AD89" i="19"/>
  <c r="AD73" i="19" s="1"/>
  <c r="AD90" i="19"/>
  <c r="AD74" i="19" s="1"/>
  <c r="AD86" i="19"/>
  <c r="AD70" i="19" s="1"/>
  <c r="AR108" i="19"/>
  <c r="AQ120" i="19"/>
  <c r="AQ144" i="19" s="1"/>
  <c r="AE19" i="19" s="1"/>
  <c r="AC90" i="19"/>
  <c r="AC74" i="19" s="1"/>
  <c r="AW74" i="19" s="1"/>
  <c r="AC86" i="19"/>
  <c r="AC70" i="19" s="1"/>
  <c r="AW70" i="19" s="1"/>
  <c r="AC88" i="19"/>
  <c r="AC72" i="19" s="1"/>
  <c r="AW72" i="19" s="1"/>
  <c r="AC89" i="19"/>
  <c r="AC73" i="19" s="1"/>
  <c r="AW73" i="19" s="1"/>
  <c r="AC87" i="19"/>
  <c r="AC71" i="19" s="1"/>
  <c r="AW71" i="19" s="1"/>
  <c r="T90" i="19"/>
  <c r="T74" i="19" s="1"/>
  <c r="T89" i="19"/>
  <c r="T73" i="19" s="1"/>
  <c r="T88" i="19"/>
  <c r="T72" i="19" s="1"/>
  <c r="T86" i="19"/>
  <c r="T70" i="19" s="1"/>
  <c r="T87" i="19"/>
  <c r="T71" i="19" s="1"/>
  <c r="BI106" i="19"/>
  <c r="BJ106" i="19" s="1"/>
  <c r="X89" i="19"/>
  <c r="X73" i="19" s="1"/>
  <c r="X90" i="19"/>
  <c r="X74" i="19" s="1"/>
  <c r="X88" i="19"/>
  <c r="X72" i="19" s="1"/>
  <c r="X87" i="19"/>
  <c r="X71" i="19" s="1"/>
  <c r="X86" i="19"/>
  <c r="X70" i="19" s="1"/>
  <c r="AZ70" i="19" l="1"/>
  <c r="BB70" i="19" s="1"/>
  <c r="BM107" i="19"/>
  <c r="BN107" i="19" s="1"/>
  <c r="AZ74" i="19"/>
  <c r="BB74" i="19" s="1"/>
  <c r="BM109" i="19"/>
  <c r="BN109" i="19" s="1"/>
  <c r="AZ72" i="19"/>
  <c r="BB72" i="19" s="1"/>
  <c r="AY75" i="19"/>
  <c r="AZ71" i="19"/>
  <c r="BB71" i="19" s="1"/>
  <c r="AQ75" i="19"/>
  <c r="AZ73" i="19"/>
  <c r="BB73" i="19" s="1"/>
  <c r="BC70" i="19"/>
  <c r="AO75" i="19"/>
  <c r="BC72" i="19"/>
  <c r="BC71" i="19"/>
  <c r="AW75" i="19"/>
  <c r="AP119" i="19"/>
  <c r="AP143" i="19" s="1"/>
  <c r="V19" i="19" s="1"/>
  <c r="AQ107" i="19"/>
  <c r="AS75" i="19"/>
  <c r="AO143" i="19"/>
  <c r="AO131" i="19"/>
  <c r="AU75" i="19"/>
  <c r="BJ108" i="19"/>
  <c r="BK108" i="19" s="1"/>
  <c r="BL108" i="19" s="1"/>
  <c r="BM108" i="19" s="1"/>
  <c r="BN108" i="19" s="1"/>
  <c r="AQ122" i="19"/>
  <c r="AQ146" i="19" s="1"/>
  <c r="AU19" i="19" s="1"/>
  <c r="AR110" i="19"/>
  <c r="AQ132" i="19"/>
  <c r="AR120" i="19"/>
  <c r="AR132" i="19" s="1"/>
  <c r="AS108" i="19"/>
  <c r="BJ105" i="19"/>
  <c r="AP146" i="19"/>
  <c r="AP134" i="19"/>
  <c r="BA75" i="19"/>
  <c r="AO118" i="19"/>
  <c r="AP106" i="19"/>
  <c r="AP121" i="19"/>
  <c r="AP145" i="19" s="1"/>
  <c r="AL19" i="19" s="1"/>
  <c r="AQ109" i="19"/>
  <c r="BC74" i="19"/>
  <c r="BK106" i="19"/>
  <c r="BC73" i="19"/>
  <c r="AO145" i="19"/>
  <c r="AO133" i="19"/>
  <c r="AQ134" i="19" l="1"/>
  <c r="AZ75" i="19"/>
  <c r="BO109" i="19"/>
  <c r="BO115" i="19" s="1"/>
  <c r="BP109" i="19" s="1"/>
  <c r="BP115" i="19" s="1"/>
  <c r="BQ109" i="19" s="1"/>
  <c r="BQ115" i="19" s="1"/>
  <c r="BO107" i="19"/>
  <c r="BO113" i="19" s="1"/>
  <c r="BP107" i="19" s="1"/>
  <c r="BP113" i="19" s="1"/>
  <c r="BL106" i="19"/>
  <c r="BM106" i="19" s="1"/>
  <c r="AP133" i="19"/>
  <c r="BB75" i="19"/>
  <c r="BO108" i="19"/>
  <c r="BO114" i="19" s="1"/>
  <c r="AR109" i="19"/>
  <c r="AQ121" i="19"/>
  <c r="AS120" i="19"/>
  <c r="AS144" i="19" s="1"/>
  <c r="AG19" i="19" s="1"/>
  <c r="AT108" i="19"/>
  <c r="AP118" i="19"/>
  <c r="AP142" i="19" s="1"/>
  <c r="AQ106" i="19"/>
  <c r="AR144" i="19"/>
  <c r="AK19" i="19"/>
  <c r="AO142" i="19"/>
  <c r="AO130" i="19"/>
  <c r="AT19" i="19"/>
  <c r="AR122" i="19"/>
  <c r="AS110" i="19"/>
  <c r="U19" i="19"/>
  <c r="BK105" i="19"/>
  <c r="AP131" i="19"/>
  <c r="AQ119" i="19"/>
  <c r="AR107" i="19"/>
  <c r="BC75" i="19"/>
  <c r="AS132" i="19" l="1"/>
  <c r="BQ107" i="19"/>
  <c r="BQ113" i="19" s="1"/>
  <c r="BR107" i="19" s="1"/>
  <c r="BR113" i="19" s="1"/>
  <c r="BS107" i="19" s="1"/>
  <c r="BS113" i="19" s="1"/>
  <c r="BT107" i="19" s="1"/>
  <c r="BT113" i="19" s="1"/>
  <c r="BU107" i="19" s="1"/>
  <c r="BU113" i="19" s="1"/>
  <c r="BR109" i="19"/>
  <c r="BR115" i="19" s="1"/>
  <c r="BS109" i="19" s="1"/>
  <c r="BS115" i="19" s="1"/>
  <c r="BP108" i="19"/>
  <c r="BP114" i="19" s="1"/>
  <c r="BQ108" i="19" s="1"/>
  <c r="BQ114" i="19" s="1"/>
  <c r="BN106" i="19"/>
  <c r="BO106" i="19" s="1"/>
  <c r="BO112" i="19" s="1"/>
  <c r="BP106" i="19" s="1"/>
  <c r="BP112" i="19" s="1"/>
  <c r="AS107" i="19"/>
  <c r="AR119" i="19"/>
  <c r="AR143" i="19" s="1"/>
  <c r="X19" i="19" s="1"/>
  <c r="AQ145" i="19"/>
  <c r="AQ133" i="19"/>
  <c r="AQ143" i="19"/>
  <c r="AQ131" i="19"/>
  <c r="AR121" i="19"/>
  <c r="AR145" i="19" s="1"/>
  <c r="AN19" i="19" s="1"/>
  <c r="AS109" i="19"/>
  <c r="BL105" i="19"/>
  <c r="AR146" i="19"/>
  <c r="AR134" i="19"/>
  <c r="N19" i="19"/>
  <c r="BH19" i="19"/>
  <c r="AS122" i="19"/>
  <c r="AS146" i="19" s="1"/>
  <c r="AW19" i="19" s="1"/>
  <c r="AT110" i="19"/>
  <c r="AP130" i="19"/>
  <c r="AF19" i="19"/>
  <c r="AT120" i="19"/>
  <c r="AU108" i="19"/>
  <c r="M19" i="19"/>
  <c r="BG19" i="19"/>
  <c r="AR106" i="19"/>
  <c r="AQ118" i="19"/>
  <c r="AQ130" i="19" s="1"/>
  <c r="AR131" i="19" l="1"/>
  <c r="BR108" i="19"/>
  <c r="BR114" i="19" s="1"/>
  <c r="BS108" i="19" s="1"/>
  <c r="BS114" i="19" s="1"/>
  <c r="BT108" i="19" s="1"/>
  <c r="BT114" i="19" s="1"/>
  <c r="BQ106" i="19"/>
  <c r="BQ112" i="19" s="1"/>
  <c r="BR106" i="19" s="1"/>
  <c r="BR112" i="19" s="1"/>
  <c r="AS134" i="19"/>
  <c r="BT109" i="19"/>
  <c r="BT115" i="19" s="1"/>
  <c r="BU109" i="19" s="1"/>
  <c r="BU115" i="19" s="1"/>
  <c r="BM105" i="19"/>
  <c r="BN105" i="19" s="1"/>
  <c r="W19" i="19"/>
  <c r="AS119" i="19"/>
  <c r="AT107" i="19"/>
  <c r="AS121" i="19"/>
  <c r="AS133" i="19" s="1"/>
  <c r="AT109" i="19"/>
  <c r="AM19" i="19"/>
  <c r="AT122" i="19"/>
  <c r="AT146" i="19" s="1"/>
  <c r="AX19" i="19" s="1"/>
  <c r="AU110" i="19"/>
  <c r="AR133" i="19"/>
  <c r="AR118" i="19"/>
  <c r="AR130" i="19" s="1"/>
  <c r="AS106" i="19"/>
  <c r="AU120" i="19"/>
  <c r="AU144" i="19" s="1"/>
  <c r="AI19" i="19" s="1"/>
  <c r="AM114" i="19"/>
  <c r="AO114" i="19" s="1"/>
  <c r="AM102" i="19"/>
  <c r="AV19" i="19"/>
  <c r="AQ142" i="19"/>
  <c r="AT144" i="19"/>
  <c r="AT132" i="19"/>
  <c r="BU108" i="19" l="1"/>
  <c r="BU114" i="19" s="1"/>
  <c r="BO105" i="19"/>
  <c r="BO111" i="19" s="1"/>
  <c r="AS143" i="19"/>
  <c r="AS131" i="19"/>
  <c r="O19" i="19"/>
  <c r="BI19" i="19"/>
  <c r="AS118" i="19"/>
  <c r="AS142" i="19" s="1"/>
  <c r="AT106" i="19"/>
  <c r="AR142" i="19"/>
  <c r="BS106" i="19"/>
  <c r="BS112" i="19" s="1"/>
  <c r="BT106" i="19" s="1"/>
  <c r="BT112" i="19" s="1"/>
  <c r="BU106" i="19" s="1"/>
  <c r="BU112" i="19" s="1"/>
  <c r="AT134" i="19"/>
  <c r="AU122" i="19"/>
  <c r="AM104" i="19"/>
  <c r="AM116" i="19"/>
  <c r="AO116" i="19" s="1"/>
  <c r="AU109" i="19"/>
  <c r="AT121" i="19"/>
  <c r="AU132" i="19"/>
  <c r="AS145" i="19"/>
  <c r="AH19" i="19"/>
  <c r="AW144" i="19"/>
  <c r="AO126" i="19"/>
  <c r="AP114" i="19"/>
  <c r="AU107" i="19"/>
  <c r="AT119" i="19"/>
  <c r="AT143" i="19" s="1"/>
  <c r="Z19" i="19" s="1"/>
  <c r="AS130" i="19" l="1"/>
  <c r="P19" i="19"/>
  <c r="BJ19" i="19"/>
  <c r="Y19" i="19"/>
  <c r="AU146" i="19"/>
  <c r="AU134" i="19"/>
  <c r="AU106" i="19"/>
  <c r="AT118" i="19"/>
  <c r="AO128" i="19"/>
  <c r="AP116" i="19"/>
  <c r="AO150" i="19"/>
  <c r="AO138" i="19"/>
  <c r="AO19" i="19"/>
  <c r="BK19" i="19"/>
  <c r="Q19" i="19"/>
  <c r="AU119" i="19"/>
  <c r="AM113" i="19"/>
  <c r="AO113" i="19" s="1"/>
  <c r="AM101" i="19"/>
  <c r="AT145" i="19"/>
  <c r="AP19" i="19" s="1"/>
  <c r="AT133" i="19"/>
  <c r="AT131" i="19"/>
  <c r="BP105" i="19"/>
  <c r="BP111" i="19" s="1"/>
  <c r="BQ105" i="19" s="1"/>
  <c r="BQ111" i="19" s="1"/>
  <c r="AP126" i="19"/>
  <c r="AP150" i="19" s="1"/>
  <c r="AD20" i="19" s="1"/>
  <c r="AQ114" i="19"/>
  <c r="AM115" i="19"/>
  <c r="AO115" i="19" s="1"/>
  <c r="AM103" i="19"/>
  <c r="AU121" i="19"/>
  <c r="AU145" i="19" s="1"/>
  <c r="AQ19" i="19" s="1"/>
  <c r="BR105" i="19" l="1"/>
  <c r="BR111" i="19" s="1"/>
  <c r="BS105" i="19" s="1"/>
  <c r="BS111" i="19" s="1"/>
  <c r="AU118" i="19"/>
  <c r="AM100" i="19"/>
  <c r="AM112" i="19"/>
  <c r="AO112" i="19" s="1"/>
  <c r="AU133" i="19"/>
  <c r="AW145" i="19"/>
  <c r="AC20" i="19"/>
  <c r="AY19" i="19"/>
  <c r="AW146" i="19"/>
  <c r="AP138" i="19"/>
  <c r="AQ116" i="19"/>
  <c r="AP128" i="19"/>
  <c r="AP152" i="19" s="1"/>
  <c r="AT20" i="19" s="1"/>
  <c r="AO127" i="19"/>
  <c r="AP115" i="19"/>
  <c r="AO125" i="19"/>
  <c r="AP113" i="19"/>
  <c r="AO152" i="19"/>
  <c r="AO140" i="19"/>
  <c r="AR114" i="19"/>
  <c r="AQ126" i="19"/>
  <c r="AQ150" i="19" s="1"/>
  <c r="AE20" i="19" s="1"/>
  <c r="AU143" i="19"/>
  <c r="AU131" i="19"/>
  <c r="AT142" i="19"/>
  <c r="AT130" i="19"/>
  <c r="AP140" i="19" l="1"/>
  <c r="BT105" i="19"/>
  <c r="BT111" i="19" s="1"/>
  <c r="BU105" i="19" s="1"/>
  <c r="BU111" i="19" s="1"/>
  <c r="AP125" i="19"/>
  <c r="AP149" i="19" s="1"/>
  <c r="V20" i="19" s="1"/>
  <c r="AQ113" i="19"/>
  <c r="AO124" i="19"/>
  <c r="AP112" i="19"/>
  <c r="BL19" i="19"/>
  <c r="R19" i="19"/>
  <c r="AO137" i="19"/>
  <c r="AO149" i="19"/>
  <c r="AO151" i="19"/>
  <c r="AO139" i="19"/>
  <c r="AA19" i="19"/>
  <c r="AW143" i="19"/>
  <c r="AR116" i="19"/>
  <c r="AQ128" i="19"/>
  <c r="AQ140" i="19" s="1"/>
  <c r="AU142" i="19"/>
  <c r="AW142" i="19" s="1"/>
  <c r="AU130" i="19"/>
  <c r="AR126" i="19"/>
  <c r="AS114" i="19"/>
  <c r="AS20" i="19"/>
  <c r="AP127" i="19"/>
  <c r="AP151" i="19" s="1"/>
  <c r="AL20" i="19" s="1"/>
  <c r="AQ115" i="19"/>
  <c r="AQ138" i="19"/>
  <c r="AR138" i="19" l="1"/>
  <c r="AQ127" i="19"/>
  <c r="AR115" i="19"/>
  <c r="BM19" i="19"/>
  <c r="S19" i="19"/>
  <c r="BA19" i="19" s="1"/>
  <c r="BB19" i="19" s="1"/>
  <c r="AP139" i="19"/>
  <c r="AR150" i="19"/>
  <c r="AQ152" i="19"/>
  <c r="AR128" i="19"/>
  <c r="AR152" i="19" s="1"/>
  <c r="AV20" i="19" s="1"/>
  <c r="AS116" i="19"/>
  <c r="AP137" i="19"/>
  <c r="AO136" i="19"/>
  <c r="AO148" i="19"/>
  <c r="U20" i="19"/>
  <c r="AK20" i="19"/>
  <c r="AP124" i="19"/>
  <c r="AP148" i="19" s="1"/>
  <c r="AQ112" i="19"/>
  <c r="AS126" i="19"/>
  <c r="AS150" i="19" s="1"/>
  <c r="AG20" i="19" s="1"/>
  <c r="AT114" i="19"/>
  <c r="AQ125" i="19"/>
  <c r="AQ149" i="19" s="1"/>
  <c r="W20" i="19" s="1"/>
  <c r="AR113" i="19"/>
  <c r="AR140" i="19" l="1"/>
  <c r="AQ137" i="19"/>
  <c r="AS138" i="19"/>
  <c r="AU20" i="19"/>
  <c r="AS115" i="19"/>
  <c r="AR127" i="19"/>
  <c r="AU114" i="19"/>
  <c r="AU126" i="19" s="1"/>
  <c r="AT126" i="19"/>
  <c r="AQ151" i="19"/>
  <c r="AQ139" i="19"/>
  <c r="AR112" i="19"/>
  <c r="AQ124" i="19"/>
  <c r="AF20" i="19"/>
  <c r="BG20" i="19"/>
  <c r="M20" i="19"/>
  <c r="AR125" i="19"/>
  <c r="AS113" i="19"/>
  <c r="BH20" i="19"/>
  <c r="N20" i="19"/>
  <c r="AT116" i="19"/>
  <c r="AS128" i="19"/>
  <c r="AP136" i="19"/>
  <c r="AU150" i="19" l="1"/>
  <c r="AI20" i="19" s="1"/>
  <c r="AT113" i="19"/>
  <c r="AS125" i="19"/>
  <c r="AS137" i="19" s="1"/>
  <c r="AS112" i="19"/>
  <c r="AR124" i="19"/>
  <c r="AR148" i="19" s="1"/>
  <c r="AR149" i="19"/>
  <c r="AR137" i="19"/>
  <c r="AT150" i="19"/>
  <c r="AT138" i="19"/>
  <c r="AQ148" i="19"/>
  <c r="AQ136" i="19"/>
  <c r="AS152" i="19"/>
  <c r="AS140" i="19"/>
  <c r="AR151" i="19"/>
  <c r="AN20" i="19" s="1"/>
  <c r="AR139" i="19"/>
  <c r="AM20" i="19"/>
  <c r="AU138" i="19"/>
  <c r="AS127" i="19"/>
  <c r="AT115" i="19"/>
  <c r="AT128" i="19"/>
  <c r="AU116" i="19"/>
  <c r="AU128" i="19" s="1"/>
  <c r="AU152" i="19" l="1"/>
  <c r="AY20" i="19" s="1"/>
  <c r="AR136" i="19"/>
  <c r="AW20" i="19"/>
  <c r="P20" i="19"/>
  <c r="BJ20" i="19"/>
  <c r="AT152" i="19"/>
  <c r="AX20" i="19" s="1"/>
  <c r="AU140" i="19"/>
  <c r="BI20" i="19"/>
  <c r="O20" i="19"/>
  <c r="AS124" i="19"/>
  <c r="AT112" i="19"/>
  <c r="X20" i="19"/>
  <c r="AT127" i="19"/>
  <c r="AU115" i="19"/>
  <c r="AU127" i="19" s="1"/>
  <c r="AU151" i="19" s="1"/>
  <c r="AQ20" i="19" s="1"/>
  <c r="AS149" i="19"/>
  <c r="Y20" i="19" s="1"/>
  <c r="AS151" i="19"/>
  <c r="AS139" i="19"/>
  <c r="AT140" i="19"/>
  <c r="AH20" i="19"/>
  <c r="AW150" i="19"/>
  <c r="BN137" i="19" s="1"/>
  <c r="AU113" i="19"/>
  <c r="AU125" i="19" s="1"/>
  <c r="AT125" i="19"/>
  <c r="AU137" i="19" s="1"/>
  <c r="AU149" i="19" l="1"/>
  <c r="AA20" i="19" s="1"/>
  <c r="AT151" i="19"/>
  <c r="AP20" i="19" s="1"/>
  <c r="AU139" i="19"/>
  <c r="AT139" i="19"/>
  <c r="AT124" i="19"/>
  <c r="AT148" i="19" s="1"/>
  <c r="AU112" i="19"/>
  <c r="AU124" i="19" s="1"/>
  <c r="BO137" i="19"/>
  <c r="BO143" i="19" s="1"/>
  <c r="AC21" i="19" s="1"/>
  <c r="AO20" i="19"/>
  <c r="AS148" i="19"/>
  <c r="AS136" i="19"/>
  <c r="AW152" i="19"/>
  <c r="BN139" i="19" s="1"/>
  <c r="AT149" i="19"/>
  <c r="AT137" i="19"/>
  <c r="AW151" i="19" l="1"/>
  <c r="BN138" i="19" s="1"/>
  <c r="BO138" i="19" s="1"/>
  <c r="BO144" i="19" s="1"/>
  <c r="AK21" i="19" s="1"/>
  <c r="BP137" i="19"/>
  <c r="BP143" i="19" s="1"/>
  <c r="AD21" i="19" s="1"/>
  <c r="Q20" i="19"/>
  <c r="BK20" i="19"/>
  <c r="AU148" i="19"/>
  <c r="AW148" i="19" s="1"/>
  <c r="BN135" i="19" s="1"/>
  <c r="AU136" i="19"/>
  <c r="BL20" i="19"/>
  <c r="R20" i="19"/>
  <c r="Z20" i="19"/>
  <c r="AW149" i="19"/>
  <c r="BN136" i="19" s="1"/>
  <c r="BO139" i="19"/>
  <c r="BO145" i="19" s="1"/>
  <c r="AS21" i="19" s="1"/>
  <c r="AT136" i="19"/>
  <c r="BQ137" i="19" l="1"/>
  <c r="BQ143" i="19" s="1"/>
  <c r="BR137" i="19" s="1"/>
  <c r="BR143" i="19" s="1"/>
  <c r="AF21" i="19" s="1"/>
  <c r="BO135" i="19"/>
  <c r="BO141" i="19" s="1"/>
  <c r="M21" i="19" s="1"/>
  <c r="BO136" i="19"/>
  <c r="BO142" i="19" s="1"/>
  <c r="U21" i="19" s="1"/>
  <c r="BP138" i="19"/>
  <c r="BP144" i="19" s="1"/>
  <c r="AL21" i="19" s="1"/>
  <c r="BP139" i="19"/>
  <c r="BP145" i="19" s="1"/>
  <c r="AT21" i="19" s="1"/>
  <c r="S20" i="19"/>
  <c r="BA20" i="19" s="1"/>
  <c r="BM20" i="19"/>
  <c r="AE21" i="19" l="1"/>
  <c r="BP135" i="19"/>
  <c r="BP141" i="19" s="1"/>
  <c r="N21" i="19" s="1"/>
  <c r="BS137" i="19"/>
  <c r="BS143" i="19" s="1"/>
  <c r="AG21" i="19" s="1"/>
  <c r="BQ138" i="19"/>
  <c r="BQ144" i="19" s="1"/>
  <c r="AM21" i="19" s="1"/>
  <c r="BQ139" i="19"/>
  <c r="BQ145" i="19" s="1"/>
  <c r="BP136" i="19"/>
  <c r="BP142" i="19" s="1"/>
  <c r="V21" i="19" s="1"/>
  <c r="BQ135" i="19" l="1"/>
  <c r="BQ141" i="19" s="1"/>
  <c r="O21" i="19" s="1"/>
  <c r="BT137" i="19"/>
  <c r="BT143" i="19" s="1"/>
  <c r="BU137" i="19" s="1"/>
  <c r="BU143" i="19" s="1"/>
  <c r="AI21" i="19" s="1"/>
  <c r="BR138" i="19"/>
  <c r="BR144" i="19" s="1"/>
  <c r="AN21" i="19" s="1"/>
  <c r="BQ136" i="19"/>
  <c r="BQ142" i="19" s="1"/>
  <c r="W21" i="19" s="1"/>
  <c r="AU21" i="19"/>
  <c r="BR139" i="19"/>
  <c r="BR145" i="19" s="1"/>
  <c r="AV21" i="19" s="1"/>
  <c r="AH21" i="19"/>
  <c r="BR135" i="19" l="1"/>
  <c r="BR141" i="19" s="1"/>
  <c r="P21" i="19" s="1"/>
  <c r="BS138" i="19"/>
  <c r="BS144" i="19" s="1"/>
  <c r="AO21" i="19" s="1"/>
  <c r="BR136" i="19"/>
  <c r="BR142" i="19" s="1"/>
  <c r="BS139" i="19"/>
  <c r="BS145" i="19" s="1"/>
  <c r="AW21" i="19" s="1"/>
  <c r="BS135" i="19" l="1"/>
  <c r="BS141" i="19" s="1"/>
  <c r="Q21" i="19" s="1"/>
  <c r="BT138" i="19"/>
  <c r="BT144" i="19" s="1"/>
  <c r="AP21" i="19" s="1"/>
  <c r="X21" i="19"/>
  <c r="BS136" i="19"/>
  <c r="BS142" i="19" s="1"/>
  <c r="BT139" i="19"/>
  <c r="BT145" i="19" s="1"/>
  <c r="BT135" i="19"/>
  <c r="BT141" i="19" s="1"/>
  <c r="BU138" i="19" l="1"/>
  <c r="BU144" i="19" s="1"/>
  <c r="AQ21" i="19" s="1"/>
  <c r="Y21" i="19"/>
  <c r="BT136" i="19"/>
  <c r="BT142" i="19" s="1"/>
  <c r="R21" i="19"/>
  <c r="BU135" i="19"/>
  <c r="BU141" i="19" s="1"/>
  <c r="S21" i="19" s="1"/>
  <c r="AX21" i="19"/>
  <c r="BU139" i="19"/>
  <c r="BU145" i="19" s="1"/>
  <c r="AY21" i="19" s="1"/>
  <c r="Z21" i="19" l="1"/>
  <c r="BU136" i="19"/>
  <c r="BU142" i="19" s="1"/>
  <c r="AA21" i="19" s="1"/>
  <c r="BA21" i="19" l="1"/>
  <c r="BB20" i="19" s="1"/>
  <c r="AO6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AkifHAFIF</author>
  </authors>
  <commentList>
    <comment ref="L3" authorId="0" shapeId="0" xr:uid="{00000000-0006-0000-0000-000001000000}">
      <text>
        <r>
          <rPr>
            <sz val="9"/>
            <color indexed="81"/>
            <rFont val="Tahoma"/>
            <family val="2"/>
            <charset val="162"/>
          </rPr>
          <t>ADINIZI YAZINIZ</t>
        </r>
      </text>
    </comment>
    <comment ref="L4" authorId="0" shapeId="0" xr:uid="{00000000-0006-0000-0000-000002000000}">
      <text>
        <r>
          <rPr>
            <sz val="9"/>
            <color indexed="81"/>
            <rFont val="Tahoma"/>
            <family val="2"/>
            <charset val="162"/>
          </rPr>
          <t>VARSA İDARİ GÖREVİNİZİ YAZINIZ</t>
        </r>
      </text>
    </comment>
    <comment ref="L5" authorId="0" shapeId="0" xr:uid="{00000000-0006-0000-0000-000003000000}">
      <text>
        <r>
          <rPr>
            <sz val="9"/>
            <color indexed="81"/>
            <rFont val="Tahoma"/>
            <family val="2"/>
            <charset val="162"/>
          </rPr>
          <t>ZORUNLU DERS YÜKÜNÜZÜ YAZINIZ</t>
        </r>
      </text>
    </comment>
    <comment ref="AZ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162"/>
          </rPr>
          <t>EKDERS FORMUNUN  HANGİ AYA AAİT OLDUĞUNU BELİRTİNİZ</t>
        </r>
      </text>
    </comment>
    <comment ref="L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162"/>
          </rPr>
          <t>BİRİMİ LİSTEDEN SEÇİNİZ</t>
        </r>
      </text>
    </comment>
    <comment ref="AZ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162"/>
          </rPr>
          <t>BU AY KAÇ HAFTA DERS İŞLENDİ
RAKAMLA BELİRTİNİZ.
(1-2-3-4-5)</t>
        </r>
      </text>
    </comment>
    <comment ref="B25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25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26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2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27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27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28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28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29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29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0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0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1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1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2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2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3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3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4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4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5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5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6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6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7" authorId="0" shapeId="0" xr:uid="{00000000-0006-0000-0000-00001F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7" authorId="0" shapeId="0" xr:uid="{00000000-0006-0000-0000-000020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8" authorId="0" shapeId="0" xr:uid="{00000000-0006-0000-0000-000021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8" authorId="0" shapeId="0" xr:uid="{00000000-0006-0000-0000-000022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39" authorId="0" shapeId="0" xr:uid="{00000000-0006-0000-0000-000023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39" authorId="0" shapeId="0" xr:uid="{00000000-0006-0000-0000-000024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0" authorId="0" shapeId="0" xr:uid="{00000000-0006-0000-0000-000025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0" authorId="0" shapeId="0" xr:uid="{00000000-0006-0000-0000-000026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1" authorId="0" shapeId="0" xr:uid="{00000000-0006-0000-0000-000027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1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2" authorId="0" shapeId="0" xr:uid="{00000000-0006-0000-0000-000029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2" authorId="0" shapeId="0" xr:uid="{00000000-0006-0000-0000-00002A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3" authorId="0" shapeId="0" xr:uid="{00000000-0006-0000-0000-00002B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3" authorId="0" shapeId="0" xr:uid="{00000000-0006-0000-0000-00002C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4" authorId="0" shapeId="0" xr:uid="{00000000-0006-0000-0000-00002D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4" authorId="0" shapeId="0" xr:uid="{00000000-0006-0000-0000-00002E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8" authorId="0" shapeId="0" xr:uid="{00000000-0006-0000-0000-00002F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8" authorId="0" shapeId="0" xr:uid="{00000000-0006-0000-0000-000030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49" authorId="0" shapeId="0" xr:uid="{00000000-0006-0000-0000-000031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49" authorId="0" shapeId="0" xr:uid="{00000000-0006-0000-0000-000032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0" authorId="0" shapeId="0" xr:uid="{00000000-0006-0000-0000-000033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0" authorId="0" shapeId="0" xr:uid="{00000000-0006-0000-0000-000034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1" authorId="0" shapeId="0" xr:uid="{00000000-0006-0000-0000-000035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1" authorId="0" shapeId="0" xr:uid="{00000000-0006-0000-0000-000036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2" authorId="0" shapeId="0" xr:uid="{00000000-0006-0000-0000-000037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2" authorId="0" shapeId="0" xr:uid="{00000000-0006-0000-0000-000038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3" authorId="0" shapeId="0" xr:uid="{00000000-0006-0000-0000-000039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3" authorId="0" shapeId="0" xr:uid="{00000000-0006-0000-0000-00003A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4" authorId="0" shapeId="0" xr:uid="{00000000-0006-0000-0000-00003B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4" authorId="0" shapeId="0" xr:uid="{00000000-0006-0000-0000-00003C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5" authorId="0" shapeId="0" xr:uid="{00000000-0006-0000-0000-00003D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5" authorId="0" shapeId="0" xr:uid="{00000000-0006-0000-0000-00003E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6" authorId="0" shapeId="0" xr:uid="{00000000-0006-0000-0000-00003F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6" authorId="0" shapeId="0" xr:uid="{00000000-0006-0000-0000-000040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B57" authorId="0" shapeId="0" xr:uid="{00000000-0006-0000-0000-000041000000}">
      <text>
        <r>
          <rPr>
            <b/>
            <sz val="9"/>
            <color indexed="81"/>
            <rFont val="Tahoma"/>
            <family val="2"/>
            <charset val="162"/>
          </rPr>
          <t>DERS VERDİĞİNİZ BİRİMİ LİSTEDEN SEÇİNİZ</t>
        </r>
      </text>
    </comment>
    <comment ref="AX57" authorId="0" shapeId="0" xr:uid="{00000000-0006-0000-0000-000042000000}">
      <text>
        <r>
          <rPr>
            <b/>
            <sz val="9"/>
            <color indexed="81"/>
            <rFont val="Tahoma"/>
            <family val="2"/>
            <charset val="162"/>
          </rPr>
          <t>DERSİN GÜNÜNÜ LİSTEDEN SEÇİNİZ.</t>
        </r>
      </text>
    </comment>
    <comment ref="G81" authorId="0" shapeId="0" xr:uid="{00000000-0006-0000-0000-000043000000}">
      <text>
        <r>
          <rPr>
            <b/>
            <sz val="9"/>
            <color indexed="81"/>
            <rFont val="Tahoma"/>
            <family val="2"/>
            <charset val="162"/>
          </rPr>
          <t>VARSA İZİNLİ/RAPORLU OLDUĞUNUZ GÜNLERİ İDARİ MALİ İŞLER BİRİMİNİZLE GÖRÜŞÜNÜZ.</t>
        </r>
      </text>
    </comment>
    <comment ref="G82" authorId="0" shapeId="0" xr:uid="{00000000-0006-0000-0000-000044000000}">
      <text>
        <r>
          <rPr>
            <b/>
            <sz val="9"/>
            <color indexed="81"/>
            <rFont val="Tahoma"/>
            <family val="2"/>
            <charset val="162"/>
          </rPr>
          <t>TELAFİ GÜNLERİNİZ VARSA KONTROL İÇİN İDARİ MALİ İŞLER BİRİMİNİZLE GÖRÜŞÜNÜZ.</t>
        </r>
      </text>
    </comment>
  </commentList>
</comments>
</file>

<file path=xl/sharedStrings.xml><?xml version="1.0" encoding="utf-8"?>
<sst xmlns="http://schemas.openxmlformats.org/spreadsheetml/2006/main" count="234" uniqueCount="142">
  <si>
    <t>GÜNLER</t>
  </si>
  <si>
    <t>Nor.Öğr.</t>
  </si>
  <si>
    <t>İkinci Öğr.</t>
  </si>
  <si>
    <t>Teorik Dersler</t>
  </si>
  <si>
    <t>Diğer Faaliyetler</t>
  </si>
  <si>
    <t>Toplam</t>
  </si>
  <si>
    <t>PROGRAMLAR DERSLER VE DİĞER FAALİYETLER</t>
  </si>
  <si>
    <t>Türü</t>
  </si>
  <si>
    <t>Teorik Dersler ve Diğer Faaliyetler</t>
  </si>
  <si>
    <t>Okullara Göre Sınav</t>
  </si>
  <si>
    <t>Sayıları Toplamı</t>
  </si>
  <si>
    <t>TOPLAM</t>
  </si>
  <si>
    <t>HAFTALAR</t>
  </si>
  <si>
    <t>Ara Sınav Toplamı</t>
  </si>
  <si>
    <t>Mecburi Ders Yükü</t>
  </si>
  <si>
    <t>Fakülte/Yüksekokul/Enstitü</t>
  </si>
  <si>
    <t>Dersin</t>
  </si>
  <si>
    <t>Ünvanı Adı Soyadı</t>
  </si>
  <si>
    <t>İdari Görevi</t>
  </si>
  <si>
    <t>Haftalık Zorunlu Ders Yükü</t>
  </si>
  <si>
    <t>PUANTAJ</t>
  </si>
  <si>
    <t>AY</t>
  </si>
  <si>
    <t>YIL</t>
  </si>
  <si>
    <t xml:space="preserve">                                                                                                                                                                                                         DERS YÜKÜNÜN HESAPLANMASI</t>
  </si>
  <si>
    <t>ÖDEMEYE ESAS EK DERSLER</t>
  </si>
  <si>
    <t>TEORİK DERSLER VE DİĞER FAALİYETLER</t>
  </si>
  <si>
    <t>DİĞER FAALİYETLER</t>
  </si>
  <si>
    <t>TEORİK DERSLER</t>
  </si>
  <si>
    <t>Normal Öğr. Toplamı</t>
  </si>
  <si>
    <t>İkinci Öğr. Toplamı</t>
  </si>
  <si>
    <t>:</t>
  </si>
  <si>
    <t>N</t>
  </si>
  <si>
    <t>İ</t>
  </si>
  <si>
    <t>ALANYA ALAADDİN KEYKUBAT ÜNİVERSİTESİ EKDERS ÜCRET FORMU</t>
  </si>
  <si>
    <t>P</t>
  </si>
  <si>
    <t>S</t>
  </si>
  <si>
    <t>Ç</t>
  </si>
  <si>
    <t>C</t>
  </si>
  <si>
    <t>CT</t>
  </si>
  <si>
    <t>PT</t>
  </si>
  <si>
    <t>1. HAFTA</t>
  </si>
  <si>
    <t>2. HAFTA</t>
  </si>
  <si>
    <t>3. HAFTA</t>
  </si>
  <si>
    <t>4. HAFTA</t>
  </si>
  <si>
    <t>5. HAFTA</t>
  </si>
  <si>
    <t>Kodu</t>
  </si>
  <si>
    <t>BÖLÜM BAŞKANI</t>
  </si>
  <si>
    <t>ÖDEMEYİ YAPACAK BİRİM
HARCAMA YETKİLİSİ</t>
  </si>
  <si>
    <t>Normal Öğretim</t>
  </si>
  <si>
    <t>İkinci Öğretim</t>
  </si>
  <si>
    <t>ÜCRETLİ DERS TOPLAMI</t>
  </si>
  <si>
    <t>İKİNCİ ÖĞRETİM</t>
  </si>
  <si>
    <t>DERSİN GÜNÜ</t>
  </si>
  <si>
    <t>ayında</t>
  </si>
  <si>
    <t xml:space="preserve">saat 1. öğretim ve  </t>
  </si>
  <si>
    <t xml:space="preserve">olup ek ders tahakkukumun yukarıdakidaki beyanıma göre yapılmasını saygılarımla arz ederim. </t>
  </si>
  <si>
    <r>
      <t xml:space="preserve">NORMAL ÖĞRETİM 
</t>
    </r>
    <r>
      <rPr>
        <sz val="9"/>
        <rFont val="Arial"/>
        <family val="2"/>
        <charset val="162"/>
      </rPr>
      <t>(20 SAATİN FAZLASI ÖDENMEZ)</t>
    </r>
  </si>
  <si>
    <r>
      <t xml:space="preserve">İKİNCİ ÖĞRETİM
</t>
    </r>
    <r>
      <rPr>
        <sz val="9"/>
        <rFont val="Arial"/>
        <family val="2"/>
        <charset val="162"/>
      </rPr>
      <t>(10 SAATİN FAZLASI ÖDENMEZ)</t>
    </r>
  </si>
  <si>
    <t>BİRİNCİ ÖĞRETİM</t>
  </si>
  <si>
    <t>PAZARTESİ</t>
  </si>
  <si>
    <t>SALI</t>
  </si>
  <si>
    <t>ÇARŞAMBA</t>
  </si>
  <si>
    <t>PERŞEMBE</t>
  </si>
  <si>
    <t>CUMA</t>
  </si>
  <si>
    <t>HAFTA SAYISI</t>
  </si>
  <si>
    <t>İzinli Raporlu Günler:</t>
  </si>
  <si>
    <t>Telafi Günleri</t>
  </si>
  <si>
    <t>TIP FAKÜLTESİ</t>
  </si>
  <si>
    <t>AKSEKİ MYO</t>
  </si>
  <si>
    <t>ALTSO MYO</t>
  </si>
  <si>
    <t>ALTSO TURZM MYO</t>
  </si>
  <si>
    <t>FEN BİLİMLERİ ENS.</t>
  </si>
  <si>
    <t>GAZİPAŞA MYO</t>
  </si>
  <si>
    <t>SOSYAL BİLİMLER ENS.</t>
  </si>
  <si>
    <t>SPOR BİLİMLERİ FAK.</t>
  </si>
  <si>
    <t>ZDY</t>
  </si>
  <si>
    <t>ÖNCEKİLERİN TOPLAMI</t>
  </si>
  <si>
    <t>NORMAL ÖĞRETİM</t>
  </si>
  <si>
    <t>DİĞER NORMAL</t>
  </si>
  <si>
    <t>DİĞER İKİNCİ</t>
  </si>
  <si>
    <t>ders saati</t>
  </si>
  <si>
    <t>eksileri gösterme sıfır yaz</t>
  </si>
  <si>
    <t>ders saati + diğer faal - zorunlu ders yükü</t>
  </si>
  <si>
    <t>CUMARTESİ</t>
  </si>
  <si>
    <t>İŞLETME FAKÜLTESİ</t>
  </si>
  <si>
    <t xml:space="preserve">saat 2. öğretim ders okulutmuş </t>
  </si>
  <si>
    <t>MÜHENDİSLİK FAKÜLTESİ</t>
  </si>
  <si>
    <t>EĞİTİM FAKÜLTESİ</t>
  </si>
  <si>
    <t>TURİZM FAKÜLTESİ</t>
  </si>
  <si>
    <t>PAZAR</t>
  </si>
  <si>
    <t>TC Kimlik No</t>
  </si>
  <si>
    <t>Mesai içi</t>
  </si>
  <si>
    <t>1. ÖĞRETİM TEORİK</t>
  </si>
  <si>
    <t>2. ÖĞRETİM TEORİK</t>
  </si>
  <si>
    <t>2. ÖĞRETİM DİĞER FAAL</t>
  </si>
  <si>
    <t>1. ÖĞRETİM DİĞER FAAL</t>
  </si>
  <si>
    <t>2. ÖĞRETİM MESAİ İÇİ</t>
  </si>
  <si>
    <t>MESAİ İÇİ</t>
  </si>
  <si>
    <t>TORİK DERSLER</t>
  </si>
  <si>
    <t>TOPLAM TEORİK DERSLER</t>
  </si>
  <si>
    <t>HAFTALARA GÖRE ÜCRET TAHAKKUK EDECEK DERSLER</t>
  </si>
  <si>
    <t>HAFTALARA GÖRE GERÇEKLEŞTİRİLEN TÜM DERSLER</t>
  </si>
  <si>
    <t>VAR</t>
  </si>
  <si>
    <t>SIRALI</t>
  </si>
  <si>
    <t>İKİNCİ ÖĞRETİM MESAİ İÇİ</t>
  </si>
  <si>
    <t>DİĞERİN 10 SAATTEN FAZLASI</t>
  </si>
  <si>
    <t xml:space="preserve"> </t>
  </si>
  <si>
    <t>maaş karşılığı</t>
  </si>
  <si>
    <t>MAAŞ KARŞILIĞI</t>
  </si>
  <si>
    <t>Diğer Faal</t>
  </si>
  <si>
    <t>ücret tahakkuk etmeyen saatler</t>
  </si>
  <si>
    <t>zorunlu ders yükü</t>
  </si>
  <si>
    <t>SAĞLIK BİLİMLER ENS.</t>
  </si>
  <si>
    <t>ÇALIŞTIĞI KURUM ADI</t>
  </si>
  <si>
    <t xml:space="preserve">2017-2018 Eğitim-Öğretim yılı Bahar Dönemi </t>
  </si>
  <si>
    <t>YENİ KURUM EKLEMEK İÇİN BU BÖLÜMÜ KULLANINIZ</t>
  </si>
  <si>
    <t>HER DERS İÇİN YAPILMASI GEREKENLER</t>
  </si>
  <si>
    <t>DERSİN HANGİ BİRİME AİT OLDUĞUNU LİSTEDEN SEÇEREK BELİRTİNİZ</t>
  </si>
  <si>
    <t>DERSİN TÜRÜNÜ TEORİK "T" VEYA UYGULAMA "U" ŞEKLİNDE BELİRTİNİZ</t>
  </si>
  <si>
    <t>DERİN KODUNU YAZINIZ</t>
  </si>
  <si>
    <t>DERSİN ADINI YAZINIZ.</t>
  </si>
  <si>
    <t>DERS SAATİ</t>
  </si>
  <si>
    <t>DERSİN KAÇ SAAT OLDUĞUNU TEORİK VEYA UYGULAMA BÖLÜMÜNE RAKAM OLARAK YAZINIZ</t>
  </si>
  <si>
    <t>DERSİN GÜNÜNÜ LİSTEDEN SEÇEREK BELİRTİNİZ</t>
  </si>
  <si>
    <t>KİMLİK BİLGİLER BÖLÜMÜNÜ DOLDURUNUZ</t>
  </si>
  <si>
    <t>YAPILMAMASI GEREKENLER</t>
  </si>
  <si>
    <t>ZORUNLU DERS YÜKÜNDEN DÜŞÜLECEK DERS SAATLERİNİ RAKAM OLARAK YAZINIZ.</t>
  </si>
  <si>
    <t>VARSA İKİNCİ ÖĞRETİM DERSLERİNDEN 17:30'DAN ÖNCE GİRDİĞİNİZ DERSLERİ RAKAM OLARAK YAZINIZ</t>
  </si>
  <si>
    <t>BÖLÜM BAŞKANINIZIN ADINI ÜNVANIYLA BİRLİKTE YAZINIZ</t>
  </si>
  <si>
    <r>
      <t xml:space="preserve">İSTENİLENLERİN DIŞINDA HERHANGİ BİR DEĞİŞTİRME / EKLEME </t>
    </r>
    <r>
      <rPr>
        <b/>
        <sz val="28"/>
        <color rgb="FFEAEAEA"/>
        <rFont val="Arial Black"/>
        <family val="2"/>
        <charset val="162"/>
      </rPr>
      <t>YAPMAYINIZ</t>
    </r>
  </si>
  <si>
    <t>SAĞLIK MİZMETLERİ MYO</t>
  </si>
  <si>
    <t>YABANCI DİLLER YÜKSEKOKULU</t>
  </si>
  <si>
    <t>DİŞ HEKİMLİĞİ FAKÜLTESİ</t>
  </si>
  <si>
    <t>GAZİPAŞA HAVACILIK FAKÜLTESİ</t>
  </si>
  <si>
    <t>SANAT TASARIM VE MİMARLIK FAKÜLTESİ</t>
  </si>
  <si>
    <t>SAĞLIK BİLİMLERİ FAKÜLTESİ</t>
  </si>
  <si>
    <t>Birim (1. Öğretim ücretini bu birim öder)</t>
  </si>
  <si>
    <t>Birim olarak birinci öğretim ücretini alacağınız birimi seçiniz</t>
  </si>
  <si>
    <t>OCAK</t>
  </si>
  <si>
    <t>TARİH BAŞLANGICI</t>
  </si>
  <si>
    <t>TARİH BİTİŞİ</t>
  </si>
  <si>
    <t>TARİH BAŞLANGICI BÖLÜMÜNÜ MUTLAKA DOĞRU OLARAK GİRİNİZ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</si>
</sst>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41F]mmmm\ yy;@"/>
    <numFmt numFmtId="166" formatCode="[$-41F]mmmmm;@"/>
    <numFmt numFmtId="167" formatCode="d"/>
  </numFmts>
  <fonts count="33" x14ac:knownFonts="1">
    <font>
      <sz val="10"/>
      <name val="Arial"/>
      <charset val="162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b/>
      <sz val="11"/>
      <name val="Times New Roman"/>
      <family val="1"/>
      <charset val="162"/>
    </font>
    <font>
      <b/>
      <sz val="10"/>
      <name val="Arial"/>
      <family val="2"/>
      <charset val="162"/>
    </font>
    <font>
      <b/>
      <sz val="10"/>
      <name val="Times New Roman"/>
      <family val="1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14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name val="Arial"/>
      <family val="2"/>
    </font>
    <font>
      <sz val="11"/>
      <color rgb="FF000000"/>
      <name val="Tahoma"/>
      <family val="2"/>
      <charset val="162"/>
    </font>
    <font>
      <b/>
      <sz val="16"/>
      <color rgb="FFFF0000"/>
      <name val="Arial"/>
      <family val="2"/>
      <charset val="162"/>
    </font>
    <font>
      <b/>
      <sz val="18"/>
      <color rgb="FFFF0000"/>
      <name val="Arial"/>
      <family val="2"/>
      <charset val="162"/>
    </font>
    <font>
      <sz val="14"/>
      <color theme="0"/>
      <name val="Arial"/>
      <family val="2"/>
    </font>
    <font>
      <b/>
      <sz val="12"/>
      <color rgb="FFFF0000"/>
      <name val="Arial"/>
      <family val="2"/>
      <charset val="162"/>
    </font>
    <font>
      <sz val="9"/>
      <color rgb="FF000000"/>
      <name val="Tahoma"/>
      <family val="2"/>
      <charset val="162"/>
    </font>
    <font>
      <b/>
      <sz val="14"/>
      <color rgb="FFFF0000"/>
      <name val="Arial"/>
      <family val="2"/>
      <charset val="162"/>
    </font>
    <font>
      <sz val="12"/>
      <color rgb="FFFF0000"/>
      <name val="Arial"/>
      <family val="2"/>
    </font>
    <font>
      <b/>
      <sz val="20"/>
      <color rgb="FF002060"/>
      <name val="Arial"/>
      <family val="2"/>
      <charset val="162"/>
    </font>
    <font>
      <b/>
      <sz val="14"/>
      <color rgb="FF00B0F0"/>
      <name val="Arial Black"/>
      <family val="2"/>
      <charset val="162"/>
    </font>
    <font>
      <b/>
      <sz val="18"/>
      <color rgb="FFEAEAEA"/>
      <name val="Arial"/>
      <family val="2"/>
      <charset val="162"/>
    </font>
    <font>
      <b/>
      <sz val="14"/>
      <color rgb="FFEAEAEA"/>
      <name val="Arial Black"/>
      <family val="2"/>
      <charset val="162"/>
    </font>
    <font>
      <b/>
      <sz val="16"/>
      <color rgb="FF002060"/>
      <name val="Arial"/>
      <family val="2"/>
      <charset val="162"/>
    </font>
    <font>
      <b/>
      <sz val="28"/>
      <color rgb="FFEAEAEA"/>
      <name val="Arial Black"/>
      <family val="2"/>
      <charset val="162"/>
    </font>
    <font>
      <b/>
      <sz val="12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D8D8D8"/>
      </left>
      <right/>
      <top style="dashed">
        <color rgb="FFDDDDDD"/>
      </top>
      <bottom style="dashed">
        <color rgb="FFDDDDDD"/>
      </bottom>
      <diagonal/>
    </border>
    <border>
      <left style="thin">
        <color rgb="FFD8D8D8"/>
      </left>
      <right/>
      <top style="dashed">
        <color rgb="FFDDDDDD"/>
      </top>
      <bottom style="thin">
        <color rgb="FFD8D8D8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18" fillId="0" borderId="58" xfId="0" applyFont="1" applyBorder="1" applyAlignment="1" applyProtection="1">
      <alignment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/>
    <xf numFmtId="1" fontId="2" fillId="0" borderId="5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57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62" xfId="0" applyNumberFormat="1" applyFont="1" applyBorder="1" applyAlignment="1">
      <alignment horizontal="center" vertical="center"/>
    </xf>
    <xf numFmtId="0" fontId="2" fillId="0" borderId="44" xfId="0" applyFont="1" applyBorder="1"/>
    <xf numFmtId="0" fontId="2" fillId="0" borderId="27" xfId="0" applyFont="1" applyBorder="1"/>
    <xf numFmtId="0" fontId="2" fillId="0" borderId="57" xfId="0" applyFont="1" applyBorder="1"/>
    <xf numFmtId="0" fontId="2" fillId="0" borderId="30" xfId="0" applyFont="1" applyBorder="1"/>
    <xf numFmtId="0" fontId="2" fillId="0" borderId="4" xfId="0" applyFont="1" applyBorder="1"/>
    <xf numFmtId="0" fontId="2" fillId="0" borderId="15" xfId="0" applyFont="1" applyBorder="1"/>
    <xf numFmtId="0" fontId="2" fillId="0" borderId="62" xfId="0" applyFont="1" applyBorder="1"/>
    <xf numFmtId="0" fontId="2" fillId="0" borderId="63" xfId="0" applyFont="1" applyBorder="1"/>
    <xf numFmtId="1" fontId="2" fillId="0" borderId="33" xfId="0" applyNumberFormat="1" applyFont="1" applyBorder="1" applyAlignment="1">
      <alignment horizontal="center" vertical="center"/>
    </xf>
    <xf numFmtId="1" fontId="2" fillId="0" borderId="64" xfId="0" applyNumberFormat="1" applyFont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1" fontId="2" fillId="0" borderId="5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" fontId="2" fillId="0" borderId="45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0" fontId="2" fillId="0" borderId="0" xfId="0" applyFont="1" applyProtection="1">
      <protection hidden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1" fontId="2" fillId="0" borderId="0" xfId="0" applyNumberFormat="1" applyFont="1" applyProtection="1">
      <protection hidden="1"/>
    </xf>
    <xf numFmtId="0" fontId="1" fillId="0" borderId="57" xfId="0" applyFont="1" applyBorder="1"/>
    <xf numFmtId="0" fontId="1" fillId="0" borderId="30" xfId="0" applyFont="1" applyBorder="1"/>
    <xf numFmtId="0" fontId="2" fillId="0" borderId="12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4" xfId="0" applyFont="1" applyBorder="1" applyProtection="1">
      <protection hidden="1"/>
    </xf>
    <xf numFmtId="0" fontId="27" fillId="0" borderId="0" xfId="0" applyFont="1" applyAlignment="1">
      <alignment vertical="center"/>
    </xf>
    <xf numFmtId="0" fontId="2" fillId="0" borderId="64" xfId="0" applyFont="1" applyBorder="1"/>
    <xf numFmtId="0" fontId="2" fillId="0" borderId="34" xfId="0" applyFont="1" applyBorder="1"/>
    <xf numFmtId="0" fontId="2" fillId="0" borderId="10" xfId="0" applyFont="1" applyBorder="1"/>
    <xf numFmtId="0" fontId="7" fillId="0" borderId="17" xfId="0" applyFont="1" applyBorder="1"/>
    <xf numFmtId="0" fontId="7" fillId="0" borderId="9" xfId="0" applyFont="1" applyBorder="1"/>
    <xf numFmtId="0" fontId="7" fillId="0" borderId="1" xfId="0" applyFont="1" applyBorder="1"/>
    <xf numFmtId="0" fontId="2" fillId="0" borderId="0" xfId="0" applyFont="1" applyAlignment="1">
      <alignment vertical="center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" fillId="0" borderId="0" xfId="0" applyFont="1" applyAlignment="1">
      <alignment textRotation="90"/>
    </xf>
    <xf numFmtId="0" fontId="2" fillId="0" borderId="1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 shrinkToFit="1"/>
    </xf>
    <xf numFmtId="0" fontId="21" fillId="0" borderId="2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0" fillId="0" borderId="0" xfId="0" applyFont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22" xfId="0" applyFont="1" applyBorder="1"/>
    <xf numFmtId="0" fontId="3" fillId="0" borderId="2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/>
    <xf numFmtId="0" fontId="3" fillId="0" borderId="0" xfId="0" applyFont="1" applyAlignment="1" applyProtection="1">
      <alignment horizontal="center"/>
      <protection hidden="1"/>
    </xf>
    <xf numFmtId="1" fontId="2" fillId="0" borderId="4" xfId="0" applyNumberFormat="1" applyFont="1" applyBorder="1" applyAlignment="1" applyProtection="1">
      <alignment horizontal="center"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0" fontId="2" fillId="0" borderId="6" xfId="0" applyFont="1" applyBorder="1" applyProtection="1">
      <protection hidden="1"/>
    </xf>
    <xf numFmtId="1" fontId="2" fillId="0" borderId="6" xfId="0" applyNumberFormat="1" applyFont="1" applyBorder="1" applyProtection="1">
      <protection hidden="1"/>
    </xf>
    <xf numFmtId="1" fontId="2" fillId="0" borderId="9" xfId="0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1" fontId="2" fillId="0" borderId="7" xfId="0" applyNumberFormat="1" applyFont="1" applyBorder="1" applyProtection="1">
      <protection hidden="1"/>
    </xf>
    <xf numFmtId="0" fontId="2" fillId="0" borderId="2" xfId="0" applyFont="1" applyBorder="1" applyProtection="1">
      <protection hidden="1"/>
    </xf>
    <xf numFmtId="1" fontId="2" fillId="0" borderId="8" xfId="0" applyNumberFormat="1" applyFont="1" applyBorder="1" applyProtection="1">
      <protection hidden="1"/>
    </xf>
    <xf numFmtId="1" fontId="2" fillId="0" borderId="10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2" fillId="0" borderId="4" xfId="0" applyNumberFormat="1" applyFont="1" applyBorder="1" applyAlignment="1" applyProtection="1">
      <alignment horizontal="center"/>
      <protection hidden="1"/>
    </xf>
    <xf numFmtId="0" fontId="2" fillId="0" borderId="7" xfId="0" applyFont="1" applyBorder="1" applyProtection="1">
      <protection hidden="1"/>
    </xf>
    <xf numFmtId="1" fontId="2" fillId="0" borderId="4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0" fontId="2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8" fillId="0" borderId="58" xfId="0" applyFont="1" applyBorder="1" applyAlignment="1" applyProtection="1">
      <alignment vertical="center"/>
      <protection locked="0" hidden="1"/>
    </xf>
    <xf numFmtId="0" fontId="18" fillId="0" borderId="59" xfId="0" applyFont="1" applyBorder="1" applyAlignment="1" applyProtection="1">
      <alignment vertical="center"/>
      <protection locked="0" hidden="1"/>
    </xf>
    <xf numFmtId="0" fontId="2" fillId="0" borderId="59" xfId="0" applyFont="1" applyBorder="1" applyProtection="1">
      <protection locked="0" hidden="1"/>
    </xf>
    <xf numFmtId="0" fontId="18" fillId="0" borderId="60" xfId="0" applyFont="1" applyBorder="1" applyAlignment="1" applyProtection="1">
      <alignment vertical="center"/>
      <protection locked="0" hidden="1"/>
    </xf>
    <xf numFmtId="0" fontId="2" fillId="0" borderId="0" xfId="0" applyFont="1" applyProtection="1">
      <protection locked="0" hidden="1"/>
    </xf>
    <xf numFmtId="0" fontId="18" fillId="0" borderId="0" xfId="0" applyFont="1" applyAlignment="1" applyProtection="1">
      <alignment vertical="center"/>
      <protection locked="0" hidden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 vertical="center" indent="1"/>
    </xf>
    <xf numFmtId="167" fontId="32" fillId="2" borderId="11" xfId="0" applyNumberFormat="1" applyFont="1" applyFill="1" applyBorder="1" applyAlignment="1">
      <alignment horizontal="center" vertical="center"/>
    </xf>
    <xf numFmtId="0" fontId="1" fillId="0" borderId="38" xfId="0" applyFont="1" applyBorder="1" applyAlignment="1" applyProtection="1">
      <alignment horizontal="center" textRotation="255" wrapText="1"/>
      <protection hidden="1"/>
    </xf>
    <xf numFmtId="0" fontId="1" fillId="0" borderId="0" xfId="0" applyFont="1" applyAlignment="1" applyProtection="1">
      <alignment horizontal="center" textRotation="255" wrapText="1"/>
      <protection hidden="1"/>
    </xf>
    <xf numFmtId="0" fontId="9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textRotation="90" wrapText="1"/>
    </xf>
    <xf numFmtId="0" fontId="17" fillId="0" borderId="2" xfId="0" applyFont="1" applyBorder="1" applyAlignment="1">
      <alignment horizontal="center" textRotation="90" wrapText="1"/>
    </xf>
    <xf numFmtId="0" fontId="17" fillId="0" borderId="10" xfId="0" applyFont="1" applyBorder="1" applyAlignment="1">
      <alignment horizontal="center" textRotation="90" wrapText="1"/>
    </xf>
    <xf numFmtId="0" fontId="17" fillId="0" borderId="3" xfId="0" applyFont="1" applyBorder="1" applyAlignment="1">
      <alignment horizontal="center" textRotation="90" wrapText="1"/>
    </xf>
    <xf numFmtId="0" fontId="4" fillId="0" borderId="19" xfId="0" applyFont="1" applyBorder="1" applyAlignment="1">
      <alignment textRotation="90"/>
    </xf>
    <xf numFmtId="0" fontId="4" fillId="0" borderId="20" xfId="0" applyFont="1" applyBorder="1" applyAlignment="1">
      <alignment textRotation="90"/>
    </xf>
    <xf numFmtId="0" fontId="4" fillId="0" borderId="21" xfId="0" applyFont="1" applyBorder="1" applyAlignment="1">
      <alignment textRotation="90"/>
    </xf>
    <xf numFmtId="14" fontId="11" fillId="0" borderId="0" xfId="0" applyNumberFormat="1" applyFont="1" applyAlignment="1">
      <alignment horizontal="left" vertical="top"/>
    </xf>
    <xf numFmtId="0" fontId="17" fillId="0" borderId="17" xfId="0" applyFont="1" applyBorder="1" applyAlignment="1">
      <alignment horizontal="center" textRotation="90" wrapText="1"/>
    </xf>
    <xf numFmtId="0" fontId="17" fillId="0" borderId="1" xfId="0" applyFont="1" applyBorder="1" applyAlignment="1">
      <alignment horizontal="center" textRotation="90" wrapText="1"/>
    </xf>
    <xf numFmtId="0" fontId="17" fillId="0" borderId="22" xfId="0" applyFont="1" applyBorder="1" applyAlignment="1">
      <alignment horizontal="center" textRotation="90" wrapText="1"/>
    </xf>
    <xf numFmtId="0" fontId="17" fillId="0" borderId="39" xfId="0" applyFont="1" applyBorder="1" applyAlignment="1">
      <alignment horizontal="center" textRotation="90" wrapText="1"/>
    </xf>
    <xf numFmtId="0" fontId="3" fillId="0" borderId="3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4" fontId="11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30" fillId="0" borderId="0" xfId="0" applyFont="1" applyAlignment="1">
      <alignment horizontal="right" vertical="center" indent="4"/>
    </xf>
    <xf numFmtId="0" fontId="2" fillId="0" borderId="4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1" fillId="0" borderId="17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39" xfId="0" applyFont="1" applyBorder="1" applyAlignment="1">
      <alignment horizontal="center" vertical="center" textRotation="90"/>
    </xf>
    <xf numFmtId="0" fontId="4" fillId="0" borderId="6" xfId="0" applyFont="1" applyBorder="1" applyAlignment="1">
      <alignment textRotation="90"/>
    </xf>
    <xf numFmtId="0" fontId="4" fillId="0" borderId="7" xfId="0" applyFont="1" applyBorder="1" applyAlignment="1">
      <alignment textRotation="90"/>
    </xf>
    <xf numFmtId="0" fontId="4" fillId="0" borderId="8" xfId="0" applyFont="1" applyBorder="1" applyAlignment="1">
      <alignment textRotation="90"/>
    </xf>
    <xf numFmtId="0" fontId="4" fillId="0" borderId="17" xfId="0" applyFont="1" applyBorder="1" applyAlignment="1">
      <alignment textRotation="90"/>
    </xf>
    <xf numFmtId="0" fontId="4" fillId="0" borderId="22" xfId="0" applyFont="1" applyBorder="1" applyAlignment="1">
      <alignment textRotation="90"/>
    </xf>
    <xf numFmtId="0" fontId="4" fillId="0" borderId="39" xfId="0" applyFont="1" applyBorder="1" applyAlignment="1">
      <alignment textRotation="90"/>
    </xf>
    <xf numFmtId="0" fontId="4" fillId="0" borderId="1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textRotation="90" wrapText="1"/>
    </xf>
    <xf numFmtId="0" fontId="12" fillId="0" borderId="22" xfId="0" applyFont="1" applyBorder="1" applyAlignment="1">
      <alignment horizontal="center" vertical="center" textRotation="90" wrapText="1"/>
    </xf>
    <xf numFmtId="0" fontId="12" fillId="0" borderId="4" xfId="0" applyFont="1" applyBorder="1" applyAlignment="1">
      <alignment horizontal="center" vertical="center" textRotation="90" wrapText="1" shrinkToFit="1"/>
    </xf>
    <xf numFmtId="0" fontId="12" fillId="0" borderId="12" xfId="0" applyFont="1" applyBorder="1" applyAlignment="1">
      <alignment horizontal="center" vertical="center" textRotation="90" wrapText="1" shrinkToFit="1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62" xfId="0" applyFont="1" applyBorder="1" applyAlignment="1" applyProtection="1">
      <alignment horizontal="center"/>
      <protection locked="0"/>
    </xf>
    <xf numFmtId="0" fontId="23" fillId="0" borderId="62" xfId="0" applyFont="1" applyBorder="1" applyAlignment="1" applyProtection="1">
      <alignment horizontal="left" vertical="center"/>
      <protection locked="0"/>
    </xf>
    <xf numFmtId="0" fontId="2" fillId="0" borderId="62" xfId="0" applyFont="1" applyBorder="1" applyAlignment="1">
      <alignment horizontal="center"/>
    </xf>
    <xf numFmtId="0" fontId="8" fillId="0" borderId="62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justify" textRotation="90"/>
    </xf>
    <xf numFmtId="0" fontId="2" fillId="0" borderId="7" xfId="0" applyFont="1" applyBorder="1" applyAlignment="1">
      <alignment horizontal="justify" textRotation="90"/>
    </xf>
    <xf numFmtId="0" fontId="2" fillId="0" borderId="8" xfId="0" applyFont="1" applyBorder="1" applyAlignment="1">
      <alignment horizontal="justify" textRotation="90"/>
    </xf>
    <xf numFmtId="0" fontId="2" fillId="0" borderId="4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2" xfId="0" applyFont="1" applyBorder="1" applyAlignment="1" applyProtection="1">
      <alignment horizontal="center"/>
      <protection locked="0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3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7" xfId="0" applyFont="1" applyBorder="1" applyAlignment="1" applyProtection="1">
      <alignment horizontal="center"/>
      <protection locked="0"/>
    </xf>
    <xf numFmtId="0" fontId="2" fillId="0" borderId="57" xfId="0" applyFont="1" applyBorder="1" applyAlignment="1">
      <alignment horizontal="center"/>
    </xf>
    <xf numFmtId="0" fontId="2" fillId="0" borderId="57" xfId="0" applyFont="1" applyBorder="1" applyAlignment="1" applyProtection="1">
      <alignment horizontal="center"/>
      <protection locked="0"/>
    </xf>
    <xf numFmtId="0" fontId="4" fillId="0" borderId="57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3" fillId="0" borderId="57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1" fontId="7" fillId="0" borderId="64" xfId="0" applyNumberFormat="1" applyFont="1" applyBorder="1" applyAlignment="1">
      <alignment horizontal="center"/>
    </xf>
    <xf numFmtId="0" fontId="25" fillId="0" borderId="64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center"/>
      <protection hidden="1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57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0" fillId="0" borderId="5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 applyProtection="1">
      <alignment horizontal="center" vertical="center"/>
      <protection hidden="1"/>
    </xf>
    <xf numFmtId="0" fontId="14" fillId="0" borderId="45" xfId="0" applyFont="1" applyBorder="1" applyAlignment="1" applyProtection="1">
      <alignment horizontal="center" vertical="center"/>
      <protection hidden="1"/>
    </xf>
    <xf numFmtId="0" fontId="14" fillId="0" borderId="17" xfId="0" applyFont="1" applyBorder="1" applyAlignment="1" applyProtection="1">
      <alignment horizontal="center" vertical="center"/>
      <protection hidden="1"/>
    </xf>
    <xf numFmtId="0" fontId="14" fillId="0" borderId="43" xfId="0" applyFont="1" applyBorder="1" applyAlignment="1" applyProtection="1">
      <alignment horizontal="center" vertical="center"/>
      <protection hidden="1"/>
    </xf>
    <xf numFmtId="0" fontId="14" fillId="0" borderId="46" xfId="0" applyFont="1" applyBorder="1" applyAlignment="1" applyProtection="1">
      <alignment horizontal="center" vertical="center"/>
      <protection hidden="1"/>
    </xf>
    <xf numFmtId="0" fontId="14" fillId="0" borderId="4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4" fillId="0" borderId="50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14" fillId="0" borderId="51" xfId="0" applyFont="1" applyBorder="1" applyAlignment="1" applyProtection="1">
      <alignment horizontal="center" vertical="center"/>
      <protection hidden="1"/>
    </xf>
    <xf numFmtId="0" fontId="14" fillId="0" borderId="3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4" fillId="0" borderId="22" xfId="0" applyFont="1" applyBorder="1" applyAlignment="1" applyProtection="1">
      <alignment horizontal="center" vertical="center"/>
      <protection hidden="1"/>
    </xf>
    <xf numFmtId="0" fontId="14" fillId="0" borderId="2" xfId="0" applyFont="1" applyBorder="1" applyAlignment="1" applyProtection="1">
      <alignment horizontal="center" vertical="center"/>
      <protection hidden="1"/>
    </xf>
    <xf numFmtId="0" fontId="14" fillId="0" borderId="39" xfId="0" applyFont="1" applyBorder="1" applyAlignment="1" applyProtection="1">
      <alignment horizontal="center" vertical="center"/>
      <protection hidden="1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7" fillId="0" borderId="24" xfId="0" applyNumberFormat="1" applyFont="1" applyBorder="1" applyAlignment="1">
      <alignment horizontal="left" vertical="center" indent="1"/>
    </xf>
    <xf numFmtId="165" fontId="7" fillId="0" borderId="48" xfId="0" applyNumberFormat="1" applyFont="1" applyBorder="1" applyAlignment="1">
      <alignment horizontal="left" vertical="center" indent="1"/>
    </xf>
    <xf numFmtId="165" fontId="7" fillId="0" borderId="49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1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64" fontId="2" fillId="0" borderId="42" xfId="0" applyNumberFormat="1" applyFont="1" applyBorder="1" applyAlignment="1">
      <alignment horizont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61" xfId="0" applyNumberFormat="1" applyFont="1" applyBorder="1" applyAlignment="1">
      <alignment horizontal="center" wrapText="1"/>
    </xf>
    <xf numFmtId="0" fontId="19" fillId="0" borderId="0" xfId="0" applyFont="1" applyAlignment="1">
      <alignment horizontal="right" vertical="center" indent="4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4" fillId="0" borderId="0" xfId="0" applyFont="1" applyAlignment="1">
      <alignment horizontal="right" vertical="center" indent="4"/>
    </xf>
    <xf numFmtId="0" fontId="26" fillId="0" borderId="0" xfId="0" applyFont="1" applyAlignment="1">
      <alignment horizontal="right" vertical="center" indent="4"/>
    </xf>
    <xf numFmtId="0" fontId="25" fillId="0" borderId="0" xfId="0" applyFont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20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142024</xdr:colOff>
      <xdr:row>79</xdr:row>
      <xdr:rowOff>56981</xdr:rowOff>
    </xdr:from>
    <xdr:to>
      <xdr:col>109</xdr:col>
      <xdr:colOff>435427</xdr:colOff>
      <xdr:row>80</xdr:row>
      <xdr:rowOff>163285</xdr:rowOff>
    </xdr:to>
    <xdr:sp macro="" textlink="">
      <xdr:nvSpPr>
        <xdr:cNvPr id="2" name="Ok: Sağ 1">
          <a:extLst>
            <a:ext uri="{FF2B5EF4-FFF2-40B4-BE49-F238E27FC236}">
              <a16:creationId xmlns:a16="http://schemas.microsoft.com/office/drawing/2014/main" id="{162C15F3-3D6F-468C-95E2-3AA1C4055579}"/>
            </a:ext>
          </a:extLst>
        </xdr:cNvPr>
        <xdr:cNvSpPr/>
      </xdr:nvSpPr>
      <xdr:spPr>
        <a:xfrm rot="10800000">
          <a:off x="16449675" y="17268656"/>
          <a:ext cx="435427" cy="277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108</xdr:col>
      <xdr:colOff>90317</xdr:colOff>
      <xdr:row>4</xdr:row>
      <xdr:rowOff>32488</xdr:rowOff>
    </xdr:from>
    <xdr:to>
      <xdr:col>109</xdr:col>
      <xdr:colOff>383720</xdr:colOff>
      <xdr:row>5</xdr:row>
      <xdr:rowOff>138792</xdr:rowOff>
    </xdr:to>
    <xdr:sp macro="" textlink="">
      <xdr:nvSpPr>
        <xdr:cNvPr id="3" name="Ok: Sağ 2">
          <a:extLst>
            <a:ext uri="{FF2B5EF4-FFF2-40B4-BE49-F238E27FC236}">
              <a16:creationId xmlns:a16="http://schemas.microsoft.com/office/drawing/2014/main" id="{CFE1BD37-EB1B-44DE-88E9-D40E0DAF0BBE}"/>
            </a:ext>
          </a:extLst>
        </xdr:cNvPr>
        <xdr:cNvSpPr/>
      </xdr:nvSpPr>
      <xdr:spPr>
        <a:xfrm rot="10800000">
          <a:off x="16449675" y="889738"/>
          <a:ext cx="383720" cy="277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108</xdr:col>
      <xdr:colOff>90317</xdr:colOff>
      <xdr:row>6</xdr:row>
      <xdr:rowOff>32488</xdr:rowOff>
    </xdr:from>
    <xdr:to>
      <xdr:col>109</xdr:col>
      <xdr:colOff>383720</xdr:colOff>
      <xdr:row>7</xdr:row>
      <xdr:rowOff>138792</xdr:rowOff>
    </xdr:to>
    <xdr:sp macro="" textlink="">
      <xdr:nvSpPr>
        <xdr:cNvPr id="4" name="Ok: Sağ 3">
          <a:extLst>
            <a:ext uri="{FF2B5EF4-FFF2-40B4-BE49-F238E27FC236}">
              <a16:creationId xmlns:a16="http://schemas.microsoft.com/office/drawing/2014/main" id="{2BD25E77-6814-4684-9CA7-4B72B3B31904}"/>
            </a:ext>
          </a:extLst>
        </xdr:cNvPr>
        <xdr:cNvSpPr/>
      </xdr:nvSpPr>
      <xdr:spPr>
        <a:xfrm rot="10800000">
          <a:off x="16449675" y="1232638"/>
          <a:ext cx="383720" cy="3158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108</xdr:col>
      <xdr:colOff>90317</xdr:colOff>
      <xdr:row>8</xdr:row>
      <xdr:rowOff>32488</xdr:rowOff>
    </xdr:from>
    <xdr:to>
      <xdr:col>109</xdr:col>
      <xdr:colOff>383720</xdr:colOff>
      <xdr:row>9</xdr:row>
      <xdr:rowOff>138792</xdr:rowOff>
    </xdr:to>
    <xdr:sp macro="" textlink="">
      <xdr:nvSpPr>
        <xdr:cNvPr id="5" name="Ok: Sağ 4">
          <a:extLst>
            <a:ext uri="{FF2B5EF4-FFF2-40B4-BE49-F238E27FC236}">
              <a16:creationId xmlns:a16="http://schemas.microsoft.com/office/drawing/2014/main" id="{5791459C-FC54-4E41-B65B-5A84152BE1E4}"/>
            </a:ext>
          </a:extLst>
        </xdr:cNvPr>
        <xdr:cNvSpPr/>
      </xdr:nvSpPr>
      <xdr:spPr>
        <a:xfrm rot="10800000">
          <a:off x="16655143" y="1257131"/>
          <a:ext cx="383720" cy="3104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O234"/>
  <sheetViews>
    <sheetView tabSelected="1" topLeftCell="A72" zoomScale="70" zoomScaleNormal="70" workbookViewId="0">
      <selection activeCell="BD15" sqref="BD15"/>
    </sheetView>
  </sheetViews>
  <sheetFormatPr defaultColWidth="6.73046875" defaultRowHeight="39.950000000000003" customHeight="1" x14ac:dyDescent="0.4"/>
  <cols>
    <col min="1" max="1" width="3.73046875" style="13" bestFit="1" customWidth="1"/>
    <col min="2" max="2" width="9.73046875" style="13" customWidth="1"/>
    <col min="3" max="6" width="3.73046875" style="13" customWidth="1"/>
    <col min="7" max="7" width="4.265625" style="13" bestFit="1" customWidth="1"/>
    <col min="8" max="11" width="3.73046875" style="13" customWidth="1"/>
    <col min="12" max="53" width="4" style="13" customWidth="1"/>
    <col min="54" max="55" width="6.73046875" style="13"/>
    <col min="56" max="56" width="6.73046875" style="13" customWidth="1"/>
    <col min="57" max="57" width="6.73046875" style="13" hidden="1" customWidth="1"/>
    <col min="58" max="58" width="6.73046875" style="44" hidden="1" customWidth="1"/>
    <col min="59" max="88" width="3.73046875" style="44" hidden="1" customWidth="1"/>
    <col min="89" max="89" width="10" style="44" hidden="1" customWidth="1"/>
    <col min="90" max="90" width="2.59765625" style="44" hidden="1" customWidth="1"/>
    <col min="91" max="91" width="27.265625" style="13" hidden="1" customWidth="1"/>
    <col min="92" max="92" width="3.73046875" style="13" hidden="1" customWidth="1"/>
    <col min="93" max="93" width="27.265625" style="13" hidden="1" customWidth="1"/>
    <col min="94" max="105" width="3.73046875" style="13" hidden="1" customWidth="1"/>
    <col min="106" max="108" width="3.73046875" style="13" customWidth="1"/>
    <col min="109" max="109" width="0" style="13" hidden="1" customWidth="1"/>
    <col min="110" max="113" width="6.73046875" style="13"/>
    <col min="114" max="114" width="14" style="13" customWidth="1"/>
    <col min="115" max="118" width="6.73046875" style="13"/>
    <col min="119" max="119" width="37.1328125" style="13" customWidth="1"/>
    <col min="120" max="120" width="3.73046875" style="13" customWidth="1"/>
    <col min="121" max="16384" width="6.73046875" style="13"/>
  </cols>
  <sheetData>
    <row r="1" spans="1:119" ht="23.45" customHeight="1" x14ac:dyDescent="0.5">
      <c r="B1" s="306" t="s">
        <v>33</v>
      </c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</row>
    <row r="2" spans="1:119" ht="14.1" customHeight="1" x14ac:dyDescent="0.4"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119" ht="15" customHeight="1" x14ac:dyDescent="0.4">
      <c r="A3" s="13" t="s">
        <v>106</v>
      </c>
      <c r="B3" s="304" t="s">
        <v>17</v>
      </c>
      <c r="C3" s="304"/>
      <c r="D3" s="304"/>
      <c r="E3" s="304"/>
      <c r="F3" s="304"/>
      <c r="G3" s="304"/>
      <c r="H3" s="304"/>
      <c r="I3" s="304"/>
      <c r="J3" s="304"/>
      <c r="K3" s="13" t="s">
        <v>30</v>
      </c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L3" s="314"/>
      <c r="AM3" s="314"/>
      <c r="AN3" s="314"/>
      <c r="AO3" s="23"/>
      <c r="AP3" s="23"/>
      <c r="AQ3" s="23"/>
      <c r="AR3" s="23"/>
      <c r="AS3" s="23"/>
      <c r="AT3" s="23"/>
      <c r="AU3" s="23"/>
    </row>
    <row r="4" spans="1:119" ht="15" x14ac:dyDescent="0.4">
      <c r="B4" s="304" t="s">
        <v>18</v>
      </c>
      <c r="C4" s="304"/>
      <c r="D4" s="304"/>
      <c r="E4" s="304"/>
      <c r="F4" s="304"/>
      <c r="G4" s="304"/>
      <c r="H4" s="304"/>
      <c r="I4" s="304"/>
      <c r="J4" s="304"/>
      <c r="K4" s="13" t="s">
        <v>30</v>
      </c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315" t="s">
        <v>50</v>
      </c>
      <c r="AK4" s="315"/>
      <c r="AL4" s="315"/>
      <c r="AM4" s="315"/>
      <c r="AN4" s="315"/>
      <c r="AO4" s="315"/>
      <c r="AP4" s="315"/>
      <c r="AQ4" s="315"/>
      <c r="AR4" s="315"/>
      <c r="AS4" s="315"/>
      <c r="AT4" s="113"/>
      <c r="AU4" s="113"/>
      <c r="AV4" s="13" t="s">
        <v>22</v>
      </c>
      <c r="AZ4" s="311">
        <v>2018</v>
      </c>
      <c r="BA4" s="311"/>
      <c r="BB4" s="311"/>
    </row>
    <row r="5" spans="1:119" ht="14.1" customHeight="1" x14ac:dyDescent="0.4">
      <c r="B5" s="304" t="s">
        <v>19</v>
      </c>
      <c r="C5" s="304"/>
      <c r="D5" s="304"/>
      <c r="E5" s="304"/>
      <c r="F5" s="304"/>
      <c r="G5" s="304"/>
      <c r="H5" s="304"/>
      <c r="I5" s="304"/>
      <c r="J5" s="304"/>
      <c r="K5" s="13" t="s">
        <v>30</v>
      </c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5" t="s">
        <v>48</v>
      </c>
      <c r="AK5" s="235"/>
      <c r="AL5" s="235"/>
      <c r="AM5" s="235"/>
      <c r="AN5" s="235"/>
      <c r="AO5" s="235" t="s">
        <v>49</v>
      </c>
      <c r="AP5" s="235"/>
      <c r="AQ5" s="235"/>
      <c r="AR5" s="235"/>
      <c r="AS5" s="235"/>
      <c r="AV5" s="13" t="s">
        <v>21</v>
      </c>
      <c r="AZ5" s="313" t="s">
        <v>138</v>
      </c>
      <c r="BA5" s="313"/>
      <c r="BB5" s="313"/>
      <c r="DE5" s="317" t="s">
        <v>124</v>
      </c>
      <c r="DF5" s="317"/>
      <c r="DG5" s="317"/>
      <c r="DH5" s="317"/>
      <c r="DI5" s="317"/>
      <c r="DJ5" s="317"/>
      <c r="DK5" s="317"/>
      <c r="DL5" s="317"/>
      <c r="DM5" s="317"/>
      <c r="DN5" s="317"/>
      <c r="DO5" s="317"/>
    </row>
    <row r="6" spans="1:119" ht="14.1" customHeight="1" thickBot="1" x14ac:dyDescent="0.45">
      <c r="B6" s="304" t="s">
        <v>136</v>
      </c>
      <c r="C6" s="304"/>
      <c r="D6" s="304"/>
      <c r="E6" s="304"/>
      <c r="F6" s="304"/>
      <c r="G6" s="304"/>
      <c r="H6" s="304"/>
      <c r="I6" s="304"/>
      <c r="J6" s="304"/>
      <c r="K6" s="13" t="s">
        <v>30</v>
      </c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319">
        <v>0</v>
      </c>
      <c r="AK6" s="319"/>
      <c r="AL6" s="319"/>
      <c r="AM6" s="319"/>
      <c r="AN6" s="319"/>
      <c r="AO6" s="319">
        <f>BB20</f>
        <v>0</v>
      </c>
      <c r="AP6" s="319"/>
      <c r="AQ6" s="319"/>
      <c r="AR6" s="319"/>
      <c r="AS6" s="319"/>
      <c r="AV6" s="13" t="s">
        <v>64</v>
      </c>
      <c r="AZ6" s="311">
        <v>5</v>
      </c>
      <c r="BA6" s="311"/>
      <c r="BB6" s="311"/>
      <c r="DE6" s="317"/>
      <c r="DF6" s="317"/>
      <c r="DG6" s="317"/>
      <c r="DH6" s="317"/>
      <c r="DI6" s="317"/>
      <c r="DJ6" s="317"/>
      <c r="DK6" s="317"/>
      <c r="DL6" s="317"/>
      <c r="DM6" s="317"/>
      <c r="DN6" s="317"/>
      <c r="DO6" s="317"/>
    </row>
    <row r="7" spans="1:119" ht="16.5" customHeight="1" thickBot="1" x14ac:dyDescent="0.55000000000000004">
      <c r="B7" s="304" t="s">
        <v>90</v>
      </c>
      <c r="C7" s="304"/>
      <c r="D7" s="304"/>
      <c r="E7" s="304"/>
      <c r="F7" s="304"/>
      <c r="G7" s="304"/>
      <c r="H7" s="304"/>
      <c r="I7" s="304"/>
      <c r="J7" s="304"/>
      <c r="K7" s="13" t="s">
        <v>30</v>
      </c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23"/>
      <c r="W7" s="23"/>
      <c r="X7" s="23"/>
      <c r="Y7" s="23"/>
      <c r="Z7" s="306" t="s">
        <v>20</v>
      </c>
      <c r="AA7" s="306"/>
      <c r="AB7" s="306"/>
      <c r="AC7" s="306"/>
      <c r="AD7" s="23"/>
      <c r="AE7" s="23"/>
      <c r="AF7" s="23"/>
      <c r="AG7" s="23"/>
      <c r="AH7" s="23"/>
      <c r="AI7" s="23"/>
      <c r="AJ7" s="219" t="s">
        <v>139</v>
      </c>
      <c r="AK7" s="220"/>
      <c r="AL7" s="220"/>
      <c r="AM7" s="220"/>
      <c r="AN7" s="220"/>
      <c r="AO7" s="220"/>
      <c r="AP7" s="220"/>
      <c r="AQ7" s="220"/>
      <c r="AR7" s="220"/>
      <c r="AS7" s="221"/>
      <c r="AT7" s="307">
        <v>43465</v>
      </c>
      <c r="AU7" s="308"/>
      <c r="AV7" s="308"/>
      <c r="AW7" s="308"/>
      <c r="AX7" s="308"/>
      <c r="AY7" s="308"/>
      <c r="AZ7" s="308"/>
      <c r="BA7" s="308"/>
      <c r="BB7" s="309"/>
      <c r="DE7" s="316" t="s">
        <v>141</v>
      </c>
      <c r="DF7" s="316"/>
      <c r="DG7" s="316"/>
      <c r="DH7" s="316"/>
      <c r="DI7" s="316"/>
      <c r="DJ7" s="316"/>
      <c r="DK7" s="316"/>
      <c r="DL7" s="316"/>
      <c r="DM7" s="316"/>
      <c r="DN7" s="316"/>
      <c r="DO7" s="316"/>
    </row>
    <row r="8" spans="1:119" ht="16.5" customHeight="1" thickBot="1" x14ac:dyDescent="0.55000000000000004">
      <c r="B8" s="113"/>
      <c r="C8" s="113"/>
      <c r="D8" s="113"/>
      <c r="E8" s="113"/>
      <c r="F8" s="113"/>
      <c r="G8" s="113"/>
      <c r="H8" s="113"/>
      <c r="I8" s="113"/>
      <c r="J8" s="113"/>
      <c r="L8" s="45"/>
      <c r="M8" s="45"/>
      <c r="N8" s="45"/>
      <c r="O8" s="45"/>
      <c r="P8" s="45"/>
      <c r="Q8" s="119"/>
      <c r="R8" s="45"/>
      <c r="S8" s="45"/>
      <c r="T8" s="45"/>
      <c r="U8" s="45"/>
      <c r="V8" s="23"/>
      <c r="W8" s="23"/>
      <c r="X8" s="23"/>
      <c r="Y8" s="23"/>
      <c r="Z8" s="118"/>
      <c r="AA8" s="118"/>
      <c r="AB8" s="118"/>
      <c r="AC8" s="118"/>
      <c r="AD8" s="23"/>
      <c r="AE8" s="23"/>
      <c r="AF8" s="23"/>
      <c r="AG8" s="23"/>
      <c r="AH8" s="23"/>
      <c r="AI8" s="23"/>
      <c r="AJ8" s="219" t="s">
        <v>140</v>
      </c>
      <c r="AK8" s="220"/>
      <c r="AL8" s="220"/>
      <c r="AM8" s="220"/>
      <c r="AN8" s="220"/>
      <c r="AO8" s="220"/>
      <c r="AP8" s="220"/>
      <c r="AQ8" s="220"/>
      <c r="AR8" s="220"/>
      <c r="AS8" s="221"/>
      <c r="AT8" s="307">
        <v>43104</v>
      </c>
      <c r="AU8" s="308"/>
      <c r="AV8" s="308"/>
      <c r="AW8" s="308"/>
      <c r="AX8" s="308"/>
      <c r="AY8" s="308"/>
      <c r="AZ8" s="308"/>
      <c r="BA8" s="308"/>
      <c r="BB8" s="309"/>
      <c r="DE8" s="316"/>
      <c r="DF8" s="316"/>
      <c r="DG8" s="316"/>
      <c r="DH8" s="316"/>
      <c r="DI8" s="316"/>
      <c r="DJ8" s="316"/>
      <c r="DK8" s="316"/>
      <c r="DL8" s="316"/>
      <c r="DM8" s="316"/>
      <c r="DN8" s="316"/>
      <c r="DO8" s="316"/>
    </row>
    <row r="9" spans="1:119" ht="23.45" customHeight="1" thickBot="1" x14ac:dyDescent="0.45">
      <c r="B9" s="259" t="s">
        <v>101</v>
      </c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59"/>
      <c r="BB9" s="259"/>
      <c r="BC9" s="259"/>
      <c r="DE9" s="310" t="s">
        <v>137</v>
      </c>
      <c r="DF9" s="310"/>
      <c r="DG9" s="310"/>
      <c r="DH9" s="310"/>
      <c r="DI9" s="310"/>
      <c r="DJ9" s="310"/>
      <c r="DK9" s="310"/>
      <c r="DL9" s="310"/>
      <c r="DM9" s="310"/>
      <c r="DN9" s="310"/>
      <c r="DO9" s="310"/>
    </row>
    <row r="10" spans="1:119" ht="20.100000000000001" customHeight="1" x14ac:dyDescent="0.4">
      <c r="B10" s="199" t="s">
        <v>0</v>
      </c>
      <c r="C10" s="200"/>
      <c r="D10" s="200"/>
      <c r="E10" s="200"/>
      <c r="F10" s="200"/>
      <c r="G10" s="200"/>
      <c r="H10" s="200"/>
      <c r="I10" s="200"/>
      <c r="J10" s="200"/>
      <c r="K10" s="201"/>
      <c r="M10" s="301">
        <f>$AT$7</f>
        <v>43465</v>
      </c>
      <c r="N10" s="302"/>
      <c r="O10" s="302"/>
      <c r="P10" s="302"/>
      <c r="Q10" s="302"/>
      <c r="R10" s="302"/>
      <c r="S10" s="303"/>
      <c r="T10" s="120"/>
      <c r="U10" s="301">
        <f>IF($AZ$6&gt;1,$AT$7+7,"")</f>
        <v>43472</v>
      </c>
      <c r="V10" s="302"/>
      <c r="W10" s="302"/>
      <c r="X10" s="302"/>
      <c r="Y10" s="302"/>
      <c r="Z10" s="302"/>
      <c r="AA10" s="303"/>
      <c r="AB10" s="120"/>
      <c r="AC10" s="301">
        <f>IF($AZ$6&gt;2,$AT$7+14,"")</f>
        <v>43479</v>
      </c>
      <c r="AD10" s="302"/>
      <c r="AE10" s="302"/>
      <c r="AF10" s="302"/>
      <c r="AG10" s="302"/>
      <c r="AH10" s="302"/>
      <c r="AI10" s="303"/>
      <c r="AJ10" s="120"/>
      <c r="AK10" s="301">
        <f>IF($AZ$6&gt;3,$AT$7+21,"")</f>
        <v>43486</v>
      </c>
      <c r="AL10" s="302"/>
      <c r="AM10" s="302"/>
      <c r="AN10" s="302"/>
      <c r="AO10" s="302"/>
      <c r="AP10" s="302"/>
      <c r="AQ10" s="303"/>
      <c r="AR10" s="120"/>
      <c r="AS10" s="301">
        <f>IF($AZ$6&gt;4,$AT$7+28,"")</f>
        <v>43493</v>
      </c>
      <c r="AT10" s="302"/>
      <c r="AU10" s="302"/>
      <c r="AV10" s="302"/>
      <c r="AW10" s="302"/>
      <c r="AX10" s="302"/>
      <c r="AY10" s="303"/>
      <c r="BA10" s="199" t="s">
        <v>11</v>
      </c>
      <c r="BB10" s="200"/>
      <c r="BC10" s="201"/>
      <c r="BW10" s="44" t="str">
        <f t="shared" ref="BW10:BW15" si="0">IF(AX42="Pazartesi",AO42,"")</f>
        <v/>
      </c>
      <c r="BX10" s="44" t="str">
        <f t="shared" ref="BX10:BX15" si="1">IF(AX42="SALI",AO42,"")</f>
        <v/>
      </c>
      <c r="BY10" s="44" t="str">
        <f t="shared" ref="BY10:BY15" si="2">IF(AX42="ÇARŞAMBA",AO42,"")</f>
        <v/>
      </c>
      <c r="BZ10" s="44" t="str">
        <f t="shared" ref="BZ10:BZ15" si="3">IF(AX42="PERŞEMBE",AO42,"")</f>
        <v/>
      </c>
      <c r="CA10" s="44" t="str">
        <f t="shared" ref="CA10:CA15" si="4">IF(AX42="CUMA",AO42,"")</f>
        <v/>
      </c>
      <c r="CB10" s="44" t="str">
        <f t="shared" ref="CB10:CB15" si="5">IF(AX42="CUMARTESİ",AO42,"")</f>
        <v/>
      </c>
      <c r="CC10" s="44" t="str">
        <f t="shared" ref="CC10:CC15" si="6">IF(AX42="Pazar",AO42,"")</f>
        <v/>
      </c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</row>
    <row r="11" spans="1:119" ht="20.100000000000001" customHeight="1" thickBot="1" x14ac:dyDescent="0.45">
      <c r="B11" s="202"/>
      <c r="C11" s="203"/>
      <c r="D11" s="203"/>
      <c r="E11" s="203"/>
      <c r="F11" s="203"/>
      <c r="G11" s="203"/>
      <c r="H11" s="203"/>
      <c r="I11" s="203"/>
      <c r="J11" s="203"/>
      <c r="K11" s="204"/>
      <c r="M11" s="121">
        <f>$AT$7</f>
        <v>43465</v>
      </c>
      <c r="N11" s="121">
        <f>$AT$7+1</f>
        <v>43466</v>
      </c>
      <c r="O11" s="121">
        <f>$AT$7+2</f>
        <v>43467</v>
      </c>
      <c r="P11" s="121">
        <f>$AT$7+3</f>
        <v>43468</v>
      </c>
      <c r="Q11" s="121">
        <f>$AT$7+4</f>
        <v>43469</v>
      </c>
      <c r="R11" s="121">
        <f>$AT$7+5</f>
        <v>43470</v>
      </c>
      <c r="S11" s="121">
        <f>$AT$7+6</f>
        <v>43471</v>
      </c>
      <c r="T11" s="120"/>
      <c r="U11" s="121">
        <f>IF($AZ$6&gt;1,$AT$7+7,"")</f>
        <v>43472</v>
      </c>
      <c r="V11" s="121">
        <f>IF($AZ$6&gt;1,$AT$7+8,"")</f>
        <v>43473</v>
      </c>
      <c r="W11" s="121">
        <f>IF($AZ$6&gt;1,$AT$7+9,"")</f>
        <v>43474</v>
      </c>
      <c r="X11" s="121">
        <f>IF($AZ$6&gt;1,$AT$7+10,"")</f>
        <v>43475</v>
      </c>
      <c r="Y11" s="121">
        <f>IF($AZ$6&gt;1,$AT$7+11,"")</f>
        <v>43476</v>
      </c>
      <c r="Z11" s="121">
        <f>IF($AZ$6&gt;1,$AT$7+12,"")</f>
        <v>43477</v>
      </c>
      <c r="AA11" s="121">
        <f>IF($AZ$6&gt;1,$AT$7+13,"")</f>
        <v>43478</v>
      </c>
      <c r="AB11" s="120"/>
      <c r="AC11" s="121">
        <f>IF($AZ$6&gt;2,$AT$7+14,"")</f>
        <v>43479</v>
      </c>
      <c r="AD11" s="121">
        <f>IF($AZ$6&gt;2,$AT$7+15,"")</f>
        <v>43480</v>
      </c>
      <c r="AE11" s="121">
        <f>IF($AZ$6&gt;2,$AT$7+16,"")</f>
        <v>43481</v>
      </c>
      <c r="AF11" s="121">
        <f>IF($AZ$6&gt;2,$AT$7+17,"")</f>
        <v>43482</v>
      </c>
      <c r="AG11" s="121">
        <f>IF($AZ$6&gt;2,$AT$7+18,"")</f>
        <v>43483</v>
      </c>
      <c r="AH11" s="121">
        <f>IF($AZ$6&gt;2,$AT$7+19,"")</f>
        <v>43484</v>
      </c>
      <c r="AI11" s="121">
        <f>IF($AZ$6&gt;2,$AT$7+20,"")</f>
        <v>43485</v>
      </c>
      <c r="AJ11" s="120"/>
      <c r="AK11" s="121">
        <f>IF($AZ$6&gt;3,$AT$7+21,"")</f>
        <v>43486</v>
      </c>
      <c r="AL11" s="121">
        <f>IF($AZ$6&gt;3,$AT$7+22,"")</f>
        <v>43487</v>
      </c>
      <c r="AM11" s="121">
        <f>IF($AZ$6&gt;3,$AT$7+23,"")</f>
        <v>43488</v>
      </c>
      <c r="AN11" s="121">
        <f>IF($AZ$6&gt;3,$AT$7+24,"")</f>
        <v>43489</v>
      </c>
      <c r="AO11" s="121">
        <f>IF($AZ$6&gt;3,$AT$7+25,"")</f>
        <v>43490</v>
      </c>
      <c r="AP11" s="121">
        <f>IF($AZ$6&gt;3,$AT$7+26,"")</f>
        <v>43491</v>
      </c>
      <c r="AQ11" s="121">
        <f>IF($AZ$6&gt;3,$AT$7+27,"")</f>
        <v>43492</v>
      </c>
      <c r="AR11" s="120"/>
      <c r="AS11" s="121">
        <f>IF($AZ$6&gt;4,$AT$7+28,"")</f>
        <v>43493</v>
      </c>
      <c r="AT11" s="121">
        <f>IF($AZ$6&gt;4,$AT$7+29,"")</f>
        <v>43494</v>
      </c>
      <c r="AU11" s="121">
        <f>IF($AZ$6&gt;4,$AT$7+30,"")</f>
        <v>43495</v>
      </c>
      <c r="AV11" s="121">
        <f>IF($AZ$6&gt;4,$AT$7+31,"")</f>
        <v>43496</v>
      </c>
      <c r="AW11" s="121">
        <f>IF($AZ$6&gt;4,$AT$7+32,"")</f>
        <v>43497</v>
      </c>
      <c r="AX11" s="121">
        <f>IF($AZ$6&gt;4,$AT$7+33,"")</f>
        <v>43498</v>
      </c>
      <c r="AY11" s="121">
        <f>IF($AZ$6&gt;4,$AT$7+34,"")</f>
        <v>43499</v>
      </c>
      <c r="BA11" s="202"/>
      <c r="BB11" s="203"/>
      <c r="BC11" s="204"/>
      <c r="BG11" s="44" t="s">
        <v>39</v>
      </c>
      <c r="BH11" s="44" t="s">
        <v>35</v>
      </c>
      <c r="BI11" s="44" t="s">
        <v>36</v>
      </c>
      <c r="BJ11" s="44" t="s">
        <v>34</v>
      </c>
      <c r="BK11" s="44" t="s">
        <v>37</v>
      </c>
      <c r="BL11" s="44" t="s">
        <v>38</v>
      </c>
      <c r="BM11" s="44" t="s">
        <v>34</v>
      </c>
      <c r="BP11" s="44" t="s">
        <v>39</v>
      </c>
      <c r="BQ11" s="44" t="s">
        <v>35</v>
      </c>
      <c r="BR11" s="44" t="s">
        <v>36</v>
      </c>
      <c r="BS11" s="44" t="s">
        <v>34</v>
      </c>
      <c r="BT11" s="44" t="s">
        <v>37</v>
      </c>
      <c r="BU11" s="44" t="s">
        <v>38</v>
      </c>
      <c r="BV11" s="44" t="s">
        <v>34</v>
      </c>
      <c r="BW11" s="44" t="str">
        <f t="shared" si="0"/>
        <v/>
      </c>
      <c r="BX11" s="44" t="str">
        <f t="shared" si="1"/>
        <v/>
      </c>
      <c r="BY11" s="44" t="str">
        <f t="shared" si="2"/>
        <v/>
      </c>
      <c r="BZ11" s="44" t="str">
        <f t="shared" si="3"/>
        <v/>
      </c>
      <c r="CA11" s="44" t="str">
        <f t="shared" si="4"/>
        <v/>
      </c>
      <c r="CB11" s="44" t="str">
        <f t="shared" si="5"/>
        <v/>
      </c>
      <c r="CC11" s="44" t="str">
        <f t="shared" si="6"/>
        <v/>
      </c>
    </row>
    <row r="12" spans="1:119" ht="20.45" customHeight="1" thickBot="1" x14ac:dyDescent="0.45">
      <c r="B12" s="147" t="s">
        <v>1</v>
      </c>
      <c r="C12" s="148"/>
      <c r="D12" s="148"/>
      <c r="E12" s="281" t="s">
        <v>3</v>
      </c>
      <c r="F12" s="282"/>
      <c r="G12" s="282"/>
      <c r="H12" s="282"/>
      <c r="I12" s="282"/>
      <c r="J12" s="282"/>
      <c r="K12" s="283"/>
      <c r="M12" s="2">
        <f t="shared" ref="M12:S16" si="7">IF($AZ$6&gt;0,BG12,0)</f>
        <v>0</v>
      </c>
      <c r="N12" s="2">
        <f t="shared" si="7"/>
        <v>0</v>
      </c>
      <c r="O12" s="2">
        <f t="shared" si="7"/>
        <v>0</v>
      </c>
      <c r="P12" s="2">
        <f t="shared" si="7"/>
        <v>0</v>
      </c>
      <c r="Q12" s="2">
        <f t="shared" si="7"/>
        <v>0</v>
      </c>
      <c r="R12" s="2">
        <f t="shared" si="7"/>
        <v>0</v>
      </c>
      <c r="S12" s="2">
        <f t="shared" si="7"/>
        <v>0</v>
      </c>
      <c r="T12" s="46"/>
      <c r="U12" s="2">
        <f>IF($AZ$6&gt;1,BG12,0)</f>
        <v>0</v>
      </c>
      <c r="V12" s="2">
        <f t="shared" ref="V12:AA16" si="8">IF($AZ$6&gt;1,BH12,0)</f>
        <v>0</v>
      </c>
      <c r="W12" s="2">
        <f t="shared" si="8"/>
        <v>0</v>
      </c>
      <c r="X12" s="2">
        <f t="shared" si="8"/>
        <v>0</v>
      </c>
      <c r="Y12" s="2">
        <f t="shared" si="8"/>
        <v>0</v>
      </c>
      <c r="Z12" s="2">
        <f t="shared" si="8"/>
        <v>0</v>
      </c>
      <c r="AA12" s="2">
        <f t="shared" si="8"/>
        <v>0</v>
      </c>
      <c r="AB12" s="46"/>
      <c r="AC12" s="2">
        <f>IF($AZ$6&gt;2,BG12,0)</f>
        <v>0</v>
      </c>
      <c r="AD12" s="2">
        <f t="shared" ref="AD12:AI16" si="9">IF($AZ$6&gt;2,BH12,0)</f>
        <v>0</v>
      </c>
      <c r="AE12" s="2">
        <f t="shared" si="9"/>
        <v>0</v>
      </c>
      <c r="AF12" s="2">
        <f t="shared" si="9"/>
        <v>0</v>
      </c>
      <c r="AG12" s="2">
        <f t="shared" si="9"/>
        <v>0</v>
      </c>
      <c r="AH12" s="2">
        <f t="shared" si="9"/>
        <v>0</v>
      </c>
      <c r="AI12" s="2">
        <f t="shared" si="9"/>
        <v>0</v>
      </c>
      <c r="AJ12" s="46"/>
      <c r="AK12" s="2">
        <f t="shared" ref="AK12:AQ16" si="10">IF($AZ$6&gt;3,BG12,0)</f>
        <v>0</v>
      </c>
      <c r="AL12" s="2">
        <f t="shared" si="10"/>
        <v>0</v>
      </c>
      <c r="AM12" s="2">
        <f t="shared" si="10"/>
        <v>0</v>
      </c>
      <c r="AN12" s="2">
        <f t="shared" si="10"/>
        <v>0</v>
      </c>
      <c r="AO12" s="2">
        <f t="shared" si="10"/>
        <v>0</v>
      </c>
      <c r="AP12" s="2">
        <f t="shared" si="10"/>
        <v>0</v>
      </c>
      <c r="AQ12" s="2">
        <f t="shared" si="10"/>
        <v>0</v>
      </c>
      <c r="AR12" s="46"/>
      <c r="AS12" s="2">
        <f>IF($AZ$6&gt;4,BG12,0)</f>
        <v>0</v>
      </c>
      <c r="AT12" s="2">
        <f t="shared" ref="AT12:AY16" si="11">IF($AZ$6&gt;4,BH12,0)</f>
        <v>0</v>
      </c>
      <c r="AU12" s="2">
        <f t="shared" si="11"/>
        <v>0</v>
      </c>
      <c r="AV12" s="2"/>
      <c r="AW12" s="2">
        <f t="shared" si="11"/>
        <v>0</v>
      </c>
      <c r="AX12" s="2">
        <f t="shared" si="11"/>
        <v>0</v>
      </c>
      <c r="AY12" s="2">
        <f t="shared" si="11"/>
        <v>0</v>
      </c>
      <c r="AZ12" s="44"/>
      <c r="BA12" s="2">
        <f>SUM(M12:AY12)</f>
        <v>0</v>
      </c>
      <c r="BB12" s="284">
        <f>BA12+BA13</f>
        <v>0</v>
      </c>
      <c r="BC12" s="285"/>
      <c r="BG12" s="44">
        <f>SUM(BG25:BG45)</f>
        <v>0</v>
      </c>
      <c r="BH12" s="44">
        <f t="shared" ref="BH12:BM12" si="12">SUM(BH25:BH45)</f>
        <v>0</v>
      </c>
      <c r="BI12" s="44">
        <f t="shared" si="12"/>
        <v>0</v>
      </c>
      <c r="BJ12" s="44">
        <f t="shared" si="12"/>
        <v>0</v>
      </c>
      <c r="BK12" s="44">
        <f t="shared" si="12"/>
        <v>0</v>
      </c>
      <c r="BL12" s="44">
        <f t="shared" si="12"/>
        <v>0</v>
      </c>
      <c r="BM12" s="44">
        <f t="shared" si="12"/>
        <v>0</v>
      </c>
      <c r="BW12" s="44" t="str">
        <f t="shared" si="0"/>
        <v/>
      </c>
      <c r="BX12" s="44" t="str">
        <f t="shared" si="1"/>
        <v/>
      </c>
      <c r="BY12" s="44" t="str">
        <f t="shared" si="2"/>
        <v/>
      </c>
      <c r="BZ12" s="44" t="str">
        <f t="shared" si="3"/>
        <v/>
      </c>
      <c r="CA12" s="44" t="str">
        <f t="shared" si="4"/>
        <v/>
      </c>
      <c r="CB12" s="44" t="str">
        <f t="shared" si="5"/>
        <v/>
      </c>
      <c r="CC12" s="44" t="str">
        <f t="shared" si="6"/>
        <v/>
      </c>
    </row>
    <row r="13" spans="1:119" ht="20.45" customHeight="1" thickBot="1" x14ac:dyDescent="0.45">
      <c r="B13" s="153"/>
      <c r="C13" s="154"/>
      <c r="D13" s="154"/>
      <c r="E13" s="288" t="s">
        <v>4</v>
      </c>
      <c r="F13" s="289"/>
      <c r="G13" s="289"/>
      <c r="H13" s="289"/>
      <c r="I13" s="289"/>
      <c r="J13" s="289"/>
      <c r="K13" s="290"/>
      <c r="M13" s="2">
        <f>IF($AZ$6&gt;0,BG13,0)</f>
        <v>0</v>
      </c>
      <c r="N13" s="2">
        <f t="shared" si="7"/>
        <v>0</v>
      </c>
      <c r="O13" s="2">
        <f t="shared" si="7"/>
        <v>0</v>
      </c>
      <c r="P13" s="2">
        <f t="shared" si="7"/>
        <v>0</v>
      </c>
      <c r="Q13" s="2">
        <f t="shared" si="7"/>
        <v>0</v>
      </c>
      <c r="R13" s="2">
        <f t="shared" si="7"/>
        <v>0</v>
      </c>
      <c r="S13" s="2">
        <f t="shared" si="7"/>
        <v>0</v>
      </c>
      <c r="T13" s="46"/>
      <c r="U13" s="2">
        <f>IF($AZ$6&gt;1,BG13,0)</f>
        <v>0</v>
      </c>
      <c r="V13" s="2">
        <f t="shared" si="8"/>
        <v>0</v>
      </c>
      <c r="W13" s="2">
        <f t="shared" si="8"/>
        <v>0</v>
      </c>
      <c r="X13" s="2">
        <f t="shared" si="8"/>
        <v>0</v>
      </c>
      <c r="Y13" s="2">
        <f t="shared" si="8"/>
        <v>0</v>
      </c>
      <c r="Z13" s="2">
        <f t="shared" si="8"/>
        <v>0</v>
      </c>
      <c r="AA13" s="2">
        <f t="shared" si="8"/>
        <v>0</v>
      </c>
      <c r="AB13" s="46"/>
      <c r="AC13" s="2">
        <f t="shared" ref="AC13:AC16" si="13">IF($AZ$6&gt;2,BG13,0)</f>
        <v>0</v>
      </c>
      <c r="AD13" s="2">
        <f t="shared" si="9"/>
        <v>0</v>
      </c>
      <c r="AE13" s="2">
        <f t="shared" si="9"/>
        <v>0</v>
      </c>
      <c r="AF13" s="2">
        <f t="shared" si="9"/>
        <v>0</v>
      </c>
      <c r="AG13" s="2">
        <f t="shared" si="9"/>
        <v>0</v>
      </c>
      <c r="AH13" s="2">
        <f t="shared" si="9"/>
        <v>0</v>
      </c>
      <c r="AI13" s="2">
        <f t="shared" si="9"/>
        <v>0</v>
      </c>
      <c r="AJ13" s="46"/>
      <c r="AK13" s="2">
        <f>IF($AZ$6&gt;3,BG13,0)</f>
        <v>0</v>
      </c>
      <c r="AL13" s="2">
        <f t="shared" si="10"/>
        <v>0</v>
      </c>
      <c r="AM13" s="2">
        <f t="shared" si="10"/>
        <v>0</v>
      </c>
      <c r="AN13" s="2">
        <f t="shared" si="10"/>
        <v>0</v>
      </c>
      <c r="AO13" s="2">
        <f t="shared" si="10"/>
        <v>0</v>
      </c>
      <c r="AP13" s="2">
        <f t="shared" si="10"/>
        <v>0</v>
      </c>
      <c r="AQ13" s="2">
        <f t="shared" si="10"/>
        <v>0</v>
      </c>
      <c r="AR13" s="46"/>
      <c r="AS13" s="2">
        <f>IF($AZ$6&gt;4,BG13,0)</f>
        <v>0</v>
      </c>
      <c r="AT13" s="2">
        <f t="shared" si="11"/>
        <v>0</v>
      </c>
      <c r="AU13" s="2">
        <f t="shared" si="11"/>
        <v>0</v>
      </c>
      <c r="AV13" s="2">
        <f t="shared" si="11"/>
        <v>0</v>
      </c>
      <c r="AW13" s="2">
        <f t="shared" si="11"/>
        <v>0</v>
      </c>
      <c r="AX13" s="2">
        <f t="shared" si="11"/>
        <v>0</v>
      </c>
      <c r="AY13" s="2">
        <f t="shared" si="11"/>
        <v>0</v>
      </c>
      <c r="AZ13" s="44"/>
      <c r="BA13" s="47">
        <f>SUM(M13:AY13)</f>
        <v>0</v>
      </c>
      <c r="BB13" s="286"/>
      <c r="BC13" s="287"/>
      <c r="BG13" s="44">
        <f>SUM(BP25:BP45)</f>
        <v>0</v>
      </c>
      <c r="BH13" s="44">
        <f t="shared" ref="BH13:BM13" si="14">SUM(BQ25:BQ45)</f>
        <v>0</v>
      </c>
      <c r="BI13" s="44">
        <f t="shared" si="14"/>
        <v>0</v>
      </c>
      <c r="BJ13" s="44">
        <f t="shared" si="14"/>
        <v>0</v>
      </c>
      <c r="BK13" s="44">
        <f t="shared" si="14"/>
        <v>0</v>
      </c>
      <c r="BL13" s="44">
        <f t="shared" si="14"/>
        <v>0</v>
      </c>
      <c r="BM13" s="44">
        <f t="shared" si="14"/>
        <v>0</v>
      </c>
      <c r="BW13" s="44" t="str">
        <f t="shared" si="0"/>
        <v/>
      </c>
      <c r="BX13" s="44" t="str">
        <f t="shared" si="1"/>
        <v/>
      </c>
      <c r="BY13" s="44" t="str">
        <f t="shared" si="2"/>
        <v/>
      </c>
      <c r="BZ13" s="44" t="str">
        <f t="shared" si="3"/>
        <v/>
      </c>
      <c r="CA13" s="44" t="str">
        <f t="shared" si="4"/>
        <v/>
      </c>
      <c r="CB13" s="44" t="str">
        <f t="shared" si="5"/>
        <v/>
      </c>
      <c r="CC13" s="44" t="str">
        <f t="shared" si="6"/>
        <v/>
      </c>
    </row>
    <row r="14" spans="1:119" ht="20.45" customHeight="1" thickBot="1" x14ac:dyDescent="0.45">
      <c r="B14" s="147" t="s">
        <v>2</v>
      </c>
      <c r="C14" s="148"/>
      <c r="D14" s="148"/>
      <c r="E14" s="281" t="s">
        <v>3</v>
      </c>
      <c r="F14" s="282"/>
      <c r="G14" s="282"/>
      <c r="H14" s="282"/>
      <c r="I14" s="282"/>
      <c r="J14" s="282"/>
      <c r="K14" s="283"/>
      <c r="M14" s="2">
        <f>IF($AZ$6&gt;0,BG14,0)</f>
        <v>0</v>
      </c>
      <c r="N14" s="2">
        <f t="shared" si="7"/>
        <v>0</v>
      </c>
      <c r="O14" s="2">
        <f t="shared" si="7"/>
        <v>0</v>
      </c>
      <c r="P14" s="2">
        <f t="shared" si="7"/>
        <v>0</v>
      </c>
      <c r="Q14" s="2">
        <f t="shared" si="7"/>
        <v>0</v>
      </c>
      <c r="R14" s="2">
        <f t="shared" si="7"/>
        <v>0</v>
      </c>
      <c r="S14" s="2">
        <f t="shared" si="7"/>
        <v>0</v>
      </c>
      <c r="T14" s="46"/>
      <c r="U14" s="2">
        <f>IF($AZ$6&gt;1,BG14,0)</f>
        <v>0</v>
      </c>
      <c r="V14" s="2">
        <f t="shared" si="8"/>
        <v>0</v>
      </c>
      <c r="W14" s="2">
        <f t="shared" si="8"/>
        <v>0</v>
      </c>
      <c r="X14" s="2">
        <f t="shared" si="8"/>
        <v>0</v>
      </c>
      <c r="Y14" s="2">
        <f t="shared" si="8"/>
        <v>0</v>
      </c>
      <c r="Z14" s="2">
        <f t="shared" si="8"/>
        <v>0</v>
      </c>
      <c r="AA14" s="2">
        <f t="shared" si="8"/>
        <v>0</v>
      </c>
      <c r="AB14" s="46"/>
      <c r="AC14" s="2">
        <f t="shared" si="13"/>
        <v>0</v>
      </c>
      <c r="AD14" s="2">
        <f t="shared" si="9"/>
        <v>0</v>
      </c>
      <c r="AE14" s="2">
        <f t="shared" si="9"/>
        <v>0</v>
      </c>
      <c r="AF14" s="2">
        <f t="shared" si="9"/>
        <v>0</v>
      </c>
      <c r="AG14" s="2">
        <f t="shared" si="9"/>
        <v>0</v>
      </c>
      <c r="AH14" s="2">
        <f t="shared" si="9"/>
        <v>0</v>
      </c>
      <c r="AI14" s="2">
        <f t="shared" si="9"/>
        <v>0</v>
      </c>
      <c r="AJ14" s="46"/>
      <c r="AK14" s="2">
        <f t="shared" si="10"/>
        <v>0</v>
      </c>
      <c r="AL14" s="2">
        <f t="shared" si="10"/>
        <v>0</v>
      </c>
      <c r="AM14" s="2">
        <f t="shared" si="10"/>
        <v>0</v>
      </c>
      <c r="AN14" s="2">
        <f t="shared" si="10"/>
        <v>0</v>
      </c>
      <c r="AO14" s="2">
        <f t="shared" si="10"/>
        <v>0</v>
      </c>
      <c r="AP14" s="2">
        <f t="shared" si="10"/>
        <v>0</v>
      </c>
      <c r="AQ14" s="2">
        <f t="shared" si="10"/>
        <v>0</v>
      </c>
      <c r="AR14" s="46"/>
      <c r="AS14" s="2">
        <f>IF($AZ$6&gt;4,BG14,0)</f>
        <v>0</v>
      </c>
      <c r="AT14" s="2">
        <f t="shared" si="11"/>
        <v>0</v>
      </c>
      <c r="AU14" s="2">
        <f t="shared" si="11"/>
        <v>0</v>
      </c>
      <c r="AV14" s="2"/>
      <c r="AW14" s="2">
        <f t="shared" si="11"/>
        <v>0</v>
      </c>
      <c r="AX14" s="2">
        <f t="shared" si="11"/>
        <v>0</v>
      </c>
      <c r="AY14" s="2">
        <f t="shared" si="11"/>
        <v>0</v>
      </c>
      <c r="AZ14" s="44"/>
      <c r="BA14" s="48">
        <f>SUM(M14:AY14)</f>
        <v>0</v>
      </c>
      <c r="BB14" s="277">
        <f>BA14+BA15+BA16</f>
        <v>0</v>
      </c>
      <c r="BC14" s="285"/>
      <c r="BG14" s="44">
        <f>SUM(BG48:BG57)</f>
        <v>0</v>
      </c>
      <c r="BH14" s="44">
        <f t="shared" ref="BH14:BM14" si="15">SUM(BH48:BH57)</f>
        <v>0</v>
      </c>
      <c r="BI14" s="44">
        <f t="shared" si="15"/>
        <v>0</v>
      </c>
      <c r="BJ14" s="44">
        <f t="shared" si="15"/>
        <v>0</v>
      </c>
      <c r="BK14" s="44">
        <f t="shared" si="15"/>
        <v>0</v>
      </c>
      <c r="BL14" s="44">
        <f t="shared" si="15"/>
        <v>0</v>
      </c>
      <c r="BM14" s="44">
        <f t="shared" si="15"/>
        <v>0</v>
      </c>
      <c r="BW14" s="44" t="str">
        <f t="shared" si="0"/>
        <v/>
      </c>
      <c r="BX14" s="44" t="str">
        <f t="shared" si="1"/>
        <v/>
      </c>
      <c r="BY14" s="44" t="str">
        <f t="shared" si="2"/>
        <v/>
      </c>
      <c r="BZ14" s="44" t="str">
        <f t="shared" si="3"/>
        <v/>
      </c>
      <c r="CA14" s="44" t="str">
        <f t="shared" si="4"/>
        <v/>
      </c>
      <c r="CB14" s="44" t="str">
        <f t="shared" si="5"/>
        <v/>
      </c>
      <c r="CC14" s="44" t="str">
        <f t="shared" si="6"/>
        <v/>
      </c>
    </row>
    <row r="15" spans="1:119" ht="20.45" customHeight="1" thickBot="1" x14ac:dyDescent="0.45">
      <c r="B15" s="150"/>
      <c r="C15" s="151"/>
      <c r="D15" s="151"/>
      <c r="E15" s="294" t="s">
        <v>4</v>
      </c>
      <c r="F15" s="295"/>
      <c r="G15" s="295"/>
      <c r="H15" s="295"/>
      <c r="I15" s="295"/>
      <c r="J15" s="295"/>
      <c r="K15" s="296"/>
      <c r="M15" s="2">
        <f>IF($AZ$6&gt;0,BG15,0)</f>
        <v>0</v>
      </c>
      <c r="N15" s="2">
        <f t="shared" si="7"/>
        <v>0</v>
      </c>
      <c r="O15" s="2">
        <f t="shared" si="7"/>
        <v>0</v>
      </c>
      <c r="P15" s="2">
        <f t="shared" si="7"/>
        <v>0</v>
      </c>
      <c r="Q15" s="2">
        <f t="shared" si="7"/>
        <v>0</v>
      </c>
      <c r="R15" s="2">
        <f t="shared" si="7"/>
        <v>0</v>
      </c>
      <c r="S15" s="2">
        <f t="shared" si="7"/>
        <v>0</v>
      </c>
      <c r="T15" s="46"/>
      <c r="U15" s="2">
        <f>IF($AZ$6&gt;1,BG15,0)</f>
        <v>0</v>
      </c>
      <c r="V15" s="2">
        <f t="shared" si="8"/>
        <v>0</v>
      </c>
      <c r="W15" s="2">
        <f t="shared" si="8"/>
        <v>0</v>
      </c>
      <c r="X15" s="2">
        <f t="shared" si="8"/>
        <v>0</v>
      </c>
      <c r="Y15" s="2">
        <f t="shared" si="8"/>
        <v>0</v>
      </c>
      <c r="Z15" s="2">
        <f t="shared" si="8"/>
        <v>0</v>
      </c>
      <c r="AA15" s="2">
        <f t="shared" si="8"/>
        <v>0</v>
      </c>
      <c r="AB15" s="46"/>
      <c r="AC15" s="2">
        <f t="shared" si="13"/>
        <v>0</v>
      </c>
      <c r="AD15" s="2">
        <f t="shared" si="9"/>
        <v>0</v>
      </c>
      <c r="AE15" s="2">
        <f t="shared" si="9"/>
        <v>0</v>
      </c>
      <c r="AF15" s="2">
        <f t="shared" si="9"/>
        <v>0</v>
      </c>
      <c r="AG15" s="2">
        <f t="shared" si="9"/>
        <v>0</v>
      </c>
      <c r="AH15" s="2">
        <f t="shared" si="9"/>
        <v>0</v>
      </c>
      <c r="AI15" s="2">
        <f t="shared" si="9"/>
        <v>0</v>
      </c>
      <c r="AJ15" s="46"/>
      <c r="AK15" s="2">
        <f>IF($AZ$6&gt;3,BG15,0)</f>
        <v>0</v>
      </c>
      <c r="AL15" s="2">
        <f t="shared" si="10"/>
        <v>0</v>
      </c>
      <c r="AM15" s="2">
        <f t="shared" si="10"/>
        <v>0</v>
      </c>
      <c r="AN15" s="2">
        <f t="shared" si="10"/>
        <v>0</v>
      </c>
      <c r="AO15" s="2">
        <f t="shared" si="10"/>
        <v>0</v>
      </c>
      <c r="AP15" s="2">
        <f t="shared" si="10"/>
        <v>0</v>
      </c>
      <c r="AQ15" s="2">
        <f t="shared" si="10"/>
        <v>0</v>
      </c>
      <c r="AR15" s="46"/>
      <c r="AS15" s="2">
        <f>IF($AZ$6&gt;4,BG15,0)</f>
        <v>0</v>
      </c>
      <c r="AT15" s="2">
        <f t="shared" si="11"/>
        <v>0</v>
      </c>
      <c r="AU15" s="2">
        <f t="shared" si="11"/>
        <v>0</v>
      </c>
      <c r="AV15" s="2">
        <f t="shared" si="11"/>
        <v>0</v>
      </c>
      <c r="AW15" s="2">
        <f t="shared" si="11"/>
        <v>0</v>
      </c>
      <c r="AX15" s="2">
        <f t="shared" si="11"/>
        <v>0</v>
      </c>
      <c r="AY15" s="2">
        <f t="shared" si="11"/>
        <v>0</v>
      </c>
      <c r="AZ15" s="44"/>
      <c r="BA15" s="49">
        <f>SUM(M15:AY15)</f>
        <v>0</v>
      </c>
      <c r="BB15" s="291"/>
      <c r="BC15" s="292"/>
      <c r="BG15" s="44">
        <f>SUM(BP48:BP57)</f>
        <v>0</v>
      </c>
      <c r="BH15" s="44">
        <f t="shared" ref="BH15:BM15" si="16">SUM(BQ48:BQ57)</f>
        <v>0</v>
      </c>
      <c r="BI15" s="44">
        <f t="shared" si="16"/>
        <v>0</v>
      </c>
      <c r="BJ15" s="44">
        <f t="shared" si="16"/>
        <v>0</v>
      </c>
      <c r="BK15" s="44">
        <f t="shared" si="16"/>
        <v>0</v>
      </c>
      <c r="BL15" s="44">
        <f t="shared" si="16"/>
        <v>0</v>
      </c>
      <c r="BM15" s="44">
        <f t="shared" si="16"/>
        <v>0</v>
      </c>
      <c r="BW15" s="44" t="str">
        <f t="shared" si="0"/>
        <v/>
      </c>
      <c r="BX15" s="44" t="str">
        <f t="shared" si="1"/>
        <v/>
      </c>
      <c r="BY15" s="44" t="str">
        <f t="shared" si="2"/>
        <v/>
      </c>
      <c r="BZ15" s="44" t="str">
        <f t="shared" si="3"/>
        <v/>
      </c>
      <c r="CA15" s="44" t="str">
        <f t="shared" si="4"/>
        <v/>
      </c>
      <c r="CB15" s="44" t="str">
        <f t="shared" si="5"/>
        <v/>
      </c>
      <c r="CC15" s="44" t="str">
        <f t="shared" si="6"/>
        <v/>
      </c>
    </row>
    <row r="16" spans="1:119" ht="20.45" customHeight="1" thickBot="1" x14ac:dyDescent="0.45">
      <c r="B16" s="297" t="s">
        <v>2</v>
      </c>
      <c r="C16" s="298"/>
      <c r="D16" s="298"/>
      <c r="E16" s="299" t="s">
        <v>91</v>
      </c>
      <c r="F16" s="299"/>
      <c r="G16" s="299"/>
      <c r="H16" s="299"/>
      <c r="I16" s="299"/>
      <c r="J16" s="299"/>
      <c r="K16" s="300"/>
      <c r="L16" s="23"/>
      <c r="M16" s="2">
        <f>IF($AZ$6&gt;0,BG16,0)</f>
        <v>0</v>
      </c>
      <c r="N16" s="2">
        <f t="shared" si="7"/>
        <v>0</v>
      </c>
      <c r="O16" s="2">
        <f t="shared" si="7"/>
        <v>0</v>
      </c>
      <c r="P16" s="2">
        <f t="shared" si="7"/>
        <v>0</v>
      </c>
      <c r="Q16" s="2">
        <f t="shared" si="7"/>
        <v>0</v>
      </c>
      <c r="R16" s="2">
        <f t="shared" si="7"/>
        <v>0</v>
      </c>
      <c r="S16" s="2">
        <f t="shared" si="7"/>
        <v>0</v>
      </c>
      <c r="T16" s="9"/>
      <c r="U16" s="2">
        <f>IF($AZ$6&gt;1,BG16,0)</f>
        <v>0</v>
      </c>
      <c r="V16" s="2">
        <f t="shared" si="8"/>
        <v>0</v>
      </c>
      <c r="W16" s="2">
        <f t="shared" si="8"/>
        <v>0</v>
      </c>
      <c r="X16" s="2">
        <f t="shared" si="8"/>
        <v>0</v>
      </c>
      <c r="Y16" s="2">
        <f t="shared" si="8"/>
        <v>0</v>
      </c>
      <c r="Z16" s="2">
        <f t="shared" si="8"/>
        <v>0</v>
      </c>
      <c r="AA16" s="2">
        <f t="shared" si="8"/>
        <v>0</v>
      </c>
      <c r="AB16" s="9"/>
      <c r="AC16" s="2">
        <f t="shared" si="13"/>
        <v>0</v>
      </c>
      <c r="AD16" s="2">
        <f t="shared" si="9"/>
        <v>0</v>
      </c>
      <c r="AE16" s="2">
        <f t="shared" si="9"/>
        <v>0</v>
      </c>
      <c r="AF16" s="2">
        <f t="shared" si="9"/>
        <v>0</v>
      </c>
      <c r="AG16" s="2">
        <f t="shared" si="9"/>
        <v>0</v>
      </c>
      <c r="AH16" s="2">
        <f t="shared" si="9"/>
        <v>0</v>
      </c>
      <c r="AI16" s="2">
        <f t="shared" si="9"/>
        <v>0</v>
      </c>
      <c r="AJ16" s="9"/>
      <c r="AK16" s="2">
        <f>IF($AZ$6&gt;3,BG16,0)</f>
        <v>0</v>
      </c>
      <c r="AL16" s="2">
        <f t="shared" si="10"/>
        <v>0</v>
      </c>
      <c r="AM16" s="2">
        <f t="shared" si="10"/>
        <v>0</v>
      </c>
      <c r="AN16" s="2">
        <f t="shared" si="10"/>
        <v>0</v>
      </c>
      <c r="AO16" s="2">
        <f t="shared" si="10"/>
        <v>0</v>
      </c>
      <c r="AP16" s="2">
        <f t="shared" si="10"/>
        <v>0</v>
      </c>
      <c r="AQ16" s="2">
        <f t="shared" si="10"/>
        <v>0</v>
      </c>
      <c r="AR16" s="9"/>
      <c r="AS16" s="2">
        <f>IF($AZ$6&gt;4,BG16,0)</f>
        <v>0</v>
      </c>
      <c r="AT16" s="2">
        <f t="shared" si="11"/>
        <v>0</v>
      </c>
      <c r="AU16" s="2">
        <f t="shared" si="11"/>
        <v>0</v>
      </c>
      <c r="AV16" s="2">
        <f t="shared" si="11"/>
        <v>0</v>
      </c>
      <c r="AW16" s="2">
        <f t="shared" si="11"/>
        <v>0</v>
      </c>
      <c r="AX16" s="2">
        <f t="shared" si="11"/>
        <v>0</v>
      </c>
      <c r="AY16" s="2">
        <f t="shared" si="11"/>
        <v>0</v>
      </c>
      <c r="AZ16" s="9"/>
      <c r="BA16" s="49">
        <f>SUM(M16:AY16)</f>
        <v>0</v>
      </c>
      <c r="BB16" s="293"/>
      <c r="BC16" s="287"/>
      <c r="BG16" s="44">
        <f>SUM(BY48:BY57)</f>
        <v>0</v>
      </c>
      <c r="BH16" s="44">
        <f t="shared" ref="BH16:BM16" si="17">SUM(BZ48:BZ57)</f>
        <v>0</v>
      </c>
      <c r="BI16" s="44">
        <f t="shared" si="17"/>
        <v>0</v>
      </c>
      <c r="BJ16" s="44">
        <f t="shared" si="17"/>
        <v>0</v>
      </c>
      <c r="BK16" s="44">
        <f t="shared" si="17"/>
        <v>0</v>
      </c>
      <c r="BL16" s="44">
        <f t="shared" si="17"/>
        <v>0</v>
      </c>
      <c r="BM16" s="44">
        <f t="shared" si="17"/>
        <v>0</v>
      </c>
      <c r="BW16" s="44" t="str">
        <f>IF(AX53="Pazartesi",AO53,"")</f>
        <v/>
      </c>
      <c r="BX16" s="44" t="str">
        <f>IF(AX53="SALI",AO53,"")</f>
        <v/>
      </c>
      <c r="BY16" s="44" t="str">
        <f>IF(AX53="ÇARŞAMBA",AO53,"")</f>
        <v/>
      </c>
      <c r="BZ16" s="44" t="str">
        <f>IF(AX53="PERŞEMBE",AO53,"")</f>
        <v/>
      </c>
      <c r="CA16" s="44" t="str">
        <f>IF(AX53="CUMA",AO53,"")</f>
        <v/>
      </c>
      <c r="CB16" s="44" t="str">
        <f>IF(AX53="CUMARTESİ",AO53,"")</f>
        <v/>
      </c>
      <c r="CC16" s="44" t="str">
        <f>IF(AX53="Pazar",AO53,"")</f>
        <v/>
      </c>
    </row>
    <row r="17" spans="1:119" ht="20.45" customHeight="1" x14ac:dyDescent="0.4">
      <c r="B17" s="114"/>
      <c r="C17" s="114"/>
      <c r="D17" s="114"/>
      <c r="E17" s="23"/>
      <c r="F17" s="23"/>
      <c r="G17" s="23"/>
      <c r="H17" s="23"/>
      <c r="I17" s="23"/>
      <c r="J17" s="23"/>
      <c r="K17" s="23"/>
      <c r="L17" s="23"/>
      <c r="M17" s="46"/>
      <c r="N17" s="46"/>
      <c r="O17" s="46"/>
      <c r="P17" s="46"/>
      <c r="Q17" s="46"/>
      <c r="R17" s="46"/>
      <c r="S17" s="46"/>
      <c r="T17" s="23"/>
      <c r="U17" s="46"/>
      <c r="V17" s="46"/>
      <c r="W17" s="46"/>
      <c r="X17" s="46"/>
      <c r="Y17" s="46"/>
      <c r="Z17" s="46"/>
      <c r="AA17" s="46"/>
      <c r="AB17" s="23"/>
      <c r="AC17" s="46"/>
      <c r="AD17" s="46"/>
      <c r="AE17" s="46"/>
      <c r="AF17" s="46"/>
      <c r="AG17" s="46"/>
      <c r="AH17" s="46"/>
      <c r="AI17" s="46"/>
      <c r="AJ17" s="23"/>
      <c r="AK17" s="46"/>
      <c r="AL17" s="46"/>
      <c r="AM17" s="46"/>
      <c r="AN17" s="46"/>
      <c r="AO17" s="46"/>
      <c r="AP17" s="46"/>
      <c r="AQ17" s="46"/>
      <c r="AR17" s="23"/>
      <c r="AS17" s="46"/>
      <c r="AT17" s="46"/>
      <c r="AU17" s="46"/>
      <c r="AV17" s="46"/>
      <c r="AW17" s="46"/>
      <c r="AX17" s="46"/>
      <c r="AY17" s="46"/>
      <c r="AZ17" s="23"/>
      <c r="BA17" s="114"/>
      <c r="BB17" s="50"/>
      <c r="BC17" s="50"/>
    </row>
    <row r="18" spans="1:119" ht="18" thickBot="1" x14ac:dyDescent="0.45">
      <c r="B18" s="259" t="s">
        <v>100</v>
      </c>
      <c r="C18" s="259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59"/>
      <c r="AW18" s="259"/>
      <c r="AX18" s="259"/>
      <c r="AY18" s="259"/>
      <c r="AZ18" s="259"/>
      <c r="BA18" s="259"/>
      <c r="BB18" s="259"/>
      <c r="BC18" s="259"/>
      <c r="BW18" s="44" t="str">
        <f>IF(AX54="Pazartesi",AO54,"")</f>
        <v/>
      </c>
      <c r="BX18" s="44" t="str">
        <f>IF(AX54="SALI",AO54,"")</f>
        <v/>
      </c>
      <c r="BY18" s="44" t="str">
        <f>IF(AX54="ÇARŞAMBA",AO54,"")</f>
        <v/>
      </c>
      <c r="BZ18" s="44" t="str">
        <f>IF(AX54="PERŞEMBE",AO54,"")</f>
        <v/>
      </c>
      <c r="CA18" s="44" t="str">
        <f>IF(AX54="CUMA",AO54,"")</f>
        <v/>
      </c>
      <c r="CB18" s="44" t="str">
        <f>IF(AX54="CUMARTESİ",AO54,"")</f>
        <v/>
      </c>
      <c r="CC18" s="44" t="str">
        <f>IF(AX54="Pazar",AO54,"")</f>
        <v/>
      </c>
    </row>
    <row r="19" spans="1:119" ht="18" thickBot="1" x14ac:dyDescent="0.45">
      <c r="B19" s="272" t="s">
        <v>58</v>
      </c>
      <c r="C19" s="273"/>
      <c r="D19" s="273"/>
      <c r="E19" s="273"/>
      <c r="F19" s="273"/>
      <c r="G19" s="273"/>
      <c r="H19" s="273"/>
      <c r="I19" s="273"/>
      <c r="J19" s="273"/>
      <c r="K19" s="274"/>
      <c r="L19" s="23"/>
      <c r="M19" s="2">
        <f t="shared" ref="M19:S19" si="18">IF($AZ$6&gt;0,AO142,"")</f>
        <v>0</v>
      </c>
      <c r="N19" s="2">
        <f t="shared" si="18"/>
        <v>0</v>
      </c>
      <c r="O19" s="2">
        <f t="shared" si="18"/>
        <v>0</v>
      </c>
      <c r="P19" s="2">
        <f t="shared" si="18"/>
        <v>0</v>
      </c>
      <c r="Q19" s="2">
        <f t="shared" si="18"/>
        <v>0</v>
      </c>
      <c r="R19" s="2">
        <f t="shared" si="18"/>
        <v>0</v>
      </c>
      <c r="S19" s="2">
        <f t="shared" si="18"/>
        <v>0</v>
      </c>
      <c r="T19" s="9"/>
      <c r="U19" s="2">
        <f t="shared" ref="U19:AA19" si="19">IF($AZ$6&gt;1,AO143,"")</f>
        <v>0</v>
      </c>
      <c r="V19" s="2">
        <f t="shared" si="19"/>
        <v>0</v>
      </c>
      <c r="W19" s="2">
        <f t="shared" si="19"/>
        <v>0</v>
      </c>
      <c r="X19" s="2">
        <f t="shared" si="19"/>
        <v>0</v>
      </c>
      <c r="Y19" s="2">
        <f t="shared" si="19"/>
        <v>0</v>
      </c>
      <c r="Z19" s="2">
        <f t="shared" si="19"/>
        <v>0</v>
      </c>
      <c r="AA19" s="2">
        <f t="shared" si="19"/>
        <v>0</v>
      </c>
      <c r="AB19" s="9"/>
      <c r="AC19" s="2">
        <f t="shared" ref="AC19:AI19" si="20">IF($AZ$6&gt;2,AO144,"")</f>
        <v>0</v>
      </c>
      <c r="AD19" s="2">
        <f t="shared" si="20"/>
        <v>0</v>
      </c>
      <c r="AE19" s="2">
        <f t="shared" si="20"/>
        <v>0</v>
      </c>
      <c r="AF19" s="2">
        <f t="shared" si="20"/>
        <v>0</v>
      </c>
      <c r="AG19" s="2">
        <f t="shared" si="20"/>
        <v>0</v>
      </c>
      <c r="AH19" s="2">
        <f t="shared" si="20"/>
        <v>0</v>
      </c>
      <c r="AI19" s="2">
        <f t="shared" si="20"/>
        <v>0</v>
      </c>
      <c r="AJ19" s="9"/>
      <c r="AK19" s="2">
        <f t="shared" ref="AK19:AQ19" si="21">IF($AZ$6&gt;3,AO145,"")</f>
        <v>0</v>
      </c>
      <c r="AL19" s="2">
        <f t="shared" si="21"/>
        <v>0</v>
      </c>
      <c r="AM19" s="2">
        <f t="shared" si="21"/>
        <v>0</v>
      </c>
      <c r="AN19" s="2">
        <f t="shared" si="21"/>
        <v>0</v>
      </c>
      <c r="AO19" s="2">
        <f t="shared" si="21"/>
        <v>0</v>
      </c>
      <c r="AP19" s="2">
        <f t="shared" si="21"/>
        <v>0</v>
      </c>
      <c r="AQ19" s="2">
        <f t="shared" si="21"/>
        <v>0</v>
      </c>
      <c r="AR19" s="9"/>
      <c r="AS19" s="2">
        <f t="shared" ref="AS19:AY19" si="22">IF($AZ$6&gt;4,AO146,"")</f>
        <v>0</v>
      </c>
      <c r="AT19" s="2">
        <f t="shared" si="22"/>
        <v>0</v>
      </c>
      <c r="AU19" s="2">
        <f t="shared" si="22"/>
        <v>0</v>
      </c>
      <c r="AV19" s="2">
        <f t="shared" si="22"/>
        <v>0</v>
      </c>
      <c r="AW19" s="2">
        <f t="shared" si="22"/>
        <v>0</v>
      </c>
      <c r="AX19" s="2">
        <f t="shared" si="22"/>
        <v>0</v>
      </c>
      <c r="AY19" s="2">
        <f t="shared" si="22"/>
        <v>0</v>
      </c>
      <c r="AZ19" s="9"/>
      <c r="BA19" s="47">
        <f>SUM(M19:AY19)</f>
        <v>0</v>
      </c>
      <c r="BB19" s="275">
        <f>BA19</f>
        <v>0</v>
      </c>
      <c r="BC19" s="276"/>
      <c r="BG19" s="51">
        <f t="shared" ref="BG19:BM19" si="23">AO142</f>
        <v>0</v>
      </c>
      <c r="BH19" s="51">
        <f t="shared" si="23"/>
        <v>0</v>
      </c>
      <c r="BI19" s="51">
        <f t="shared" si="23"/>
        <v>0</v>
      </c>
      <c r="BJ19" s="51">
        <f t="shared" si="23"/>
        <v>0</v>
      </c>
      <c r="BK19" s="51">
        <f t="shared" si="23"/>
        <v>0</v>
      </c>
      <c r="BL19" s="51">
        <f t="shared" si="23"/>
        <v>0</v>
      </c>
      <c r="BM19" s="51">
        <f t="shared" si="23"/>
        <v>0</v>
      </c>
    </row>
    <row r="20" spans="1:119" ht="18" customHeight="1" thickBot="1" x14ac:dyDescent="0.45">
      <c r="B20" s="272" t="s">
        <v>51</v>
      </c>
      <c r="C20" s="273"/>
      <c r="D20" s="273"/>
      <c r="E20" s="273"/>
      <c r="F20" s="273"/>
      <c r="G20" s="273"/>
      <c r="H20" s="273"/>
      <c r="I20" s="273"/>
      <c r="J20" s="273"/>
      <c r="K20" s="274"/>
      <c r="L20" s="23"/>
      <c r="M20" s="2">
        <f t="shared" ref="M20:S20" si="24">IF($AZ$6&gt;0,AO148,"")</f>
        <v>0</v>
      </c>
      <c r="N20" s="2">
        <f t="shared" si="24"/>
        <v>0</v>
      </c>
      <c r="O20" s="2">
        <f t="shared" si="24"/>
        <v>0</v>
      </c>
      <c r="P20" s="2">
        <f t="shared" si="24"/>
        <v>0</v>
      </c>
      <c r="Q20" s="2">
        <f t="shared" si="24"/>
        <v>0</v>
      </c>
      <c r="R20" s="2">
        <f t="shared" si="24"/>
        <v>0</v>
      </c>
      <c r="S20" s="2">
        <f t="shared" si="24"/>
        <v>0</v>
      </c>
      <c r="T20" s="9"/>
      <c r="U20" s="2">
        <f t="shared" ref="U20:AA20" si="25">IF($AZ$6&gt;1,AO149,"")</f>
        <v>0</v>
      </c>
      <c r="V20" s="2">
        <f t="shared" si="25"/>
        <v>0</v>
      </c>
      <c r="W20" s="2">
        <f t="shared" si="25"/>
        <v>0</v>
      </c>
      <c r="X20" s="2">
        <f t="shared" si="25"/>
        <v>0</v>
      </c>
      <c r="Y20" s="2">
        <f t="shared" si="25"/>
        <v>0</v>
      </c>
      <c r="Z20" s="2">
        <f t="shared" si="25"/>
        <v>0</v>
      </c>
      <c r="AA20" s="2">
        <f t="shared" si="25"/>
        <v>0</v>
      </c>
      <c r="AB20" s="9"/>
      <c r="AC20" s="2">
        <f t="shared" ref="AC20:AI20" si="26">IF($AZ$6&gt;2,AO150,"")</f>
        <v>0</v>
      </c>
      <c r="AD20" s="2">
        <f t="shared" si="26"/>
        <v>0</v>
      </c>
      <c r="AE20" s="2">
        <f t="shared" si="26"/>
        <v>0</v>
      </c>
      <c r="AF20" s="2">
        <f t="shared" si="26"/>
        <v>0</v>
      </c>
      <c r="AG20" s="2">
        <f t="shared" si="26"/>
        <v>0</v>
      </c>
      <c r="AH20" s="2">
        <f t="shared" si="26"/>
        <v>0</v>
      </c>
      <c r="AI20" s="2">
        <f t="shared" si="26"/>
        <v>0</v>
      </c>
      <c r="AJ20" s="9"/>
      <c r="AK20" s="2">
        <f t="shared" ref="AK20:AQ20" si="27">IF($AZ$6&gt;3,AO151,"")</f>
        <v>0</v>
      </c>
      <c r="AL20" s="2">
        <f t="shared" si="27"/>
        <v>0</v>
      </c>
      <c r="AM20" s="2">
        <f t="shared" si="27"/>
        <v>0</v>
      </c>
      <c r="AN20" s="2">
        <f t="shared" si="27"/>
        <v>0</v>
      </c>
      <c r="AO20" s="2">
        <f t="shared" si="27"/>
        <v>0</v>
      </c>
      <c r="AP20" s="2">
        <f t="shared" si="27"/>
        <v>0</v>
      </c>
      <c r="AQ20" s="2">
        <f t="shared" si="27"/>
        <v>0</v>
      </c>
      <c r="AR20" s="9"/>
      <c r="AS20" s="2">
        <f t="shared" ref="AS20:AY20" si="28">IF($AZ$6&gt;4,AO152,"")</f>
        <v>0</v>
      </c>
      <c r="AT20" s="2">
        <f t="shared" si="28"/>
        <v>0</v>
      </c>
      <c r="AU20" s="2">
        <f t="shared" si="28"/>
        <v>0</v>
      </c>
      <c r="AV20" s="2">
        <f t="shared" si="28"/>
        <v>0</v>
      </c>
      <c r="AW20" s="2">
        <f t="shared" si="28"/>
        <v>0</v>
      </c>
      <c r="AX20" s="2">
        <f t="shared" si="28"/>
        <v>0</v>
      </c>
      <c r="AY20" s="2">
        <f t="shared" si="28"/>
        <v>0</v>
      </c>
      <c r="AZ20" s="9"/>
      <c r="BA20" s="47">
        <f>SUM(M20:AY20)</f>
        <v>0</v>
      </c>
      <c r="BB20" s="277">
        <f>BA20+BA21</f>
        <v>0</v>
      </c>
      <c r="BC20" s="278"/>
      <c r="BG20" s="51">
        <f t="shared" ref="BG20:BM20" si="29">AO148</f>
        <v>0</v>
      </c>
      <c r="BH20" s="51">
        <f t="shared" si="29"/>
        <v>0</v>
      </c>
      <c r="BI20" s="51">
        <f t="shared" si="29"/>
        <v>0</v>
      </c>
      <c r="BJ20" s="51">
        <f t="shared" si="29"/>
        <v>0</v>
      </c>
      <c r="BK20" s="51">
        <f t="shared" si="29"/>
        <v>0</v>
      </c>
      <c r="BL20" s="51">
        <f t="shared" si="29"/>
        <v>0</v>
      </c>
      <c r="BM20" s="51">
        <f t="shared" si="29"/>
        <v>0</v>
      </c>
    </row>
    <row r="21" spans="1:119" ht="15.4" thickBot="1" x14ac:dyDescent="0.45">
      <c r="B21" s="272" t="s">
        <v>104</v>
      </c>
      <c r="C21" s="273"/>
      <c r="D21" s="273"/>
      <c r="E21" s="273"/>
      <c r="F21" s="273"/>
      <c r="G21" s="273"/>
      <c r="H21" s="273"/>
      <c r="I21" s="273"/>
      <c r="J21" s="273"/>
      <c r="K21" s="274"/>
      <c r="L21" s="23"/>
      <c r="M21" s="2">
        <f t="shared" ref="M21:S21" si="30">IF($AZ$6&gt;0,BO141,"")</f>
        <v>0</v>
      </c>
      <c r="N21" s="2">
        <f t="shared" si="30"/>
        <v>0</v>
      </c>
      <c r="O21" s="2">
        <f t="shared" si="30"/>
        <v>0</v>
      </c>
      <c r="P21" s="2">
        <f t="shared" si="30"/>
        <v>0</v>
      </c>
      <c r="Q21" s="2">
        <f t="shared" si="30"/>
        <v>0</v>
      </c>
      <c r="R21" s="2">
        <f t="shared" si="30"/>
        <v>0</v>
      </c>
      <c r="S21" s="2">
        <f t="shared" si="30"/>
        <v>0</v>
      </c>
      <c r="T21" s="9"/>
      <c r="U21" s="2">
        <f t="shared" ref="U21:AA21" si="31">IF($AZ$6&gt;1,BO142,"")</f>
        <v>0</v>
      </c>
      <c r="V21" s="2">
        <f t="shared" si="31"/>
        <v>0</v>
      </c>
      <c r="W21" s="2">
        <f t="shared" si="31"/>
        <v>0</v>
      </c>
      <c r="X21" s="2">
        <f t="shared" si="31"/>
        <v>0</v>
      </c>
      <c r="Y21" s="2">
        <f t="shared" si="31"/>
        <v>0</v>
      </c>
      <c r="Z21" s="2">
        <f t="shared" si="31"/>
        <v>0</v>
      </c>
      <c r="AA21" s="2">
        <f t="shared" si="31"/>
        <v>0</v>
      </c>
      <c r="AB21" s="9"/>
      <c r="AC21" s="2">
        <f t="shared" ref="AC21:AI21" si="32">IF($AZ$6&gt;2,BO143,"")</f>
        <v>0</v>
      </c>
      <c r="AD21" s="2">
        <f t="shared" si="32"/>
        <v>0</v>
      </c>
      <c r="AE21" s="2">
        <f t="shared" si="32"/>
        <v>0</v>
      </c>
      <c r="AF21" s="2">
        <f t="shared" si="32"/>
        <v>0</v>
      </c>
      <c r="AG21" s="2">
        <f t="shared" si="32"/>
        <v>0</v>
      </c>
      <c r="AH21" s="2">
        <f t="shared" si="32"/>
        <v>0</v>
      </c>
      <c r="AI21" s="2">
        <f t="shared" si="32"/>
        <v>0</v>
      </c>
      <c r="AJ21" s="9"/>
      <c r="AK21" s="2">
        <f t="shared" ref="AK21:AQ21" si="33">IF($AZ$6&gt;3,BO144,"")</f>
        <v>0</v>
      </c>
      <c r="AL21" s="2">
        <f t="shared" si="33"/>
        <v>0</v>
      </c>
      <c r="AM21" s="2">
        <f t="shared" si="33"/>
        <v>0</v>
      </c>
      <c r="AN21" s="2">
        <f t="shared" si="33"/>
        <v>0</v>
      </c>
      <c r="AO21" s="2">
        <f t="shared" si="33"/>
        <v>0</v>
      </c>
      <c r="AP21" s="2">
        <f t="shared" si="33"/>
        <v>0</v>
      </c>
      <c r="AQ21" s="2">
        <f t="shared" si="33"/>
        <v>0</v>
      </c>
      <c r="AR21" s="9"/>
      <c r="AS21" s="2">
        <f t="shared" ref="AS21:AY21" si="34">IF($AZ$6&gt;4,BO145,"")</f>
        <v>0</v>
      </c>
      <c r="AT21" s="2">
        <f t="shared" si="34"/>
        <v>0</v>
      </c>
      <c r="AU21" s="2">
        <f t="shared" si="34"/>
        <v>0</v>
      </c>
      <c r="AV21" s="2">
        <f t="shared" si="34"/>
        <v>0</v>
      </c>
      <c r="AW21" s="2">
        <f t="shared" si="34"/>
        <v>0</v>
      </c>
      <c r="AX21" s="2">
        <f t="shared" si="34"/>
        <v>0</v>
      </c>
      <c r="AY21" s="2">
        <f t="shared" si="34"/>
        <v>0</v>
      </c>
      <c r="AZ21" s="9"/>
      <c r="BA21" s="47">
        <f>SUM(M21:AY21)</f>
        <v>0</v>
      </c>
      <c r="BB21" s="279"/>
      <c r="BC21" s="280"/>
      <c r="BG21" s="51"/>
      <c r="BH21" s="51"/>
      <c r="BI21" s="51"/>
      <c r="BJ21" s="51"/>
      <c r="BK21" s="51"/>
      <c r="BL21" s="51"/>
      <c r="BM21" s="51"/>
    </row>
    <row r="22" spans="1:119" ht="18" thickBot="1" x14ac:dyDescent="0.45">
      <c r="B22" s="259" t="s">
        <v>6</v>
      </c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  <c r="BA22" s="259"/>
      <c r="BB22" s="259"/>
      <c r="BC22" s="259"/>
    </row>
    <row r="23" spans="1:119" ht="15" x14ac:dyDescent="0.4">
      <c r="B23" s="260" t="s">
        <v>15</v>
      </c>
      <c r="C23" s="238"/>
      <c r="D23" s="238"/>
      <c r="E23" s="238"/>
      <c r="F23" s="238"/>
      <c r="G23" s="238"/>
      <c r="H23" s="238"/>
      <c r="I23" s="238"/>
      <c r="J23" s="238"/>
      <c r="K23" s="238"/>
      <c r="L23" s="238" t="s">
        <v>16</v>
      </c>
      <c r="M23" s="238"/>
      <c r="N23" s="238"/>
      <c r="O23" s="238"/>
      <c r="P23" s="238" t="s">
        <v>16</v>
      </c>
      <c r="Q23" s="238"/>
      <c r="R23" s="238"/>
      <c r="S23" s="238"/>
      <c r="T23" s="263" t="s">
        <v>8</v>
      </c>
      <c r="U23" s="26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5"/>
      <c r="AJ23" s="265"/>
      <c r="AK23" s="265"/>
      <c r="AL23" s="238" t="s">
        <v>121</v>
      </c>
      <c r="AM23" s="238"/>
      <c r="AN23" s="238"/>
      <c r="AO23" s="238"/>
      <c r="AP23" s="238"/>
      <c r="AQ23" s="238"/>
      <c r="AR23" s="238"/>
      <c r="AS23" s="238"/>
      <c r="AT23" s="238"/>
      <c r="AU23" s="267" t="s">
        <v>111</v>
      </c>
      <c r="AV23" s="267"/>
      <c r="AW23" s="267"/>
      <c r="AX23" s="269" t="s">
        <v>52</v>
      </c>
      <c r="AY23" s="269"/>
      <c r="AZ23" s="269"/>
      <c r="BA23" s="29"/>
      <c r="BB23" s="52" t="s">
        <v>9</v>
      </c>
      <c r="BC23" s="53"/>
      <c r="BW23" s="44" t="str">
        <f>IF(AX55="Pazartesi",AO55,"")</f>
        <v/>
      </c>
      <c r="BX23" s="44" t="str">
        <f>IF(AX55="SALI",AO55,"")</f>
        <v/>
      </c>
      <c r="BY23" s="44" t="str">
        <f>IF(AX55="ÇARŞAMBA",AO55,"")</f>
        <v/>
      </c>
      <c r="BZ23" s="44" t="str">
        <f>IF(AX55="PERŞEMBE",AO55,"")</f>
        <v/>
      </c>
      <c r="CA23" s="44" t="str">
        <f>IF(AX55="CUMA",AO55,"")</f>
        <v/>
      </c>
      <c r="CB23" s="44" t="str">
        <f>IF(AX55="CUMARTESİ",AO55,"")</f>
        <v/>
      </c>
      <c r="CC23" s="44" t="str">
        <f>IF(AX55="Pazar",AO55,"")</f>
        <v/>
      </c>
    </row>
    <row r="24" spans="1:119" ht="15.4" thickBot="1" x14ac:dyDescent="0.45">
      <c r="B24" s="261"/>
      <c r="C24" s="262"/>
      <c r="D24" s="262"/>
      <c r="E24" s="262"/>
      <c r="F24" s="262"/>
      <c r="G24" s="262"/>
      <c r="H24" s="262"/>
      <c r="I24" s="262"/>
      <c r="J24" s="262"/>
      <c r="K24" s="262"/>
      <c r="L24" s="262" t="s">
        <v>7</v>
      </c>
      <c r="M24" s="262"/>
      <c r="N24" s="262"/>
      <c r="O24" s="262"/>
      <c r="P24" s="262" t="s">
        <v>45</v>
      </c>
      <c r="Q24" s="262"/>
      <c r="R24" s="262"/>
      <c r="S24" s="262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6"/>
      <c r="AJ24" s="266"/>
      <c r="AK24" s="266"/>
      <c r="AL24" s="271" t="s">
        <v>3</v>
      </c>
      <c r="AM24" s="271"/>
      <c r="AN24" s="271"/>
      <c r="AO24" s="271" t="s">
        <v>4</v>
      </c>
      <c r="AP24" s="271"/>
      <c r="AQ24" s="271"/>
      <c r="AR24" s="271"/>
      <c r="AS24" s="271"/>
      <c r="AT24" s="271"/>
      <c r="AU24" s="268"/>
      <c r="AV24" s="268"/>
      <c r="AW24" s="268"/>
      <c r="AX24" s="270"/>
      <c r="AY24" s="270"/>
      <c r="AZ24" s="270"/>
      <c r="BA24" s="54"/>
      <c r="BB24" s="55" t="s">
        <v>10</v>
      </c>
      <c r="BC24" s="56"/>
      <c r="BG24" s="44" t="s">
        <v>92</v>
      </c>
      <c r="BP24" s="44" t="s">
        <v>95</v>
      </c>
      <c r="BW24" s="44" t="str">
        <f>IF(AX56="Pazartesi",AO56,"")</f>
        <v/>
      </c>
      <c r="BX24" s="44" t="str">
        <f>IF(AX56="SALI",AO56,"")</f>
        <v/>
      </c>
      <c r="CH24" s="257" t="s">
        <v>108</v>
      </c>
      <c r="CI24" s="257"/>
      <c r="CJ24" s="257"/>
      <c r="CK24" s="257"/>
      <c r="CL24" s="257"/>
      <c r="CM24" s="257"/>
      <c r="CN24" s="257"/>
      <c r="DE24" s="258" t="s">
        <v>116</v>
      </c>
      <c r="DF24" s="258"/>
      <c r="DG24" s="258"/>
      <c r="DH24" s="258"/>
      <c r="DI24" s="258"/>
      <c r="DJ24" s="258"/>
      <c r="DK24" s="258"/>
      <c r="DL24" s="258"/>
      <c r="DM24" s="258"/>
      <c r="DN24" s="258"/>
      <c r="DO24" s="258"/>
    </row>
    <row r="25" spans="1:119" ht="14.1" customHeight="1" x14ac:dyDescent="0.4">
      <c r="A25" s="13">
        <v>1</v>
      </c>
      <c r="B25" s="241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42"/>
      <c r="U25" s="24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2"/>
      <c r="AI25" s="238"/>
      <c r="AJ25" s="238"/>
      <c r="AK25" s="238"/>
      <c r="AL25" s="237"/>
      <c r="AM25" s="237"/>
      <c r="AN25" s="237"/>
      <c r="AO25" s="237"/>
      <c r="AP25" s="237"/>
      <c r="AQ25" s="237"/>
      <c r="AR25" s="238"/>
      <c r="AS25" s="238"/>
      <c r="AT25" s="238"/>
      <c r="AU25" s="239"/>
      <c r="AV25" s="239"/>
      <c r="AW25" s="239"/>
      <c r="AX25" s="240"/>
      <c r="AY25" s="240"/>
      <c r="AZ25" s="240"/>
      <c r="BA25" s="29"/>
      <c r="BB25" s="29"/>
      <c r="BC25" s="30"/>
      <c r="BG25" s="57" t="str">
        <f>IF($AX25="Pazartesi",$AL25,"")</f>
        <v/>
      </c>
      <c r="BH25" s="57" t="str">
        <f>IF($AX25="SALI",$AL25,"")</f>
        <v/>
      </c>
      <c r="BI25" s="57" t="str">
        <f>IF($AX25="ÇARŞAMBA",$AL25,"")</f>
        <v/>
      </c>
      <c r="BJ25" s="57" t="str">
        <f>IF($AX25="PERŞEMBE",$AL25,"")</f>
        <v/>
      </c>
      <c r="BK25" s="57" t="str">
        <f>IF($AX25="CUMA",$AL25,"")</f>
        <v/>
      </c>
      <c r="BL25" s="57" t="str">
        <f>IF($AX25="CUMARTESİ",$AL25,"")</f>
        <v/>
      </c>
      <c r="BM25" s="57" t="str">
        <f>IF($AX25="Pazar",$AL25,"")</f>
        <v/>
      </c>
      <c r="BP25" s="57" t="str">
        <f t="shared" ref="BP25:BP44" si="35">IF($AX25="Pazartesi",$AO25,"")</f>
        <v/>
      </c>
      <c r="BQ25" s="57" t="str">
        <f t="shared" ref="BQ25:BQ44" si="36">IF($AX25="SALI",$AO25,"")</f>
        <v/>
      </c>
      <c r="BR25" s="57" t="str">
        <f t="shared" ref="BR25:BR44" si="37">IF($AX25="ÇARŞAMBA",$AO25,"")</f>
        <v/>
      </c>
      <c r="BS25" s="57" t="str">
        <f t="shared" ref="BS25:BS44" si="38">IF($AX25="PERŞEMBE",$AO25,"")</f>
        <v/>
      </c>
      <c r="BT25" s="57" t="str">
        <f t="shared" ref="BT25:BT44" si="39">IF($AX25="CUMA",$AO25,"")</f>
        <v/>
      </c>
      <c r="BU25" s="57" t="str">
        <f t="shared" ref="BU25:BU44" si="40">IF($AX25="CUMARTESİ",$AO25,"")</f>
        <v/>
      </c>
      <c r="BV25" s="57" t="str">
        <f t="shared" ref="BV25:BV44" si="41">IF($AX25="Pazar",$AO25,"")</f>
        <v/>
      </c>
      <c r="CH25" s="57" t="str">
        <f t="shared" ref="CH25:CH44" si="42">IF($AX25="Pazartesi",$AR25,"")</f>
        <v/>
      </c>
      <c r="CI25" s="57" t="str">
        <f t="shared" ref="CI25:CI44" si="43">IF($AX25="SALI",$AR25,"")</f>
        <v/>
      </c>
      <c r="CJ25" s="57" t="str">
        <f t="shared" ref="CJ25:CJ44" si="44">IF($AX25="ÇARŞAMBA",$AR25,"")</f>
        <v/>
      </c>
      <c r="CK25" s="57" t="str">
        <f t="shared" ref="CK25:CK44" si="45">IF($AX25="PERŞEMBE",$AR25,"")</f>
        <v/>
      </c>
      <c r="CL25" s="57" t="str">
        <f t="shared" ref="CL25:CL44" si="46">IF($AX25="CUMA",$AR25,"")</f>
        <v/>
      </c>
      <c r="CM25" s="57" t="str">
        <f t="shared" ref="CM25:CM44" si="47">IF($AX25="CUMARTESİ",$AR25,"")</f>
        <v/>
      </c>
      <c r="CN25" s="57" t="str">
        <f t="shared" ref="CN25:CN44" si="48">IF($AX25="Pazar",$AR25,"")</f>
        <v/>
      </c>
      <c r="DE25" s="258"/>
      <c r="DF25" s="258"/>
      <c r="DG25" s="258"/>
      <c r="DH25" s="258"/>
      <c r="DI25" s="258"/>
      <c r="DJ25" s="258"/>
      <c r="DK25" s="258"/>
      <c r="DL25" s="258"/>
      <c r="DM25" s="258"/>
      <c r="DN25" s="258"/>
      <c r="DO25" s="258"/>
    </row>
    <row r="26" spans="1:119" ht="14.1" customHeight="1" x14ac:dyDescent="0.4">
      <c r="A26" s="13">
        <v>2</v>
      </c>
      <c r="B26" s="232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5"/>
      <c r="AJ26" s="235"/>
      <c r="AK26" s="235"/>
      <c r="AL26" s="236"/>
      <c r="AM26" s="236"/>
      <c r="AN26" s="236"/>
      <c r="AO26" s="236"/>
      <c r="AP26" s="236"/>
      <c r="AQ26" s="236"/>
      <c r="AR26" s="235"/>
      <c r="AS26" s="235"/>
      <c r="AT26" s="235"/>
      <c r="AU26" s="233"/>
      <c r="AV26" s="233"/>
      <c r="AW26" s="233"/>
      <c r="AX26" s="210"/>
      <c r="AY26" s="210"/>
      <c r="AZ26" s="210"/>
      <c r="BA26" s="31"/>
      <c r="BB26" s="31"/>
      <c r="BC26" s="32"/>
      <c r="BG26" s="57" t="str">
        <f t="shared" ref="BG26:BG44" si="49">IF(AX26="Pazartesi",AL26,"")</f>
        <v/>
      </c>
      <c r="BH26" s="57" t="str">
        <f t="shared" ref="BH26:BH44" si="50">IF(AX26="SALI",AL26,"")</f>
        <v/>
      </c>
      <c r="BI26" s="57" t="str">
        <f t="shared" ref="BI26:BI44" si="51">IF(AX26="ÇARŞAMBA",AL26,"")</f>
        <v/>
      </c>
      <c r="BJ26" s="57" t="str">
        <f t="shared" ref="BJ26:BJ44" si="52">IF(AX26="PERŞEMBE",AL26,"")</f>
        <v/>
      </c>
      <c r="BK26" s="57" t="str">
        <f t="shared" ref="BK26:BK44" si="53">IF(AX26="CUMA",AL26,"")</f>
        <v/>
      </c>
      <c r="BL26" s="57" t="str">
        <f t="shared" ref="BL26:BL44" si="54">IF(AX26="CUMARTESİ",AL26,"")</f>
        <v/>
      </c>
      <c r="BM26" s="57" t="str">
        <f t="shared" ref="BM26:BM44" si="55">IF(AX26="Pazar",AL26,"")</f>
        <v/>
      </c>
      <c r="BP26" s="57" t="str">
        <f t="shared" si="35"/>
        <v/>
      </c>
      <c r="BQ26" s="57" t="str">
        <f t="shared" si="36"/>
        <v/>
      </c>
      <c r="BR26" s="57" t="str">
        <f t="shared" si="37"/>
        <v/>
      </c>
      <c r="BS26" s="57" t="str">
        <f t="shared" si="38"/>
        <v/>
      </c>
      <c r="BT26" s="57" t="str">
        <f t="shared" si="39"/>
        <v/>
      </c>
      <c r="BU26" s="57" t="str">
        <f t="shared" si="40"/>
        <v/>
      </c>
      <c r="BV26" s="57" t="str">
        <f t="shared" si="41"/>
        <v/>
      </c>
      <c r="CH26" s="57" t="str">
        <f t="shared" si="42"/>
        <v/>
      </c>
      <c r="CI26" s="57" t="str">
        <f t="shared" si="43"/>
        <v/>
      </c>
      <c r="CJ26" s="57" t="str">
        <f t="shared" si="44"/>
        <v/>
      </c>
      <c r="CK26" s="57" t="str">
        <f t="shared" si="45"/>
        <v/>
      </c>
      <c r="CL26" s="57" t="str">
        <f t="shared" si="46"/>
        <v/>
      </c>
      <c r="CM26" s="57" t="str">
        <f t="shared" si="47"/>
        <v/>
      </c>
      <c r="CN26" s="57" t="str">
        <f t="shared" si="48"/>
        <v/>
      </c>
    </row>
    <row r="27" spans="1:119" ht="14.1" customHeight="1" x14ac:dyDescent="0.4">
      <c r="A27" s="13">
        <v>3</v>
      </c>
      <c r="B27" s="232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5"/>
      <c r="AJ27" s="235"/>
      <c r="AK27" s="235"/>
      <c r="AL27" s="236"/>
      <c r="AM27" s="236"/>
      <c r="AN27" s="236"/>
      <c r="AO27" s="236"/>
      <c r="AP27" s="236"/>
      <c r="AQ27" s="236"/>
      <c r="AR27" s="235"/>
      <c r="AS27" s="235"/>
      <c r="AT27" s="235"/>
      <c r="AU27" s="233"/>
      <c r="AV27" s="233"/>
      <c r="AW27" s="233"/>
      <c r="AX27" s="210"/>
      <c r="AY27" s="210"/>
      <c r="AZ27" s="210"/>
      <c r="BA27" s="31"/>
      <c r="BB27" s="31"/>
      <c r="BC27" s="32"/>
      <c r="BG27" s="57" t="str">
        <f t="shared" si="49"/>
        <v/>
      </c>
      <c r="BH27" s="57" t="str">
        <f t="shared" si="50"/>
        <v/>
      </c>
      <c r="BI27" s="57" t="str">
        <f t="shared" si="51"/>
        <v/>
      </c>
      <c r="BJ27" s="57" t="str">
        <f t="shared" si="52"/>
        <v/>
      </c>
      <c r="BK27" s="57" t="str">
        <f t="shared" si="53"/>
        <v/>
      </c>
      <c r="BL27" s="57" t="str">
        <f t="shared" si="54"/>
        <v/>
      </c>
      <c r="BM27" s="57" t="str">
        <f t="shared" si="55"/>
        <v/>
      </c>
      <c r="BP27" s="57" t="str">
        <f t="shared" si="35"/>
        <v/>
      </c>
      <c r="BQ27" s="57" t="str">
        <f t="shared" si="36"/>
        <v/>
      </c>
      <c r="BR27" s="57" t="str">
        <f t="shared" si="37"/>
        <v/>
      </c>
      <c r="BS27" s="57" t="str">
        <f t="shared" si="38"/>
        <v/>
      </c>
      <c r="BT27" s="57" t="str">
        <f t="shared" si="39"/>
        <v/>
      </c>
      <c r="BU27" s="57" t="str">
        <f t="shared" si="40"/>
        <v/>
      </c>
      <c r="BV27" s="57" t="str">
        <f t="shared" si="41"/>
        <v/>
      </c>
      <c r="CH27" s="57" t="str">
        <f t="shared" si="42"/>
        <v/>
      </c>
      <c r="CI27" s="57" t="str">
        <f t="shared" si="43"/>
        <v/>
      </c>
      <c r="CJ27" s="57" t="str">
        <f t="shared" si="44"/>
        <v/>
      </c>
      <c r="CK27" s="57" t="str">
        <f t="shared" si="45"/>
        <v/>
      </c>
      <c r="CL27" s="57" t="str">
        <f t="shared" si="46"/>
        <v/>
      </c>
      <c r="CM27" s="57" t="str">
        <f t="shared" si="47"/>
        <v/>
      </c>
      <c r="CN27" s="57" t="str">
        <f t="shared" si="48"/>
        <v/>
      </c>
      <c r="DC27" s="255">
        <v>1</v>
      </c>
      <c r="DD27" s="255"/>
      <c r="DE27" s="256" t="s">
        <v>117</v>
      </c>
      <c r="DF27" s="256"/>
      <c r="DG27" s="256"/>
      <c r="DH27" s="256"/>
      <c r="DI27" s="256"/>
      <c r="DJ27" s="256"/>
      <c r="DK27" s="256"/>
      <c r="DL27" s="256"/>
      <c r="DM27" s="256"/>
      <c r="DN27" s="256"/>
      <c r="DO27" s="256"/>
    </row>
    <row r="28" spans="1:119" ht="14.1" customHeight="1" x14ac:dyDescent="0.4">
      <c r="A28" s="13">
        <v>4</v>
      </c>
      <c r="B28" s="232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5"/>
      <c r="AJ28" s="235"/>
      <c r="AK28" s="235"/>
      <c r="AL28" s="236"/>
      <c r="AM28" s="236"/>
      <c r="AN28" s="236"/>
      <c r="AO28" s="236"/>
      <c r="AP28" s="236"/>
      <c r="AQ28" s="236"/>
      <c r="AR28" s="235"/>
      <c r="AS28" s="235"/>
      <c r="AT28" s="235"/>
      <c r="AU28" s="233"/>
      <c r="AV28" s="233"/>
      <c r="AW28" s="233"/>
      <c r="AX28" s="210"/>
      <c r="AY28" s="210"/>
      <c r="AZ28" s="210"/>
      <c r="BA28" s="31"/>
      <c r="BB28" s="31"/>
      <c r="BC28" s="32"/>
      <c r="BG28" s="57" t="str">
        <f t="shared" si="49"/>
        <v/>
      </c>
      <c r="BH28" s="57" t="str">
        <f t="shared" si="50"/>
        <v/>
      </c>
      <c r="BI28" s="57" t="str">
        <f t="shared" si="51"/>
        <v/>
      </c>
      <c r="BJ28" s="57" t="str">
        <f t="shared" si="52"/>
        <v/>
      </c>
      <c r="BK28" s="57" t="str">
        <f t="shared" si="53"/>
        <v/>
      </c>
      <c r="BL28" s="57" t="str">
        <f t="shared" si="54"/>
        <v/>
      </c>
      <c r="BM28" s="57" t="str">
        <f t="shared" si="55"/>
        <v/>
      </c>
      <c r="BP28" s="57" t="str">
        <f t="shared" si="35"/>
        <v/>
      </c>
      <c r="BQ28" s="57" t="str">
        <f t="shared" si="36"/>
        <v/>
      </c>
      <c r="BR28" s="57" t="str">
        <f t="shared" si="37"/>
        <v/>
      </c>
      <c r="BS28" s="57" t="str">
        <f t="shared" si="38"/>
        <v/>
      </c>
      <c r="BT28" s="57" t="str">
        <f t="shared" si="39"/>
        <v/>
      </c>
      <c r="BU28" s="57" t="str">
        <f t="shared" si="40"/>
        <v/>
      </c>
      <c r="BV28" s="57" t="str">
        <f t="shared" si="41"/>
        <v/>
      </c>
      <c r="CH28" s="57" t="str">
        <f t="shared" si="42"/>
        <v/>
      </c>
      <c r="CI28" s="57" t="str">
        <f t="shared" si="43"/>
        <v/>
      </c>
      <c r="CJ28" s="57" t="str">
        <f t="shared" si="44"/>
        <v/>
      </c>
      <c r="CK28" s="57" t="str">
        <f t="shared" si="45"/>
        <v/>
      </c>
      <c r="CL28" s="57" t="str">
        <f t="shared" si="46"/>
        <v/>
      </c>
      <c r="CM28" s="57" t="str">
        <f t="shared" si="47"/>
        <v/>
      </c>
      <c r="CN28" s="57" t="str">
        <f t="shared" si="48"/>
        <v/>
      </c>
      <c r="DC28" s="255"/>
      <c r="DD28" s="255"/>
      <c r="DE28" s="256"/>
      <c r="DF28" s="256"/>
      <c r="DG28" s="256"/>
      <c r="DH28" s="256"/>
      <c r="DI28" s="256"/>
      <c r="DJ28" s="256"/>
      <c r="DK28" s="256"/>
      <c r="DL28" s="256"/>
      <c r="DM28" s="256"/>
      <c r="DN28" s="256"/>
      <c r="DO28" s="256"/>
    </row>
    <row r="29" spans="1:119" ht="14.1" customHeight="1" x14ac:dyDescent="0.4">
      <c r="A29" s="13">
        <v>5</v>
      </c>
      <c r="B29" s="232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5"/>
      <c r="AJ29" s="235"/>
      <c r="AK29" s="235"/>
      <c r="AL29" s="236"/>
      <c r="AM29" s="236"/>
      <c r="AN29" s="236"/>
      <c r="AO29" s="236"/>
      <c r="AP29" s="236"/>
      <c r="AQ29" s="236"/>
      <c r="AR29" s="235"/>
      <c r="AS29" s="235"/>
      <c r="AT29" s="235"/>
      <c r="AU29" s="233"/>
      <c r="AV29" s="233"/>
      <c r="AW29" s="233"/>
      <c r="AX29" s="210"/>
      <c r="AY29" s="210"/>
      <c r="AZ29" s="210"/>
      <c r="BA29" s="31"/>
      <c r="BB29" s="31"/>
      <c r="BC29" s="32"/>
      <c r="BG29" s="57" t="str">
        <f t="shared" si="49"/>
        <v/>
      </c>
      <c r="BH29" s="57" t="str">
        <f t="shared" si="50"/>
        <v/>
      </c>
      <c r="BI29" s="57" t="str">
        <f t="shared" si="51"/>
        <v/>
      </c>
      <c r="BJ29" s="57" t="str">
        <f t="shared" si="52"/>
        <v/>
      </c>
      <c r="BK29" s="57" t="str">
        <f t="shared" si="53"/>
        <v/>
      </c>
      <c r="BL29" s="57" t="str">
        <f t="shared" si="54"/>
        <v/>
      </c>
      <c r="BM29" s="57" t="str">
        <f t="shared" si="55"/>
        <v/>
      </c>
      <c r="BP29" s="57" t="str">
        <f t="shared" si="35"/>
        <v/>
      </c>
      <c r="BQ29" s="57" t="str">
        <f t="shared" si="36"/>
        <v/>
      </c>
      <c r="BR29" s="57" t="str">
        <f t="shared" si="37"/>
        <v/>
      </c>
      <c r="BS29" s="57" t="str">
        <f t="shared" si="38"/>
        <v/>
      </c>
      <c r="BT29" s="57" t="str">
        <f t="shared" si="39"/>
        <v/>
      </c>
      <c r="BU29" s="57" t="str">
        <f t="shared" si="40"/>
        <v/>
      </c>
      <c r="BV29" s="57" t="str">
        <f t="shared" si="41"/>
        <v/>
      </c>
      <c r="CH29" s="57" t="str">
        <f t="shared" si="42"/>
        <v/>
      </c>
      <c r="CI29" s="57" t="str">
        <f t="shared" si="43"/>
        <v/>
      </c>
      <c r="CJ29" s="57" t="str">
        <f t="shared" si="44"/>
        <v/>
      </c>
      <c r="CK29" s="57" t="str">
        <f t="shared" si="45"/>
        <v/>
      </c>
      <c r="CL29" s="57" t="str">
        <f t="shared" si="46"/>
        <v/>
      </c>
      <c r="CM29" s="57" t="str">
        <f t="shared" si="47"/>
        <v/>
      </c>
      <c r="CN29" s="57" t="str">
        <f t="shared" si="48"/>
        <v/>
      </c>
      <c r="DC29" s="255">
        <v>2</v>
      </c>
      <c r="DD29" s="255"/>
      <c r="DE29" s="256" t="s">
        <v>118</v>
      </c>
      <c r="DF29" s="256"/>
      <c r="DG29" s="256"/>
      <c r="DH29" s="256"/>
      <c r="DI29" s="256"/>
      <c r="DJ29" s="256"/>
      <c r="DK29" s="256"/>
      <c r="DL29" s="256"/>
      <c r="DM29" s="256"/>
      <c r="DN29" s="256"/>
      <c r="DO29" s="256"/>
    </row>
    <row r="30" spans="1:119" ht="14.1" customHeight="1" x14ac:dyDescent="0.4">
      <c r="A30" s="13">
        <v>6</v>
      </c>
      <c r="B30" s="232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5"/>
      <c r="AJ30" s="235"/>
      <c r="AK30" s="235"/>
      <c r="AL30" s="236"/>
      <c r="AM30" s="236"/>
      <c r="AN30" s="236"/>
      <c r="AO30" s="236"/>
      <c r="AP30" s="236"/>
      <c r="AQ30" s="236"/>
      <c r="AR30" s="235"/>
      <c r="AS30" s="235"/>
      <c r="AT30" s="235"/>
      <c r="AU30" s="233"/>
      <c r="AV30" s="233"/>
      <c r="AW30" s="233"/>
      <c r="AX30" s="210"/>
      <c r="AY30" s="210"/>
      <c r="AZ30" s="210"/>
      <c r="BA30" s="31"/>
      <c r="BB30" s="31"/>
      <c r="BC30" s="32"/>
      <c r="BG30" s="57" t="str">
        <f t="shared" si="49"/>
        <v/>
      </c>
      <c r="BH30" s="57" t="str">
        <f t="shared" si="50"/>
        <v/>
      </c>
      <c r="BI30" s="57" t="str">
        <f t="shared" si="51"/>
        <v/>
      </c>
      <c r="BJ30" s="57" t="str">
        <f t="shared" si="52"/>
        <v/>
      </c>
      <c r="BK30" s="57" t="str">
        <f t="shared" si="53"/>
        <v/>
      </c>
      <c r="BL30" s="57" t="str">
        <f t="shared" si="54"/>
        <v/>
      </c>
      <c r="BM30" s="57" t="str">
        <f t="shared" si="55"/>
        <v/>
      </c>
      <c r="BP30" s="57" t="str">
        <f t="shared" si="35"/>
        <v/>
      </c>
      <c r="BQ30" s="57" t="str">
        <f t="shared" si="36"/>
        <v/>
      </c>
      <c r="BR30" s="57" t="str">
        <f t="shared" si="37"/>
        <v/>
      </c>
      <c r="BS30" s="57" t="str">
        <f t="shared" si="38"/>
        <v/>
      </c>
      <c r="BT30" s="57" t="str">
        <f t="shared" si="39"/>
        <v/>
      </c>
      <c r="BU30" s="57" t="str">
        <f t="shared" si="40"/>
        <v/>
      </c>
      <c r="BV30" s="57" t="str">
        <f t="shared" si="41"/>
        <v/>
      </c>
      <c r="CH30" s="57" t="str">
        <f t="shared" si="42"/>
        <v/>
      </c>
      <c r="CI30" s="57" t="str">
        <f t="shared" si="43"/>
        <v/>
      </c>
      <c r="CJ30" s="57" t="str">
        <f t="shared" si="44"/>
        <v/>
      </c>
      <c r="CK30" s="57" t="str">
        <f t="shared" si="45"/>
        <v/>
      </c>
      <c r="CL30" s="57" t="str">
        <f t="shared" si="46"/>
        <v/>
      </c>
      <c r="CM30" s="57" t="str">
        <f t="shared" si="47"/>
        <v/>
      </c>
      <c r="CN30" s="57" t="str">
        <f t="shared" si="48"/>
        <v/>
      </c>
      <c r="DC30" s="255"/>
      <c r="DD30" s="255"/>
      <c r="DE30" s="256"/>
      <c r="DF30" s="256"/>
      <c r="DG30" s="256"/>
      <c r="DH30" s="256"/>
      <c r="DI30" s="256"/>
      <c r="DJ30" s="256"/>
      <c r="DK30" s="256"/>
      <c r="DL30" s="256"/>
      <c r="DM30" s="256"/>
      <c r="DN30" s="256"/>
      <c r="DO30" s="256"/>
    </row>
    <row r="31" spans="1:119" ht="14.1" customHeight="1" x14ac:dyDescent="0.4">
      <c r="A31" s="13">
        <v>9</v>
      </c>
      <c r="B31" s="232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5"/>
      <c r="AJ31" s="235"/>
      <c r="AK31" s="235"/>
      <c r="AL31" s="236"/>
      <c r="AM31" s="236"/>
      <c r="AN31" s="236"/>
      <c r="AO31" s="236"/>
      <c r="AP31" s="236"/>
      <c r="AQ31" s="236"/>
      <c r="AR31" s="235"/>
      <c r="AS31" s="235"/>
      <c r="AT31" s="235"/>
      <c r="AU31" s="233"/>
      <c r="AV31" s="233"/>
      <c r="AW31" s="233"/>
      <c r="AX31" s="210"/>
      <c r="AY31" s="210"/>
      <c r="AZ31" s="210"/>
      <c r="BA31" s="31"/>
      <c r="BB31" s="31"/>
      <c r="BC31" s="32"/>
      <c r="BG31" s="57" t="str">
        <f>IF(AX31="Pazartesi",AL31,"")</f>
        <v/>
      </c>
      <c r="BH31" s="57" t="str">
        <f>IF(AX31="SALI",AL31,"")</f>
        <v/>
      </c>
      <c r="BI31" s="57" t="str">
        <f>IF(AX31="ÇARŞAMBA",AL31,"")</f>
        <v/>
      </c>
      <c r="BJ31" s="57" t="str">
        <f>IF(AX31="PERŞEMBE",AL31,"")</f>
        <v/>
      </c>
      <c r="BK31" s="57" t="str">
        <f>IF(AX31="CUMA",AL31,"")</f>
        <v/>
      </c>
      <c r="BL31" s="57" t="str">
        <f>IF(AX31="CUMARTESİ",AL31,"")</f>
        <v/>
      </c>
      <c r="BM31" s="57" t="str">
        <f>IF(AX31="Pazar",AL31,"")</f>
        <v/>
      </c>
      <c r="BP31" s="57" t="str">
        <f>IF($AX31="Pazartesi",$AO31,"")</f>
        <v/>
      </c>
      <c r="BQ31" s="57" t="str">
        <f>IF($AX31="SALI",$AO31,"")</f>
        <v/>
      </c>
      <c r="BR31" s="57" t="str">
        <f>IF($AX31="ÇARŞAMBA",$AO31,"")</f>
        <v/>
      </c>
      <c r="BS31" s="57" t="str">
        <f>IF($AX31="PERŞEMBE",$AO31,"")</f>
        <v/>
      </c>
      <c r="BT31" s="57" t="str">
        <f>IF($AX31="CUMA",$AO31,"")</f>
        <v/>
      </c>
      <c r="BU31" s="57" t="str">
        <f>IF($AX31="CUMARTESİ",$AO31,"")</f>
        <v/>
      </c>
      <c r="BV31" s="57" t="str">
        <f>IF($AX31="Pazar",$AO31,"")</f>
        <v/>
      </c>
      <c r="CH31" s="57" t="str">
        <f>IF($AX31="Pazartesi",$AR31,"")</f>
        <v/>
      </c>
      <c r="CI31" s="57" t="str">
        <f>IF($AX31="SALI",$AR31,"")</f>
        <v/>
      </c>
      <c r="CJ31" s="57" t="str">
        <f>IF($AX31="ÇARŞAMBA",$AR31,"")</f>
        <v/>
      </c>
      <c r="CK31" s="57" t="str">
        <f>IF($AX31="PERŞEMBE",$AR31,"")</f>
        <v/>
      </c>
      <c r="CL31" s="57" t="str">
        <f>IF($AX31="CUMA",$AR31,"")</f>
        <v/>
      </c>
      <c r="CM31" s="57" t="str">
        <f>IF($AX31="CUMARTESİ",$AR31,"")</f>
        <v/>
      </c>
      <c r="CN31" s="57" t="str">
        <f>IF($AX31="Pazar",$AR31,"")</f>
        <v/>
      </c>
      <c r="DC31" s="255">
        <v>3</v>
      </c>
      <c r="DD31" s="255"/>
      <c r="DE31" s="256" t="s">
        <v>119</v>
      </c>
      <c r="DF31" s="256"/>
      <c r="DG31" s="256"/>
      <c r="DH31" s="256"/>
      <c r="DI31" s="256"/>
      <c r="DJ31" s="256"/>
      <c r="DK31" s="256"/>
      <c r="DL31" s="256"/>
      <c r="DM31" s="256"/>
      <c r="DN31" s="256"/>
      <c r="DO31" s="256"/>
    </row>
    <row r="32" spans="1:119" ht="14.1" customHeight="1" x14ac:dyDescent="0.4">
      <c r="A32" s="13">
        <v>8</v>
      </c>
      <c r="B32" s="232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5"/>
      <c r="AJ32" s="235"/>
      <c r="AK32" s="235"/>
      <c r="AL32" s="236"/>
      <c r="AM32" s="236"/>
      <c r="AN32" s="236"/>
      <c r="AO32" s="236"/>
      <c r="AP32" s="236"/>
      <c r="AQ32" s="236"/>
      <c r="AR32" s="235"/>
      <c r="AS32" s="235"/>
      <c r="AT32" s="235"/>
      <c r="AU32" s="233"/>
      <c r="AV32" s="233"/>
      <c r="AW32" s="233"/>
      <c r="AX32" s="210"/>
      <c r="AY32" s="210"/>
      <c r="AZ32" s="210"/>
      <c r="BA32" s="31"/>
      <c r="BB32" s="31"/>
      <c r="BC32" s="32"/>
      <c r="BG32" s="57" t="str">
        <f>IF(AX32="Pazartesi",AL32,"")</f>
        <v/>
      </c>
      <c r="BH32" s="57" t="str">
        <f>IF(AX32="SALI",AL32,"")</f>
        <v/>
      </c>
      <c r="BI32" s="57" t="str">
        <f>IF(AX32="ÇARŞAMBA",AL32,"")</f>
        <v/>
      </c>
      <c r="BJ32" s="57" t="str">
        <f>IF(AX32="PERŞEMBE",AL32,"")</f>
        <v/>
      </c>
      <c r="BK32" s="57" t="str">
        <f>IF(AX32="CUMA",AL32,"")</f>
        <v/>
      </c>
      <c r="BL32" s="57" t="str">
        <f>IF(AX32="CUMARTESİ",AL32,"")</f>
        <v/>
      </c>
      <c r="BM32" s="57" t="str">
        <f>IF(AX32="Pazar",AL32,"")</f>
        <v/>
      </c>
      <c r="BP32" s="57" t="str">
        <f>IF($AX32="Pazartesi",$AO32,"")</f>
        <v/>
      </c>
      <c r="BQ32" s="57" t="str">
        <f>IF($AX32="SALI",$AO32,"")</f>
        <v/>
      </c>
      <c r="BR32" s="57" t="str">
        <f>IF($AX32="ÇARŞAMBA",$AO32,"")</f>
        <v/>
      </c>
      <c r="BS32" s="57" t="str">
        <f>IF($AX32="PERŞEMBE",$AO32,"")</f>
        <v/>
      </c>
      <c r="BT32" s="57" t="str">
        <f>IF($AX32="CUMA",$AO32,"")</f>
        <v/>
      </c>
      <c r="BU32" s="57" t="str">
        <f>IF($AX32="CUMARTESİ",$AO32,"")</f>
        <v/>
      </c>
      <c r="BV32" s="57" t="str">
        <f>IF($AX32="Pazar",$AO32,"")</f>
        <v/>
      </c>
      <c r="CH32" s="57" t="str">
        <f>IF($AX32="Pazartesi",$AR32,"")</f>
        <v/>
      </c>
      <c r="CI32" s="57" t="str">
        <f>IF($AX32="SALI",$AR32,"")</f>
        <v/>
      </c>
      <c r="CJ32" s="57" t="str">
        <f>IF($AX32="ÇARŞAMBA",$AR32,"")</f>
        <v/>
      </c>
      <c r="CK32" s="57" t="str">
        <f>IF($AX32="PERŞEMBE",$AR32,"")</f>
        <v/>
      </c>
      <c r="CL32" s="57" t="str">
        <f>IF($AX32="CUMA",$AR32,"")</f>
        <v/>
      </c>
      <c r="CM32" s="57" t="str">
        <f>IF($AX32="CUMARTESİ",$AR32,"")</f>
        <v/>
      </c>
      <c r="CN32" s="57" t="str">
        <f>IF($AX32="Pazar",$AR32,"")</f>
        <v/>
      </c>
      <c r="DC32" s="255"/>
      <c r="DD32" s="255"/>
      <c r="DE32" s="256"/>
      <c r="DF32" s="256"/>
      <c r="DG32" s="256"/>
      <c r="DH32" s="256"/>
      <c r="DI32" s="256"/>
      <c r="DJ32" s="256"/>
      <c r="DK32" s="256"/>
      <c r="DL32" s="256"/>
      <c r="DM32" s="256"/>
      <c r="DN32" s="256"/>
      <c r="DO32" s="256"/>
    </row>
    <row r="33" spans="1:119" ht="14.1" customHeight="1" x14ac:dyDescent="0.4">
      <c r="A33" s="13">
        <v>9</v>
      </c>
      <c r="B33" s="232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5"/>
      <c r="AJ33" s="235"/>
      <c r="AK33" s="235"/>
      <c r="AL33" s="236"/>
      <c r="AM33" s="236"/>
      <c r="AN33" s="236"/>
      <c r="AO33" s="236"/>
      <c r="AP33" s="236"/>
      <c r="AQ33" s="236"/>
      <c r="AR33" s="235"/>
      <c r="AS33" s="235"/>
      <c r="AT33" s="235"/>
      <c r="AU33" s="233"/>
      <c r="AV33" s="233"/>
      <c r="AW33" s="233"/>
      <c r="AX33" s="210"/>
      <c r="AY33" s="210"/>
      <c r="AZ33" s="210"/>
      <c r="BA33" s="31"/>
      <c r="BB33" s="31"/>
      <c r="BC33" s="32"/>
      <c r="BG33" s="57" t="str">
        <f>IF(AX33="Pazartesi",AL33,"")</f>
        <v/>
      </c>
      <c r="BH33" s="57" t="str">
        <f>IF(AX33="SALI",AL33,"")</f>
        <v/>
      </c>
      <c r="BI33" s="57" t="str">
        <f>IF(AX33="ÇARŞAMBA",AL33,"")</f>
        <v/>
      </c>
      <c r="BJ33" s="57" t="str">
        <f>IF(AX33="PERŞEMBE",AL33,"")</f>
        <v/>
      </c>
      <c r="BK33" s="57" t="str">
        <f>IF(AX33="CUMA",AL33,"")</f>
        <v/>
      </c>
      <c r="BL33" s="57" t="str">
        <f>IF(AX33="CUMARTESİ",AL33,"")</f>
        <v/>
      </c>
      <c r="BM33" s="57" t="str">
        <f>IF(AX33="Pazar",AL33,"")</f>
        <v/>
      </c>
      <c r="BP33" s="57" t="str">
        <f>IF($AX33="Pazartesi",$AO33,"")</f>
        <v/>
      </c>
      <c r="BQ33" s="57" t="str">
        <f>IF($AX33="SALI",$AO33,"")</f>
        <v/>
      </c>
      <c r="BR33" s="57" t="str">
        <f>IF($AX33="ÇARŞAMBA",$AO33,"")</f>
        <v/>
      </c>
      <c r="BS33" s="57" t="str">
        <f>IF($AX33="PERŞEMBE",$AO33,"")</f>
        <v/>
      </c>
      <c r="BT33" s="57" t="str">
        <f>IF($AX33="CUMA",$AO33,"")</f>
        <v/>
      </c>
      <c r="BU33" s="57" t="str">
        <f>IF($AX33="CUMARTESİ",$AO33,"")</f>
        <v/>
      </c>
      <c r="BV33" s="57" t="str">
        <f>IF($AX33="Pazar",$AO33,"")</f>
        <v/>
      </c>
      <c r="CH33" s="57" t="str">
        <f>IF($AX33="Pazartesi",$AR33,"")</f>
        <v/>
      </c>
      <c r="CI33" s="57" t="str">
        <f>IF($AX33="SALI",$AR33,"")</f>
        <v/>
      </c>
      <c r="CJ33" s="57" t="str">
        <f>IF($AX33="ÇARŞAMBA",$AR33,"")</f>
        <v/>
      </c>
      <c r="CK33" s="57" t="str">
        <f>IF($AX33="PERŞEMBE",$AR33,"")</f>
        <v/>
      </c>
      <c r="CL33" s="57" t="str">
        <f>IF($AX33="CUMA",$AR33,"")</f>
        <v/>
      </c>
      <c r="CM33" s="57" t="str">
        <f>IF($AX33="CUMARTESİ",$AR33,"")</f>
        <v/>
      </c>
      <c r="CN33" s="57" t="str">
        <f>IF($AX33="Pazar",$AR33,"")</f>
        <v/>
      </c>
      <c r="DC33" s="255">
        <v>4</v>
      </c>
      <c r="DD33" s="255"/>
      <c r="DE33" s="256" t="s">
        <v>120</v>
      </c>
      <c r="DF33" s="256"/>
      <c r="DG33" s="256"/>
      <c r="DH33" s="256"/>
      <c r="DI33" s="256"/>
      <c r="DJ33" s="256"/>
      <c r="DK33" s="256"/>
      <c r="DL33" s="256"/>
      <c r="DM33" s="256"/>
      <c r="DN33" s="256"/>
      <c r="DO33" s="256"/>
    </row>
    <row r="34" spans="1:119" ht="14.1" customHeight="1" x14ac:dyDescent="0.4">
      <c r="A34" s="13">
        <v>10</v>
      </c>
      <c r="B34" s="232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5"/>
      <c r="AJ34" s="235"/>
      <c r="AK34" s="235"/>
      <c r="AL34" s="236"/>
      <c r="AM34" s="236"/>
      <c r="AN34" s="236"/>
      <c r="AO34" s="236"/>
      <c r="AP34" s="236"/>
      <c r="AQ34" s="236"/>
      <c r="AR34" s="235"/>
      <c r="AS34" s="235"/>
      <c r="AT34" s="235"/>
      <c r="AU34" s="233"/>
      <c r="AV34" s="233"/>
      <c r="AW34" s="233"/>
      <c r="AX34" s="210"/>
      <c r="AY34" s="210"/>
      <c r="AZ34" s="210"/>
      <c r="BA34" s="31"/>
      <c r="BB34" s="31"/>
      <c r="BC34" s="32"/>
      <c r="BG34" s="57" t="str">
        <f t="shared" si="49"/>
        <v/>
      </c>
      <c r="BH34" s="57" t="str">
        <f t="shared" si="50"/>
        <v/>
      </c>
      <c r="BI34" s="57" t="str">
        <f t="shared" si="51"/>
        <v/>
      </c>
      <c r="BJ34" s="57" t="str">
        <f t="shared" si="52"/>
        <v/>
      </c>
      <c r="BK34" s="57" t="str">
        <f t="shared" si="53"/>
        <v/>
      </c>
      <c r="BL34" s="57" t="str">
        <f t="shared" si="54"/>
        <v/>
      </c>
      <c r="BM34" s="57" t="str">
        <f t="shared" si="55"/>
        <v/>
      </c>
      <c r="BP34" s="57" t="str">
        <f t="shared" si="35"/>
        <v/>
      </c>
      <c r="BQ34" s="57" t="str">
        <f t="shared" si="36"/>
        <v/>
      </c>
      <c r="BR34" s="57" t="str">
        <f t="shared" si="37"/>
        <v/>
      </c>
      <c r="BS34" s="57" t="str">
        <f t="shared" si="38"/>
        <v/>
      </c>
      <c r="BT34" s="57" t="str">
        <f t="shared" si="39"/>
        <v/>
      </c>
      <c r="BU34" s="57" t="str">
        <f t="shared" si="40"/>
        <v/>
      </c>
      <c r="BV34" s="57" t="str">
        <f t="shared" si="41"/>
        <v/>
      </c>
      <c r="CH34" s="57" t="str">
        <f t="shared" si="42"/>
        <v/>
      </c>
      <c r="CI34" s="57" t="str">
        <f t="shared" si="43"/>
        <v/>
      </c>
      <c r="CJ34" s="57" t="str">
        <f t="shared" si="44"/>
        <v/>
      </c>
      <c r="CK34" s="57" t="str">
        <f t="shared" si="45"/>
        <v/>
      </c>
      <c r="CL34" s="57" t="str">
        <f t="shared" si="46"/>
        <v/>
      </c>
      <c r="CM34" s="57" t="str">
        <f t="shared" si="47"/>
        <v/>
      </c>
      <c r="CN34" s="57" t="str">
        <f t="shared" si="48"/>
        <v/>
      </c>
      <c r="DC34" s="255"/>
      <c r="DD34" s="255"/>
      <c r="DE34" s="256"/>
      <c r="DF34" s="256"/>
      <c r="DG34" s="256"/>
      <c r="DH34" s="256"/>
      <c r="DI34" s="256"/>
      <c r="DJ34" s="256"/>
      <c r="DK34" s="256"/>
      <c r="DL34" s="256"/>
      <c r="DM34" s="256"/>
      <c r="DN34" s="256"/>
      <c r="DO34" s="256"/>
    </row>
    <row r="35" spans="1:119" ht="14.1" customHeight="1" x14ac:dyDescent="0.4">
      <c r="A35" s="13">
        <v>11</v>
      </c>
      <c r="B35" s="232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5"/>
      <c r="AJ35" s="235"/>
      <c r="AK35" s="235"/>
      <c r="AL35" s="236"/>
      <c r="AM35" s="236"/>
      <c r="AN35" s="236"/>
      <c r="AO35" s="236"/>
      <c r="AP35" s="236"/>
      <c r="AQ35" s="236"/>
      <c r="AR35" s="235"/>
      <c r="AS35" s="235"/>
      <c r="AT35" s="235"/>
      <c r="AU35" s="233"/>
      <c r="AV35" s="233"/>
      <c r="AW35" s="233"/>
      <c r="AX35" s="210"/>
      <c r="AY35" s="210"/>
      <c r="AZ35" s="210"/>
      <c r="BA35" s="31"/>
      <c r="BB35" s="31"/>
      <c r="BC35" s="32"/>
      <c r="BG35" s="57" t="str">
        <f t="shared" si="49"/>
        <v/>
      </c>
      <c r="BH35" s="57" t="str">
        <f t="shared" si="50"/>
        <v/>
      </c>
      <c r="BI35" s="57" t="str">
        <f t="shared" si="51"/>
        <v/>
      </c>
      <c r="BJ35" s="57" t="str">
        <f t="shared" si="52"/>
        <v/>
      </c>
      <c r="BK35" s="57" t="str">
        <f t="shared" si="53"/>
        <v/>
      </c>
      <c r="BL35" s="57" t="str">
        <f t="shared" si="54"/>
        <v/>
      </c>
      <c r="BM35" s="57" t="str">
        <f t="shared" si="55"/>
        <v/>
      </c>
      <c r="BP35" s="57" t="str">
        <f t="shared" si="35"/>
        <v/>
      </c>
      <c r="BQ35" s="57" t="str">
        <f t="shared" si="36"/>
        <v/>
      </c>
      <c r="BR35" s="57" t="str">
        <f t="shared" si="37"/>
        <v/>
      </c>
      <c r="BS35" s="57" t="str">
        <f t="shared" si="38"/>
        <v/>
      </c>
      <c r="BT35" s="57" t="str">
        <f t="shared" si="39"/>
        <v/>
      </c>
      <c r="BU35" s="57" t="str">
        <f t="shared" si="40"/>
        <v/>
      </c>
      <c r="BV35" s="57" t="str">
        <f t="shared" si="41"/>
        <v/>
      </c>
      <c r="CH35" s="57" t="str">
        <f t="shared" si="42"/>
        <v/>
      </c>
      <c r="CI35" s="57" t="str">
        <f t="shared" si="43"/>
        <v/>
      </c>
      <c r="CJ35" s="57" t="str">
        <f t="shared" si="44"/>
        <v/>
      </c>
      <c r="CK35" s="57" t="str">
        <f t="shared" si="45"/>
        <v/>
      </c>
      <c r="CL35" s="57" t="str">
        <f t="shared" si="46"/>
        <v/>
      </c>
      <c r="CM35" s="57" t="str">
        <f t="shared" si="47"/>
        <v/>
      </c>
      <c r="CN35" s="57" t="str">
        <f t="shared" si="48"/>
        <v/>
      </c>
      <c r="DC35" s="255">
        <v>5</v>
      </c>
      <c r="DD35" s="255"/>
      <c r="DE35" s="256" t="s">
        <v>122</v>
      </c>
      <c r="DF35" s="256"/>
      <c r="DG35" s="256"/>
      <c r="DH35" s="256"/>
      <c r="DI35" s="256"/>
      <c r="DJ35" s="256"/>
      <c r="DK35" s="256"/>
      <c r="DL35" s="256"/>
      <c r="DM35" s="256"/>
      <c r="DN35" s="256"/>
      <c r="DO35" s="256"/>
    </row>
    <row r="36" spans="1:119" ht="14.1" customHeight="1" x14ac:dyDescent="0.4">
      <c r="A36" s="13">
        <v>12</v>
      </c>
      <c r="B36" s="232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5"/>
      <c r="AJ36" s="235"/>
      <c r="AK36" s="235"/>
      <c r="AL36" s="236"/>
      <c r="AM36" s="236"/>
      <c r="AN36" s="236"/>
      <c r="AO36" s="236"/>
      <c r="AP36" s="236"/>
      <c r="AQ36" s="236"/>
      <c r="AR36" s="235"/>
      <c r="AS36" s="235"/>
      <c r="AT36" s="235"/>
      <c r="AU36" s="233"/>
      <c r="AV36" s="233"/>
      <c r="AW36" s="233"/>
      <c r="AX36" s="210"/>
      <c r="AY36" s="210"/>
      <c r="AZ36" s="210"/>
      <c r="BA36" s="31"/>
      <c r="BB36" s="31"/>
      <c r="BC36" s="32"/>
      <c r="BG36" s="57" t="str">
        <f t="shared" si="49"/>
        <v/>
      </c>
      <c r="BH36" s="57" t="str">
        <f t="shared" si="50"/>
        <v/>
      </c>
      <c r="BI36" s="57" t="str">
        <f t="shared" si="51"/>
        <v/>
      </c>
      <c r="BJ36" s="57" t="str">
        <f t="shared" si="52"/>
        <v/>
      </c>
      <c r="BK36" s="57" t="str">
        <f t="shared" si="53"/>
        <v/>
      </c>
      <c r="BL36" s="57" t="str">
        <f t="shared" si="54"/>
        <v/>
      </c>
      <c r="BM36" s="57" t="str">
        <f t="shared" si="55"/>
        <v/>
      </c>
      <c r="BP36" s="57" t="str">
        <f t="shared" si="35"/>
        <v/>
      </c>
      <c r="BQ36" s="57" t="str">
        <f t="shared" si="36"/>
        <v/>
      </c>
      <c r="BR36" s="57" t="str">
        <f t="shared" si="37"/>
        <v/>
      </c>
      <c r="BS36" s="57" t="str">
        <f t="shared" si="38"/>
        <v/>
      </c>
      <c r="BT36" s="57" t="str">
        <f t="shared" si="39"/>
        <v/>
      </c>
      <c r="BU36" s="57" t="str">
        <f t="shared" si="40"/>
        <v/>
      </c>
      <c r="BV36" s="57" t="str">
        <f t="shared" si="41"/>
        <v/>
      </c>
      <c r="CH36" s="57" t="str">
        <f t="shared" si="42"/>
        <v/>
      </c>
      <c r="CI36" s="57" t="str">
        <f t="shared" si="43"/>
        <v/>
      </c>
      <c r="CJ36" s="57" t="str">
        <f t="shared" si="44"/>
        <v/>
      </c>
      <c r="CK36" s="57" t="str">
        <f t="shared" si="45"/>
        <v/>
      </c>
      <c r="CL36" s="57" t="str">
        <f t="shared" si="46"/>
        <v/>
      </c>
      <c r="CM36" s="57" t="str">
        <f t="shared" si="47"/>
        <v/>
      </c>
      <c r="CN36" s="57" t="str">
        <f t="shared" si="48"/>
        <v/>
      </c>
      <c r="DC36" s="255"/>
      <c r="DD36" s="255"/>
      <c r="DE36" s="256"/>
      <c r="DF36" s="256"/>
      <c r="DG36" s="256"/>
      <c r="DH36" s="256"/>
      <c r="DI36" s="256"/>
      <c r="DJ36" s="256"/>
      <c r="DK36" s="256"/>
      <c r="DL36" s="256"/>
      <c r="DM36" s="256"/>
      <c r="DN36" s="256"/>
      <c r="DO36" s="256"/>
    </row>
    <row r="37" spans="1:119" ht="14.1" customHeight="1" x14ac:dyDescent="0.4">
      <c r="A37" s="13">
        <v>13</v>
      </c>
      <c r="B37" s="232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5"/>
      <c r="AJ37" s="235"/>
      <c r="AK37" s="235"/>
      <c r="AL37" s="236"/>
      <c r="AM37" s="236"/>
      <c r="AN37" s="236"/>
      <c r="AO37" s="236"/>
      <c r="AP37" s="236"/>
      <c r="AQ37" s="236"/>
      <c r="AR37" s="235"/>
      <c r="AS37" s="235"/>
      <c r="AT37" s="235"/>
      <c r="AU37" s="233"/>
      <c r="AV37" s="233"/>
      <c r="AW37" s="233"/>
      <c r="AX37" s="210"/>
      <c r="AY37" s="210"/>
      <c r="AZ37" s="210"/>
      <c r="BA37" s="31"/>
      <c r="BB37" s="31"/>
      <c r="BC37" s="32"/>
      <c r="BG37" s="57" t="str">
        <f t="shared" si="49"/>
        <v/>
      </c>
      <c r="BH37" s="57" t="str">
        <f t="shared" si="50"/>
        <v/>
      </c>
      <c r="BI37" s="57" t="str">
        <f t="shared" si="51"/>
        <v/>
      </c>
      <c r="BJ37" s="57" t="str">
        <f t="shared" si="52"/>
        <v/>
      </c>
      <c r="BK37" s="57" t="str">
        <f t="shared" si="53"/>
        <v/>
      </c>
      <c r="BL37" s="57" t="str">
        <f t="shared" si="54"/>
        <v/>
      </c>
      <c r="BM37" s="57" t="str">
        <f t="shared" si="55"/>
        <v/>
      </c>
      <c r="BP37" s="57" t="str">
        <f t="shared" si="35"/>
        <v/>
      </c>
      <c r="BQ37" s="57" t="str">
        <f t="shared" si="36"/>
        <v/>
      </c>
      <c r="BR37" s="57" t="str">
        <f t="shared" si="37"/>
        <v/>
      </c>
      <c r="BS37" s="57" t="str">
        <f t="shared" si="38"/>
        <v/>
      </c>
      <c r="BT37" s="57" t="str">
        <f t="shared" si="39"/>
        <v/>
      </c>
      <c r="BU37" s="57" t="str">
        <f t="shared" si="40"/>
        <v/>
      </c>
      <c r="BV37" s="57" t="str">
        <f t="shared" si="41"/>
        <v/>
      </c>
      <c r="CH37" s="57" t="str">
        <f t="shared" si="42"/>
        <v/>
      </c>
      <c r="CI37" s="57" t="str">
        <f t="shared" si="43"/>
        <v/>
      </c>
      <c r="CJ37" s="57" t="str">
        <f t="shared" si="44"/>
        <v/>
      </c>
      <c r="CK37" s="57" t="str">
        <f t="shared" si="45"/>
        <v/>
      </c>
      <c r="CL37" s="57" t="str">
        <f t="shared" si="46"/>
        <v/>
      </c>
      <c r="CM37" s="57" t="str">
        <f t="shared" si="47"/>
        <v/>
      </c>
      <c r="CN37" s="57" t="str">
        <f t="shared" si="48"/>
        <v/>
      </c>
      <c r="DC37" s="255">
        <v>6</v>
      </c>
      <c r="DD37" s="255"/>
      <c r="DE37" s="256" t="s">
        <v>126</v>
      </c>
      <c r="DF37" s="256"/>
      <c r="DG37" s="256"/>
      <c r="DH37" s="256"/>
      <c r="DI37" s="256"/>
      <c r="DJ37" s="256"/>
      <c r="DK37" s="256"/>
      <c r="DL37" s="256"/>
      <c r="DM37" s="256"/>
      <c r="DN37" s="256"/>
      <c r="DO37" s="256"/>
    </row>
    <row r="38" spans="1:119" ht="14.1" customHeight="1" x14ac:dyDescent="0.4">
      <c r="A38" s="13">
        <v>14</v>
      </c>
      <c r="B38" s="232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5"/>
      <c r="AJ38" s="235"/>
      <c r="AK38" s="235"/>
      <c r="AL38" s="236"/>
      <c r="AM38" s="236"/>
      <c r="AN38" s="236"/>
      <c r="AO38" s="236"/>
      <c r="AP38" s="236"/>
      <c r="AQ38" s="236"/>
      <c r="AR38" s="235"/>
      <c r="AS38" s="235"/>
      <c r="AT38" s="235"/>
      <c r="AU38" s="233"/>
      <c r="AV38" s="233"/>
      <c r="AW38" s="233"/>
      <c r="AX38" s="210"/>
      <c r="AY38" s="210"/>
      <c r="AZ38" s="210"/>
      <c r="BA38" s="31"/>
      <c r="BB38" s="31"/>
      <c r="BC38" s="32"/>
      <c r="BG38" s="57" t="str">
        <f t="shared" si="49"/>
        <v/>
      </c>
      <c r="BH38" s="57" t="str">
        <f t="shared" si="50"/>
        <v/>
      </c>
      <c r="BI38" s="57" t="str">
        <f t="shared" si="51"/>
        <v/>
      </c>
      <c r="BJ38" s="57" t="str">
        <f t="shared" si="52"/>
        <v/>
      </c>
      <c r="BK38" s="57" t="str">
        <f t="shared" si="53"/>
        <v/>
      </c>
      <c r="BL38" s="57" t="str">
        <f t="shared" si="54"/>
        <v/>
      </c>
      <c r="BM38" s="57" t="str">
        <f t="shared" si="55"/>
        <v/>
      </c>
      <c r="BP38" s="57" t="str">
        <f t="shared" si="35"/>
        <v/>
      </c>
      <c r="BQ38" s="57" t="str">
        <f t="shared" si="36"/>
        <v/>
      </c>
      <c r="BR38" s="57" t="str">
        <f t="shared" si="37"/>
        <v/>
      </c>
      <c r="BS38" s="57" t="str">
        <f t="shared" si="38"/>
        <v/>
      </c>
      <c r="BT38" s="57" t="str">
        <f t="shared" si="39"/>
        <v/>
      </c>
      <c r="BU38" s="57" t="str">
        <f t="shared" si="40"/>
        <v/>
      </c>
      <c r="BV38" s="57" t="str">
        <f t="shared" si="41"/>
        <v/>
      </c>
      <c r="CH38" s="57" t="str">
        <f t="shared" si="42"/>
        <v/>
      </c>
      <c r="CI38" s="57" t="str">
        <f t="shared" si="43"/>
        <v/>
      </c>
      <c r="CJ38" s="57" t="str">
        <f t="shared" si="44"/>
        <v/>
      </c>
      <c r="CK38" s="57" t="str">
        <f t="shared" si="45"/>
        <v/>
      </c>
      <c r="CL38" s="57" t="str">
        <f t="shared" si="46"/>
        <v/>
      </c>
      <c r="CM38" s="57" t="str">
        <f t="shared" si="47"/>
        <v/>
      </c>
      <c r="CN38" s="57" t="str">
        <f t="shared" si="48"/>
        <v/>
      </c>
      <c r="DC38" s="255"/>
      <c r="DD38" s="255"/>
      <c r="DE38" s="256"/>
      <c r="DF38" s="256"/>
      <c r="DG38" s="256"/>
      <c r="DH38" s="256"/>
      <c r="DI38" s="256"/>
      <c r="DJ38" s="256"/>
      <c r="DK38" s="256"/>
      <c r="DL38" s="256"/>
      <c r="DM38" s="256"/>
      <c r="DN38" s="256"/>
      <c r="DO38" s="256"/>
    </row>
    <row r="39" spans="1:119" ht="15" x14ac:dyDescent="0.4">
      <c r="A39" s="13">
        <v>15</v>
      </c>
      <c r="B39" s="232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5"/>
      <c r="AJ39" s="235"/>
      <c r="AK39" s="235"/>
      <c r="AL39" s="236"/>
      <c r="AM39" s="236"/>
      <c r="AN39" s="236"/>
      <c r="AO39" s="236"/>
      <c r="AP39" s="236"/>
      <c r="AQ39" s="236"/>
      <c r="AR39" s="235"/>
      <c r="AS39" s="235"/>
      <c r="AT39" s="235"/>
      <c r="AU39" s="233"/>
      <c r="AV39" s="233"/>
      <c r="AW39" s="233"/>
      <c r="AX39" s="210"/>
      <c r="AY39" s="210"/>
      <c r="AZ39" s="210"/>
      <c r="BA39" s="31"/>
      <c r="BB39" s="31"/>
      <c r="BC39" s="32"/>
      <c r="BG39" s="57" t="str">
        <f t="shared" si="49"/>
        <v/>
      </c>
      <c r="BH39" s="57" t="str">
        <f t="shared" si="50"/>
        <v/>
      </c>
      <c r="BI39" s="57" t="str">
        <f t="shared" si="51"/>
        <v/>
      </c>
      <c r="BJ39" s="57" t="str">
        <f t="shared" si="52"/>
        <v/>
      </c>
      <c r="BK39" s="57" t="str">
        <f t="shared" si="53"/>
        <v/>
      </c>
      <c r="BL39" s="57" t="str">
        <f t="shared" si="54"/>
        <v/>
      </c>
      <c r="BM39" s="57" t="str">
        <f t="shared" si="55"/>
        <v/>
      </c>
      <c r="BP39" s="57" t="str">
        <f t="shared" si="35"/>
        <v/>
      </c>
      <c r="BQ39" s="57" t="str">
        <f t="shared" si="36"/>
        <v/>
      </c>
      <c r="BR39" s="57" t="str">
        <f t="shared" si="37"/>
        <v/>
      </c>
      <c r="BS39" s="57" t="str">
        <f t="shared" si="38"/>
        <v/>
      </c>
      <c r="BT39" s="57" t="str">
        <f t="shared" si="39"/>
        <v/>
      </c>
      <c r="BU39" s="57" t="str">
        <f t="shared" si="40"/>
        <v/>
      </c>
      <c r="BV39" s="57" t="str">
        <f t="shared" si="41"/>
        <v/>
      </c>
      <c r="CH39" s="57" t="str">
        <f t="shared" si="42"/>
        <v/>
      </c>
      <c r="CI39" s="57" t="str">
        <f t="shared" si="43"/>
        <v/>
      </c>
      <c r="CJ39" s="57" t="str">
        <f t="shared" si="44"/>
        <v/>
      </c>
      <c r="CK39" s="57" t="str">
        <f t="shared" si="45"/>
        <v/>
      </c>
      <c r="CL39" s="57" t="str">
        <f t="shared" si="46"/>
        <v/>
      </c>
      <c r="CM39" s="57" t="str">
        <f t="shared" si="47"/>
        <v/>
      </c>
      <c r="CN39" s="57" t="str">
        <f t="shared" si="48"/>
        <v/>
      </c>
      <c r="DC39" s="255">
        <v>7</v>
      </c>
      <c r="DD39" s="255"/>
      <c r="DE39" s="256" t="s">
        <v>123</v>
      </c>
      <c r="DF39" s="256"/>
      <c r="DG39" s="256"/>
      <c r="DH39" s="256"/>
      <c r="DI39" s="256"/>
      <c r="DJ39" s="256"/>
      <c r="DK39" s="256"/>
      <c r="DL39" s="256"/>
      <c r="DM39" s="256"/>
      <c r="DN39" s="256"/>
      <c r="DO39" s="256"/>
    </row>
    <row r="40" spans="1:119" ht="15" x14ac:dyDescent="0.4">
      <c r="A40" s="13">
        <v>16</v>
      </c>
      <c r="B40" s="232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5"/>
      <c r="AJ40" s="235"/>
      <c r="AK40" s="235"/>
      <c r="AL40" s="236"/>
      <c r="AM40" s="236"/>
      <c r="AN40" s="236"/>
      <c r="AO40" s="236"/>
      <c r="AP40" s="236"/>
      <c r="AQ40" s="236"/>
      <c r="AR40" s="235"/>
      <c r="AS40" s="235"/>
      <c r="AT40" s="235"/>
      <c r="AU40" s="233"/>
      <c r="AV40" s="233"/>
      <c r="AW40" s="233"/>
      <c r="AX40" s="210"/>
      <c r="AY40" s="210"/>
      <c r="AZ40" s="210"/>
      <c r="BA40" s="31"/>
      <c r="BB40" s="31"/>
      <c r="BC40" s="32"/>
      <c r="BG40" s="57" t="str">
        <f t="shared" si="49"/>
        <v/>
      </c>
      <c r="BH40" s="57" t="str">
        <f t="shared" si="50"/>
        <v/>
      </c>
      <c r="BI40" s="57" t="str">
        <f t="shared" si="51"/>
        <v/>
      </c>
      <c r="BJ40" s="57" t="str">
        <f t="shared" si="52"/>
        <v/>
      </c>
      <c r="BK40" s="57" t="str">
        <f t="shared" si="53"/>
        <v/>
      </c>
      <c r="BL40" s="57" t="str">
        <f t="shared" si="54"/>
        <v/>
      </c>
      <c r="BM40" s="57" t="str">
        <f t="shared" si="55"/>
        <v/>
      </c>
      <c r="BP40" s="57" t="str">
        <f t="shared" si="35"/>
        <v/>
      </c>
      <c r="BQ40" s="57" t="str">
        <f t="shared" si="36"/>
        <v/>
      </c>
      <c r="BR40" s="57" t="str">
        <f t="shared" si="37"/>
        <v/>
      </c>
      <c r="BS40" s="57" t="str">
        <f t="shared" si="38"/>
        <v/>
      </c>
      <c r="BT40" s="57" t="str">
        <f t="shared" si="39"/>
        <v/>
      </c>
      <c r="BU40" s="57" t="str">
        <f t="shared" si="40"/>
        <v/>
      </c>
      <c r="BV40" s="57" t="str">
        <f t="shared" si="41"/>
        <v/>
      </c>
      <c r="CH40" s="57" t="str">
        <f t="shared" si="42"/>
        <v/>
      </c>
      <c r="CI40" s="57" t="str">
        <f t="shared" si="43"/>
        <v/>
      </c>
      <c r="CJ40" s="57" t="str">
        <f t="shared" si="44"/>
        <v/>
      </c>
      <c r="CK40" s="57" t="str">
        <f t="shared" si="45"/>
        <v/>
      </c>
      <c r="CL40" s="57" t="str">
        <f t="shared" si="46"/>
        <v/>
      </c>
      <c r="CM40" s="57" t="str">
        <f t="shared" si="47"/>
        <v/>
      </c>
      <c r="CN40" s="57" t="str">
        <f t="shared" si="48"/>
        <v/>
      </c>
      <c r="DC40" s="255"/>
      <c r="DD40" s="255"/>
      <c r="DE40" s="256"/>
      <c r="DF40" s="256"/>
      <c r="DG40" s="256"/>
      <c r="DH40" s="256"/>
      <c r="DI40" s="256"/>
      <c r="DJ40" s="256"/>
      <c r="DK40" s="256"/>
      <c r="DL40" s="256"/>
      <c r="DM40" s="256"/>
      <c r="DN40" s="256"/>
      <c r="DO40" s="256"/>
    </row>
    <row r="41" spans="1:119" ht="18" customHeight="1" x14ac:dyDescent="0.4">
      <c r="A41" s="13">
        <v>17</v>
      </c>
      <c r="B41" s="232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5"/>
      <c r="AJ41" s="235"/>
      <c r="AK41" s="235"/>
      <c r="AL41" s="236"/>
      <c r="AM41" s="236"/>
      <c r="AN41" s="236"/>
      <c r="AO41" s="236"/>
      <c r="AP41" s="236"/>
      <c r="AQ41" s="236"/>
      <c r="AR41" s="235"/>
      <c r="AS41" s="235"/>
      <c r="AT41" s="235"/>
      <c r="AU41" s="233"/>
      <c r="AV41" s="233"/>
      <c r="AW41" s="233"/>
      <c r="AX41" s="210"/>
      <c r="AY41" s="210"/>
      <c r="AZ41" s="210"/>
      <c r="BA41" s="31"/>
      <c r="BB41" s="31"/>
      <c r="BC41" s="32"/>
      <c r="BG41" s="57" t="str">
        <f t="shared" si="49"/>
        <v/>
      </c>
      <c r="BH41" s="57" t="str">
        <f t="shared" si="50"/>
        <v/>
      </c>
      <c r="BI41" s="57" t="str">
        <f t="shared" si="51"/>
        <v/>
      </c>
      <c r="BJ41" s="57" t="str">
        <f t="shared" si="52"/>
        <v/>
      </c>
      <c r="BK41" s="57" t="str">
        <f t="shared" si="53"/>
        <v/>
      </c>
      <c r="BL41" s="57" t="str">
        <f t="shared" si="54"/>
        <v/>
      </c>
      <c r="BM41" s="57" t="str">
        <f t="shared" si="55"/>
        <v/>
      </c>
      <c r="BP41" s="57" t="str">
        <f t="shared" si="35"/>
        <v/>
      </c>
      <c r="BQ41" s="57" t="str">
        <f t="shared" si="36"/>
        <v/>
      </c>
      <c r="BR41" s="57" t="str">
        <f t="shared" si="37"/>
        <v/>
      </c>
      <c r="BS41" s="57" t="str">
        <f t="shared" si="38"/>
        <v/>
      </c>
      <c r="BT41" s="57" t="str">
        <f t="shared" si="39"/>
        <v/>
      </c>
      <c r="BU41" s="57" t="str">
        <f t="shared" si="40"/>
        <v/>
      </c>
      <c r="BV41" s="57" t="str">
        <f t="shared" si="41"/>
        <v/>
      </c>
      <c r="CH41" s="57" t="str">
        <f t="shared" si="42"/>
        <v/>
      </c>
      <c r="CI41" s="57" t="str">
        <f t="shared" si="43"/>
        <v/>
      </c>
      <c r="CJ41" s="57" t="str">
        <f t="shared" si="44"/>
        <v/>
      </c>
      <c r="CK41" s="57" t="str">
        <f t="shared" si="45"/>
        <v/>
      </c>
      <c r="CL41" s="57" t="str">
        <f t="shared" si="46"/>
        <v/>
      </c>
      <c r="CM41" s="57" t="str">
        <f t="shared" si="47"/>
        <v/>
      </c>
      <c r="CN41" s="57" t="str">
        <f t="shared" si="48"/>
        <v/>
      </c>
      <c r="DC41" s="255">
        <v>8</v>
      </c>
      <c r="DD41" s="255"/>
      <c r="DE41" s="256" t="s">
        <v>127</v>
      </c>
      <c r="DF41" s="256"/>
      <c r="DG41" s="256"/>
      <c r="DH41" s="256"/>
      <c r="DI41" s="256"/>
      <c r="DJ41" s="256"/>
      <c r="DK41" s="256"/>
      <c r="DL41" s="256"/>
      <c r="DM41" s="256"/>
      <c r="DN41" s="256"/>
      <c r="DO41" s="256"/>
    </row>
    <row r="42" spans="1:119" ht="18" customHeight="1" x14ac:dyDescent="0.4">
      <c r="A42" s="13">
        <v>18</v>
      </c>
      <c r="B42" s="232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5"/>
      <c r="AJ42" s="235"/>
      <c r="AK42" s="235"/>
      <c r="AL42" s="236"/>
      <c r="AM42" s="236"/>
      <c r="AN42" s="236"/>
      <c r="AO42" s="236"/>
      <c r="AP42" s="236"/>
      <c r="AQ42" s="236"/>
      <c r="AR42" s="235"/>
      <c r="AS42" s="235"/>
      <c r="AT42" s="235"/>
      <c r="AU42" s="233"/>
      <c r="AV42" s="233"/>
      <c r="AW42" s="233"/>
      <c r="AX42" s="210"/>
      <c r="AY42" s="210"/>
      <c r="AZ42" s="210"/>
      <c r="BA42" s="31"/>
      <c r="BB42" s="31"/>
      <c r="BC42" s="32"/>
      <c r="BG42" s="57" t="str">
        <f t="shared" si="49"/>
        <v/>
      </c>
      <c r="BH42" s="57" t="str">
        <f t="shared" si="50"/>
        <v/>
      </c>
      <c r="BI42" s="57" t="str">
        <f t="shared" si="51"/>
        <v/>
      </c>
      <c r="BJ42" s="57" t="str">
        <f t="shared" si="52"/>
        <v/>
      </c>
      <c r="BK42" s="57" t="str">
        <f t="shared" si="53"/>
        <v/>
      </c>
      <c r="BL42" s="57" t="str">
        <f t="shared" si="54"/>
        <v/>
      </c>
      <c r="BM42" s="57" t="str">
        <f t="shared" si="55"/>
        <v/>
      </c>
      <c r="BP42" s="57" t="str">
        <f t="shared" si="35"/>
        <v/>
      </c>
      <c r="BQ42" s="57" t="str">
        <f t="shared" si="36"/>
        <v/>
      </c>
      <c r="BR42" s="57" t="str">
        <f t="shared" si="37"/>
        <v/>
      </c>
      <c r="BS42" s="57" t="str">
        <f t="shared" si="38"/>
        <v/>
      </c>
      <c r="BT42" s="57" t="str">
        <f t="shared" si="39"/>
        <v/>
      </c>
      <c r="BU42" s="57" t="str">
        <f t="shared" si="40"/>
        <v/>
      </c>
      <c r="BV42" s="57" t="str">
        <f t="shared" si="41"/>
        <v/>
      </c>
      <c r="CH42" s="57" t="str">
        <f t="shared" si="42"/>
        <v/>
      </c>
      <c r="CI42" s="57" t="str">
        <f t="shared" si="43"/>
        <v/>
      </c>
      <c r="CJ42" s="57" t="str">
        <f t="shared" si="44"/>
        <v/>
      </c>
      <c r="CK42" s="57" t="str">
        <f t="shared" si="45"/>
        <v/>
      </c>
      <c r="CL42" s="57" t="str">
        <f t="shared" si="46"/>
        <v/>
      </c>
      <c r="CM42" s="57" t="str">
        <f t="shared" si="47"/>
        <v/>
      </c>
      <c r="CN42" s="57" t="str">
        <f t="shared" si="48"/>
        <v/>
      </c>
      <c r="DC42" s="255"/>
      <c r="DD42" s="255"/>
      <c r="DE42" s="256"/>
      <c r="DF42" s="256"/>
      <c r="DG42" s="256"/>
      <c r="DH42" s="256"/>
      <c r="DI42" s="256"/>
      <c r="DJ42" s="256"/>
      <c r="DK42" s="256"/>
      <c r="DL42" s="256"/>
      <c r="DM42" s="256"/>
      <c r="DN42" s="256"/>
      <c r="DO42" s="256"/>
    </row>
    <row r="43" spans="1:119" ht="18" customHeight="1" x14ac:dyDescent="0.4">
      <c r="A43" s="13">
        <v>19</v>
      </c>
      <c r="B43" s="232"/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5"/>
      <c r="AJ43" s="235"/>
      <c r="AK43" s="235"/>
      <c r="AL43" s="236"/>
      <c r="AM43" s="236"/>
      <c r="AN43" s="236"/>
      <c r="AO43" s="236"/>
      <c r="AP43" s="236"/>
      <c r="AQ43" s="236"/>
      <c r="AR43" s="235"/>
      <c r="AS43" s="235"/>
      <c r="AT43" s="235"/>
      <c r="AU43" s="233"/>
      <c r="AV43" s="233"/>
      <c r="AW43" s="233"/>
      <c r="AX43" s="210"/>
      <c r="AY43" s="210"/>
      <c r="AZ43" s="210"/>
      <c r="BA43" s="31"/>
      <c r="BB43" s="31"/>
      <c r="BC43" s="32"/>
      <c r="BG43" s="57" t="str">
        <f t="shared" si="49"/>
        <v/>
      </c>
      <c r="BH43" s="57" t="str">
        <f t="shared" si="50"/>
        <v/>
      </c>
      <c r="BI43" s="57" t="str">
        <f t="shared" si="51"/>
        <v/>
      </c>
      <c r="BJ43" s="57" t="str">
        <f t="shared" si="52"/>
        <v/>
      </c>
      <c r="BK43" s="57" t="str">
        <f t="shared" si="53"/>
        <v/>
      </c>
      <c r="BL43" s="57" t="str">
        <f t="shared" si="54"/>
        <v/>
      </c>
      <c r="BM43" s="57" t="str">
        <f t="shared" si="55"/>
        <v/>
      </c>
      <c r="BP43" s="57" t="str">
        <f t="shared" si="35"/>
        <v/>
      </c>
      <c r="BQ43" s="57" t="str">
        <f t="shared" si="36"/>
        <v/>
      </c>
      <c r="BR43" s="57" t="str">
        <f t="shared" si="37"/>
        <v/>
      </c>
      <c r="BS43" s="57" t="str">
        <f t="shared" si="38"/>
        <v/>
      </c>
      <c r="BT43" s="57" t="str">
        <f t="shared" si="39"/>
        <v/>
      </c>
      <c r="BU43" s="57" t="str">
        <f t="shared" si="40"/>
        <v/>
      </c>
      <c r="BV43" s="57" t="str">
        <f t="shared" si="41"/>
        <v/>
      </c>
      <c r="CH43" s="57" t="str">
        <f t="shared" si="42"/>
        <v/>
      </c>
      <c r="CI43" s="57" t="str">
        <f t="shared" si="43"/>
        <v/>
      </c>
      <c r="CJ43" s="57" t="str">
        <f t="shared" si="44"/>
        <v/>
      </c>
      <c r="CK43" s="57" t="str">
        <f t="shared" si="45"/>
        <v/>
      </c>
      <c r="CL43" s="57" t="str">
        <f t="shared" si="46"/>
        <v/>
      </c>
      <c r="CM43" s="57" t="str">
        <f t="shared" si="47"/>
        <v/>
      </c>
      <c r="CN43" s="57" t="str">
        <f t="shared" si="48"/>
        <v/>
      </c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</row>
    <row r="44" spans="1:119" ht="18" customHeight="1" thickBot="1" x14ac:dyDescent="0.45">
      <c r="A44" s="13">
        <v>20</v>
      </c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4"/>
      <c r="AJ44" s="214"/>
      <c r="AK44" s="214"/>
      <c r="AL44" s="215"/>
      <c r="AM44" s="215"/>
      <c r="AN44" s="215"/>
      <c r="AO44" s="215"/>
      <c r="AP44" s="215"/>
      <c r="AQ44" s="215"/>
      <c r="AR44" s="214"/>
      <c r="AS44" s="214"/>
      <c r="AT44" s="214"/>
      <c r="AU44" s="212"/>
      <c r="AV44" s="212"/>
      <c r="AW44" s="212"/>
      <c r="AX44" s="225"/>
      <c r="AY44" s="225"/>
      <c r="AZ44" s="225"/>
      <c r="BA44" s="33"/>
      <c r="BB44" s="33"/>
      <c r="BC44" s="34"/>
      <c r="BG44" s="57" t="str">
        <f t="shared" si="49"/>
        <v/>
      </c>
      <c r="BH44" s="57" t="str">
        <f t="shared" si="50"/>
        <v/>
      </c>
      <c r="BI44" s="57" t="str">
        <f t="shared" si="51"/>
        <v/>
      </c>
      <c r="BJ44" s="57" t="str">
        <f t="shared" si="52"/>
        <v/>
      </c>
      <c r="BK44" s="57" t="str">
        <f t="shared" si="53"/>
        <v/>
      </c>
      <c r="BL44" s="57" t="str">
        <f t="shared" si="54"/>
        <v/>
      </c>
      <c r="BM44" s="57" t="str">
        <f t="shared" si="55"/>
        <v/>
      </c>
      <c r="BP44" s="57" t="str">
        <f t="shared" si="35"/>
        <v/>
      </c>
      <c r="BQ44" s="57" t="str">
        <f t="shared" si="36"/>
        <v/>
      </c>
      <c r="BR44" s="57" t="str">
        <f t="shared" si="37"/>
        <v/>
      </c>
      <c r="BS44" s="57" t="str">
        <f t="shared" si="38"/>
        <v/>
      </c>
      <c r="BT44" s="57" t="str">
        <f t="shared" si="39"/>
        <v/>
      </c>
      <c r="BU44" s="57" t="str">
        <f t="shared" si="40"/>
        <v/>
      </c>
      <c r="BV44" s="57" t="str">
        <f t="shared" si="41"/>
        <v/>
      </c>
      <c r="CH44" s="57" t="str">
        <f t="shared" si="42"/>
        <v/>
      </c>
      <c r="CI44" s="57" t="str">
        <f t="shared" si="43"/>
        <v/>
      </c>
      <c r="CJ44" s="57" t="str">
        <f t="shared" si="44"/>
        <v/>
      </c>
      <c r="CK44" s="57" t="str">
        <f t="shared" si="45"/>
        <v/>
      </c>
      <c r="CL44" s="57" t="str">
        <f t="shared" si="46"/>
        <v/>
      </c>
      <c r="CM44" s="57" t="str">
        <f t="shared" si="47"/>
        <v/>
      </c>
      <c r="CN44" s="57" t="str">
        <f t="shared" si="48"/>
        <v/>
      </c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</row>
    <row r="45" spans="1:119" ht="18" customHeight="1" thickBot="1" x14ac:dyDescent="0.45">
      <c r="B45" s="252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26" t="s">
        <v>5</v>
      </c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54"/>
      <c r="AI45" s="229"/>
      <c r="AJ45" s="229"/>
      <c r="AK45" s="229"/>
      <c r="AL45" s="247">
        <f>SUM(AL25:AN44)</f>
        <v>0</v>
      </c>
      <c r="AM45" s="230"/>
      <c r="AN45" s="230"/>
      <c r="AO45" s="247">
        <f>SUM(AO25:AQ44)</f>
        <v>0</v>
      </c>
      <c r="AP45" s="230"/>
      <c r="AQ45" s="230"/>
      <c r="AR45" s="248">
        <f>SUM(AR25:AR44)</f>
        <v>0</v>
      </c>
      <c r="AS45" s="248"/>
      <c r="AT45" s="248"/>
      <c r="AU45" s="229">
        <f>SUM(AU25:AW44)</f>
        <v>0</v>
      </c>
      <c r="AV45" s="229"/>
      <c r="AW45" s="229"/>
      <c r="AX45" s="249"/>
      <c r="AY45" s="249"/>
      <c r="AZ45" s="249"/>
      <c r="BA45" s="59"/>
      <c r="BB45" s="59"/>
      <c r="BC45" s="60"/>
      <c r="BG45" s="57"/>
      <c r="BH45" s="57"/>
      <c r="BI45" s="57"/>
      <c r="BJ45" s="57"/>
      <c r="BK45" s="57"/>
      <c r="BL45" s="57"/>
      <c r="BM45" s="57"/>
      <c r="BP45" s="57"/>
      <c r="BQ45" s="57"/>
      <c r="BR45" s="57"/>
      <c r="BS45" s="57"/>
      <c r="BT45" s="57"/>
      <c r="BU45" s="57"/>
      <c r="BV45" s="57"/>
      <c r="CH45" s="57"/>
      <c r="CI45" s="57"/>
      <c r="CJ45" s="57"/>
      <c r="CK45" s="57"/>
      <c r="CL45" s="57"/>
      <c r="CM45" s="57"/>
      <c r="CN45" s="57"/>
    </row>
    <row r="46" spans="1:119" ht="18" customHeight="1" thickBot="1" x14ac:dyDescent="0.45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243"/>
      <c r="M46" s="243"/>
      <c r="N46" s="243"/>
      <c r="O46" s="243"/>
      <c r="P46" s="243"/>
      <c r="Q46" s="243"/>
      <c r="R46" s="243"/>
      <c r="S46" s="243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43"/>
      <c r="AJ46" s="243"/>
      <c r="AK46" s="243"/>
      <c r="AL46" s="251"/>
      <c r="AM46" s="251"/>
      <c r="AN46" s="251"/>
      <c r="AO46" s="251"/>
      <c r="AP46" s="251"/>
      <c r="AQ46" s="251"/>
      <c r="AR46" s="243"/>
      <c r="AS46" s="243"/>
      <c r="AT46" s="243"/>
      <c r="AU46" s="243"/>
      <c r="AV46" s="243"/>
      <c r="AW46" s="243"/>
      <c r="AX46" s="243"/>
      <c r="AY46" s="243"/>
      <c r="AZ46" s="243"/>
      <c r="BA46" s="243"/>
      <c r="BB46" s="243"/>
      <c r="BC46" s="243"/>
    </row>
    <row r="47" spans="1:119" ht="26.25" customHeight="1" thickBot="1" x14ac:dyDescent="0.45"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226" t="s">
        <v>51</v>
      </c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63"/>
      <c r="AJ47" s="63"/>
      <c r="AK47" s="63"/>
      <c r="AL47" s="244" t="s">
        <v>3</v>
      </c>
      <c r="AM47" s="244"/>
      <c r="AN47" s="244"/>
      <c r="AO47" s="244" t="s">
        <v>109</v>
      </c>
      <c r="AP47" s="244"/>
      <c r="AQ47" s="244"/>
      <c r="AR47" s="245" t="s">
        <v>97</v>
      </c>
      <c r="AS47" s="245"/>
      <c r="AT47" s="245"/>
      <c r="AU47" s="246" t="s">
        <v>111</v>
      </c>
      <c r="AV47" s="246"/>
      <c r="AW47" s="246"/>
      <c r="AX47" s="63"/>
      <c r="AY47" s="63"/>
      <c r="AZ47" s="63"/>
      <c r="BA47" s="63"/>
      <c r="BB47" s="63"/>
      <c r="BC47" s="64"/>
      <c r="BG47" s="44" t="s">
        <v>93</v>
      </c>
      <c r="BP47" s="44" t="s">
        <v>94</v>
      </c>
      <c r="BY47" s="44" t="s">
        <v>96</v>
      </c>
    </row>
    <row r="48" spans="1:119" ht="18" customHeight="1" x14ac:dyDescent="0.4">
      <c r="A48" s="13">
        <v>1</v>
      </c>
      <c r="B48" s="241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38"/>
      <c r="AJ48" s="238"/>
      <c r="AK48" s="238"/>
      <c r="AL48" s="237"/>
      <c r="AM48" s="237"/>
      <c r="AN48" s="237"/>
      <c r="AO48" s="237"/>
      <c r="AP48" s="237"/>
      <c r="AQ48" s="237"/>
      <c r="AR48" s="238"/>
      <c r="AS48" s="238"/>
      <c r="AT48" s="238"/>
      <c r="AU48" s="239"/>
      <c r="AV48" s="239"/>
      <c r="AW48" s="239"/>
      <c r="AX48" s="240"/>
      <c r="AY48" s="240"/>
      <c r="AZ48" s="240"/>
      <c r="BA48" s="29"/>
      <c r="BB48" s="29"/>
      <c r="BC48" s="30"/>
      <c r="BG48" s="57" t="str">
        <f t="shared" ref="BG48:BG57" si="56">IF(AX48="Pazartesi",AL48,"")</f>
        <v/>
      </c>
      <c r="BH48" s="57" t="str">
        <f t="shared" ref="BH48:BH57" si="57">IF(AX48="SALI",AL48,"")</f>
        <v/>
      </c>
      <c r="BI48" s="57" t="str">
        <f t="shared" ref="BI48:BI57" si="58">IF(AX48="ÇARŞAMBA",AL48,"")</f>
        <v/>
      </c>
      <c r="BJ48" s="57" t="str">
        <f t="shared" ref="BJ48:BJ57" si="59">IF(AX48="PERŞEMBE",AL48,"")</f>
        <v/>
      </c>
      <c r="BK48" s="57" t="str">
        <f t="shared" ref="BK48:BK57" si="60">IF(AX48="CUMA",AL48,"")</f>
        <v/>
      </c>
      <c r="BL48" s="57" t="str">
        <f t="shared" ref="BL48:BL57" si="61">IF(AX48="CUMARTESİ",AL48,"")</f>
        <v/>
      </c>
      <c r="BM48" s="57" t="str">
        <f t="shared" ref="BM48:BM57" si="62">IF(AX48="Pazar",AL48,"")</f>
        <v/>
      </c>
      <c r="BP48" s="57" t="str">
        <f t="shared" ref="BP48:BP57" si="63">IF($AX48="Pazartesi",$AO48,"")</f>
        <v/>
      </c>
      <c r="BQ48" s="57" t="str">
        <f t="shared" ref="BQ48:BQ57" si="64">IF($AX48="SALI",$AO48,"")</f>
        <v/>
      </c>
      <c r="BR48" s="57" t="str">
        <f t="shared" ref="BR48:BR57" si="65">IF($AX48="ÇARŞAMBA",$AO48,"")</f>
        <v/>
      </c>
      <c r="BS48" s="57" t="str">
        <f t="shared" ref="BS48:BS57" si="66">IF($AX48="PERŞEMBE",$AO48,"")</f>
        <v/>
      </c>
      <c r="BT48" s="57" t="str">
        <f t="shared" ref="BT48:BT57" si="67">IF($AX48="CUMA",$AO48,"")</f>
        <v/>
      </c>
      <c r="BU48" s="57" t="str">
        <f t="shared" ref="BU48:BU57" si="68">IF($AX48="CUMARTESİ",$AO48,"")</f>
        <v/>
      </c>
      <c r="BV48" s="57" t="str">
        <f t="shared" ref="BV48:BV57" si="69">IF($AX48="Pazar",$AO48,"")</f>
        <v/>
      </c>
      <c r="BY48" s="57" t="str">
        <f t="shared" ref="BY48:BY57" si="70">IF($AX48="Pazartesi",$AR48,"")</f>
        <v/>
      </c>
      <c r="BZ48" s="57" t="str">
        <f t="shared" ref="BZ48:BZ57" si="71">IF($AX48="SALI",$AR48,"")</f>
        <v/>
      </c>
      <c r="CA48" s="57" t="str">
        <f t="shared" ref="CA48:CA57" si="72">IF($AX48="ÇARŞAMBA",$AR48,"")</f>
        <v/>
      </c>
      <c r="CB48" s="57" t="str">
        <f t="shared" ref="CB48:CB57" si="73">IF($AX48="PERŞEMBE",$AR48,"")</f>
        <v/>
      </c>
      <c r="CC48" s="57" t="str">
        <f t="shared" ref="CC48:CC57" si="74">IF($AX48="CUMA",$AR48,"")</f>
        <v/>
      </c>
      <c r="CD48" s="57" t="str">
        <f t="shared" ref="CD48:CD57" si="75">IF($AX48="CUMARTESİ",$AR48,"")</f>
        <v/>
      </c>
      <c r="CE48" s="57" t="str">
        <f t="shared" ref="CE48:CE57" si="76">IF($AX48="Pazar",$AR48,"")</f>
        <v/>
      </c>
      <c r="CH48" s="57" t="str">
        <f t="shared" ref="CH48:CH57" si="77">IF($AX48="Pazartesi",$AR48,"")</f>
        <v/>
      </c>
      <c r="CI48" s="57" t="str">
        <f t="shared" ref="CI48:CI57" si="78">IF($AX48="SALI",$AR48,"")</f>
        <v/>
      </c>
      <c r="CJ48" s="57" t="str">
        <f t="shared" ref="CJ48:CJ57" si="79">IF($AX48="ÇARŞAMBA",$AR48,"")</f>
        <v/>
      </c>
      <c r="CK48" s="57" t="str">
        <f t="shared" ref="CK48:CK57" si="80">IF($AX48="PERŞEMBE",$AR48,"")</f>
        <v/>
      </c>
      <c r="CL48" s="57" t="str">
        <f t="shared" ref="CL48:CL57" si="81">IF($AX48="CUMA",$AR48,"")</f>
        <v/>
      </c>
      <c r="CM48" s="57" t="str">
        <f t="shared" ref="CM48:CM57" si="82">IF($AX48="CUMARTESİ",$AR48,"")</f>
        <v/>
      </c>
      <c r="CN48" s="57" t="str">
        <f t="shared" ref="CN48:CN57" si="83">IF($AX48="Pazar",$AR48,"")</f>
        <v/>
      </c>
    </row>
    <row r="49" spans="1:119" ht="18" customHeight="1" x14ac:dyDescent="0.4">
      <c r="A49" s="13">
        <v>2</v>
      </c>
      <c r="B49" s="232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5"/>
      <c r="AJ49" s="235"/>
      <c r="AK49" s="235"/>
      <c r="AL49" s="236"/>
      <c r="AM49" s="236"/>
      <c r="AN49" s="236"/>
      <c r="AO49" s="236"/>
      <c r="AP49" s="236"/>
      <c r="AQ49" s="236"/>
      <c r="AR49" s="233"/>
      <c r="AS49" s="233"/>
      <c r="AT49" s="233"/>
      <c r="AU49" s="233"/>
      <c r="AV49" s="233"/>
      <c r="AW49" s="233"/>
      <c r="AX49" s="210"/>
      <c r="AY49" s="210"/>
      <c r="AZ49" s="210"/>
      <c r="BA49" s="31"/>
      <c r="BB49" s="31"/>
      <c r="BC49" s="32"/>
      <c r="BG49" s="57" t="str">
        <f t="shared" si="56"/>
        <v/>
      </c>
      <c r="BH49" s="57" t="str">
        <f t="shared" si="57"/>
        <v/>
      </c>
      <c r="BI49" s="57" t="str">
        <f t="shared" si="58"/>
        <v/>
      </c>
      <c r="BJ49" s="57" t="str">
        <f t="shared" si="59"/>
        <v/>
      </c>
      <c r="BK49" s="57" t="str">
        <f t="shared" si="60"/>
        <v/>
      </c>
      <c r="BL49" s="57" t="str">
        <f t="shared" si="61"/>
        <v/>
      </c>
      <c r="BM49" s="57" t="str">
        <f t="shared" si="62"/>
        <v/>
      </c>
      <c r="BP49" s="57" t="str">
        <f t="shared" si="63"/>
        <v/>
      </c>
      <c r="BQ49" s="57" t="str">
        <f t="shared" si="64"/>
        <v/>
      </c>
      <c r="BR49" s="57" t="str">
        <f t="shared" si="65"/>
        <v/>
      </c>
      <c r="BS49" s="57" t="str">
        <f t="shared" si="66"/>
        <v/>
      </c>
      <c r="BT49" s="57" t="str">
        <f t="shared" si="67"/>
        <v/>
      </c>
      <c r="BU49" s="57" t="str">
        <f t="shared" si="68"/>
        <v/>
      </c>
      <c r="BV49" s="57" t="str">
        <f t="shared" si="69"/>
        <v/>
      </c>
      <c r="BY49" s="57" t="str">
        <f t="shared" si="70"/>
        <v/>
      </c>
      <c r="BZ49" s="57" t="str">
        <f t="shared" si="71"/>
        <v/>
      </c>
      <c r="CA49" s="57" t="str">
        <f t="shared" si="72"/>
        <v/>
      </c>
      <c r="CB49" s="57" t="str">
        <f t="shared" si="73"/>
        <v/>
      </c>
      <c r="CC49" s="57" t="str">
        <f t="shared" si="74"/>
        <v/>
      </c>
      <c r="CD49" s="57" t="str">
        <f t="shared" si="75"/>
        <v/>
      </c>
      <c r="CE49" s="57" t="str">
        <f t="shared" si="76"/>
        <v/>
      </c>
      <c r="CH49" s="57" t="str">
        <f t="shared" si="77"/>
        <v/>
      </c>
      <c r="CI49" s="57" t="str">
        <f t="shared" si="78"/>
        <v/>
      </c>
      <c r="CJ49" s="57" t="str">
        <f t="shared" si="79"/>
        <v/>
      </c>
      <c r="CK49" s="57" t="str">
        <f t="shared" si="80"/>
        <v/>
      </c>
      <c r="CL49" s="57" t="str">
        <f t="shared" si="81"/>
        <v/>
      </c>
      <c r="CM49" s="57" t="str">
        <f t="shared" si="82"/>
        <v/>
      </c>
      <c r="CN49" s="57" t="str">
        <f t="shared" si="83"/>
        <v/>
      </c>
    </row>
    <row r="50" spans="1:119" ht="18" customHeight="1" x14ac:dyDescent="0.4">
      <c r="A50" s="13">
        <v>3</v>
      </c>
      <c r="B50" s="232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5"/>
      <c r="AJ50" s="235"/>
      <c r="AK50" s="235"/>
      <c r="AL50" s="236"/>
      <c r="AM50" s="236"/>
      <c r="AN50" s="236"/>
      <c r="AO50" s="236"/>
      <c r="AP50" s="236"/>
      <c r="AQ50" s="236"/>
      <c r="AR50" s="233"/>
      <c r="AS50" s="233"/>
      <c r="AT50" s="233"/>
      <c r="AU50" s="233"/>
      <c r="AV50" s="233"/>
      <c r="AW50" s="233"/>
      <c r="AX50" s="210"/>
      <c r="AY50" s="210"/>
      <c r="AZ50" s="210"/>
      <c r="BA50" s="31"/>
      <c r="BB50" s="31"/>
      <c r="BC50" s="32"/>
      <c r="BG50" s="57" t="str">
        <f t="shared" si="56"/>
        <v/>
      </c>
      <c r="BH50" s="57" t="str">
        <f t="shared" si="57"/>
        <v/>
      </c>
      <c r="BI50" s="57" t="str">
        <f t="shared" si="58"/>
        <v/>
      </c>
      <c r="BJ50" s="57" t="str">
        <f t="shared" si="59"/>
        <v/>
      </c>
      <c r="BK50" s="57" t="str">
        <f t="shared" si="60"/>
        <v/>
      </c>
      <c r="BL50" s="57" t="str">
        <f t="shared" si="61"/>
        <v/>
      </c>
      <c r="BM50" s="57" t="str">
        <f t="shared" si="62"/>
        <v/>
      </c>
      <c r="BP50" s="57" t="str">
        <f t="shared" si="63"/>
        <v/>
      </c>
      <c r="BQ50" s="57" t="str">
        <f t="shared" si="64"/>
        <v/>
      </c>
      <c r="BR50" s="57" t="str">
        <f t="shared" si="65"/>
        <v/>
      </c>
      <c r="BS50" s="57" t="str">
        <f t="shared" si="66"/>
        <v/>
      </c>
      <c r="BT50" s="57" t="str">
        <f t="shared" si="67"/>
        <v/>
      </c>
      <c r="BU50" s="57" t="str">
        <f t="shared" si="68"/>
        <v/>
      </c>
      <c r="BV50" s="57" t="str">
        <f t="shared" si="69"/>
        <v/>
      </c>
      <c r="BY50" s="57" t="str">
        <f t="shared" si="70"/>
        <v/>
      </c>
      <c r="BZ50" s="57" t="str">
        <f t="shared" si="71"/>
        <v/>
      </c>
      <c r="CA50" s="57" t="str">
        <f t="shared" si="72"/>
        <v/>
      </c>
      <c r="CB50" s="57" t="str">
        <f t="shared" si="73"/>
        <v/>
      </c>
      <c r="CC50" s="57" t="str">
        <f t="shared" si="74"/>
        <v/>
      </c>
      <c r="CD50" s="57" t="str">
        <f t="shared" si="75"/>
        <v/>
      </c>
      <c r="CE50" s="57" t="str">
        <f t="shared" si="76"/>
        <v/>
      </c>
      <c r="CH50" s="57" t="str">
        <f t="shared" si="77"/>
        <v/>
      </c>
      <c r="CI50" s="57" t="str">
        <f t="shared" si="78"/>
        <v/>
      </c>
      <c r="CJ50" s="57" t="str">
        <f t="shared" si="79"/>
        <v/>
      </c>
      <c r="CK50" s="57" t="str">
        <f t="shared" si="80"/>
        <v/>
      </c>
      <c r="CL50" s="57" t="str">
        <f t="shared" si="81"/>
        <v/>
      </c>
      <c r="CM50" s="57" t="str">
        <f t="shared" si="82"/>
        <v/>
      </c>
      <c r="CN50" s="57" t="str">
        <f t="shared" si="83"/>
        <v/>
      </c>
    </row>
    <row r="51" spans="1:119" ht="18" customHeight="1" x14ac:dyDescent="0.4">
      <c r="A51" s="13">
        <v>4</v>
      </c>
      <c r="B51" s="232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5"/>
      <c r="AJ51" s="235"/>
      <c r="AK51" s="235"/>
      <c r="AL51" s="236"/>
      <c r="AM51" s="236"/>
      <c r="AN51" s="236"/>
      <c r="AO51" s="236"/>
      <c r="AP51" s="236"/>
      <c r="AQ51" s="236"/>
      <c r="AR51" s="233"/>
      <c r="AS51" s="233"/>
      <c r="AT51" s="233"/>
      <c r="AU51" s="233"/>
      <c r="AV51" s="233"/>
      <c r="AW51" s="233"/>
      <c r="AX51" s="210"/>
      <c r="AY51" s="210"/>
      <c r="AZ51" s="210"/>
      <c r="BA51" s="31"/>
      <c r="BB51" s="31"/>
      <c r="BC51" s="32"/>
      <c r="BG51" s="57" t="str">
        <f>IF(AX51="Pazartesi",AL51,"")</f>
        <v/>
      </c>
      <c r="BH51" s="57" t="str">
        <f>IF(AX51="SALI",AL51,"")</f>
        <v/>
      </c>
      <c r="BI51" s="57" t="str">
        <f>IF(AX51="ÇARŞAMBA",AL51,"")</f>
        <v/>
      </c>
      <c r="BJ51" s="57" t="str">
        <f>IF(AX51="PERŞEMBE",AL51,"")</f>
        <v/>
      </c>
      <c r="BK51" s="57" t="str">
        <f>IF(AX51="CUMA",AL51,"")</f>
        <v/>
      </c>
      <c r="BL51" s="57" t="str">
        <f>IF(AX51="CUMARTESİ",AL51,"")</f>
        <v/>
      </c>
      <c r="BM51" s="57" t="str">
        <f>IF(AX51="Pazar",AL51,"")</f>
        <v/>
      </c>
      <c r="BP51" s="57" t="str">
        <f t="shared" si="63"/>
        <v/>
      </c>
      <c r="BQ51" s="57" t="str">
        <f t="shared" si="64"/>
        <v/>
      </c>
      <c r="BR51" s="57" t="str">
        <f t="shared" si="65"/>
        <v/>
      </c>
      <c r="BS51" s="57" t="str">
        <f t="shared" si="66"/>
        <v/>
      </c>
      <c r="BT51" s="57" t="str">
        <f t="shared" si="67"/>
        <v/>
      </c>
      <c r="BU51" s="57" t="str">
        <f t="shared" si="68"/>
        <v/>
      </c>
      <c r="BV51" s="57" t="str">
        <f t="shared" si="69"/>
        <v/>
      </c>
      <c r="BY51" s="57" t="str">
        <f t="shared" si="70"/>
        <v/>
      </c>
      <c r="BZ51" s="57" t="str">
        <f t="shared" si="71"/>
        <v/>
      </c>
      <c r="CA51" s="57" t="str">
        <f t="shared" si="72"/>
        <v/>
      </c>
      <c r="CB51" s="57" t="str">
        <f t="shared" si="73"/>
        <v/>
      </c>
      <c r="CC51" s="57" t="str">
        <f t="shared" si="74"/>
        <v/>
      </c>
      <c r="CD51" s="57" t="str">
        <f t="shared" si="75"/>
        <v/>
      </c>
      <c r="CE51" s="57" t="str">
        <f t="shared" si="76"/>
        <v/>
      </c>
      <c r="CH51" s="57" t="str">
        <f t="shared" si="77"/>
        <v/>
      </c>
      <c r="CI51" s="57" t="str">
        <f t="shared" si="78"/>
        <v/>
      </c>
      <c r="CJ51" s="57" t="str">
        <f t="shared" si="79"/>
        <v/>
      </c>
      <c r="CK51" s="57" t="str">
        <f t="shared" si="80"/>
        <v/>
      </c>
      <c r="CL51" s="57" t="str">
        <f t="shared" si="81"/>
        <v/>
      </c>
      <c r="CM51" s="57" t="str">
        <f t="shared" si="82"/>
        <v/>
      </c>
      <c r="CN51" s="57" t="str">
        <f t="shared" si="83"/>
        <v/>
      </c>
    </row>
    <row r="52" spans="1:119" ht="18" customHeight="1" x14ac:dyDescent="0.4">
      <c r="A52" s="13">
        <v>3</v>
      </c>
      <c r="B52" s="232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5"/>
      <c r="AJ52" s="235"/>
      <c r="AK52" s="235"/>
      <c r="AL52" s="236"/>
      <c r="AM52" s="236"/>
      <c r="AN52" s="236"/>
      <c r="AO52" s="236"/>
      <c r="AP52" s="236"/>
      <c r="AQ52" s="236"/>
      <c r="AR52" s="233"/>
      <c r="AS52" s="233"/>
      <c r="AT52" s="233"/>
      <c r="AU52" s="233"/>
      <c r="AV52" s="233"/>
      <c r="AW52" s="233"/>
      <c r="AX52" s="210"/>
      <c r="AY52" s="210"/>
      <c r="AZ52" s="210"/>
      <c r="BA52" s="31"/>
      <c r="BB52" s="31"/>
      <c r="BC52" s="32"/>
      <c r="BG52" s="57" t="str">
        <f t="shared" si="56"/>
        <v/>
      </c>
      <c r="BH52" s="57" t="str">
        <f t="shared" si="57"/>
        <v/>
      </c>
      <c r="BI52" s="57" t="str">
        <f t="shared" si="58"/>
        <v/>
      </c>
      <c r="BJ52" s="57" t="str">
        <f t="shared" si="59"/>
        <v/>
      </c>
      <c r="BK52" s="57" t="str">
        <f t="shared" si="60"/>
        <v/>
      </c>
      <c r="BL52" s="57" t="str">
        <f t="shared" si="61"/>
        <v/>
      </c>
      <c r="BM52" s="57" t="str">
        <f t="shared" si="62"/>
        <v/>
      </c>
      <c r="BP52" s="57" t="str">
        <f t="shared" si="63"/>
        <v/>
      </c>
      <c r="BQ52" s="57" t="str">
        <f t="shared" si="64"/>
        <v/>
      </c>
      <c r="BR52" s="57" t="str">
        <f t="shared" si="65"/>
        <v/>
      </c>
      <c r="BS52" s="57" t="str">
        <f t="shared" si="66"/>
        <v/>
      </c>
      <c r="BT52" s="57" t="str">
        <f t="shared" si="67"/>
        <v/>
      </c>
      <c r="BU52" s="57" t="str">
        <f t="shared" si="68"/>
        <v/>
      </c>
      <c r="BV52" s="57" t="str">
        <f t="shared" si="69"/>
        <v/>
      </c>
      <c r="BY52" s="57" t="str">
        <f t="shared" si="70"/>
        <v/>
      </c>
      <c r="BZ52" s="57" t="str">
        <f t="shared" si="71"/>
        <v/>
      </c>
      <c r="CA52" s="57" t="str">
        <f t="shared" si="72"/>
        <v/>
      </c>
      <c r="CB52" s="57" t="str">
        <f t="shared" si="73"/>
        <v/>
      </c>
      <c r="CC52" s="57" t="str">
        <f t="shared" si="74"/>
        <v/>
      </c>
      <c r="CD52" s="57" t="str">
        <f t="shared" si="75"/>
        <v/>
      </c>
      <c r="CE52" s="57" t="str">
        <f t="shared" si="76"/>
        <v/>
      </c>
      <c r="CH52" s="57" t="str">
        <f t="shared" si="77"/>
        <v/>
      </c>
      <c r="CI52" s="57" t="str">
        <f t="shared" si="78"/>
        <v/>
      </c>
      <c r="CJ52" s="57" t="str">
        <f t="shared" si="79"/>
        <v/>
      </c>
      <c r="CK52" s="57" t="str">
        <f t="shared" si="80"/>
        <v/>
      </c>
      <c r="CL52" s="57" t="str">
        <f t="shared" si="81"/>
        <v/>
      </c>
      <c r="CM52" s="57" t="str">
        <f t="shared" si="82"/>
        <v/>
      </c>
      <c r="CN52" s="57" t="str">
        <f t="shared" si="83"/>
        <v/>
      </c>
    </row>
    <row r="53" spans="1:119" ht="18" customHeight="1" x14ac:dyDescent="0.4">
      <c r="A53" s="13">
        <v>6</v>
      </c>
      <c r="B53" s="232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5"/>
      <c r="AJ53" s="235"/>
      <c r="AK53" s="235"/>
      <c r="AL53" s="236"/>
      <c r="AM53" s="236"/>
      <c r="AN53" s="236"/>
      <c r="AO53" s="236"/>
      <c r="AP53" s="236"/>
      <c r="AQ53" s="236"/>
      <c r="AR53" s="233"/>
      <c r="AS53" s="233"/>
      <c r="AT53" s="233"/>
      <c r="AU53" s="233"/>
      <c r="AV53" s="233"/>
      <c r="AW53" s="233"/>
      <c r="AX53" s="210"/>
      <c r="AY53" s="210"/>
      <c r="AZ53" s="210"/>
      <c r="BA53" s="31"/>
      <c r="BB53" s="31"/>
      <c r="BC53" s="32"/>
      <c r="BG53" s="57" t="str">
        <f t="shared" si="56"/>
        <v/>
      </c>
      <c r="BH53" s="57" t="str">
        <f t="shared" si="57"/>
        <v/>
      </c>
      <c r="BI53" s="57" t="str">
        <f t="shared" si="58"/>
        <v/>
      </c>
      <c r="BJ53" s="57" t="str">
        <f t="shared" si="59"/>
        <v/>
      </c>
      <c r="BK53" s="57" t="str">
        <f t="shared" si="60"/>
        <v/>
      </c>
      <c r="BL53" s="57" t="str">
        <f t="shared" si="61"/>
        <v/>
      </c>
      <c r="BM53" s="57" t="str">
        <f t="shared" si="62"/>
        <v/>
      </c>
      <c r="BP53" s="57" t="str">
        <f t="shared" si="63"/>
        <v/>
      </c>
      <c r="BQ53" s="57" t="str">
        <f t="shared" si="64"/>
        <v/>
      </c>
      <c r="BR53" s="57" t="str">
        <f t="shared" si="65"/>
        <v/>
      </c>
      <c r="BS53" s="57" t="str">
        <f t="shared" si="66"/>
        <v/>
      </c>
      <c r="BT53" s="57" t="str">
        <f t="shared" si="67"/>
        <v/>
      </c>
      <c r="BU53" s="57" t="str">
        <f t="shared" si="68"/>
        <v/>
      </c>
      <c r="BV53" s="57" t="str">
        <f t="shared" si="69"/>
        <v/>
      </c>
      <c r="BY53" s="57" t="str">
        <f t="shared" si="70"/>
        <v/>
      </c>
      <c r="BZ53" s="57" t="str">
        <f t="shared" si="71"/>
        <v/>
      </c>
      <c r="CA53" s="57" t="str">
        <f t="shared" si="72"/>
        <v/>
      </c>
      <c r="CB53" s="57" t="str">
        <f t="shared" si="73"/>
        <v/>
      </c>
      <c r="CC53" s="57" t="str">
        <f t="shared" si="74"/>
        <v/>
      </c>
      <c r="CD53" s="57" t="str">
        <f t="shared" si="75"/>
        <v/>
      </c>
      <c r="CE53" s="57" t="str">
        <f t="shared" si="76"/>
        <v/>
      </c>
      <c r="CH53" s="57" t="str">
        <f t="shared" si="77"/>
        <v/>
      </c>
      <c r="CI53" s="57" t="str">
        <f t="shared" si="78"/>
        <v/>
      </c>
      <c r="CJ53" s="57" t="str">
        <f t="shared" si="79"/>
        <v/>
      </c>
      <c r="CK53" s="57" t="str">
        <f t="shared" si="80"/>
        <v/>
      </c>
      <c r="CL53" s="57" t="str">
        <f t="shared" si="81"/>
        <v/>
      </c>
      <c r="CM53" s="57" t="str">
        <f t="shared" si="82"/>
        <v/>
      </c>
      <c r="CN53" s="57" t="str">
        <f t="shared" si="83"/>
        <v/>
      </c>
    </row>
    <row r="54" spans="1:119" ht="18" customHeight="1" x14ac:dyDescent="0.4">
      <c r="A54" s="13">
        <v>7</v>
      </c>
      <c r="B54" s="232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5"/>
      <c r="AJ54" s="235"/>
      <c r="AK54" s="235"/>
      <c r="AL54" s="236"/>
      <c r="AM54" s="236"/>
      <c r="AN54" s="236"/>
      <c r="AO54" s="236"/>
      <c r="AP54" s="236"/>
      <c r="AQ54" s="236"/>
      <c r="AR54" s="233"/>
      <c r="AS54" s="233"/>
      <c r="AT54" s="233"/>
      <c r="AU54" s="233"/>
      <c r="AV54" s="233"/>
      <c r="AW54" s="233"/>
      <c r="AX54" s="210"/>
      <c r="AY54" s="210"/>
      <c r="AZ54" s="210"/>
      <c r="BA54" s="31"/>
      <c r="BB54" s="31"/>
      <c r="BC54" s="32"/>
      <c r="BG54" s="57" t="str">
        <f t="shared" si="56"/>
        <v/>
      </c>
      <c r="BH54" s="57" t="str">
        <f t="shared" si="57"/>
        <v/>
      </c>
      <c r="BI54" s="57" t="str">
        <f t="shared" si="58"/>
        <v/>
      </c>
      <c r="BJ54" s="57" t="str">
        <f t="shared" si="59"/>
        <v/>
      </c>
      <c r="BK54" s="57" t="str">
        <f t="shared" si="60"/>
        <v/>
      </c>
      <c r="BL54" s="57" t="str">
        <f t="shared" si="61"/>
        <v/>
      </c>
      <c r="BM54" s="57" t="str">
        <f t="shared" si="62"/>
        <v/>
      </c>
      <c r="BP54" s="57" t="str">
        <f t="shared" si="63"/>
        <v/>
      </c>
      <c r="BQ54" s="57" t="str">
        <f t="shared" si="64"/>
        <v/>
      </c>
      <c r="BR54" s="57" t="str">
        <f t="shared" si="65"/>
        <v/>
      </c>
      <c r="BS54" s="57" t="str">
        <f t="shared" si="66"/>
        <v/>
      </c>
      <c r="BT54" s="57" t="str">
        <f t="shared" si="67"/>
        <v/>
      </c>
      <c r="BU54" s="57" t="str">
        <f t="shared" si="68"/>
        <v/>
      </c>
      <c r="BV54" s="57" t="str">
        <f t="shared" si="69"/>
        <v/>
      </c>
      <c r="BY54" s="57" t="str">
        <f t="shared" si="70"/>
        <v/>
      </c>
      <c r="BZ54" s="57" t="str">
        <f t="shared" si="71"/>
        <v/>
      </c>
      <c r="CA54" s="57" t="str">
        <f t="shared" si="72"/>
        <v/>
      </c>
      <c r="CB54" s="57" t="str">
        <f t="shared" si="73"/>
        <v/>
      </c>
      <c r="CC54" s="57" t="str">
        <f t="shared" si="74"/>
        <v/>
      </c>
      <c r="CD54" s="57" t="str">
        <f t="shared" si="75"/>
        <v/>
      </c>
      <c r="CE54" s="57" t="str">
        <f t="shared" si="76"/>
        <v/>
      </c>
      <c r="CH54" s="57" t="str">
        <f t="shared" si="77"/>
        <v/>
      </c>
      <c r="CI54" s="57" t="str">
        <f t="shared" si="78"/>
        <v/>
      </c>
      <c r="CJ54" s="57" t="str">
        <f t="shared" si="79"/>
        <v/>
      </c>
      <c r="CK54" s="57" t="str">
        <f t="shared" si="80"/>
        <v/>
      </c>
      <c r="CL54" s="57" t="str">
        <f t="shared" si="81"/>
        <v/>
      </c>
      <c r="CM54" s="57" t="str">
        <f t="shared" si="82"/>
        <v/>
      </c>
      <c r="CN54" s="57" t="str">
        <f t="shared" si="83"/>
        <v/>
      </c>
    </row>
    <row r="55" spans="1:119" ht="18" customHeight="1" x14ac:dyDescent="0.4">
      <c r="A55" s="13">
        <v>8</v>
      </c>
      <c r="B55" s="232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5"/>
      <c r="AJ55" s="235"/>
      <c r="AK55" s="235"/>
      <c r="AL55" s="236"/>
      <c r="AM55" s="236"/>
      <c r="AN55" s="236"/>
      <c r="AO55" s="236"/>
      <c r="AP55" s="236"/>
      <c r="AQ55" s="236"/>
      <c r="AR55" s="233"/>
      <c r="AS55" s="233"/>
      <c r="AT55" s="233"/>
      <c r="AU55" s="233"/>
      <c r="AV55" s="233"/>
      <c r="AW55" s="233"/>
      <c r="AX55" s="210"/>
      <c r="AY55" s="210"/>
      <c r="AZ55" s="210"/>
      <c r="BA55" s="31"/>
      <c r="BB55" s="31"/>
      <c r="BC55" s="32"/>
      <c r="BG55" s="57" t="str">
        <f t="shared" si="56"/>
        <v/>
      </c>
      <c r="BH55" s="57" t="str">
        <f t="shared" si="57"/>
        <v/>
      </c>
      <c r="BI55" s="57" t="str">
        <f t="shared" si="58"/>
        <v/>
      </c>
      <c r="BJ55" s="57" t="str">
        <f t="shared" si="59"/>
        <v/>
      </c>
      <c r="BK55" s="57" t="str">
        <f t="shared" si="60"/>
        <v/>
      </c>
      <c r="BL55" s="57" t="str">
        <f t="shared" si="61"/>
        <v/>
      </c>
      <c r="BM55" s="57" t="str">
        <f t="shared" si="62"/>
        <v/>
      </c>
      <c r="BP55" s="57" t="str">
        <f t="shared" si="63"/>
        <v/>
      </c>
      <c r="BQ55" s="57" t="str">
        <f t="shared" si="64"/>
        <v/>
      </c>
      <c r="BR55" s="57" t="str">
        <f t="shared" si="65"/>
        <v/>
      </c>
      <c r="BS55" s="57" t="str">
        <f t="shared" si="66"/>
        <v/>
      </c>
      <c r="BT55" s="57" t="str">
        <f t="shared" si="67"/>
        <v/>
      </c>
      <c r="BU55" s="57" t="str">
        <f t="shared" si="68"/>
        <v/>
      </c>
      <c r="BV55" s="57" t="str">
        <f t="shared" si="69"/>
        <v/>
      </c>
      <c r="BY55" s="57" t="str">
        <f t="shared" si="70"/>
        <v/>
      </c>
      <c r="BZ55" s="57" t="str">
        <f t="shared" si="71"/>
        <v/>
      </c>
      <c r="CA55" s="57" t="str">
        <f t="shared" si="72"/>
        <v/>
      </c>
      <c r="CB55" s="57" t="str">
        <f t="shared" si="73"/>
        <v/>
      </c>
      <c r="CC55" s="57" t="str">
        <f t="shared" si="74"/>
        <v/>
      </c>
      <c r="CD55" s="57" t="str">
        <f t="shared" si="75"/>
        <v/>
      </c>
      <c r="CE55" s="57" t="str">
        <f t="shared" si="76"/>
        <v/>
      </c>
      <c r="CH55" s="57" t="str">
        <f t="shared" si="77"/>
        <v/>
      </c>
      <c r="CI55" s="57" t="str">
        <f t="shared" si="78"/>
        <v/>
      </c>
      <c r="CJ55" s="57" t="str">
        <f t="shared" si="79"/>
        <v/>
      </c>
      <c r="CK55" s="57" t="str">
        <f t="shared" si="80"/>
        <v/>
      </c>
      <c r="CL55" s="57" t="str">
        <f t="shared" si="81"/>
        <v/>
      </c>
      <c r="CM55" s="57" t="str">
        <f t="shared" si="82"/>
        <v/>
      </c>
      <c r="CN55" s="57" t="str">
        <f t="shared" si="83"/>
        <v/>
      </c>
    </row>
    <row r="56" spans="1:119" ht="18" customHeight="1" x14ac:dyDescent="0.4">
      <c r="A56" s="13">
        <v>9</v>
      </c>
      <c r="B56" s="232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  <c r="AJ56" s="235"/>
      <c r="AK56" s="235"/>
      <c r="AL56" s="236"/>
      <c r="AM56" s="236"/>
      <c r="AN56" s="236"/>
      <c r="AO56" s="236"/>
      <c r="AP56" s="236"/>
      <c r="AQ56" s="236"/>
      <c r="AR56" s="233"/>
      <c r="AS56" s="233"/>
      <c r="AT56" s="233"/>
      <c r="AU56" s="233"/>
      <c r="AV56" s="233"/>
      <c r="AW56" s="233"/>
      <c r="AX56" s="210"/>
      <c r="AY56" s="210"/>
      <c r="AZ56" s="210"/>
      <c r="BA56" s="31"/>
      <c r="BB56" s="31"/>
      <c r="BC56" s="32"/>
      <c r="BG56" s="57" t="str">
        <f t="shared" si="56"/>
        <v/>
      </c>
      <c r="BH56" s="57" t="str">
        <f t="shared" si="57"/>
        <v/>
      </c>
      <c r="BI56" s="57" t="str">
        <f t="shared" si="58"/>
        <v/>
      </c>
      <c r="BJ56" s="57" t="str">
        <f t="shared" si="59"/>
        <v/>
      </c>
      <c r="BK56" s="57" t="str">
        <f t="shared" si="60"/>
        <v/>
      </c>
      <c r="BL56" s="57" t="str">
        <f t="shared" si="61"/>
        <v/>
      </c>
      <c r="BM56" s="57" t="str">
        <f t="shared" si="62"/>
        <v/>
      </c>
      <c r="BP56" s="57" t="str">
        <f t="shared" si="63"/>
        <v/>
      </c>
      <c r="BQ56" s="57" t="str">
        <f t="shared" si="64"/>
        <v/>
      </c>
      <c r="BR56" s="57" t="str">
        <f t="shared" si="65"/>
        <v/>
      </c>
      <c r="BS56" s="57" t="str">
        <f t="shared" si="66"/>
        <v/>
      </c>
      <c r="BT56" s="57" t="str">
        <f t="shared" si="67"/>
        <v/>
      </c>
      <c r="BU56" s="57" t="str">
        <f t="shared" si="68"/>
        <v/>
      </c>
      <c r="BV56" s="57" t="str">
        <f t="shared" si="69"/>
        <v/>
      </c>
      <c r="BY56" s="57" t="str">
        <f t="shared" si="70"/>
        <v/>
      </c>
      <c r="BZ56" s="57" t="str">
        <f t="shared" si="71"/>
        <v/>
      </c>
      <c r="CA56" s="57" t="str">
        <f t="shared" si="72"/>
        <v/>
      </c>
      <c r="CB56" s="57" t="str">
        <f t="shared" si="73"/>
        <v/>
      </c>
      <c r="CC56" s="57" t="str">
        <f t="shared" si="74"/>
        <v/>
      </c>
      <c r="CD56" s="57" t="str">
        <f t="shared" si="75"/>
        <v/>
      </c>
      <c r="CE56" s="57" t="str">
        <f t="shared" si="76"/>
        <v/>
      </c>
      <c r="CH56" s="57" t="str">
        <f t="shared" si="77"/>
        <v/>
      </c>
      <c r="CI56" s="57" t="str">
        <f t="shared" si="78"/>
        <v/>
      </c>
      <c r="CJ56" s="57" t="str">
        <f t="shared" si="79"/>
        <v/>
      </c>
      <c r="CK56" s="57" t="str">
        <f t="shared" si="80"/>
        <v/>
      </c>
      <c r="CL56" s="57" t="str">
        <f t="shared" si="81"/>
        <v/>
      </c>
      <c r="CM56" s="57" t="str">
        <f t="shared" si="82"/>
        <v/>
      </c>
      <c r="CN56" s="57" t="str">
        <f t="shared" si="83"/>
        <v/>
      </c>
    </row>
    <row r="57" spans="1:119" ht="18" customHeight="1" thickBot="1" x14ac:dyDescent="0.45">
      <c r="A57" s="13">
        <v>10</v>
      </c>
      <c r="B57" s="211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4"/>
      <c r="AJ57" s="214"/>
      <c r="AK57" s="214"/>
      <c r="AL57" s="215"/>
      <c r="AM57" s="215"/>
      <c r="AN57" s="215"/>
      <c r="AO57" s="215"/>
      <c r="AP57" s="215"/>
      <c r="AQ57" s="215"/>
      <c r="AR57" s="212"/>
      <c r="AS57" s="212"/>
      <c r="AT57" s="212"/>
      <c r="AU57" s="212"/>
      <c r="AV57" s="212"/>
      <c r="AW57" s="212"/>
      <c r="AX57" s="225"/>
      <c r="AY57" s="225"/>
      <c r="AZ57" s="225"/>
      <c r="BA57" s="33"/>
      <c r="BB57" s="33"/>
      <c r="BC57" s="34"/>
      <c r="BG57" s="57" t="str">
        <f t="shared" si="56"/>
        <v/>
      </c>
      <c r="BH57" s="57" t="str">
        <f t="shared" si="57"/>
        <v/>
      </c>
      <c r="BI57" s="57" t="str">
        <f t="shared" si="58"/>
        <v/>
      </c>
      <c r="BJ57" s="57" t="str">
        <f t="shared" si="59"/>
        <v/>
      </c>
      <c r="BK57" s="57" t="str">
        <f t="shared" si="60"/>
        <v/>
      </c>
      <c r="BL57" s="57" t="str">
        <f t="shared" si="61"/>
        <v/>
      </c>
      <c r="BM57" s="57" t="str">
        <f t="shared" si="62"/>
        <v/>
      </c>
      <c r="BP57" s="57" t="str">
        <f t="shared" si="63"/>
        <v/>
      </c>
      <c r="BQ57" s="57" t="str">
        <f t="shared" si="64"/>
        <v/>
      </c>
      <c r="BR57" s="57" t="str">
        <f t="shared" si="65"/>
        <v/>
      </c>
      <c r="BS57" s="57" t="str">
        <f t="shared" si="66"/>
        <v/>
      </c>
      <c r="BT57" s="57" t="str">
        <f t="shared" si="67"/>
        <v/>
      </c>
      <c r="BU57" s="57" t="str">
        <f t="shared" si="68"/>
        <v/>
      </c>
      <c r="BV57" s="57" t="str">
        <f t="shared" si="69"/>
        <v/>
      </c>
      <c r="BY57" s="57" t="str">
        <f t="shared" si="70"/>
        <v/>
      </c>
      <c r="BZ57" s="57" t="str">
        <f t="shared" si="71"/>
        <v/>
      </c>
      <c r="CA57" s="57" t="str">
        <f t="shared" si="72"/>
        <v/>
      </c>
      <c r="CB57" s="57" t="str">
        <f t="shared" si="73"/>
        <v/>
      </c>
      <c r="CC57" s="57" t="str">
        <f t="shared" si="74"/>
        <v/>
      </c>
      <c r="CD57" s="57" t="str">
        <f t="shared" si="75"/>
        <v/>
      </c>
      <c r="CE57" s="57" t="str">
        <f t="shared" si="76"/>
        <v/>
      </c>
      <c r="CH57" s="57" t="str">
        <f t="shared" si="77"/>
        <v/>
      </c>
      <c r="CI57" s="57" t="str">
        <f t="shared" si="78"/>
        <v/>
      </c>
      <c r="CJ57" s="57" t="str">
        <f t="shared" si="79"/>
        <v/>
      </c>
      <c r="CK57" s="57" t="str">
        <f t="shared" si="80"/>
        <v/>
      </c>
      <c r="CL57" s="57" t="str">
        <f t="shared" si="81"/>
        <v/>
      </c>
      <c r="CM57" s="57" t="str">
        <f t="shared" si="82"/>
        <v/>
      </c>
      <c r="CN57" s="57" t="str">
        <f t="shared" si="83"/>
        <v/>
      </c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</row>
    <row r="58" spans="1:119" ht="18" customHeight="1" thickBot="1" x14ac:dyDescent="0.45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226" t="s">
        <v>5</v>
      </c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7"/>
      <c r="AI58" s="228"/>
      <c r="AJ58" s="229"/>
      <c r="AK58" s="229"/>
      <c r="AL58" s="230">
        <f>SUM(AL48:AN57)</f>
        <v>0</v>
      </c>
      <c r="AM58" s="230"/>
      <c r="AN58" s="230"/>
      <c r="AO58" s="230">
        <f>SUM(AO48:AQ57)</f>
        <v>0</v>
      </c>
      <c r="AP58" s="230"/>
      <c r="AQ58" s="230"/>
      <c r="AR58" s="230">
        <f>SUM(AR48:AT57)</f>
        <v>0</v>
      </c>
      <c r="AS58" s="230"/>
      <c r="AT58" s="230"/>
      <c r="AU58" s="229">
        <f>SUM(AU48:AW57)</f>
        <v>0</v>
      </c>
      <c r="AV58" s="229"/>
      <c r="AW58" s="231"/>
      <c r="AX58" s="196"/>
      <c r="AY58" s="196"/>
      <c r="AZ58" s="197"/>
      <c r="BA58" s="27"/>
      <c r="BB58" s="27"/>
      <c r="BC58" s="28"/>
      <c r="DE58" s="198" t="s">
        <v>125</v>
      </c>
      <c r="DF58" s="198"/>
      <c r="DG58" s="198"/>
      <c r="DH58" s="198"/>
      <c r="DI58" s="198"/>
      <c r="DJ58" s="198"/>
      <c r="DK58" s="198"/>
      <c r="DL58" s="198"/>
      <c r="DM58" s="198"/>
      <c r="DN58" s="198"/>
      <c r="DO58" s="198"/>
    </row>
    <row r="59" spans="1:119" ht="18" customHeight="1" thickBot="1" x14ac:dyDescent="0.45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3"/>
      <c r="AF59" s="23"/>
      <c r="AG59" s="23"/>
      <c r="AH59" s="69"/>
      <c r="AI59" s="69"/>
      <c r="AJ59" s="69"/>
      <c r="AK59" s="69"/>
      <c r="AL59" s="69"/>
      <c r="AM59" s="69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DE59" s="198"/>
      <c r="DF59" s="198"/>
      <c r="DG59" s="198"/>
      <c r="DH59" s="198"/>
      <c r="DI59" s="198"/>
      <c r="DJ59" s="198"/>
      <c r="DK59" s="198"/>
      <c r="DL59" s="198"/>
      <c r="DM59" s="198"/>
      <c r="DN59" s="198"/>
      <c r="DO59" s="198"/>
    </row>
    <row r="60" spans="1:119" ht="14.1" customHeight="1" x14ac:dyDescent="0.4">
      <c r="B60" s="23" t="s">
        <v>23</v>
      </c>
      <c r="C60" s="23"/>
      <c r="D60" s="23"/>
      <c r="E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N60" s="199" t="s">
        <v>24</v>
      </c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1"/>
    </row>
    <row r="61" spans="1:119" ht="14.1" customHeight="1" thickBot="1" x14ac:dyDescent="0.45">
      <c r="S61" s="70"/>
      <c r="AN61" s="202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4"/>
      <c r="DE61" s="205" t="s">
        <v>129</v>
      </c>
      <c r="DF61" s="205"/>
      <c r="DG61" s="205"/>
      <c r="DH61" s="205"/>
      <c r="DI61" s="205"/>
      <c r="DJ61" s="205"/>
      <c r="DK61" s="205"/>
      <c r="DL61" s="205"/>
      <c r="DM61" s="205"/>
      <c r="DN61" s="205"/>
      <c r="DO61" s="205"/>
    </row>
    <row r="62" spans="1:119" ht="15.95" customHeight="1" thickBot="1" x14ac:dyDescent="0.45">
      <c r="B62" s="216" t="s">
        <v>12</v>
      </c>
      <c r="C62" s="219" t="s">
        <v>27</v>
      </c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19" t="s">
        <v>26</v>
      </c>
      <c r="U62" s="220"/>
      <c r="V62" s="220"/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  <c r="AK62" s="221"/>
      <c r="AN62" s="222" t="s">
        <v>25</v>
      </c>
      <c r="AO62" s="223"/>
      <c r="AP62" s="223"/>
      <c r="AQ62" s="223"/>
      <c r="AR62" s="223"/>
      <c r="AS62" s="223"/>
      <c r="AT62" s="223"/>
      <c r="AU62" s="223"/>
      <c r="AV62" s="223"/>
      <c r="AW62" s="223"/>
      <c r="AX62" s="223"/>
      <c r="AY62" s="223"/>
      <c r="AZ62" s="223"/>
      <c r="BA62" s="223"/>
      <c r="BB62" s="223"/>
      <c r="BC62" s="224"/>
      <c r="DE62" s="205"/>
      <c r="DF62" s="205"/>
      <c r="DG62" s="205"/>
      <c r="DH62" s="205"/>
      <c r="DI62" s="205"/>
      <c r="DJ62" s="205"/>
      <c r="DK62" s="205"/>
      <c r="DL62" s="205"/>
      <c r="DM62" s="205"/>
      <c r="DN62" s="205"/>
      <c r="DO62" s="205"/>
    </row>
    <row r="63" spans="1:119" ht="19.149999999999999" customHeight="1" x14ac:dyDescent="0.4">
      <c r="B63" s="217"/>
      <c r="C63" s="156" t="str">
        <f ca="1">CM133</f>
        <v/>
      </c>
      <c r="D63" s="157"/>
      <c r="E63" s="156" t="str">
        <f ca="1">CM134</f>
        <v/>
      </c>
      <c r="F63" s="157"/>
      <c r="G63" s="164" t="str">
        <f ca="1">CM135</f>
        <v/>
      </c>
      <c r="H63" s="165"/>
      <c r="I63" s="156" t="str">
        <f ca="1">CM136</f>
        <v/>
      </c>
      <c r="J63" s="157"/>
      <c r="K63" s="156" t="str">
        <f ca="1">CM137</f>
        <v/>
      </c>
      <c r="L63" s="157"/>
      <c r="M63" s="156" t="str">
        <f ca="1">CM138</f>
        <v/>
      </c>
      <c r="N63" s="157"/>
      <c r="O63" s="156" t="str">
        <f ca="1">CM139</f>
        <v/>
      </c>
      <c r="P63" s="157"/>
      <c r="Q63" s="160" t="s">
        <v>28</v>
      </c>
      <c r="R63" s="190" t="s">
        <v>29</v>
      </c>
      <c r="S63" s="193" t="s">
        <v>13</v>
      </c>
      <c r="T63" s="164" t="str">
        <f ca="1">C63</f>
        <v/>
      </c>
      <c r="U63" s="165"/>
      <c r="V63" s="164" t="str">
        <f ca="1">E63</f>
        <v/>
      </c>
      <c r="W63" s="165"/>
      <c r="X63" s="164" t="str">
        <f ca="1">G63</f>
        <v/>
      </c>
      <c r="Y63" s="165"/>
      <c r="Z63" s="164" t="str">
        <f ca="1">I63</f>
        <v/>
      </c>
      <c r="AA63" s="165"/>
      <c r="AB63" s="164" t="str">
        <f ca="1">K63</f>
        <v/>
      </c>
      <c r="AC63" s="165"/>
      <c r="AD63" s="164" t="str">
        <f ca="1">M63</f>
        <v/>
      </c>
      <c r="AE63" s="165"/>
      <c r="AF63" s="164" t="str">
        <f ca="1">O63</f>
        <v/>
      </c>
      <c r="AG63" s="165"/>
      <c r="AH63" s="186" t="s">
        <v>28</v>
      </c>
      <c r="AI63" s="183" t="s">
        <v>29</v>
      </c>
      <c r="AJ63" s="183" t="s">
        <v>13</v>
      </c>
      <c r="AK63" s="183" t="s">
        <v>14</v>
      </c>
      <c r="AN63" s="164" t="str">
        <f ca="1">C63</f>
        <v/>
      </c>
      <c r="AO63" s="165"/>
      <c r="AP63" s="164" t="str">
        <f ca="1">E63</f>
        <v/>
      </c>
      <c r="AQ63" s="165"/>
      <c r="AR63" s="164" t="str">
        <f ca="1">G63</f>
        <v/>
      </c>
      <c r="AS63" s="165"/>
      <c r="AT63" s="164" t="str">
        <f ca="1">I63</f>
        <v/>
      </c>
      <c r="AU63" s="165"/>
      <c r="AV63" s="164" t="str">
        <f ca="1">K63</f>
        <v/>
      </c>
      <c r="AW63" s="165"/>
      <c r="AX63" s="164" t="str">
        <f ca="1">M63</f>
        <v/>
      </c>
      <c r="AY63" s="165"/>
      <c r="AZ63" s="164">
        <f>L6</f>
        <v>0</v>
      </c>
      <c r="BA63" s="165"/>
      <c r="BB63" s="206" t="s">
        <v>56</v>
      </c>
      <c r="BC63" s="208" t="s">
        <v>57</v>
      </c>
      <c r="DE63" s="205"/>
      <c r="DF63" s="205"/>
      <c r="DG63" s="205"/>
      <c r="DH63" s="205"/>
      <c r="DI63" s="205"/>
      <c r="DJ63" s="205"/>
      <c r="DK63" s="205"/>
      <c r="DL63" s="205"/>
      <c r="DM63" s="205"/>
      <c r="DN63" s="205"/>
      <c r="DO63" s="205"/>
    </row>
    <row r="64" spans="1:119" ht="19.149999999999999" customHeight="1" x14ac:dyDescent="0.4">
      <c r="B64" s="217"/>
      <c r="C64" s="156"/>
      <c r="D64" s="157"/>
      <c r="E64" s="156"/>
      <c r="F64" s="157"/>
      <c r="G64" s="166"/>
      <c r="H64" s="157"/>
      <c r="I64" s="156"/>
      <c r="J64" s="157"/>
      <c r="K64" s="156"/>
      <c r="L64" s="157"/>
      <c r="M64" s="156"/>
      <c r="N64" s="157"/>
      <c r="O64" s="156"/>
      <c r="P64" s="157"/>
      <c r="Q64" s="161"/>
      <c r="R64" s="191"/>
      <c r="S64" s="194"/>
      <c r="T64" s="166"/>
      <c r="U64" s="157"/>
      <c r="V64" s="166"/>
      <c r="W64" s="157"/>
      <c r="X64" s="166"/>
      <c r="Y64" s="157"/>
      <c r="Z64" s="166"/>
      <c r="AA64" s="157"/>
      <c r="AB64" s="166"/>
      <c r="AC64" s="157"/>
      <c r="AD64" s="166"/>
      <c r="AE64" s="157"/>
      <c r="AF64" s="166"/>
      <c r="AG64" s="157"/>
      <c r="AH64" s="187"/>
      <c r="AI64" s="184"/>
      <c r="AJ64" s="184"/>
      <c r="AK64" s="184"/>
      <c r="AN64" s="166"/>
      <c r="AO64" s="157"/>
      <c r="AP64" s="166"/>
      <c r="AQ64" s="157"/>
      <c r="AR64" s="166"/>
      <c r="AS64" s="157"/>
      <c r="AT64" s="166"/>
      <c r="AU64" s="157"/>
      <c r="AV64" s="166"/>
      <c r="AW64" s="157"/>
      <c r="AX64" s="166"/>
      <c r="AY64" s="157"/>
      <c r="AZ64" s="166"/>
      <c r="BA64" s="157"/>
      <c r="BB64" s="207"/>
      <c r="BC64" s="208"/>
      <c r="DE64" s="205"/>
      <c r="DF64" s="205"/>
      <c r="DG64" s="205"/>
      <c r="DH64" s="205"/>
      <c r="DI64" s="205"/>
      <c r="DJ64" s="205"/>
      <c r="DK64" s="205"/>
      <c r="DL64" s="205"/>
      <c r="DM64" s="205"/>
      <c r="DN64" s="205"/>
      <c r="DO64" s="205"/>
    </row>
    <row r="65" spans="2:119" ht="19.149999999999999" customHeight="1" x14ac:dyDescent="0.4">
      <c r="B65" s="217"/>
      <c r="C65" s="156"/>
      <c r="D65" s="157"/>
      <c r="E65" s="156"/>
      <c r="F65" s="157"/>
      <c r="G65" s="166"/>
      <c r="H65" s="157"/>
      <c r="I65" s="156"/>
      <c r="J65" s="157"/>
      <c r="K65" s="156"/>
      <c r="L65" s="157"/>
      <c r="M65" s="156"/>
      <c r="N65" s="157"/>
      <c r="O65" s="156"/>
      <c r="P65" s="157"/>
      <c r="Q65" s="161"/>
      <c r="R65" s="191"/>
      <c r="S65" s="194"/>
      <c r="T65" s="166"/>
      <c r="U65" s="157"/>
      <c r="V65" s="166"/>
      <c r="W65" s="157"/>
      <c r="X65" s="166"/>
      <c r="Y65" s="157"/>
      <c r="Z65" s="166"/>
      <c r="AA65" s="157"/>
      <c r="AB65" s="166"/>
      <c r="AC65" s="157"/>
      <c r="AD65" s="166"/>
      <c r="AE65" s="157"/>
      <c r="AF65" s="166"/>
      <c r="AG65" s="157"/>
      <c r="AH65" s="187"/>
      <c r="AI65" s="184"/>
      <c r="AJ65" s="184"/>
      <c r="AK65" s="184"/>
      <c r="AN65" s="166"/>
      <c r="AO65" s="157"/>
      <c r="AP65" s="166"/>
      <c r="AQ65" s="157"/>
      <c r="AR65" s="166"/>
      <c r="AS65" s="157"/>
      <c r="AT65" s="166"/>
      <c r="AU65" s="157"/>
      <c r="AV65" s="166"/>
      <c r="AW65" s="157"/>
      <c r="AX65" s="166"/>
      <c r="AY65" s="157"/>
      <c r="AZ65" s="166"/>
      <c r="BA65" s="157"/>
      <c r="BB65" s="207"/>
      <c r="BC65" s="208"/>
      <c r="DE65" s="205"/>
      <c r="DF65" s="205"/>
      <c r="DG65" s="205"/>
      <c r="DH65" s="205"/>
      <c r="DI65" s="205"/>
      <c r="DJ65" s="205"/>
      <c r="DK65" s="205"/>
      <c r="DL65" s="205"/>
      <c r="DM65" s="205"/>
      <c r="DN65" s="205"/>
      <c r="DO65" s="205"/>
    </row>
    <row r="66" spans="2:119" ht="19.149999999999999" customHeight="1" x14ac:dyDescent="0.4">
      <c r="B66" s="217"/>
      <c r="C66" s="156"/>
      <c r="D66" s="157"/>
      <c r="E66" s="156"/>
      <c r="F66" s="157"/>
      <c r="G66" s="166"/>
      <c r="H66" s="157"/>
      <c r="I66" s="156"/>
      <c r="J66" s="157"/>
      <c r="K66" s="156"/>
      <c r="L66" s="157"/>
      <c r="M66" s="156"/>
      <c r="N66" s="157"/>
      <c r="O66" s="156"/>
      <c r="P66" s="157"/>
      <c r="Q66" s="161"/>
      <c r="R66" s="191"/>
      <c r="S66" s="194"/>
      <c r="T66" s="166"/>
      <c r="U66" s="157"/>
      <c r="V66" s="166"/>
      <c r="W66" s="157"/>
      <c r="X66" s="166"/>
      <c r="Y66" s="157"/>
      <c r="Z66" s="166"/>
      <c r="AA66" s="157"/>
      <c r="AB66" s="166"/>
      <c r="AC66" s="157"/>
      <c r="AD66" s="166"/>
      <c r="AE66" s="157"/>
      <c r="AF66" s="166"/>
      <c r="AG66" s="157"/>
      <c r="AH66" s="187"/>
      <c r="AI66" s="184"/>
      <c r="AJ66" s="184"/>
      <c r="AK66" s="184"/>
      <c r="AN66" s="166"/>
      <c r="AO66" s="157"/>
      <c r="AP66" s="166"/>
      <c r="AQ66" s="157"/>
      <c r="AR66" s="166"/>
      <c r="AS66" s="157"/>
      <c r="AT66" s="166"/>
      <c r="AU66" s="157"/>
      <c r="AV66" s="166"/>
      <c r="AW66" s="157"/>
      <c r="AX66" s="166"/>
      <c r="AY66" s="157"/>
      <c r="AZ66" s="166"/>
      <c r="BA66" s="157"/>
      <c r="BB66" s="207"/>
      <c r="BC66" s="208"/>
    </row>
    <row r="67" spans="2:119" ht="19.149999999999999" customHeight="1" thickBot="1" x14ac:dyDescent="0.45">
      <c r="B67" s="217"/>
      <c r="C67" s="158"/>
      <c r="D67" s="159"/>
      <c r="E67" s="158"/>
      <c r="F67" s="159"/>
      <c r="G67" s="167"/>
      <c r="H67" s="159"/>
      <c r="I67" s="158"/>
      <c r="J67" s="159"/>
      <c r="K67" s="158"/>
      <c r="L67" s="159"/>
      <c r="M67" s="158"/>
      <c r="N67" s="159"/>
      <c r="O67" s="158"/>
      <c r="P67" s="159"/>
      <c r="Q67" s="161"/>
      <c r="R67" s="191"/>
      <c r="S67" s="194"/>
      <c r="T67" s="167"/>
      <c r="U67" s="159"/>
      <c r="V67" s="167"/>
      <c r="W67" s="159"/>
      <c r="X67" s="167"/>
      <c r="Y67" s="159"/>
      <c r="Z67" s="167"/>
      <c r="AA67" s="159"/>
      <c r="AB67" s="167"/>
      <c r="AC67" s="159"/>
      <c r="AD67" s="167"/>
      <c r="AE67" s="159"/>
      <c r="AF67" s="167"/>
      <c r="AG67" s="159"/>
      <c r="AH67" s="187"/>
      <c r="AI67" s="184"/>
      <c r="AJ67" s="184"/>
      <c r="AK67" s="184"/>
      <c r="AN67" s="167"/>
      <c r="AO67" s="159"/>
      <c r="AP67" s="167"/>
      <c r="AQ67" s="159"/>
      <c r="AR67" s="167"/>
      <c r="AS67" s="159"/>
      <c r="AT67" s="167"/>
      <c r="AU67" s="159"/>
      <c r="AV67" s="167"/>
      <c r="AW67" s="159"/>
      <c r="AX67" s="167"/>
      <c r="AY67" s="159"/>
      <c r="AZ67" s="167"/>
      <c r="BA67" s="159"/>
      <c r="BB67" s="207"/>
      <c r="BC67" s="208"/>
    </row>
    <row r="68" spans="2:119" ht="15.95" customHeight="1" thickBot="1" x14ac:dyDescent="0.45">
      <c r="B68" s="218"/>
      <c r="C68" s="71" t="s">
        <v>31</v>
      </c>
      <c r="D68" s="115" t="s">
        <v>32</v>
      </c>
      <c r="E68" s="71" t="s">
        <v>31</v>
      </c>
      <c r="F68" s="115" t="s">
        <v>32</v>
      </c>
      <c r="G68" s="71" t="s">
        <v>31</v>
      </c>
      <c r="H68" s="115" t="s">
        <v>32</v>
      </c>
      <c r="I68" s="71" t="s">
        <v>31</v>
      </c>
      <c r="J68" s="115" t="s">
        <v>32</v>
      </c>
      <c r="K68" s="71" t="s">
        <v>31</v>
      </c>
      <c r="L68" s="115" t="s">
        <v>32</v>
      </c>
      <c r="M68" s="71" t="s">
        <v>31</v>
      </c>
      <c r="N68" s="115" t="s">
        <v>32</v>
      </c>
      <c r="O68" s="71" t="s">
        <v>31</v>
      </c>
      <c r="P68" s="115" t="s">
        <v>32</v>
      </c>
      <c r="Q68" s="162"/>
      <c r="R68" s="192"/>
      <c r="S68" s="195"/>
      <c r="T68" s="71" t="s">
        <v>31</v>
      </c>
      <c r="U68" s="115" t="s">
        <v>32</v>
      </c>
      <c r="V68" s="71" t="s">
        <v>31</v>
      </c>
      <c r="W68" s="115" t="s">
        <v>32</v>
      </c>
      <c r="X68" s="71" t="s">
        <v>31</v>
      </c>
      <c r="Y68" s="115" t="s">
        <v>32</v>
      </c>
      <c r="Z68" s="71" t="s">
        <v>31</v>
      </c>
      <c r="AA68" s="115" t="s">
        <v>32</v>
      </c>
      <c r="AB68" s="71" t="s">
        <v>31</v>
      </c>
      <c r="AC68" s="115" t="s">
        <v>32</v>
      </c>
      <c r="AD68" s="71" t="s">
        <v>31</v>
      </c>
      <c r="AE68" s="115" t="s">
        <v>32</v>
      </c>
      <c r="AF68" s="71" t="s">
        <v>31</v>
      </c>
      <c r="AG68" s="115" t="s">
        <v>32</v>
      </c>
      <c r="AH68" s="188"/>
      <c r="AI68" s="185"/>
      <c r="AJ68" s="189"/>
      <c r="AK68" s="185"/>
      <c r="AN68" s="173" t="s">
        <v>31</v>
      </c>
      <c r="AO68" s="175" t="s">
        <v>32</v>
      </c>
      <c r="AP68" s="173" t="s">
        <v>31</v>
      </c>
      <c r="AQ68" s="175" t="s">
        <v>32</v>
      </c>
      <c r="AR68" s="173" t="s">
        <v>31</v>
      </c>
      <c r="AS68" s="175" t="s">
        <v>32</v>
      </c>
      <c r="AT68" s="173" t="s">
        <v>31</v>
      </c>
      <c r="AU68" s="175" t="s">
        <v>32</v>
      </c>
      <c r="AV68" s="173" t="s">
        <v>31</v>
      </c>
      <c r="AW68" s="175" t="s">
        <v>32</v>
      </c>
      <c r="AX68" s="173" t="s">
        <v>31</v>
      </c>
      <c r="AY68" s="175" t="s">
        <v>32</v>
      </c>
      <c r="AZ68" s="173" t="s">
        <v>31</v>
      </c>
      <c r="BA68" s="175" t="s">
        <v>32</v>
      </c>
      <c r="BB68" s="207"/>
      <c r="BC68" s="208"/>
    </row>
    <row r="69" spans="2:119" ht="23.65" thickBot="1" x14ac:dyDescent="0.45">
      <c r="B69" s="72" t="s">
        <v>107</v>
      </c>
      <c r="C69" s="73">
        <f ca="1">SUM(C131:C150)</f>
        <v>0</v>
      </c>
      <c r="D69" s="73">
        <f>SUM(D131:D150)</f>
        <v>0</v>
      </c>
      <c r="E69" s="73">
        <f ca="1">SUM(E131:E150)</f>
        <v>0</v>
      </c>
      <c r="F69" s="73">
        <f>SUM(F131:F150)</f>
        <v>0</v>
      </c>
      <c r="G69" s="73">
        <f ca="1">SUM(G131:G150)</f>
        <v>0</v>
      </c>
      <c r="H69" s="73">
        <f ca="1">SUM(G154:G163)</f>
        <v>0</v>
      </c>
      <c r="I69" s="73">
        <f ca="1">SUM(I131:I150)</f>
        <v>0</v>
      </c>
      <c r="J69" s="73">
        <f ca="1">SUM(I154:I163)</f>
        <v>0</v>
      </c>
      <c r="K69" s="73">
        <f ca="1">SUM(K131:K150)</f>
        <v>0</v>
      </c>
      <c r="L69" s="73">
        <f ca="1">SUM(K154:K163)</f>
        <v>0</v>
      </c>
      <c r="M69" s="73">
        <f ca="1">SUM(M131:M150)</f>
        <v>0</v>
      </c>
      <c r="N69" s="73">
        <f ca="1">SUM(M154:M163)</f>
        <v>0</v>
      </c>
      <c r="O69" s="73">
        <f ca="1">SUM(O131:O150)</f>
        <v>0</v>
      </c>
      <c r="P69" s="73">
        <f ca="1">SUM(O154:O163)</f>
        <v>0</v>
      </c>
      <c r="Q69" s="73"/>
      <c r="R69" s="73"/>
      <c r="S69" s="15"/>
      <c r="T69" s="73">
        <f>SUM(S154:S162)</f>
        <v>0</v>
      </c>
      <c r="U69" s="73">
        <f t="shared" ref="U69:AG69" ca="1" si="84">SUM(T154:T163)</f>
        <v>0</v>
      </c>
      <c r="V69" s="73">
        <f t="shared" si="84"/>
        <v>0</v>
      </c>
      <c r="W69" s="73">
        <f t="shared" ca="1" si="84"/>
        <v>0</v>
      </c>
      <c r="X69" s="73">
        <f t="shared" si="84"/>
        <v>0</v>
      </c>
      <c r="Y69" s="73">
        <f t="shared" ca="1" si="84"/>
        <v>0</v>
      </c>
      <c r="Z69" s="73">
        <f t="shared" si="84"/>
        <v>0</v>
      </c>
      <c r="AA69" s="73">
        <f t="shared" ca="1" si="84"/>
        <v>0</v>
      </c>
      <c r="AB69" s="73">
        <f t="shared" si="84"/>
        <v>0</v>
      </c>
      <c r="AC69" s="73">
        <f t="shared" ca="1" si="84"/>
        <v>0</v>
      </c>
      <c r="AD69" s="73">
        <f t="shared" si="84"/>
        <v>0</v>
      </c>
      <c r="AE69" s="73">
        <f t="shared" ca="1" si="84"/>
        <v>0</v>
      </c>
      <c r="AF69" s="73">
        <f t="shared" si="84"/>
        <v>0</v>
      </c>
      <c r="AG69" s="73">
        <f t="shared" ca="1" si="84"/>
        <v>0</v>
      </c>
      <c r="AH69" s="74"/>
      <c r="AI69" s="74"/>
      <c r="AJ69" s="75"/>
      <c r="AK69" s="116">
        <f>IF($AZ$6&gt;0,$AM$117,"")</f>
        <v>0</v>
      </c>
      <c r="AN69" s="174"/>
      <c r="AO69" s="176"/>
      <c r="AP69" s="174"/>
      <c r="AQ69" s="176"/>
      <c r="AR69" s="174"/>
      <c r="AS69" s="176"/>
      <c r="AT69" s="174"/>
      <c r="AU69" s="176"/>
      <c r="AV69" s="174"/>
      <c r="AW69" s="176"/>
      <c r="AX69" s="174"/>
      <c r="AY69" s="176"/>
      <c r="AZ69" s="174"/>
      <c r="BA69" s="176"/>
      <c r="BB69" s="207"/>
      <c r="BC69" s="209"/>
    </row>
    <row r="70" spans="2:119" ht="20.100000000000001" customHeight="1" thickBot="1" x14ac:dyDescent="0.65">
      <c r="B70" s="76">
        <v>1</v>
      </c>
      <c r="C70" s="10">
        <f ca="1">C86</f>
        <v>0</v>
      </c>
      <c r="D70" s="10">
        <f t="shared" ref="D70:AG74" ca="1" si="85">D86</f>
        <v>0</v>
      </c>
      <c r="E70" s="10">
        <f ca="1">E86</f>
        <v>0</v>
      </c>
      <c r="F70" s="10">
        <f t="shared" ca="1" si="85"/>
        <v>0</v>
      </c>
      <c r="G70" s="10">
        <f t="shared" ca="1" si="85"/>
        <v>0</v>
      </c>
      <c r="H70" s="10">
        <f t="shared" ca="1" si="85"/>
        <v>0</v>
      </c>
      <c r="I70" s="10">
        <f t="shared" ca="1" si="85"/>
        <v>0</v>
      </c>
      <c r="J70" s="10">
        <f t="shared" ca="1" si="85"/>
        <v>0</v>
      </c>
      <c r="K70" s="10">
        <f t="shared" ca="1" si="85"/>
        <v>0</v>
      </c>
      <c r="L70" s="10">
        <f t="shared" ca="1" si="85"/>
        <v>0</v>
      </c>
      <c r="M70" s="10">
        <f t="shared" ca="1" si="85"/>
        <v>0</v>
      </c>
      <c r="N70" s="10">
        <f t="shared" ca="1" si="85"/>
        <v>0</v>
      </c>
      <c r="O70" s="10">
        <f t="shared" ca="1" si="85"/>
        <v>0</v>
      </c>
      <c r="P70" s="10">
        <f t="shared" ca="1" si="85"/>
        <v>0</v>
      </c>
      <c r="Q70" s="16"/>
      <c r="R70" s="16"/>
      <c r="S70" s="15"/>
      <c r="T70" s="10">
        <f t="shared" ca="1" si="85"/>
        <v>0</v>
      </c>
      <c r="U70" s="10">
        <f t="shared" ca="1" si="85"/>
        <v>0</v>
      </c>
      <c r="V70" s="10">
        <f t="shared" ca="1" si="85"/>
        <v>0</v>
      </c>
      <c r="W70" s="10">
        <f t="shared" ca="1" si="85"/>
        <v>0</v>
      </c>
      <c r="X70" s="10">
        <f t="shared" ca="1" si="85"/>
        <v>0</v>
      </c>
      <c r="Y70" s="10">
        <f t="shared" ca="1" si="85"/>
        <v>0</v>
      </c>
      <c r="Z70" s="10">
        <f t="shared" ca="1" si="85"/>
        <v>0</v>
      </c>
      <c r="AA70" s="10">
        <f t="shared" ca="1" si="85"/>
        <v>0</v>
      </c>
      <c r="AB70" s="10">
        <f t="shared" ca="1" si="85"/>
        <v>0</v>
      </c>
      <c r="AC70" s="10">
        <f t="shared" ca="1" si="85"/>
        <v>0</v>
      </c>
      <c r="AD70" s="10">
        <f t="shared" ca="1" si="85"/>
        <v>0</v>
      </c>
      <c r="AE70" s="10">
        <f t="shared" ca="1" si="85"/>
        <v>0</v>
      </c>
      <c r="AF70" s="10">
        <f t="shared" ca="1" si="85"/>
        <v>0</v>
      </c>
      <c r="AG70" s="10">
        <f t="shared" ca="1" si="85"/>
        <v>0</v>
      </c>
      <c r="AH70" s="10"/>
      <c r="AI70" s="10"/>
      <c r="AJ70" s="11"/>
      <c r="AK70" s="11">
        <f>IF($AZ$6&gt;0,$AM$117,"")</f>
        <v>0</v>
      </c>
      <c r="AL70" s="12"/>
      <c r="AN70" s="14"/>
      <c r="AO70" s="24">
        <f t="shared" ref="AO70:BA74" ca="1" si="86">SUM(D70,U70)</f>
        <v>0</v>
      </c>
      <c r="AP70" s="24"/>
      <c r="AQ70" s="24">
        <f t="shared" ca="1" si="86"/>
        <v>0</v>
      </c>
      <c r="AR70" s="24"/>
      <c r="AS70" s="24">
        <f t="shared" ca="1" si="86"/>
        <v>0</v>
      </c>
      <c r="AT70" s="24"/>
      <c r="AU70" s="24">
        <f t="shared" ca="1" si="86"/>
        <v>0</v>
      </c>
      <c r="AV70" s="24"/>
      <c r="AW70" s="24">
        <f t="shared" ca="1" si="86"/>
        <v>0</v>
      </c>
      <c r="AX70" s="24"/>
      <c r="AY70" s="24">
        <f t="shared" ca="1" si="86"/>
        <v>0</v>
      </c>
      <c r="AZ70" s="24">
        <f ca="1">SUM(C70,E70,G70,I70,K70,M70,O70,T70,V70,X70,Z70,AB70,AD70,AF70)</f>
        <v>0</v>
      </c>
      <c r="BA70" s="41">
        <f t="shared" ca="1" si="86"/>
        <v>0</v>
      </c>
      <c r="BB70" s="40">
        <f ca="1">IF((AN70+AP70+AR70+AT70+AV70+AX70+AZ70)&lt;20,(AN70+AP70+AR70+AT70+AV70+AX70+AZ70),20)</f>
        <v>0</v>
      </c>
      <c r="BC70" s="39">
        <f ca="1">IF((AO70+AQ70+AS70+AU70+AW70+AY70+BA70)&lt;10,(AO70+AQ70+AS70+AU70+AW70+AY70+BA70),10)</f>
        <v>0</v>
      </c>
      <c r="CZ70" s="77"/>
    </row>
    <row r="71" spans="2:119" ht="20.100000000000001" customHeight="1" thickBot="1" x14ac:dyDescent="0.45">
      <c r="B71" s="78">
        <v>2</v>
      </c>
      <c r="C71" s="10">
        <f t="shared" ref="C71:C74" ca="1" si="87">C87</f>
        <v>0</v>
      </c>
      <c r="D71" s="15">
        <f t="shared" ca="1" si="85"/>
        <v>0</v>
      </c>
      <c r="E71" s="15">
        <f t="shared" ca="1" si="85"/>
        <v>0</v>
      </c>
      <c r="F71" s="15">
        <f t="shared" ca="1" si="85"/>
        <v>0</v>
      </c>
      <c r="G71" s="15">
        <f t="shared" ca="1" si="85"/>
        <v>0</v>
      </c>
      <c r="H71" s="15">
        <f t="shared" ca="1" si="85"/>
        <v>0</v>
      </c>
      <c r="I71" s="15">
        <f t="shared" ca="1" si="85"/>
        <v>0</v>
      </c>
      <c r="J71" s="15">
        <f t="shared" ca="1" si="85"/>
        <v>0</v>
      </c>
      <c r="K71" s="15">
        <f t="shared" ca="1" si="85"/>
        <v>0</v>
      </c>
      <c r="L71" s="15">
        <f t="shared" ca="1" si="85"/>
        <v>0</v>
      </c>
      <c r="M71" s="15">
        <f t="shared" ca="1" si="85"/>
        <v>0</v>
      </c>
      <c r="N71" s="15">
        <f t="shared" ca="1" si="85"/>
        <v>0</v>
      </c>
      <c r="O71" s="15">
        <f t="shared" ca="1" si="85"/>
        <v>0</v>
      </c>
      <c r="P71" s="15">
        <f t="shared" ca="1" si="85"/>
        <v>0</v>
      </c>
      <c r="Q71" s="16"/>
      <c r="R71" s="16"/>
      <c r="S71" s="15"/>
      <c r="T71" s="15">
        <f t="shared" ca="1" si="85"/>
        <v>0</v>
      </c>
      <c r="U71" s="15">
        <f t="shared" ca="1" si="85"/>
        <v>0</v>
      </c>
      <c r="V71" s="15">
        <f t="shared" ca="1" si="85"/>
        <v>0</v>
      </c>
      <c r="W71" s="15">
        <f t="shared" ca="1" si="85"/>
        <v>0</v>
      </c>
      <c r="X71" s="15">
        <f t="shared" ca="1" si="85"/>
        <v>0</v>
      </c>
      <c r="Y71" s="15">
        <f t="shared" ca="1" si="85"/>
        <v>0</v>
      </c>
      <c r="Z71" s="15">
        <f t="shared" ca="1" si="85"/>
        <v>0</v>
      </c>
      <c r="AA71" s="15">
        <f t="shared" ca="1" si="85"/>
        <v>0</v>
      </c>
      <c r="AB71" s="15">
        <f t="shared" ca="1" si="85"/>
        <v>0</v>
      </c>
      <c r="AC71" s="15">
        <f t="shared" ca="1" si="85"/>
        <v>0</v>
      </c>
      <c r="AD71" s="15">
        <f t="shared" ca="1" si="85"/>
        <v>0</v>
      </c>
      <c r="AE71" s="15">
        <f t="shared" ca="1" si="85"/>
        <v>0</v>
      </c>
      <c r="AF71" s="15">
        <f t="shared" ca="1" si="85"/>
        <v>0</v>
      </c>
      <c r="AG71" s="15">
        <f t="shared" ca="1" si="85"/>
        <v>0</v>
      </c>
      <c r="AH71" s="16"/>
      <c r="AI71" s="16"/>
      <c r="AJ71" s="17"/>
      <c r="AK71" s="17">
        <f>IF($AZ$6&gt;1,$AM$117,"")</f>
        <v>0</v>
      </c>
      <c r="AL71" s="12"/>
      <c r="AN71" s="18"/>
      <c r="AO71" s="22">
        <f t="shared" ca="1" si="86"/>
        <v>0</v>
      </c>
      <c r="AP71" s="22"/>
      <c r="AQ71" s="22">
        <f t="shared" ca="1" si="86"/>
        <v>0</v>
      </c>
      <c r="AR71" s="22"/>
      <c r="AS71" s="22">
        <f t="shared" ca="1" si="86"/>
        <v>0</v>
      </c>
      <c r="AT71" s="22"/>
      <c r="AU71" s="22">
        <f t="shared" ca="1" si="86"/>
        <v>0</v>
      </c>
      <c r="AV71" s="22"/>
      <c r="AW71" s="22">
        <f t="shared" ca="1" si="86"/>
        <v>0</v>
      </c>
      <c r="AX71" s="22"/>
      <c r="AY71" s="22">
        <f t="shared" ca="1" si="86"/>
        <v>0</v>
      </c>
      <c r="AZ71" s="22">
        <f t="shared" ref="AZ71:AZ74" ca="1" si="88">SUM(C71,E71,G71,I71,K71,M71,O71,T71,V71,X71,Z71,AB71,AD71,AF71)</f>
        <v>0</v>
      </c>
      <c r="BA71" s="42">
        <f t="shared" ca="1" si="86"/>
        <v>0</v>
      </c>
      <c r="BB71" s="40">
        <f t="shared" ref="BB71:BB74" ca="1" si="89">IF((AN71+AP71+AR71+AT71+AV71+AX71+AZ71)&lt;20,(AN71+AP71+AR71+AT71+AV71+AX71+AZ71),20)</f>
        <v>0</v>
      </c>
      <c r="BC71" s="39">
        <f t="shared" ref="BC71:BC74" ca="1" si="90">IF((AO71+AQ71+AS71+AU71+AW71+AY71+BA71)&lt;10,(AO71+AQ71+AS71+AU71+AW71+AY71+BA71),10)</f>
        <v>0</v>
      </c>
    </row>
    <row r="72" spans="2:119" ht="20.100000000000001" customHeight="1" thickBot="1" x14ac:dyDescent="0.45">
      <c r="B72" s="78">
        <v>3</v>
      </c>
      <c r="C72" s="10">
        <f t="shared" ca="1" si="87"/>
        <v>0</v>
      </c>
      <c r="D72" s="15">
        <f t="shared" ca="1" si="85"/>
        <v>0</v>
      </c>
      <c r="E72" s="15">
        <f t="shared" ca="1" si="85"/>
        <v>0</v>
      </c>
      <c r="F72" s="15">
        <f t="shared" ca="1" si="85"/>
        <v>0</v>
      </c>
      <c r="G72" s="15">
        <f t="shared" ca="1" si="85"/>
        <v>0</v>
      </c>
      <c r="H72" s="15">
        <f t="shared" ca="1" si="85"/>
        <v>0</v>
      </c>
      <c r="I72" s="15">
        <f t="shared" ca="1" si="85"/>
        <v>0</v>
      </c>
      <c r="J72" s="15">
        <f t="shared" ca="1" si="85"/>
        <v>0</v>
      </c>
      <c r="K72" s="15">
        <f t="shared" ca="1" si="85"/>
        <v>0</v>
      </c>
      <c r="L72" s="15">
        <f t="shared" ca="1" si="85"/>
        <v>0</v>
      </c>
      <c r="M72" s="15">
        <f t="shared" ca="1" si="85"/>
        <v>0</v>
      </c>
      <c r="N72" s="15">
        <f t="shared" ca="1" si="85"/>
        <v>0</v>
      </c>
      <c r="O72" s="15">
        <f t="shared" ca="1" si="85"/>
        <v>0</v>
      </c>
      <c r="P72" s="15">
        <f t="shared" ca="1" si="85"/>
        <v>0</v>
      </c>
      <c r="Q72" s="16"/>
      <c r="R72" s="16"/>
      <c r="S72" s="15"/>
      <c r="T72" s="15">
        <f t="shared" ca="1" si="85"/>
        <v>0</v>
      </c>
      <c r="U72" s="15">
        <f t="shared" ca="1" si="85"/>
        <v>0</v>
      </c>
      <c r="V72" s="15">
        <f t="shared" ca="1" si="85"/>
        <v>0</v>
      </c>
      <c r="W72" s="15">
        <f t="shared" ca="1" si="85"/>
        <v>0</v>
      </c>
      <c r="X72" s="15">
        <f t="shared" ca="1" si="85"/>
        <v>0</v>
      </c>
      <c r="Y72" s="15">
        <f t="shared" ca="1" si="85"/>
        <v>0</v>
      </c>
      <c r="Z72" s="15">
        <f t="shared" ca="1" si="85"/>
        <v>0</v>
      </c>
      <c r="AA72" s="15">
        <f t="shared" ca="1" si="85"/>
        <v>0</v>
      </c>
      <c r="AB72" s="15">
        <f t="shared" ca="1" si="85"/>
        <v>0</v>
      </c>
      <c r="AC72" s="15">
        <f t="shared" ca="1" si="85"/>
        <v>0</v>
      </c>
      <c r="AD72" s="15">
        <f t="shared" ca="1" si="85"/>
        <v>0</v>
      </c>
      <c r="AE72" s="15">
        <f t="shared" ca="1" si="85"/>
        <v>0</v>
      </c>
      <c r="AF72" s="15">
        <f t="shared" ca="1" si="85"/>
        <v>0</v>
      </c>
      <c r="AG72" s="15">
        <f t="shared" ca="1" si="85"/>
        <v>0</v>
      </c>
      <c r="AH72" s="16"/>
      <c r="AI72" s="16"/>
      <c r="AJ72" s="17"/>
      <c r="AK72" s="17">
        <f>IF($AZ$6&gt;2,$AM$117,"")</f>
        <v>0</v>
      </c>
      <c r="AL72" s="12"/>
      <c r="AN72" s="18"/>
      <c r="AO72" s="22">
        <f t="shared" ca="1" si="86"/>
        <v>0</v>
      </c>
      <c r="AP72" s="22"/>
      <c r="AQ72" s="22">
        <f t="shared" ca="1" si="86"/>
        <v>0</v>
      </c>
      <c r="AR72" s="22"/>
      <c r="AS72" s="22">
        <f t="shared" ca="1" si="86"/>
        <v>0</v>
      </c>
      <c r="AT72" s="22"/>
      <c r="AU72" s="22">
        <f t="shared" ca="1" si="86"/>
        <v>0</v>
      </c>
      <c r="AV72" s="22"/>
      <c r="AW72" s="22">
        <f t="shared" ca="1" si="86"/>
        <v>0</v>
      </c>
      <c r="AX72" s="22"/>
      <c r="AY72" s="22">
        <f t="shared" ca="1" si="86"/>
        <v>0</v>
      </c>
      <c r="AZ72" s="22">
        <f t="shared" ca="1" si="88"/>
        <v>0</v>
      </c>
      <c r="BA72" s="42">
        <f t="shared" ca="1" si="86"/>
        <v>0</v>
      </c>
      <c r="BB72" s="40">
        <f t="shared" ca="1" si="89"/>
        <v>0</v>
      </c>
      <c r="BC72" s="39">
        <f t="shared" ca="1" si="90"/>
        <v>0</v>
      </c>
    </row>
    <row r="73" spans="2:119" ht="20.100000000000001" customHeight="1" thickBot="1" x14ac:dyDescent="0.45">
      <c r="B73" s="78">
        <v>4</v>
      </c>
      <c r="C73" s="10">
        <f t="shared" ca="1" si="87"/>
        <v>0</v>
      </c>
      <c r="D73" s="10">
        <f t="shared" ca="1" si="85"/>
        <v>0</v>
      </c>
      <c r="E73" s="10">
        <f t="shared" ca="1" si="85"/>
        <v>0</v>
      </c>
      <c r="F73" s="10">
        <f t="shared" ca="1" si="85"/>
        <v>0</v>
      </c>
      <c r="G73" s="10">
        <f t="shared" ca="1" si="85"/>
        <v>0</v>
      </c>
      <c r="H73" s="10">
        <f t="shared" ca="1" si="85"/>
        <v>0</v>
      </c>
      <c r="I73" s="10">
        <f t="shared" ca="1" si="85"/>
        <v>0</v>
      </c>
      <c r="J73" s="10">
        <f t="shared" ca="1" si="85"/>
        <v>0</v>
      </c>
      <c r="K73" s="10">
        <f t="shared" ca="1" si="85"/>
        <v>0</v>
      </c>
      <c r="L73" s="10">
        <f t="shared" ca="1" si="85"/>
        <v>0</v>
      </c>
      <c r="M73" s="10">
        <f t="shared" ca="1" si="85"/>
        <v>0</v>
      </c>
      <c r="N73" s="10">
        <f t="shared" ca="1" si="85"/>
        <v>0</v>
      </c>
      <c r="O73" s="10">
        <f t="shared" ca="1" si="85"/>
        <v>0</v>
      </c>
      <c r="P73" s="10">
        <f t="shared" ca="1" si="85"/>
        <v>0</v>
      </c>
      <c r="Q73" s="16"/>
      <c r="R73" s="16"/>
      <c r="S73" s="15"/>
      <c r="T73" s="15">
        <f t="shared" ca="1" si="85"/>
        <v>0</v>
      </c>
      <c r="U73" s="15">
        <f t="shared" ca="1" si="85"/>
        <v>0</v>
      </c>
      <c r="V73" s="15">
        <f t="shared" ca="1" si="85"/>
        <v>0</v>
      </c>
      <c r="W73" s="15">
        <f t="shared" ca="1" si="85"/>
        <v>0</v>
      </c>
      <c r="X73" s="15">
        <f t="shared" ca="1" si="85"/>
        <v>0</v>
      </c>
      <c r="Y73" s="15">
        <f t="shared" ca="1" si="85"/>
        <v>0</v>
      </c>
      <c r="Z73" s="15">
        <f t="shared" ca="1" si="85"/>
        <v>0</v>
      </c>
      <c r="AA73" s="15">
        <f t="shared" ca="1" si="85"/>
        <v>0</v>
      </c>
      <c r="AB73" s="15">
        <f t="shared" ca="1" si="85"/>
        <v>0</v>
      </c>
      <c r="AC73" s="15">
        <f t="shared" ca="1" si="85"/>
        <v>0</v>
      </c>
      <c r="AD73" s="15">
        <f t="shared" ca="1" si="85"/>
        <v>0</v>
      </c>
      <c r="AE73" s="15">
        <f t="shared" ca="1" si="85"/>
        <v>0</v>
      </c>
      <c r="AF73" s="15">
        <f t="shared" ca="1" si="85"/>
        <v>0</v>
      </c>
      <c r="AG73" s="15">
        <f t="shared" ca="1" si="85"/>
        <v>0</v>
      </c>
      <c r="AH73" s="16"/>
      <c r="AI73" s="16"/>
      <c r="AJ73" s="17"/>
      <c r="AK73" s="17">
        <f>IF($AZ$6&gt;3,$AM$117,"")</f>
        <v>0</v>
      </c>
      <c r="AL73" s="12"/>
      <c r="AN73" s="18"/>
      <c r="AO73" s="22">
        <f t="shared" ca="1" si="86"/>
        <v>0</v>
      </c>
      <c r="AP73" s="22"/>
      <c r="AQ73" s="22">
        <f t="shared" ca="1" si="86"/>
        <v>0</v>
      </c>
      <c r="AR73" s="22"/>
      <c r="AS73" s="22">
        <f t="shared" ca="1" si="86"/>
        <v>0</v>
      </c>
      <c r="AT73" s="22"/>
      <c r="AU73" s="22">
        <f t="shared" ca="1" si="86"/>
        <v>0</v>
      </c>
      <c r="AV73" s="22"/>
      <c r="AW73" s="22">
        <f t="shared" ca="1" si="86"/>
        <v>0</v>
      </c>
      <c r="AX73" s="22"/>
      <c r="AY73" s="22">
        <f t="shared" ca="1" si="86"/>
        <v>0</v>
      </c>
      <c r="AZ73" s="22">
        <f t="shared" ca="1" si="88"/>
        <v>0</v>
      </c>
      <c r="BA73" s="42">
        <f t="shared" ca="1" si="86"/>
        <v>0</v>
      </c>
      <c r="BB73" s="40">
        <f t="shared" ca="1" si="89"/>
        <v>0</v>
      </c>
      <c r="BC73" s="39">
        <f t="shared" ca="1" si="90"/>
        <v>0</v>
      </c>
    </row>
    <row r="74" spans="2:119" ht="20.100000000000001" customHeight="1" thickBot="1" x14ac:dyDescent="0.45">
      <c r="B74" s="79">
        <v>5</v>
      </c>
      <c r="C74" s="10">
        <f t="shared" ca="1" si="87"/>
        <v>0</v>
      </c>
      <c r="D74" s="10">
        <f t="shared" ca="1" si="85"/>
        <v>0</v>
      </c>
      <c r="E74" s="10">
        <f t="shared" ca="1" si="85"/>
        <v>0</v>
      </c>
      <c r="F74" s="10">
        <f t="shared" ca="1" si="85"/>
        <v>0</v>
      </c>
      <c r="G74" s="10">
        <f t="shared" ca="1" si="85"/>
        <v>0</v>
      </c>
      <c r="H74" s="10">
        <f t="shared" ca="1" si="85"/>
        <v>0</v>
      </c>
      <c r="I74" s="10">
        <f t="shared" ca="1" si="85"/>
        <v>0</v>
      </c>
      <c r="J74" s="10">
        <f t="shared" ca="1" si="85"/>
        <v>0</v>
      </c>
      <c r="K74" s="10">
        <f t="shared" ca="1" si="85"/>
        <v>0</v>
      </c>
      <c r="L74" s="10">
        <f t="shared" ca="1" si="85"/>
        <v>0</v>
      </c>
      <c r="M74" s="10">
        <f t="shared" ca="1" si="85"/>
        <v>0</v>
      </c>
      <c r="N74" s="10">
        <f t="shared" ca="1" si="85"/>
        <v>0</v>
      </c>
      <c r="O74" s="10">
        <f t="shared" ca="1" si="85"/>
        <v>0</v>
      </c>
      <c r="P74" s="10">
        <f t="shared" ca="1" si="85"/>
        <v>0</v>
      </c>
      <c r="Q74" s="20"/>
      <c r="R74" s="20"/>
      <c r="S74" s="19"/>
      <c r="T74" s="19">
        <f t="shared" ca="1" si="85"/>
        <v>0</v>
      </c>
      <c r="U74" s="19">
        <f t="shared" ca="1" si="85"/>
        <v>0</v>
      </c>
      <c r="V74" s="19">
        <f t="shared" ca="1" si="85"/>
        <v>0</v>
      </c>
      <c r="W74" s="19">
        <f t="shared" ca="1" si="85"/>
        <v>0</v>
      </c>
      <c r="X74" s="19">
        <f t="shared" ca="1" si="85"/>
        <v>0</v>
      </c>
      <c r="Y74" s="19">
        <f t="shared" ca="1" si="85"/>
        <v>0</v>
      </c>
      <c r="Z74" s="19">
        <f t="shared" ca="1" si="85"/>
        <v>0</v>
      </c>
      <c r="AA74" s="19">
        <f t="shared" ca="1" si="85"/>
        <v>0</v>
      </c>
      <c r="AB74" s="19">
        <f t="shared" ca="1" si="85"/>
        <v>0</v>
      </c>
      <c r="AC74" s="19">
        <f t="shared" ca="1" si="85"/>
        <v>0</v>
      </c>
      <c r="AD74" s="19">
        <f t="shared" ca="1" si="85"/>
        <v>0</v>
      </c>
      <c r="AE74" s="19">
        <f t="shared" ca="1" si="85"/>
        <v>0</v>
      </c>
      <c r="AF74" s="19">
        <f t="shared" ca="1" si="85"/>
        <v>0</v>
      </c>
      <c r="AG74" s="19">
        <f t="shared" ca="1" si="85"/>
        <v>0</v>
      </c>
      <c r="AH74" s="20"/>
      <c r="AI74" s="20"/>
      <c r="AJ74" s="21"/>
      <c r="AK74" s="21">
        <f>IF($AZ$6&gt;4,$AM$117,"")</f>
        <v>0</v>
      </c>
      <c r="AL74" s="12"/>
      <c r="AN74" s="25"/>
      <c r="AO74" s="26">
        <f t="shared" ca="1" si="86"/>
        <v>0</v>
      </c>
      <c r="AP74" s="26"/>
      <c r="AQ74" s="26">
        <f t="shared" ca="1" si="86"/>
        <v>0</v>
      </c>
      <c r="AR74" s="26"/>
      <c r="AS74" s="26">
        <f t="shared" ca="1" si="86"/>
        <v>0</v>
      </c>
      <c r="AT74" s="26"/>
      <c r="AU74" s="26">
        <f t="shared" ca="1" si="86"/>
        <v>0</v>
      </c>
      <c r="AV74" s="26"/>
      <c r="AW74" s="26">
        <f t="shared" ca="1" si="86"/>
        <v>0</v>
      </c>
      <c r="AX74" s="26"/>
      <c r="AY74" s="26">
        <f t="shared" ca="1" si="86"/>
        <v>0</v>
      </c>
      <c r="AZ74" s="26">
        <f t="shared" ca="1" si="88"/>
        <v>0</v>
      </c>
      <c r="BA74" s="43">
        <f t="shared" ca="1" si="86"/>
        <v>0</v>
      </c>
      <c r="BB74" s="40">
        <f t="shared" ca="1" si="89"/>
        <v>0</v>
      </c>
      <c r="BC74" s="39">
        <f t="shared" ca="1" si="90"/>
        <v>0</v>
      </c>
    </row>
    <row r="75" spans="2:119" ht="20.100000000000001" customHeight="1" thickBot="1" x14ac:dyDescent="0.45">
      <c r="B75" s="23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51" t="s">
        <v>11</v>
      </c>
      <c r="AG75" s="151"/>
      <c r="AH75" s="151"/>
      <c r="AI75" s="151"/>
      <c r="AJ75" s="151"/>
      <c r="AK75" s="151"/>
      <c r="AL75" s="151"/>
      <c r="AM75" s="151"/>
      <c r="AN75" s="35">
        <f>SUM(AN70:AN74)</f>
        <v>0</v>
      </c>
      <c r="AO75" s="36">
        <f t="shared" ref="AO75:BC75" ca="1" si="91">SUM(AO70:AO74)</f>
        <v>0</v>
      </c>
      <c r="AP75" s="36"/>
      <c r="AQ75" s="36">
        <f t="shared" ca="1" si="91"/>
        <v>0</v>
      </c>
      <c r="AR75" s="36"/>
      <c r="AS75" s="36">
        <f t="shared" ca="1" si="91"/>
        <v>0</v>
      </c>
      <c r="AT75" s="36"/>
      <c r="AU75" s="36">
        <f t="shared" ca="1" si="91"/>
        <v>0</v>
      </c>
      <c r="AV75" s="36"/>
      <c r="AW75" s="36">
        <f t="shared" ca="1" si="91"/>
        <v>0</v>
      </c>
      <c r="AX75" s="36"/>
      <c r="AY75" s="36">
        <f t="shared" ca="1" si="91"/>
        <v>0</v>
      </c>
      <c r="AZ75" s="38">
        <f t="shared" ca="1" si="91"/>
        <v>0</v>
      </c>
      <c r="BA75" s="38">
        <f t="shared" ca="1" si="91"/>
        <v>0</v>
      </c>
      <c r="BB75" s="35">
        <f t="shared" ca="1" si="91"/>
        <v>0</v>
      </c>
      <c r="BC75" s="37">
        <f t="shared" ca="1" si="91"/>
        <v>0</v>
      </c>
    </row>
    <row r="76" spans="2:119" ht="15" x14ac:dyDescent="0.4">
      <c r="B76" s="80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</row>
    <row r="77" spans="2:119" ht="16.149999999999999" customHeight="1" thickBot="1" x14ac:dyDescent="0.45">
      <c r="Q77" s="81"/>
      <c r="R77" s="81"/>
      <c r="AH77" s="81"/>
      <c r="AI77" s="81"/>
    </row>
    <row r="78" spans="2:119" ht="16.149999999999999" customHeight="1" x14ac:dyDescent="0.4">
      <c r="B78" s="177" t="s">
        <v>114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9" t="str">
        <f>AZ5</f>
        <v>OCAK</v>
      </c>
      <c r="M78" s="179"/>
      <c r="N78" s="179"/>
      <c r="O78" s="180" t="s">
        <v>53</v>
      </c>
      <c r="P78" s="180"/>
      <c r="Q78" s="117">
        <f>BB12</f>
        <v>0</v>
      </c>
      <c r="R78" s="180" t="s">
        <v>54</v>
      </c>
      <c r="S78" s="180"/>
      <c r="T78" s="180"/>
      <c r="U78" s="180"/>
      <c r="V78" s="180"/>
      <c r="W78" s="117">
        <f>BB14</f>
        <v>0</v>
      </c>
      <c r="X78" s="181" t="s">
        <v>85</v>
      </c>
      <c r="Y78" s="181"/>
      <c r="Z78" s="181"/>
      <c r="AA78" s="181"/>
      <c r="AB78" s="181"/>
      <c r="AC78" s="181"/>
      <c r="AD78" s="181"/>
      <c r="AE78" s="182"/>
      <c r="AG78" s="124" t="s">
        <v>46</v>
      </c>
      <c r="AH78" s="125"/>
      <c r="AI78" s="125"/>
      <c r="AJ78" s="125"/>
      <c r="AK78" s="125"/>
      <c r="AL78" s="125"/>
      <c r="AM78" s="125"/>
      <c r="AN78" s="125"/>
      <c r="AO78" s="125"/>
      <c r="AP78" s="125"/>
      <c r="AQ78" s="126"/>
      <c r="AS78" s="130" t="s">
        <v>47</v>
      </c>
      <c r="AT78" s="131"/>
      <c r="AU78" s="131"/>
      <c r="AV78" s="131"/>
      <c r="AW78" s="131"/>
      <c r="AX78" s="131"/>
      <c r="AY78" s="131"/>
      <c r="AZ78" s="131"/>
      <c r="BA78" s="131"/>
      <c r="BB78" s="131"/>
      <c r="BC78" s="132"/>
    </row>
    <row r="79" spans="2:119" ht="14.1" customHeight="1" thickBot="1" x14ac:dyDescent="0.45">
      <c r="B79" s="3" t="s">
        <v>55</v>
      </c>
      <c r="C79" s="4"/>
      <c r="D79" s="6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E79" s="82"/>
      <c r="AG79" s="127"/>
      <c r="AH79" s="128"/>
      <c r="AI79" s="128"/>
      <c r="AJ79" s="128"/>
      <c r="AK79" s="128"/>
      <c r="AL79" s="128"/>
      <c r="AM79" s="128"/>
      <c r="AN79" s="128"/>
      <c r="AO79" s="128"/>
      <c r="AP79" s="128"/>
      <c r="AQ79" s="129"/>
      <c r="AS79" s="133"/>
      <c r="AT79" s="134"/>
      <c r="AU79" s="134"/>
      <c r="AV79" s="134"/>
      <c r="AW79" s="134"/>
      <c r="AX79" s="134"/>
      <c r="AY79" s="134"/>
      <c r="AZ79" s="134"/>
      <c r="BA79" s="134"/>
      <c r="BB79" s="134"/>
      <c r="BC79" s="135"/>
    </row>
    <row r="80" spans="2:119" ht="14.1" customHeight="1" x14ac:dyDescent="0.4">
      <c r="B80" s="8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X80" s="136">
        <f ca="1">TODAY()</f>
        <v>43535</v>
      </c>
      <c r="Y80" s="137"/>
      <c r="Z80" s="137"/>
      <c r="AA80" s="137"/>
      <c r="AB80" s="137"/>
      <c r="AC80" s="6"/>
      <c r="AE80" s="82"/>
      <c r="AG80" s="138"/>
      <c r="AH80" s="139"/>
      <c r="AI80" s="139"/>
      <c r="AJ80" s="139"/>
      <c r="AK80" s="139"/>
      <c r="AL80" s="139"/>
      <c r="AM80" s="139"/>
      <c r="AN80" s="139"/>
      <c r="AO80" s="139"/>
      <c r="AP80" s="139"/>
      <c r="AQ80" s="140"/>
      <c r="AS80" s="147"/>
      <c r="AT80" s="148"/>
      <c r="AU80" s="148"/>
      <c r="AV80" s="148"/>
      <c r="AW80" s="148"/>
      <c r="AX80" s="148"/>
      <c r="AY80" s="148"/>
      <c r="AZ80" s="148"/>
      <c r="BA80" s="148"/>
      <c r="BB80" s="148"/>
      <c r="BC80" s="149"/>
      <c r="DE80" s="172" t="s">
        <v>128</v>
      </c>
      <c r="DF80" s="172"/>
      <c r="DG80" s="172"/>
      <c r="DH80" s="172"/>
      <c r="DI80" s="172"/>
      <c r="DJ80" s="172"/>
      <c r="DK80" s="172"/>
      <c r="DL80" s="172"/>
      <c r="DM80" s="172"/>
      <c r="DN80" s="172"/>
      <c r="DO80" s="172"/>
    </row>
    <row r="81" spans="1:119" ht="14.1" customHeight="1" x14ac:dyDescent="0.4">
      <c r="B81" s="84" t="s">
        <v>65</v>
      </c>
      <c r="C81" s="85"/>
      <c r="D81" s="85"/>
      <c r="E81" s="85"/>
      <c r="F81" s="8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51">
        <f>L3</f>
        <v>0</v>
      </c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82"/>
      <c r="AG81" s="141"/>
      <c r="AH81" s="142"/>
      <c r="AI81" s="142"/>
      <c r="AJ81" s="142"/>
      <c r="AK81" s="142"/>
      <c r="AL81" s="142"/>
      <c r="AM81" s="142"/>
      <c r="AN81" s="142"/>
      <c r="AO81" s="142"/>
      <c r="AP81" s="142"/>
      <c r="AQ81" s="143"/>
      <c r="AS81" s="150"/>
      <c r="AT81" s="151"/>
      <c r="AU81" s="151"/>
      <c r="AV81" s="151"/>
      <c r="AW81" s="151"/>
      <c r="AX81" s="151"/>
      <c r="AY81" s="151"/>
      <c r="AZ81" s="151"/>
      <c r="BA81" s="151"/>
      <c r="BB81" s="151"/>
      <c r="BC81" s="152"/>
      <c r="DE81" s="172"/>
      <c r="DF81" s="172"/>
      <c r="DG81" s="172"/>
      <c r="DH81" s="172"/>
      <c r="DI81" s="172"/>
      <c r="DJ81" s="172"/>
      <c r="DK81" s="172"/>
      <c r="DL81" s="172"/>
      <c r="DM81" s="172"/>
      <c r="DN81" s="172"/>
      <c r="DO81" s="172"/>
    </row>
    <row r="82" spans="1:119" ht="14.1" customHeight="1" thickBot="1" x14ac:dyDescent="0.45">
      <c r="B82" s="168" t="s">
        <v>66</v>
      </c>
      <c r="C82" s="169"/>
      <c r="D82" s="169"/>
      <c r="E82" s="169"/>
      <c r="F82" s="169"/>
      <c r="G82" s="170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86"/>
      <c r="AG82" s="144"/>
      <c r="AH82" s="145"/>
      <c r="AI82" s="145"/>
      <c r="AJ82" s="145"/>
      <c r="AK82" s="145"/>
      <c r="AL82" s="145"/>
      <c r="AM82" s="145"/>
      <c r="AN82" s="145"/>
      <c r="AO82" s="145"/>
      <c r="AP82" s="145"/>
      <c r="AQ82" s="146"/>
      <c r="AS82" s="153"/>
      <c r="AT82" s="154"/>
      <c r="AU82" s="154"/>
      <c r="AV82" s="154"/>
      <c r="AW82" s="154"/>
      <c r="AX82" s="154"/>
      <c r="AY82" s="154"/>
      <c r="AZ82" s="154"/>
      <c r="BA82" s="154"/>
      <c r="BB82" s="154"/>
      <c r="BC82" s="155"/>
    </row>
    <row r="83" spans="1:119" s="44" customFormat="1" ht="14.1" customHeight="1" x14ac:dyDescent="0.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</row>
    <row r="84" spans="1:119" s="44" customFormat="1" ht="13.9" customHeight="1" x14ac:dyDescent="0.4"/>
    <row r="85" spans="1:119" s="44" customFormat="1" ht="14.1" hidden="1" customHeight="1" x14ac:dyDescent="0.4">
      <c r="C85" s="44">
        <f ca="1">SUM(C94:C113)</f>
        <v>0</v>
      </c>
      <c r="D85" s="44">
        <f ca="1">SUM(C117:C126)</f>
        <v>0</v>
      </c>
      <c r="E85" s="44">
        <f ca="1">SUM(E94:E113)</f>
        <v>0</v>
      </c>
      <c r="F85" s="44">
        <f ca="1">SUM(E117:E126)</f>
        <v>0</v>
      </c>
      <c r="G85" s="44">
        <f ca="1">SUM(G94:G113)</f>
        <v>0</v>
      </c>
      <c r="H85" s="44">
        <f ca="1">SUM(G117:G126)</f>
        <v>0</v>
      </c>
      <c r="I85" s="44">
        <f ca="1">SUM(I94:I113)</f>
        <v>0</v>
      </c>
      <c r="J85" s="44">
        <f ca="1">SUM(I117:I126)</f>
        <v>0</v>
      </c>
      <c r="K85" s="44">
        <f ca="1">SUM(K94:K113)</f>
        <v>0</v>
      </c>
      <c r="L85" s="44">
        <f ca="1">SUM(K117:K126)</f>
        <v>0</v>
      </c>
      <c r="M85" s="44">
        <f ca="1">SUM(M94:M113)</f>
        <v>0</v>
      </c>
      <c r="N85" s="44">
        <f ca="1">SUM(M117:M126)</f>
        <v>0</v>
      </c>
      <c r="O85" s="44">
        <f ca="1">SUM(O94:O113)</f>
        <v>0</v>
      </c>
      <c r="P85" s="44">
        <f ca="1">SUM(O117:O126)</f>
        <v>0</v>
      </c>
      <c r="T85" s="44">
        <f ca="1">SUM(T94:T113)</f>
        <v>0</v>
      </c>
      <c r="U85" s="44">
        <f ca="1">SUM(T117:T126)</f>
        <v>0</v>
      </c>
      <c r="V85" s="44">
        <f ca="1">SUM(V94:V113)</f>
        <v>0</v>
      </c>
      <c r="W85" s="44">
        <f ca="1">SUM(V117:V126)</f>
        <v>0</v>
      </c>
      <c r="X85" s="44">
        <f ca="1">SUM(X94:X113)</f>
        <v>0</v>
      </c>
      <c r="Y85" s="44">
        <f ca="1">SUM(X117:X126)</f>
        <v>0</v>
      </c>
      <c r="Z85" s="44">
        <f ca="1">SUM(Z94:Z113)</f>
        <v>0</v>
      </c>
      <c r="AA85" s="44">
        <f ca="1">SUM(Z117:Z126)</f>
        <v>0</v>
      </c>
      <c r="AB85" s="44">
        <f ca="1">SUM(AB94:AB113)</f>
        <v>0</v>
      </c>
      <c r="AC85" s="44">
        <f ca="1">SUM(AB117:AB126)</f>
        <v>0</v>
      </c>
      <c r="AD85" s="44">
        <f ca="1">SUM(AD94:AD113)</f>
        <v>0</v>
      </c>
      <c r="AE85" s="44">
        <f ca="1">SUM(AD117:AD126)</f>
        <v>0</v>
      </c>
      <c r="AF85" s="44">
        <f ca="1">SUM(AF94:AF113)</f>
        <v>0</v>
      </c>
      <c r="AG85" s="44">
        <f ca="1">SUM(AF117:AF126)</f>
        <v>0</v>
      </c>
    </row>
    <row r="86" spans="1:119" s="44" customFormat="1" ht="14.1" hidden="1" customHeight="1" x14ac:dyDescent="0.4">
      <c r="B86" s="87" t="s">
        <v>40</v>
      </c>
      <c r="C86" s="44">
        <f ca="1">IF($AZ$6&gt;0,C$85-C$69-C$91,"")</f>
        <v>0</v>
      </c>
      <c r="D86" s="44">
        <f t="shared" ref="D86:P86" ca="1" si="92">IF($AZ$6&gt;0,D$85-D$69-D91,"")</f>
        <v>0</v>
      </c>
      <c r="E86" s="44">
        <f t="shared" ca="1" si="92"/>
        <v>0</v>
      </c>
      <c r="F86" s="44">
        <f t="shared" ca="1" si="92"/>
        <v>0</v>
      </c>
      <c r="G86" s="44">
        <f t="shared" ca="1" si="92"/>
        <v>0</v>
      </c>
      <c r="H86" s="44">
        <f t="shared" ca="1" si="92"/>
        <v>0</v>
      </c>
      <c r="I86" s="44">
        <f t="shared" ca="1" si="92"/>
        <v>0</v>
      </c>
      <c r="J86" s="44">
        <f t="shared" ca="1" si="92"/>
        <v>0</v>
      </c>
      <c r="K86" s="44">
        <f t="shared" ca="1" si="92"/>
        <v>0</v>
      </c>
      <c r="L86" s="44">
        <f t="shared" ca="1" si="92"/>
        <v>0</v>
      </c>
      <c r="M86" s="44">
        <f t="shared" ca="1" si="92"/>
        <v>0</v>
      </c>
      <c r="N86" s="44">
        <f t="shared" ca="1" si="92"/>
        <v>0</v>
      </c>
      <c r="O86" s="44">
        <f t="shared" ca="1" si="92"/>
        <v>0</v>
      </c>
      <c r="P86" s="44">
        <f t="shared" ca="1" si="92"/>
        <v>0</v>
      </c>
      <c r="T86" s="44">
        <f t="shared" ref="T86:AG86" ca="1" si="93">IF($AZ$6&gt;0,T$85-T$69-T91,"")</f>
        <v>0</v>
      </c>
      <c r="U86" s="44">
        <f t="shared" ca="1" si="93"/>
        <v>0</v>
      </c>
      <c r="V86" s="44">
        <f t="shared" ca="1" si="93"/>
        <v>0</v>
      </c>
      <c r="W86" s="44">
        <f t="shared" ca="1" si="93"/>
        <v>0</v>
      </c>
      <c r="X86" s="44">
        <f t="shared" ca="1" si="93"/>
        <v>0</v>
      </c>
      <c r="Y86" s="44">
        <f t="shared" ca="1" si="93"/>
        <v>0</v>
      </c>
      <c r="Z86" s="44">
        <f t="shared" ca="1" si="93"/>
        <v>0</v>
      </c>
      <c r="AA86" s="44">
        <f t="shared" ca="1" si="93"/>
        <v>0</v>
      </c>
      <c r="AB86" s="44">
        <f t="shared" ca="1" si="93"/>
        <v>0</v>
      </c>
      <c r="AC86" s="44">
        <f t="shared" ca="1" si="93"/>
        <v>0</v>
      </c>
      <c r="AD86" s="44">
        <f t="shared" ca="1" si="93"/>
        <v>0</v>
      </c>
      <c r="AE86" s="44">
        <f t="shared" ca="1" si="93"/>
        <v>0</v>
      </c>
      <c r="AF86" s="44">
        <f t="shared" ca="1" si="93"/>
        <v>0</v>
      </c>
      <c r="AG86" s="44">
        <f t="shared" ca="1" si="93"/>
        <v>0</v>
      </c>
    </row>
    <row r="87" spans="1:119" s="44" customFormat="1" ht="14.1" hidden="1" customHeight="1" x14ac:dyDescent="0.4">
      <c r="B87" s="87" t="s">
        <v>41</v>
      </c>
      <c r="C87" s="44">
        <f ca="1">IF($AZ$6&gt;1,C$85-C$69-C$91,"")</f>
        <v>0</v>
      </c>
      <c r="D87" s="44">
        <f t="shared" ref="D87:AG87" ca="1" si="94">IF($AZ$6&gt;1,D$85-D$69-D$91,"")</f>
        <v>0</v>
      </c>
      <c r="E87" s="44">
        <f t="shared" ca="1" si="94"/>
        <v>0</v>
      </c>
      <c r="F87" s="44">
        <f t="shared" ca="1" si="94"/>
        <v>0</v>
      </c>
      <c r="G87" s="44">
        <f t="shared" ca="1" si="94"/>
        <v>0</v>
      </c>
      <c r="H87" s="44">
        <f t="shared" ca="1" si="94"/>
        <v>0</v>
      </c>
      <c r="I87" s="44">
        <f t="shared" ca="1" si="94"/>
        <v>0</v>
      </c>
      <c r="J87" s="44">
        <f t="shared" ca="1" si="94"/>
        <v>0</v>
      </c>
      <c r="K87" s="44">
        <f t="shared" ca="1" si="94"/>
        <v>0</v>
      </c>
      <c r="L87" s="44">
        <f t="shared" ca="1" si="94"/>
        <v>0</v>
      </c>
      <c r="M87" s="44">
        <f t="shared" ca="1" si="94"/>
        <v>0</v>
      </c>
      <c r="N87" s="44">
        <f t="shared" ca="1" si="94"/>
        <v>0</v>
      </c>
      <c r="O87" s="44">
        <f t="shared" ca="1" si="94"/>
        <v>0</v>
      </c>
      <c r="P87" s="44">
        <f t="shared" ca="1" si="94"/>
        <v>0</v>
      </c>
      <c r="T87" s="44">
        <f t="shared" ca="1" si="94"/>
        <v>0</v>
      </c>
      <c r="U87" s="44">
        <f t="shared" ca="1" si="94"/>
        <v>0</v>
      </c>
      <c r="V87" s="44">
        <f t="shared" ca="1" si="94"/>
        <v>0</v>
      </c>
      <c r="W87" s="44">
        <f t="shared" ca="1" si="94"/>
        <v>0</v>
      </c>
      <c r="X87" s="44">
        <f t="shared" ca="1" si="94"/>
        <v>0</v>
      </c>
      <c r="Y87" s="44">
        <f t="shared" ca="1" si="94"/>
        <v>0</v>
      </c>
      <c r="Z87" s="44">
        <f t="shared" ca="1" si="94"/>
        <v>0</v>
      </c>
      <c r="AA87" s="44">
        <f t="shared" ca="1" si="94"/>
        <v>0</v>
      </c>
      <c r="AB87" s="44">
        <f t="shared" ca="1" si="94"/>
        <v>0</v>
      </c>
      <c r="AC87" s="44">
        <f t="shared" ca="1" si="94"/>
        <v>0</v>
      </c>
      <c r="AD87" s="44">
        <f t="shared" ca="1" si="94"/>
        <v>0</v>
      </c>
      <c r="AE87" s="44">
        <f t="shared" ca="1" si="94"/>
        <v>0</v>
      </c>
      <c r="AF87" s="44">
        <f t="shared" ca="1" si="94"/>
        <v>0</v>
      </c>
      <c r="AG87" s="44">
        <f t="shared" ca="1" si="94"/>
        <v>0</v>
      </c>
    </row>
    <row r="88" spans="1:119" s="44" customFormat="1" ht="14.1" hidden="1" customHeight="1" x14ac:dyDescent="0.4">
      <c r="B88" s="87" t="s">
        <v>42</v>
      </c>
      <c r="C88" s="44">
        <f ca="1">IF($AZ$6&gt;2,C$85-C$69-C$91,"")</f>
        <v>0</v>
      </c>
      <c r="D88" s="44">
        <f t="shared" ref="D88:AG88" ca="1" si="95">IF($AZ$6&gt;2,D$85-D$69-D$91,"")</f>
        <v>0</v>
      </c>
      <c r="E88" s="44">
        <f t="shared" ca="1" si="95"/>
        <v>0</v>
      </c>
      <c r="F88" s="44">
        <f t="shared" ca="1" si="95"/>
        <v>0</v>
      </c>
      <c r="G88" s="44">
        <f t="shared" ca="1" si="95"/>
        <v>0</v>
      </c>
      <c r="H88" s="44">
        <f t="shared" ca="1" si="95"/>
        <v>0</v>
      </c>
      <c r="I88" s="44">
        <f t="shared" ca="1" si="95"/>
        <v>0</v>
      </c>
      <c r="J88" s="44">
        <f t="shared" ca="1" si="95"/>
        <v>0</v>
      </c>
      <c r="K88" s="44">
        <f t="shared" ca="1" si="95"/>
        <v>0</v>
      </c>
      <c r="L88" s="44">
        <f t="shared" ca="1" si="95"/>
        <v>0</v>
      </c>
      <c r="M88" s="44">
        <f t="shared" ca="1" si="95"/>
        <v>0</v>
      </c>
      <c r="N88" s="44">
        <f t="shared" ca="1" si="95"/>
        <v>0</v>
      </c>
      <c r="O88" s="44">
        <f t="shared" ca="1" si="95"/>
        <v>0</v>
      </c>
      <c r="P88" s="44">
        <f t="shared" ca="1" si="95"/>
        <v>0</v>
      </c>
      <c r="T88" s="44">
        <f t="shared" ca="1" si="95"/>
        <v>0</v>
      </c>
      <c r="U88" s="44">
        <f t="shared" ca="1" si="95"/>
        <v>0</v>
      </c>
      <c r="V88" s="44">
        <f t="shared" ca="1" si="95"/>
        <v>0</v>
      </c>
      <c r="W88" s="44">
        <f t="shared" ca="1" si="95"/>
        <v>0</v>
      </c>
      <c r="X88" s="44">
        <f t="shared" ca="1" si="95"/>
        <v>0</v>
      </c>
      <c r="Y88" s="44">
        <f t="shared" ca="1" si="95"/>
        <v>0</v>
      </c>
      <c r="Z88" s="44">
        <f t="shared" ca="1" si="95"/>
        <v>0</v>
      </c>
      <c r="AA88" s="44">
        <f t="shared" ca="1" si="95"/>
        <v>0</v>
      </c>
      <c r="AB88" s="44">
        <f t="shared" ca="1" si="95"/>
        <v>0</v>
      </c>
      <c r="AC88" s="44">
        <f t="shared" ca="1" si="95"/>
        <v>0</v>
      </c>
      <c r="AD88" s="44">
        <f t="shared" ca="1" si="95"/>
        <v>0</v>
      </c>
      <c r="AE88" s="44">
        <f t="shared" ca="1" si="95"/>
        <v>0</v>
      </c>
      <c r="AF88" s="44">
        <f t="shared" ca="1" si="95"/>
        <v>0</v>
      </c>
      <c r="AG88" s="44">
        <f t="shared" ca="1" si="95"/>
        <v>0</v>
      </c>
    </row>
    <row r="89" spans="1:119" s="44" customFormat="1" ht="14.1" hidden="1" customHeight="1" x14ac:dyDescent="0.4">
      <c r="B89" s="87" t="s">
        <v>43</v>
      </c>
      <c r="C89" s="44">
        <f ca="1">IF($AZ$6&gt;3,C$85-C$69-C$91,"")</f>
        <v>0</v>
      </c>
      <c r="D89" s="44">
        <f t="shared" ref="D89:AG89" ca="1" si="96">IF($AZ$6&gt;3,D$85-D$69-D$91,"")</f>
        <v>0</v>
      </c>
      <c r="E89" s="44">
        <f t="shared" ca="1" si="96"/>
        <v>0</v>
      </c>
      <c r="F89" s="44">
        <f t="shared" ca="1" si="96"/>
        <v>0</v>
      </c>
      <c r="G89" s="44">
        <f t="shared" ca="1" si="96"/>
        <v>0</v>
      </c>
      <c r="H89" s="44">
        <f t="shared" ca="1" si="96"/>
        <v>0</v>
      </c>
      <c r="I89" s="44">
        <f t="shared" ca="1" si="96"/>
        <v>0</v>
      </c>
      <c r="J89" s="44">
        <f t="shared" ca="1" si="96"/>
        <v>0</v>
      </c>
      <c r="K89" s="44">
        <f t="shared" ca="1" si="96"/>
        <v>0</v>
      </c>
      <c r="L89" s="44">
        <f t="shared" ca="1" si="96"/>
        <v>0</v>
      </c>
      <c r="M89" s="44">
        <f t="shared" ca="1" si="96"/>
        <v>0</v>
      </c>
      <c r="N89" s="44">
        <f t="shared" ca="1" si="96"/>
        <v>0</v>
      </c>
      <c r="O89" s="44">
        <f t="shared" ca="1" si="96"/>
        <v>0</v>
      </c>
      <c r="P89" s="44">
        <f t="shared" ca="1" si="96"/>
        <v>0</v>
      </c>
      <c r="T89" s="44">
        <f t="shared" ca="1" si="96"/>
        <v>0</v>
      </c>
      <c r="U89" s="44">
        <f t="shared" ca="1" si="96"/>
        <v>0</v>
      </c>
      <c r="V89" s="44">
        <f t="shared" ca="1" si="96"/>
        <v>0</v>
      </c>
      <c r="W89" s="44">
        <f t="shared" ca="1" si="96"/>
        <v>0</v>
      </c>
      <c r="X89" s="44">
        <f t="shared" ca="1" si="96"/>
        <v>0</v>
      </c>
      <c r="Y89" s="44">
        <f t="shared" ca="1" si="96"/>
        <v>0</v>
      </c>
      <c r="Z89" s="44">
        <f t="shared" ca="1" si="96"/>
        <v>0</v>
      </c>
      <c r="AA89" s="44">
        <f t="shared" ca="1" si="96"/>
        <v>0</v>
      </c>
      <c r="AB89" s="44">
        <f t="shared" ca="1" si="96"/>
        <v>0</v>
      </c>
      <c r="AC89" s="44">
        <f t="shared" ca="1" si="96"/>
        <v>0</v>
      </c>
      <c r="AD89" s="44">
        <f t="shared" ca="1" si="96"/>
        <v>0</v>
      </c>
      <c r="AE89" s="44">
        <f t="shared" ca="1" si="96"/>
        <v>0</v>
      </c>
      <c r="AF89" s="44">
        <f t="shared" ca="1" si="96"/>
        <v>0</v>
      </c>
      <c r="AG89" s="44">
        <f t="shared" ca="1" si="96"/>
        <v>0</v>
      </c>
    </row>
    <row r="90" spans="1:119" s="44" customFormat="1" ht="14.1" hidden="1" customHeight="1" x14ac:dyDescent="0.4">
      <c r="B90" s="87" t="s">
        <v>44</v>
      </c>
      <c r="C90" s="44">
        <f ca="1">IF($AZ$6&gt;4,C$85-C$69-C$91,"")</f>
        <v>0</v>
      </c>
      <c r="D90" s="44">
        <f t="shared" ref="D90:AG90" ca="1" si="97">IF($AZ$6&gt;4,D$85-D$69-D$91,"")</f>
        <v>0</v>
      </c>
      <c r="E90" s="44">
        <f t="shared" ca="1" si="97"/>
        <v>0</v>
      </c>
      <c r="F90" s="44">
        <f t="shared" ca="1" si="97"/>
        <v>0</v>
      </c>
      <c r="G90" s="44">
        <f t="shared" ca="1" si="97"/>
        <v>0</v>
      </c>
      <c r="H90" s="44">
        <f t="shared" ca="1" si="97"/>
        <v>0</v>
      </c>
      <c r="I90" s="44">
        <f t="shared" ca="1" si="97"/>
        <v>0</v>
      </c>
      <c r="J90" s="44">
        <f t="shared" ca="1" si="97"/>
        <v>0</v>
      </c>
      <c r="K90" s="44">
        <f t="shared" ca="1" si="97"/>
        <v>0</v>
      </c>
      <c r="L90" s="44">
        <f t="shared" ca="1" si="97"/>
        <v>0</v>
      </c>
      <c r="M90" s="44">
        <f t="shared" ca="1" si="97"/>
        <v>0</v>
      </c>
      <c r="N90" s="44">
        <f t="shared" ca="1" si="97"/>
        <v>0</v>
      </c>
      <c r="O90" s="44">
        <f t="shared" ca="1" si="97"/>
        <v>0</v>
      </c>
      <c r="P90" s="44">
        <f t="shared" ca="1" si="97"/>
        <v>0</v>
      </c>
      <c r="T90" s="44">
        <f t="shared" ca="1" si="97"/>
        <v>0</v>
      </c>
      <c r="U90" s="44">
        <f t="shared" ca="1" si="97"/>
        <v>0</v>
      </c>
      <c r="V90" s="44">
        <f t="shared" ca="1" si="97"/>
        <v>0</v>
      </c>
      <c r="W90" s="44">
        <f t="shared" ca="1" si="97"/>
        <v>0</v>
      </c>
      <c r="X90" s="44">
        <f t="shared" ca="1" si="97"/>
        <v>0</v>
      </c>
      <c r="Y90" s="44">
        <f t="shared" ca="1" si="97"/>
        <v>0</v>
      </c>
      <c r="Z90" s="44">
        <f t="shared" ca="1" si="97"/>
        <v>0</v>
      </c>
      <c r="AA90" s="44">
        <f t="shared" ca="1" si="97"/>
        <v>0</v>
      </c>
      <c r="AB90" s="44">
        <f t="shared" ca="1" si="97"/>
        <v>0</v>
      </c>
      <c r="AC90" s="44">
        <f t="shared" ca="1" si="97"/>
        <v>0</v>
      </c>
      <c r="AD90" s="44">
        <f t="shared" ca="1" si="97"/>
        <v>0</v>
      </c>
      <c r="AE90" s="44">
        <f t="shared" ca="1" si="97"/>
        <v>0</v>
      </c>
      <c r="AF90" s="44">
        <f t="shared" ca="1" si="97"/>
        <v>0</v>
      </c>
      <c r="AG90" s="44">
        <f t="shared" ca="1" si="97"/>
        <v>0</v>
      </c>
    </row>
    <row r="91" spans="1:119" s="44" customFormat="1" ht="14.1" hidden="1" customHeight="1" x14ac:dyDescent="0.4">
      <c r="C91" s="44">
        <f ca="1">SUM(C168:C187)</f>
        <v>0</v>
      </c>
      <c r="D91" s="44">
        <f ca="1">SUM(C191:C200)</f>
        <v>0</v>
      </c>
      <c r="E91" s="44">
        <f ca="1">SUM(E168:E187)</f>
        <v>0</v>
      </c>
      <c r="F91" s="44">
        <f ca="1">SUM(E191:E200)</f>
        <v>0</v>
      </c>
      <c r="G91" s="44">
        <f ca="1">SUM(G168:G187)</f>
        <v>0</v>
      </c>
      <c r="H91" s="44">
        <f ca="1">SUM(G191:G200)</f>
        <v>0</v>
      </c>
      <c r="I91" s="44">
        <f ca="1">SUM(I168:I187)</f>
        <v>0</v>
      </c>
      <c r="J91" s="44">
        <f ca="1">SUM(I191:I200)</f>
        <v>0</v>
      </c>
      <c r="K91" s="44">
        <f ca="1">SUM(K168:K187)</f>
        <v>0</v>
      </c>
      <c r="L91" s="44">
        <f ca="1">SUM(K191:K200)</f>
        <v>0</v>
      </c>
      <c r="M91" s="44">
        <f ca="1">SUM(M168:M187)</f>
        <v>0</v>
      </c>
      <c r="N91" s="44">
        <f ca="1">SUM(M191:M200)</f>
        <v>0</v>
      </c>
      <c r="O91" s="44">
        <f ca="1">SUM(O168:O187)</f>
        <v>0</v>
      </c>
      <c r="P91" s="44">
        <f ca="1">SUM(O191:O200)</f>
        <v>0</v>
      </c>
      <c r="T91" s="44">
        <f t="shared" ref="T91:AG91" si="98">SUM(S191:S200)</f>
        <v>0</v>
      </c>
      <c r="U91" s="44">
        <f t="shared" si="98"/>
        <v>0</v>
      </c>
      <c r="V91" s="44">
        <f t="shared" si="98"/>
        <v>0</v>
      </c>
      <c r="W91" s="44">
        <f t="shared" si="98"/>
        <v>0</v>
      </c>
      <c r="X91" s="44">
        <f t="shared" si="98"/>
        <v>0</v>
      </c>
      <c r="Y91" s="44">
        <f t="shared" si="98"/>
        <v>0</v>
      </c>
      <c r="Z91" s="44">
        <f t="shared" si="98"/>
        <v>0</v>
      </c>
      <c r="AA91" s="44">
        <f t="shared" si="98"/>
        <v>0</v>
      </c>
      <c r="AB91" s="44">
        <f t="shared" si="98"/>
        <v>0</v>
      </c>
      <c r="AC91" s="44">
        <f t="shared" si="98"/>
        <v>0</v>
      </c>
      <c r="AD91" s="44">
        <f t="shared" si="98"/>
        <v>0</v>
      </c>
      <c r="AE91" s="44">
        <f t="shared" si="98"/>
        <v>0</v>
      </c>
      <c r="AF91" s="44">
        <f t="shared" si="98"/>
        <v>0</v>
      </c>
      <c r="AG91" s="44">
        <f t="shared" si="98"/>
        <v>0</v>
      </c>
    </row>
    <row r="92" spans="1:119" s="44" customFormat="1" ht="14.1" hidden="1" customHeight="1" x14ac:dyDescent="0.4">
      <c r="BG92" s="44" t="s">
        <v>26</v>
      </c>
    </row>
    <row r="93" spans="1:119" s="44" customFormat="1" ht="15" hidden="1" customHeight="1" x14ac:dyDescent="0.4">
      <c r="AO93" s="44" t="s">
        <v>98</v>
      </c>
      <c r="BG93" s="44">
        <f t="shared" ref="BG93:BM93" si="99">M13</f>
        <v>0</v>
      </c>
      <c r="BH93" s="44">
        <f t="shared" si="99"/>
        <v>0</v>
      </c>
      <c r="BI93" s="44">
        <f t="shared" si="99"/>
        <v>0</v>
      </c>
      <c r="BJ93" s="44">
        <f t="shared" si="99"/>
        <v>0</v>
      </c>
      <c r="BK93" s="44">
        <f t="shared" si="99"/>
        <v>0</v>
      </c>
      <c r="BL93" s="44">
        <f t="shared" si="99"/>
        <v>0</v>
      </c>
      <c r="BM93" s="44">
        <f t="shared" si="99"/>
        <v>0</v>
      </c>
    </row>
    <row r="94" spans="1:119" s="44" customFormat="1" ht="15" hidden="1" x14ac:dyDescent="0.4">
      <c r="A94" s="44">
        <v>1</v>
      </c>
      <c r="C94" s="57">
        <f ca="1">IF(C$63=$B$25,$AL$25,"")</f>
        <v>0</v>
      </c>
      <c r="D94" s="57"/>
      <c r="E94" s="57">
        <f ca="1">IF(E$63=$B$25,$AL$25,"")</f>
        <v>0</v>
      </c>
      <c r="F94" s="57"/>
      <c r="G94" s="57">
        <f ca="1">IF(G$63=$B$25,$AL$25,"")</f>
        <v>0</v>
      </c>
      <c r="H94" s="57"/>
      <c r="I94" s="57">
        <f ca="1">IF(I$63=$B$25,$AL$25,"")</f>
        <v>0</v>
      </c>
      <c r="J94" s="57"/>
      <c r="K94" s="57">
        <f ca="1">IF(K$63=$B$25,$AL$25,"")</f>
        <v>0</v>
      </c>
      <c r="L94" s="57"/>
      <c r="M94" s="57">
        <f ca="1">IF(M$63=$B$25,$AL$25,"")</f>
        <v>0</v>
      </c>
      <c r="N94" s="57"/>
      <c r="O94" s="57">
        <f ca="1">IF(O$63=$B$25,$AL$25,"")</f>
        <v>0</v>
      </c>
      <c r="P94" s="57"/>
      <c r="T94" s="57">
        <f ca="1">IF(T$63=$B$25,$AO$25,"")</f>
        <v>0</v>
      </c>
      <c r="U94" s="57"/>
      <c r="V94" s="57">
        <f ca="1">IF(V$63=$B$25,$AO$25,"")</f>
        <v>0</v>
      </c>
      <c r="W94" s="57"/>
      <c r="X94" s="57">
        <f ca="1">IF(X$63=$B$25,$AO$25,"")</f>
        <v>0</v>
      </c>
      <c r="Y94" s="57"/>
      <c r="Z94" s="57">
        <f ca="1">IF(Z$63=$B$25,$AO$25,"")</f>
        <v>0</v>
      </c>
      <c r="AA94" s="57"/>
      <c r="AB94" s="57">
        <f ca="1">IF(AB$63=$B$25,$AO$25,"")</f>
        <v>0</v>
      </c>
      <c r="AC94" s="57"/>
      <c r="AD94" s="57">
        <f ca="1">IF(AD$63=$B$25,$AO$25,"")</f>
        <v>0</v>
      </c>
      <c r="AE94" s="57"/>
      <c r="AF94" s="57">
        <f ca="1">IF(AF$63=$B$25,$AO$25,"")</f>
        <v>0</v>
      </c>
      <c r="AG94" s="57"/>
      <c r="AH94" s="122" t="s">
        <v>78</v>
      </c>
      <c r="AI94" s="123" t="s">
        <v>79</v>
      </c>
      <c r="AK94" s="44">
        <v>1</v>
      </c>
      <c r="AM94" s="57" t="s">
        <v>75</v>
      </c>
      <c r="AN94" s="57"/>
      <c r="AO94" s="88">
        <f t="shared" ref="AO94:AU94" si="100">M12</f>
        <v>0</v>
      </c>
      <c r="AP94" s="88">
        <f t="shared" si="100"/>
        <v>0</v>
      </c>
      <c r="AQ94" s="88">
        <f t="shared" si="100"/>
        <v>0</v>
      </c>
      <c r="AR94" s="88">
        <f t="shared" si="100"/>
        <v>0</v>
      </c>
      <c r="AS94" s="88">
        <f t="shared" si="100"/>
        <v>0</v>
      </c>
      <c r="AT94" s="88">
        <f t="shared" si="100"/>
        <v>0</v>
      </c>
      <c r="AU94" s="88">
        <f t="shared" si="100"/>
        <v>0</v>
      </c>
      <c r="AV94" s="57" t="s">
        <v>77</v>
      </c>
      <c r="AW94" s="57"/>
      <c r="BA94" s="44" t="s">
        <v>80</v>
      </c>
      <c r="BG94" s="44">
        <f t="shared" ref="BG94:BM94" si="101">U13</f>
        <v>0</v>
      </c>
      <c r="BH94" s="44">
        <f t="shared" si="101"/>
        <v>0</v>
      </c>
      <c r="BI94" s="44">
        <f t="shared" si="101"/>
        <v>0</v>
      </c>
      <c r="BJ94" s="44">
        <f t="shared" si="101"/>
        <v>0</v>
      </c>
      <c r="BK94" s="44">
        <f t="shared" si="101"/>
        <v>0</v>
      </c>
      <c r="BL94" s="44">
        <f t="shared" si="101"/>
        <v>0</v>
      </c>
      <c r="BM94" s="44">
        <f t="shared" si="101"/>
        <v>0</v>
      </c>
    </row>
    <row r="95" spans="1:119" s="44" customFormat="1" ht="15" hidden="1" x14ac:dyDescent="0.4">
      <c r="A95" s="44">
        <v>2</v>
      </c>
      <c r="C95" s="57">
        <f ca="1">IF(C$63=$B$26,$AL$26,"")</f>
        <v>0</v>
      </c>
      <c r="D95" s="57"/>
      <c r="E95" s="57">
        <f ca="1">IF(E$63=$B$26,$AL$26,"")</f>
        <v>0</v>
      </c>
      <c r="F95" s="57"/>
      <c r="G95" s="57">
        <f ca="1">IF(G$63=$B$26,$AL$26,"")</f>
        <v>0</v>
      </c>
      <c r="H95" s="57"/>
      <c r="I95" s="57">
        <f ca="1">IF(I$63=$B$26,$AL$26,"")</f>
        <v>0</v>
      </c>
      <c r="J95" s="57"/>
      <c r="K95" s="57">
        <f ca="1">IF(K$63=$B$26,$AL$26,"")</f>
        <v>0</v>
      </c>
      <c r="L95" s="57"/>
      <c r="M95" s="57">
        <f ca="1">IF(M$63=$B$26,$AL$26,"")</f>
        <v>0</v>
      </c>
      <c r="N95" s="57"/>
      <c r="O95" s="57">
        <f ca="1">IF(O$63=$B$26,$AL$26,"")</f>
        <v>0</v>
      </c>
      <c r="P95" s="57"/>
      <c r="T95" s="57">
        <f ca="1">IF(T$63=$B$26,$AO$26,"")</f>
        <v>0</v>
      </c>
      <c r="U95" s="57"/>
      <c r="V95" s="57">
        <f ca="1">IF(V$63=$B$26,$AO$26,"")</f>
        <v>0</v>
      </c>
      <c r="W95" s="57"/>
      <c r="X95" s="57">
        <f ca="1">IF(X$63=$B$26,$AO$26,"")</f>
        <v>0</v>
      </c>
      <c r="Y95" s="57"/>
      <c r="Z95" s="57">
        <f ca="1">IF(Z$63=$B$26,$AO$26,"")</f>
        <v>0</v>
      </c>
      <c r="AA95" s="57"/>
      <c r="AB95" s="57">
        <f ca="1">IF(AB$63=$B$26,$AO$26,"")</f>
        <v>0</v>
      </c>
      <c r="AC95" s="57"/>
      <c r="AD95" s="57">
        <f ca="1">IF(AD$63=$B$26,$AO$26,"")</f>
        <v>0</v>
      </c>
      <c r="AE95" s="57"/>
      <c r="AF95" s="57">
        <f ca="1">IF(AF$63=$B$26,$AO$26,"")</f>
        <v>0</v>
      </c>
      <c r="AG95" s="57"/>
      <c r="AH95" s="122"/>
      <c r="AI95" s="123"/>
      <c r="AK95" s="44">
        <v>2</v>
      </c>
      <c r="AM95" s="57" t="s">
        <v>75</v>
      </c>
      <c r="AN95" s="57"/>
      <c r="AO95" s="88">
        <f t="shared" ref="AO95:AU95" si="102">U12</f>
        <v>0</v>
      </c>
      <c r="AP95" s="88">
        <f t="shared" si="102"/>
        <v>0</v>
      </c>
      <c r="AQ95" s="88">
        <f t="shared" si="102"/>
        <v>0</v>
      </c>
      <c r="AR95" s="88">
        <f t="shared" si="102"/>
        <v>0</v>
      </c>
      <c r="AS95" s="88">
        <f t="shared" si="102"/>
        <v>0</v>
      </c>
      <c r="AT95" s="88">
        <f t="shared" si="102"/>
        <v>0</v>
      </c>
      <c r="AU95" s="88">
        <f t="shared" si="102"/>
        <v>0</v>
      </c>
      <c r="AV95" s="57" t="s">
        <v>77</v>
      </c>
      <c r="AW95" s="57"/>
      <c r="AY95" s="9"/>
      <c r="BG95" s="44">
        <f t="shared" ref="BG95:BM95" si="103">AC13</f>
        <v>0</v>
      </c>
      <c r="BH95" s="44">
        <f t="shared" si="103"/>
        <v>0</v>
      </c>
      <c r="BI95" s="44">
        <f t="shared" si="103"/>
        <v>0</v>
      </c>
      <c r="BJ95" s="44">
        <f t="shared" si="103"/>
        <v>0</v>
      </c>
      <c r="BK95" s="44">
        <f t="shared" si="103"/>
        <v>0</v>
      </c>
      <c r="BL95" s="44">
        <f t="shared" si="103"/>
        <v>0</v>
      </c>
      <c r="BM95" s="44">
        <f t="shared" si="103"/>
        <v>0</v>
      </c>
    </row>
    <row r="96" spans="1:119" s="44" customFormat="1" ht="15" hidden="1" x14ac:dyDescent="0.4">
      <c r="A96" s="44">
        <v>3</v>
      </c>
      <c r="C96" s="57">
        <f ca="1">IF(C$63=$B$27,$AL$27,"")</f>
        <v>0</v>
      </c>
      <c r="D96" s="57"/>
      <c r="E96" s="57">
        <f ca="1">IF(E$63=$B$27,$AL$27,"")</f>
        <v>0</v>
      </c>
      <c r="F96" s="57"/>
      <c r="G96" s="57">
        <f ca="1">IF(G$63=$B$27,$AL$27,"")</f>
        <v>0</v>
      </c>
      <c r="H96" s="57"/>
      <c r="I96" s="57">
        <f ca="1">IF(I$63=$B$27,$AL$27,"")</f>
        <v>0</v>
      </c>
      <c r="J96" s="57"/>
      <c r="K96" s="57">
        <f ca="1">IF(K$63=$B$27,$AL$27,"")</f>
        <v>0</v>
      </c>
      <c r="L96" s="57"/>
      <c r="M96" s="57">
        <f ca="1">IF(M$63=$B$27,$AL$27,"")</f>
        <v>0</v>
      </c>
      <c r="N96" s="57"/>
      <c r="O96" s="57">
        <f ca="1">IF(O$63=$B$27,$AL$27,"")</f>
        <v>0</v>
      </c>
      <c r="P96" s="57"/>
      <c r="T96" s="57">
        <f ca="1">IF(T$63=$B$27,$AO$27,"")</f>
        <v>0</v>
      </c>
      <c r="U96" s="57"/>
      <c r="V96" s="57">
        <f ca="1">IF(V$63=$B$27,$AO$27,"")</f>
        <v>0</v>
      </c>
      <c r="W96" s="57"/>
      <c r="X96" s="57">
        <f ca="1">IF(X$63=$B$27,$AO$27,"")</f>
        <v>0</v>
      </c>
      <c r="Y96" s="57"/>
      <c r="Z96" s="57">
        <f ca="1">IF(Z$63=$B$27,$AO$27,"")</f>
        <v>0</v>
      </c>
      <c r="AA96" s="57"/>
      <c r="AB96" s="57">
        <f ca="1">IF(AB$63=$B$27,$AO$27,"")</f>
        <v>0</v>
      </c>
      <c r="AC96" s="57"/>
      <c r="AD96" s="57">
        <f ca="1">IF(AD$63=$B$27,$AO$27,"")</f>
        <v>0</v>
      </c>
      <c r="AE96" s="57"/>
      <c r="AF96" s="57">
        <f ca="1">IF(AF$63=$B$27,$AO$27,"")</f>
        <v>0</v>
      </c>
      <c r="AG96" s="57"/>
      <c r="AH96" s="122"/>
      <c r="AI96" s="123"/>
      <c r="AK96" s="44">
        <v>3</v>
      </c>
      <c r="AM96" s="57" t="s">
        <v>75</v>
      </c>
      <c r="AN96" s="57"/>
      <c r="AO96" s="88">
        <f t="shared" ref="AO96:AU96" si="104">AC12</f>
        <v>0</v>
      </c>
      <c r="AP96" s="88">
        <f t="shared" si="104"/>
        <v>0</v>
      </c>
      <c r="AQ96" s="88">
        <f t="shared" si="104"/>
        <v>0</v>
      </c>
      <c r="AR96" s="88">
        <f t="shared" si="104"/>
        <v>0</v>
      </c>
      <c r="AS96" s="88">
        <f t="shared" si="104"/>
        <v>0</v>
      </c>
      <c r="AT96" s="88">
        <f t="shared" si="104"/>
        <v>0</v>
      </c>
      <c r="AU96" s="88">
        <f t="shared" si="104"/>
        <v>0</v>
      </c>
      <c r="AV96" s="57" t="s">
        <v>77</v>
      </c>
      <c r="AW96" s="57"/>
      <c r="BG96" s="44">
        <f t="shared" ref="BG96:BM96" si="105">AK13</f>
        <v>0</v>
      </c>
      <c r="BH96" s="44">
        <f t="shared" si="105"/>
        <v>0</v>
      </c>
      <c r="BI96" s="44">
        <f t="shared" si="105"/>
        <v>0</v>
      </c>
      <c r="BJ96" s="44">
        <f t="shared" si="105"/>
        <v>0</v>
      </c>
      <c r="BK96" s="44">
        <f t="shared" si="105"/>
        <v>0</v>
      </c>
      <c r="BL96" s="44">
        <f t="shared" si="105"/>
        <v>0</v>
      </c>
      <c r="BM96" s="44">
        <f t="shared" si="105"/>
        <v>0</v>
      </c>
    </row>
    <row r="97" spans="1:73" s="44" customFormat="1" ht="15" hidden="1" x14ac:dyDescent="0.4">
      <c r="A97" s="44">
        <v>4</v>
      </c>
      <c r="C97" s="57">
        <f ca="1">IF(C$63=$B$28,$AL$28,"")</f>
        <v>0</v>
      </c>
      <c r="D97" s="57"/>
      <c r="E97" s="57">
        <f ca="1">IF(E$63=$B$28,$AL$28,"")</f>
        <v>0</v>
      </c>
      <c r="F97" s="57"/>
      <c r="G97" s="57">
        <f ca="1">IF(G$63=$B$28,$AL$28,"")</f>
        <v>0</v>
      </c>
      <c r="H97" s="57"/>
      <c r="I97" s="57">
        <f ca="1">IF(I$63=$B$28,$AL$28,"")</f>
        <v>0</v>
      </c>
      <c r="J97" s="57"/>
      <c r="K97" s="57">
        <f ca="1">IF(K$63=$B$28,$AL$28,"")</f>
        <v>0</v>
      </c>
      <c r="L97" s="57"/>
      <c r="M97" s="57">
        <f ca="1">IF(M$63=$B$28,$AL$28,"")</f>
        <v>0</v>
      </c>
      <c r="N97" s="57"/>
      <c r="O97" s="57">
        <f ca="1">IF(O$63=$B$28,$AL$28,"")</f>
        <v>0</v>
      </c>
      <c r="P97" s="57"/>
      <c r="T97" s="57">
        <f ca="1">IF(T$63=$B$28,$AO$28,"")</f>
        <v>0</v>
      </c>
      <c r="U97" s="57"/>
      <c r="V97" s="57">
        <f ca="1">IF(V$63=$B$28,$AO$28,"")</f>
        <v>0</v>
      </c>
      <c r="W97" s="57"/>
      <c r="X97" s="57">
        <f ca="1">IF(X$63=$B$28,$AO$28,"")</f>
        <v>0</v>
      </c>
      <c r="Y97" s="57"/>
      <c r="Z97" s="57">
        <f ca="1">IF(Z$63=$B$28,$AO$28,"")</f>
        <v>0</v>
      </c>
      <c r="AA97" s="57"/>
      <c r="AB97" s="57">
        <f ca="1">IF(AB$63=$B$28,$AO$28,"")</f>
        <v>0</v>
      </c>
      <c r="AC97" s="57"/>
      <c r="AD97" s="57">
        <f ca="1">IF(AD$63=$B$28,$AO$28,"")</f>
        <v>0</v>
      </c>
      <c r="AE97" s="57"/>
      <c r="AF97" s="57">
        <f ca="1">IF(AF$63=$B$28,$AO$28,"")</f>
        <v>0</v>
      </c>
      <c r="AG97" s="57"/>
      <c r="AH97" s="122"/>
      <c r="AI97" s="123"/>
      <c r="AK97" s="44">
        <v>4</v>
      </c>
      <c r="AM97" s="57" t="s">
        <v>75</v>
      </c>
      <c r="AN97" s="57"/>
      <c r="AO97" s="88">
        <f t="shared" ref="AO97:AU97" si="106">AK12</f>
        <v>0</v>
      </c>
      <c r="AP97" s="88">
        <f t="shared" si="106"/>
        <v>0</v>
      </c>
      <c r="AQ97" s="88">
        <f t="shared" si="106"/>
        <v>0</v>
      </c>
      <c r="AR97" s="88">
        <f t="shared" si="106"/>
        <v>0</v>
      </c>
      <c r="AS97" s="88">
        <f t="shared" si="106"/>
        <v>0</v>
      </c>
      <c r="AT97" s="88">
        <f t="shared" si="106"/>
        <v>0</v>
      </c>
      <c r="AU97" s="88">
        <f t="shared" si="106"/>
        <v>0</v>
      </c>
      <c r="AV97" s="57" t="s">
        <v>77</v>
      </c>
      <c r="AW97" s="57"/>
      <c r="BG97" s="44">
        <f t="shared" ref="BG97:BM97" si="107">AS13</f>
        <v>0</v>
      </c>
      <c r="BH97" s="44">
        <f t="shared" si="107"/>
        <v>0</v>
      </c>
      <c r="BI97" s="44">
        <f t="shared" si="107"/>
        <v>0</v>
      </c>
      <c r="BJ97" s="44">
        <f t="shared" si="107"/>
        <v>0</v>
      </c>
      <c r="BK97" s="44">
        <f t="shared" si="107"/>
        <v>0</v>
      </c>
      <c r="BL97" s="44">
        <f t="shared" si="107"/>
        <v>0</v>
      </c>
      <c r="BM97" s="44">
        <f t="shared" si="107"/>
        <v>0</v>
      </c>
    </row>
    <row r="98" spans="1:73" s="44" customFormat="1" ht="15" hidden="1" x14ac:dyDescent="0.4">
      <c r="A98" s="44">
        <v>5</v>
      </c>
      <c r="C98" s="57">
        <f ca="1">IF(C$63=$B$29,$AL$29,"")</f>
        <v>0</v>
      </c>
      <c r="D98" s="57"/>
      <c r="E98" s="57">
        <f ca="1">IF(E$63=$B$29,$AL$29,"")</f>
        <v>0</v>
      </c>
      <c r="F98" s="57"/>
      <c r="G98" s="57">
        <f ca="1">IF(G$63=$B$29,$AL$29,"")</f>
        <v>0</v>
      </c>
      <c r="H98" s="57"/>
      <c r="I98" s="57">
        <f ca="1">IF(I$63=$B$29,$AL$29,"")</f>
        <v>0</v>
      </c>
      <c r="J98" s="57"/>
      <c r="K98" s="57">
        <f ca="1">IF(K$63=$B$29,$AL$29,"")</f>
        <v>0</v>
      </c>
      <c r="L98" s="57"/>
      <c r="M98" s="57">
        <f ca="1">IF(M$63=$B$29,$AL$29,"")</f>
        <v>0</v>
      </c>
      <c r="N98" s="57"/>
      <c r="O98" s="57">
        <f ca="1">IF(O$63=$B$29,$AL$29,"")</f>
        <v>0</v>
      </c>
      <c r="P98" s="57"/>
      <c r="T98" s="57">
        <f ca="1">IF(T$63=$B$29,$AO$29,"")</f>
        <v>0</v>
      </c>
      <c r="U98" s="57"/>
      <c r="V98" s="57">
        <f ca="1">IF(V$63=$B$29,$AO$29,"")</f>
        <v>0</v>
      </c>
      <c r="W98" s="57"/>
      <c r="X98" s="57">
        <f ca="1">IF(X$63=$B$29,$AO$29,"")</f>
        <v>0</v>
      </c>
      <c r="Y98" s="57"/>
      <c r="Z98" s="57">
        <f ca="1">IF(Z$63=$B$29,$AO$29,"")</f>
        <v>0</v>
      </c>
      <c r="AA98" s="57"/>
      <c r="AB98" s="57">
        <f ca="1">IF(AB$63=$B$29,$AO$29,"")</f>
        <v>0</v>
      </c>
      <c r="AC98" s="57"/>
      <c r="AD98" s="57">
        <f ca="1">IF(AD$63=$B$29,$AO$29,"")</f>
        <v>0</v>
      </c>
      <c r="AE98" s="57"/>
      <c r="AF98" s="57">
        <f ca="1">IF(AF$63=$B$29,$AO$29,"")</f>
        <v>0</v>
      </c>
      <c r="AG98" s="57"/>
      <c r="AH98" s="122"/>
      <c r="AI98" s="123"/>
      <c r="AK98" s="44">
        <v>5</v>
      </c>
      <c r="AM98" s="57" t="s">
        <v>75</v>
      </c>
      <c r="AN98" s="57"/>
      <c r="AO98" s="88">
        <f t="shared" ref="AO98:AU98" si="108">AS12</f>
        <v>0</v>
      </c>
      <c r="AP98" s="88">
        <f t="shared" si="108"/>
        <v>0</v>
      </c>
      <c r="AQ98" s="88">
        <f t="shared" si="108"/>
        <v>0</v>
      </c>
      <c r="AR98" s="88">
        <f t="shared" si="108"/>
        <v>0</v>
      </c>
      <c r="AS98" s="88">
        <f t="shared" si="108"/>
        <v>0</v>
      </c>
      <c r="AT98" s="88">
        <f t="shared" si="108"/>
        <v>0</v>
      </c>
      <c r="AU98" s="88">
        <f t="shared" si="108"/>
        <v>0</v>
      </c>
      <c r="AV98" s="57" t="s">
        <v>77</v>
      </c>
      <c r="AW98" s="57"/>
    </row>
    <row r="99" spans="1:73" s="44" customFormat="1" ht="15" hidden="1" x14ac:dyDescent="0.4">
      <c r="A99" s="44">
        <v>6</v>
      </c>
      <c r="C99" s="57">
        <f ca="1">IF(C$63=$B$30,$AL$30,"")</f>
        <v>0</v>
      </c>
      <c r="D99" s="57"/>
      <c r="E99" s="57">
        <f ca="1">IF(E$63=$B$30,$AL$30,"")</f>
        <v>0</v>
      </c>
      <c r="F99" s="57"/>
      <c r="G99" s="57">
        <f ca="1">IF(G$63=$B$30,$AL$30,"")</f>
        <v>0</v>
      </c>
      <c r="H99" s="57"/>
      <c r="I99" s="57">
        <f ca="1">IF(I$63=$B$30,$AL$30,"")</f>
        <v>0</v>
      </c>
      <c r="J99" s="57"/>
      <c r="K99" s="57">
        <f ca="1">IF(K$63=$B$30,$AL$30,"")</f>
        <v>0</v>
      </c>
      <c r="L99" s="57"/>
      <c r="M99" s="57">
        <f ca="1">IF(M$63=$B$30,$AL$30,"")</f>
        <v>0</v>
      </c>
      <c r="N99" s="57"/>
      <c r="O99" s="57">
        <f ca="1">IF(O$63=$B$30,$AL$30,"")</f>
        <v>0</v>
      </c>
      <c r="P99" s="57"/>
      <c r="T99" s="57">
        <f ca="1">IF(T$63=$B$30,$AO$30,"")</f>
        <v>0</v>
      </c>
      <c r="U99" s="57"/>
      <c r="V99" s="57">
        <f ca="1">IF(V$63=$B$30,$AO$30,"")</f>
        <v>0</v>
      </c>
      <c r="W99" s="57"/>
      <c r="X99" s="57">
        <f ca="1">IF(X$63=$B$30,$AO$30,"")</f>
        <v>0</v>
      </c>
      <c r="Y99" s="57"/>
      <c r="Z99" s="57">
        <f ca="1">IF(Z$63=$B$30,$AO$30,"")</f>
        <v>0</v>
      </c>
      <c r="AA99" s="57"/>
      <c r="AB99" s="57">
        <f ca="1">IF(AB$63=$B$30,$AO$30,"")</f>
        <v>0</v>
      </c>
      <c r="AC99" s="57"/>
      <c r="AD99" s="57">
        <f ca="1">IF(AD$63=$B$30,$AO$30,"")</f>
        <v>0</v>
      </c>
      <c r="AE99" s="57"/>
      <c r="AF99" s="57">
        <f ca="1">IF(AF$63=$B$30,$AO$30,"")</f>
        <v>0</v>
      </c>
      <c r="AG99" s="57"/>
      <c r="BG99" s="44">
        <f t="shared" ref="BG99:BM99" si="109">M15</f>
        <v>0</v>
      </c>
      <c r="BH99" s="44">
        <f t="shared" si="109"/>
        <v>0</v>
      </c>
      <c r="BI99" s="44">
        <f t="shared" si="109"/>
        <v>0</v>
      </c>
      <c r="BJ99" s="44">
        <f t="shared" si="109"/>
        <v>0</v>
      </c>
      <c r="BK99" s="44">
        <f t="shared" si="109"/>
        <v>0</v>
      </c>
      <c r="BL99" s="44">
        <f t="shared" si="109"/>
        <v>0</v>
      </c>
      <c r="BM99" s="44">
        <f t="shared" si="109"/>
        <v>0</v>
      </c>
      <c r="BO99" s="51"/>
      <c r="BP99" s="51"/>
    </row>
    <row r="100" spans="1:73" s="44" customFormat="1" ht="15" hidden="1" x14ac:dyDescent="0.4">
      <c r="A100" s="44">
        <v>7</v>
      </c>
      <c r="C100" s="57">
        <f ca="1">IF(C$63=$B$31,$AL$31,"")</f>
        <v>0</v>
      </c>
      <c r="D100" s="57"/>
      <c r="E100" s="57">
        <f ca="1">IF(E$63=$B$31,$AL$31,"")</f>
        <v>0</v>
      </c>
      <c r="F100" s="57"/>
      <c r="G100" s="57">
        <f ca="1">IF(G$63=$B$31,$AL$31,"")</f>
        <v>0</v>
      </c>
      <c r="H100" s="57"/>
      <c r="I100" s="57">
        <f ca="1">IF(I$63=$B$31,$AL$31,"")</f>
        <v>0</v>
      </c>
      <c r="J100" s="57"/>
      <c r="K100" s="57">
        <f ca="1">IF(K$63=$B$31,$AL$31,"")</f>
        <v>0</v>
      </c>
      <c r="L100" s="57"/>
      <c r="M100" s="57">
        <f ca="1">IF(M$63=$B$31,$AL$31,"")</f>
        <v>0</v>
      </c>
      <c r="N100" s="57"/>
      <c r="O100" s="57">
        <f ca="1">IF(O$63=$B$31,$AL$31,"")</f>
        <v>0</v>
      </c>
      <c r="P100" s="57"/>
      <c r="T100" s="57">
        <f ca="1">IF(T$63=$B$31,$AO$31,"")</f>
        <v>0</v>
      </c>
      <c r="U100" s="57"/>
      <c r="V100" s="57">
        <f ca="1">IF(V$63=$B$31,$AO$31,"")</f>
        <v>0</v>
      </c>
      <c r="W100" s="57"/>
      <c r="X100" s="57">
        <f ca="1">IF(X$63=$B$31,$AO$31,"")</f>
        <v>0</v>
      </c>
      <c r="Y100" s="57"/>
      <c r="Z100" s="57">
        <f ca="1">IF(Z$63=$B$31,$AO$31,"")</f>
        <v>0</v>
      </c>
      <c r="AA100" s="57"/>
      <c r="AB100" s="57">
        <f ca="1">IF(AB$63=$B$31,$AO$31,"")</f>
        <v>0</v>
      </c>
      <c r="AC100" s="57"/>
      <c r="AD100" s="57">
        <f ca="1">IF(AD$63=$B$31,$AO$31,"")</f>
        <v>0</v>
      </c>
      <c r="AE100" s="57"/>
      <c r="AF100" s="57">
        <f ca="1">IF(AF$63=$B$31,$AO$31,"")</f>
        <v>0</v>
      </c>
      <c r="AG100" s="57"/>
      <c r="AH100" s="89">
        <f t="shared" ref="AH100:AI104" si="110">IF(AH70&gt;9,10,AH70)</f>
        <v>0</v>
      </c>
      <c r="AI100" s="89">
        <f t="shared" si="110"/>
        <v>0</v>
      </c>
      <c r="AK100" s="44">
        <v>6</v>
      </c>
      <c r="AM100" s="57">
        <f>IF(AU106&lt;0,AU106,0)</f>
        <v>0</v>
      </c>
      <c r="AN100" s="57"/>
      <c r="AO100" s="88">
        <f t="shared" ref="AO100:AU100" si="111">M14</f>
        <v>0</v>
      </c>
      <c r="AP100" s="88">
        <f t="shared" si="111"/>
        <v>0</v>
      </c>
      <c r="AQ100" s="88">
        <f t="shared" si="111"/>
        <v>0</v>
      </c>
      <c r="AR100" s="88">
        <f t="shared" si="111"/>
        <v>0</v>
      </c>
      <c r="AS100" s="88">
        <f t="shared" si="111"/>
        <v>0</v>
      </c>
      <c r="AT100" s="88">
        <f t="shared" si="111"/>
        <v>0</v>
      </c>
      <c r="AU100" s="88">
        <f t="shared" si="111"/>
        <v>0</v>
      </c>
      <c r="AV100" s="57" t="s">
        <v>51</v>
      </c>
      <c r="AW100" s="57"/>
      <c r="BG100" s="44">
        <f t="shared" ref="BG100:BM100" si="112">U15</f>
        <v>0</v>
      </c>
      <c r="BH100" s="44">
        <f t="shared" si="112"/>
        <v>0</v>
      </c>
      <c r="BI100" s="44">
        <f t="shared" si="112"/>
        <v>0</v>
      </c>
      <c r="BJ100" s="44">
        <f t="shared" si="112"/>
        <v>0</v>
      </c>
      <c r="BK100" s="44">
        <f t="shared" si="112"/>
        <v>0</v>
      </c>
      <c r="BL100" s="44">
        <f t="shared" si="112"/>
        <v>0</v>
      </c>
      <c r="BM100" s="44">
        <f t="shared" si="112"/>
        <v>0</v>
      </c>
      <c r="BO100" s="51"/>
      <c r="BP100" s="51"/>
    </row>
    <row r="101" spans="1:73" s="44" customFormat="1" ht="15" hidden="1" x14ac:dyDescent="0.4">
      <c r="A101" s="44">
        <v>8</v>
      </c>
      <c r="C101" s="57">
        <f ca="1">IF(C$63=$B$32,$AL$32,"")</f>
        <v>0</v>
      </c>
      <c r="D101" s="57"/>
      <c r="E101" s="57">
        <f ca="1">IF(E$63=$B$32,$AL$32,"")</f>
        <v>0</v>
      </c>
      <c r="F101" s="57"/>
      <c r="G101" s="57">
        <f ca="1">IF(G$63=$B$32,$AL$32,"")</f>
        <v>0</v>
      </c>
      <c r="H101" s="57"/>
      <c r="I101" s="57">
        <f ca="1">IF(I$63=$B$32,$AL$32,"")</f>
        <v>0</v>
      </c>
      <c r="J101" s="57"/>
      <c r="K101" s="57">
        <f ca="1">IF(K$63=$B$32,$AL$32,"")</f>
        <v>0</v>
      </c>
      <c r="L101" s="57"/>
      <c r="M101" s="57">
        <f ca="1">IF(M$63=$B$32,$AL$32,"")</f>
        <v>0</v>
      </c>
      <c r="N101" s="57"/>
      <c r="O101" s="57">
        <f ca="1">IF(O$63=$B$32,$AL$32,"")</f>
        <v>0</v>
      </c>
      <c r="P101" s="57"/>
      <c r="T101" s="57">
        <f ca="1">IF(T$63=$B$32,$AO$32,"")</f>
        <v>0</v>
      </c>
      <c r="U101" s="57"/>
      <c r="V101" s="57">
        <f ca="1">IF(V$63=$B$32,$AO$32,"")</f>
        <v>0</v>
      </c>
      <c r="W101" s="57"/>
      <c r="X101" s="57">
        <f ca="1">IF(X$63=$B$32,$AO$32,"")</f>
        <v>0</v>
      </c>
      <c r="Y101" s="57"/>
      <c r="Z101" s="57">
        <f ca="1">IF(Z$63=$B$32,$AO$32,"")</f>
        <v>0</v>
      </c>
      <c r="AA101" s="57"/>
      <c r="AB101" s="57">
        <f ca="1">IF(AB$63=$B$32,$AO$32,"")</f>
        <v>0</v>
      </c>
      <c r="AC101" s="57"/>
      <c r="AD101" s="57">
        <f ca="1">IF(AD$63=$B$32,$AO$32,"")</f>
        <v>0</v>
      </c>
      <c r="AE101" s="57"/>
      <c r="AF101" s="57">
        <f ca="1">IF(AF$63=$B$32,$AO$32,"")</f>
        <v>0</v>
      </c>
      <c r="AG101" s="57"/>
      <c r="AH101" s="89">
        <f t="shared" si="110"/>
        <v>0</v>
      </c>
      <c r="AI101" s="89">
        <f t="shared" si="110"/>
        <v>0</v>
      </c>
      <c r="AK101" s="44">
        <v>7</v>
      </c>
      <c r="AM101" s="57">
        <f>IF(AU107&lt;0,AU107,0)</f>
        <v>0</v>
      </c>
      <c r="AN101" s="57"/>
      <c r="AO101" s="88">
        <f t="shared" ref="AO101:AU101" si="113">U14</f>
        <v>0</v>
      </c>
      <c r="AP101" s="88">
        <f t="shared" si="113"/>
        <v>0</v>
      </c>
      <c r="AQ101" s="88">
        <f t="shared" si="113"/>
        <v>0</v>
      </c>
      <c r="AR101" s="88">
        <f t="shared" si="113"/>
        <v>0</v>
      </c>
      <c r="AS101" s="88">
        <f t="shared" si="113"/>
        <v>0</v>
      </c>
      <c r="AT101" s="88">
        <f t="shared" si="113"/>
        <v>0</v>
      </c>
      <c r="AU101" s="88">
        <f t="shared" si="113"/>
        <v>0</v>
      </c>
      <c r="AV101" s="57" t="s">
        <v>51</v>
      </c>
      <c r="AW101" s="57"/>
      <c r="BG101" s="44">
        <f t="shared" ref="BG101:BM101" si="114">AC15</f>
        <v>0</v>
      </c>
      <c r="BH101" s="44">
        <f t="shared" si="114"/>
        <v>0</v>
      </c>
      <c r="BI101" s="44">
        <f t="shared" si="114"/>
        <v>0</v>
      </c>
      <c r="BJ101" s="44">
        <f t="shared" si="114"/>
        <v>0</v>
      </c>
      <c r="BK101" s="44">
        <f t="shared" si="114"/>
        <v>0</v>
      </c>
      <c r="BL101" s="44">
        <f t="shared" si="114"/>
        <v>0</v>
      </c>
      <c r="BM101" s="44">
        <f t="shared" si="114"/>
        <v>0</v>
      </c>
      <c r="BO101" s="51"/>
      <c r="BP101" s="51"/>
    </row>
    <row r="102" spans="1:73" s="44" customFormat="1" ht="15" hidden="1" x14ac:dyDescent="0.4">
      <c r="A102" s="44">
        <v>9</v>
      </c>
      <c r="C102" s="57">
        <f ca="1">IF(C$63=$B$33,$AL$33,"")</f>
        <v>0</v>
      </c>
      <c r="D102" s="57"/>
      <c r="E102" s="57">
        <f ca="1">IF(E$63=$B$33,$AL$33,"")</f>
        <v>0</v>
      </c>
      <c r="F102" s="57"/>
      <c r="G102" s="57">
        <f ca="1">IF(G$63=$B$33,$AL$33,"")</f>
        <v>0</v>
      </c>
      <c r="H102" s="57"/>
      <c r="I102" s="57">
        <f ca="1">IF(I$63=$B$33,$AL$33,"")</f>
        <v>0</v>
      </c>
      <c r="J102" s="57"/>
      <c r="K102" s="57">
        <f ca="1">IF(K$63=$B$33,$AL$33,"")</f>
        <v>0</v>
      </c>
      <c r="L102" s="57"/>
      <c r="M102" s="57">
        <f ca="1">IF(M$63=$B$33,$AL$33,"")</f>
        <v>0</v>
      </c>
      <c r="N102" s="57"/>
      <c r="O102" s="57">
        <f ca="1">IF(O$63=$B$33,$AL$33,"")</f>
        <v>0</v>
      </c>
      <c r="P102" s="57"/>
      <c r="T102" s="57">
        <f ca="1">IF(T$63=$B$33,$AO$33,"")</f>
        <v>0</v>
      </c>
      <c r="U102" s="57"/>
      <c r="V102" s="57">
        <f ca="1">IF(V$63=$B$33,$AO$33,"")</f>
        <v>0</v>
      </c>
      <c r="W102" s="57"/>
      <c r="X102" s="57">
        <f ca="1">IF(X$63=$B$33,$AO$33,"")</f>
        <v>0</v>
      </c>
      <c r="Y102" s="57"/>
      <c r="Z102" s="57">
        <f ca="1">IF(Z$63=$B$33,$AO$33,"")</f>
        <v>0</v>
      </c>
      <c r="AA102" s="57"/>
      <c r="AB102" s="57">
        <f ca="1">IF(AB$63=$B$33,$AO$33,"")</f>
        <v>0</v>
      </c>
      <c r="AC102" s="57"/>
      <c r="AD102" s="57">
        <f ca="1">IF(AD$63=$B$33,$AO$33,"")</f>
        <v>0</v>
      </c>
      <c r="AE102" s="57"/>
      <c r="AF102" s="57">
        <f ca="1">IF(AF$63=$B$33,$AO$33,"")</f>
        <v>0</v>
      </c>
      <c r="AG102" s="57"/>
      <c r="AH102" s="89">
        <f t="shared" si="110"/>
        <v>0</v>
      </c>
      <c r="AI102" s="89">
        <f t="shared" si="110"/>
        <v>0</v>
      </c>
      <c r="AK102" s="44">
        <v>8</v>
      </c>
      <c r="AM102" s="57">
        <f>IF(AU108&lt;0,AU108,0)</f>
        <v>0</v>
      </c>
      <c r="AN102" s="57"/>
      <c r="AO102" s="88">
        <f t="shared" ref="AO102:AU102" si="115">AC14</f>
        <v>0</v>
      </c>
      <c r="AP102" s="88">
        <f t="shared" si="115"/>
        <v>0</v>
      </c>
      <c r="AQ102" s="88">
        <f t="shared" si="115"/>
        <v>0</v>
      </c>
      <c r="AR102" s="88">
        <f t="shared" si="115"/>
        <v>0</v>
      </c>
      <c r="AS102" s="88">
        <f t="shared" si="115"/>
        <v>0</v>
      </c>
      <c r="AT102" s="88">
        <f t="shared" si="115"/>
        <v>0</v>
      </c>
      <c r="AU102" s="88">
        <f t="shared" si="115"/>
        <v>0</v>
      </c>
      <c r="AV102" s="57" t="s">
        <v>51</v>
      </c>
      <c r="AW102" s="57"/>
      <c r="BG102" s="44">
        <f t="shared" ref="BG102:BM102" si="116">AK15</f>
        <v>0</v>
      </c>
      <c r="BH102" s="44">
        <f t="shared" si="116"/>
        <v>0</v>
      </c>
      <c r="BI102" s="44">
        <f t="shared" si="116"/>
        <v>0</v>
      </c>
      <c r="BJ102" s="44">
        <f t="shared" si="116"/>
        <v>0</v>
      </c>
      <c r="BK102" s="44">
        <f t="shared" si="116"/>
        <v>0</v>
      </c>
      <c r="BL102" s="44">
        <f t="shared" si="116"/>
        <v>0</v>
      </c>
      <c r="BM102" s="44">
        <f t="shared" si="116"/>
        <v>0</v>
      </c>
      <c r="BO102" s="51"/>
      <c r="BP102" s="51"/>
    </row>
    <row r="103" spans="1:73" s="44" customFormat="1" ht="15" hidden="1" x14ac:dyDescent="0.4">
      <c r="A103" s="44">
        <v>10</v>
      </c>
      <c r="C103" s="57">
        <f ca="1">IF(C$63=$B$34,$AL$34,"")</f>
        <v>0</v>
      </c>
      <c r="D103" s="57"/>
      <c r="E103" s="57">
        <f ca="1">IF(E$63=$B$34,$AL$34,"")</f>
        <v>0</v>
      </c>
      <c r="F103" s="57"/>
      <c r="G103" s="57">
        <f ca="1">IF(G$63=$B$34,$AL$34,"")</f>
        <v>0</v>
      </c>
      <c r="H103" s="57"/>
      <c r="I103" s="57">
        <f ca="1">IF(I$63=$B$34,$AL$34,"")</f>
        <v>0</v>
      </c>
      <c r="J103" s="57"/>
      <c r="K103" s="57">
        <f ca="1">IF(K$63=$B$34,$AL$34,"")</f>
        <v>0</v>
      </c>
      <c r="L103" s="57"/>
      <c r="M103" s="57">
        <f ca="1">IF(M$63=$B$34,$AL$34,"")</f>
        <v>0</v>
      </c>
      <c r="N103" s="57"/>
      <c r="O103" s="57">
        <f ca="1">IF(O$63=$B$34,$AL$34,"")</f>
        <v>0</v>
      </c>
      <c r="P103" s="57"/>
      <c r="T103" s="57">
        <f ca="1">IF(T$63=$B$34,$AO$34,"")</f>
        <v>0</v>
      </c>
      <c r="U103" s="57"/>
      <c r="V103" s="57">
        <f ca="1">IF(V$63=$B$34,$AO$34,"")</f>
        <v>0</v>
      </c>
      <c r="W103" s="57"/>
      <c r="X103" s="57">
        <f ca="1">IF(X$63=$B$34,$AO$34,"")</f>
        <v>0</v>
      </c>
      <c r="Y103" s="57"/>
      <c r="Z103" s="57">
        <f ca="1">IF(Z$63=$B$34,$AO$34,"")</f>
        <v>0</v>
      </c>
      <c r="AA103" s="57"/>
      <c r="AB103" s="57">
        <f ca="1">IF(AB$63=$B$34,$AO$34,"")</f>
        <v>0</v>
      </c>
      <c r="AC103" s="57"/>
      <c r="AD103" s="57">
        <f ca="1">IF(AD$63=$B$34,$AO$34,"")</f>
        <v>0</v>
      </c>
      <c r="AE103" s="57"/>
      <c r="AF103" s="57">
        <f ca="1">IF(AF$63=$B$34,$AO$34,"")</f>
        <v>0</v>
      </c>
      <c r="AG103" s="57"/>
      <c r="AH103" s="89">
        <f t="shared" si="110"/>
        <v>0</v>
      </c>
      <c r="AI103" s="89">
        <f t="shared" si="110"/>
        <v>0</v>
      </c>
      <c r="AK103" s="44">
        <v>9</v>
      </c>
      <c r="AM103" s="57">
        <f>IF(AU109&lt;0,AU109,0)</f>
        <v>0</v>
      </c>
      <c r="AN103" s="57"/>
      <c r="AO103" s="88">
        <f t="shared" ref="AO103:AU103" si="117">AK14</f>
        <v>0</v>
      </c>
      <c r="AP103" s="88">
        <f t="shared" si="117"/>
        <v>0</v>
      </c>
      <c r="AQ103" s="88">
        <f t="shared" si="117"/>
        <v>0</v>
      </c>
      <c r="AR103" s="88">
        <f t="shared" si="117"/>
        <v>0</v>
      </c>
      <c r="AS103" s="88">
        <f t="shared" si="117"/>
        <v>0</v>
      </c>
      <c r="AT103" s="88">
        <f t="shared" si="117"/>
        <v>0</v>
      </c>
      <c r="AU103" s="88">
        <f t="shared" si="117"/>
        <v>0</v>
      </c>
      <c r="AV103" s="57" t="s">
        <v>51</v>
      </c>
      <c r="AW103" s="57"/>
      <c r="BG103" s="44">
        <f t="shared" ref="BG103:BM103" si="118">AS15</f>
        <v>0</v>
      </c>
      <c r="BH103" s="44">
        <f t="shared" si="118"/>
        <v>0</v>
      </c>
      <c r="BI103" s="44">
        <f t="shared" si="118"/>
        <v>0</v>
      </c>
      <c r="BJ103" s="44">
        <f t="shared" si="118"/>
        <v>0</v>
      </c>
      <c r="BK103" s="44">
        <f t="shared" si="118"/>
        <v>0</v>
      </c>
      <c r="BL103" s="44">
        <f t="shared" si="118"/>
        <v>0</v>
      </c>
      <c r="BM103" s="44">
        <f t="shared" si="118"/>
        <v>0</v>
      </c>
      <c r="BO103" s="51"/>
      <c r="BP103" s="51"/>
    </row>
    <row r="104" spans="1:73" s="44" customFormat="1" ht="15" hidden="1" x14ac:dyDescent="0.4">
      <c r="A104" s="44">
        <v>11</v>
      </c>
      <c r="C104" s="57">
        <f ca="1">IF(C$63=$B$35,$AL$35,"")</f>
        <v>0</v>
      </c>
      <c r="D104" s="57"/>
      <c r="E104" s="57">
        <f ca="1">IF(E$63=$B$35,$AL$35,"")</f>
        <v>0</v>
      </c>
      <c r="F104" s="57"/>
      <c r="G104" s="57">
        <f ca="1">IF(G$63=$B$35,$AL$35,"")</f>
        <v>0</v>
      </c>
      <c r="H104" s="57"/>
      <c r="I104" s="57">
        <f ca="1">IF(I$63=$B$35,$AL$35,"")</f>
        <v>0</v>
      </c>
      <c r="J104" s="57"/>
      <c r="K104" s="57">
        <f ca="1">IF(K$63=$B$35,$AL$35,"")</f>
        <v>0</v>
      </c>
      <c r="L104" s="57"/>
      <c r="M104" s="57">
        <f ca="1">IF(M$63=$B$35,$AL$35,"")</f>
        <v>0</v>
      </c>
      <c r="N104" s="57"/>
      <c r="O104" s="57">
        <f ca="1">IF(O$63=$B$35,$AL$35,"")</f>
        <v>0</v>
      </c>
      <c r="P104" s="57"/>
      <c r="T104" s="57">
        <f ca="1">IF(T$63=$B$35,$AO$35,"")</f>
        <v>0</v>
      </c>
      <c r="U104" s="57"/>
      <c r="V104" s="57">
        <f ca="1">IF(V$63=$B$35,$AO$35,"")</f>
        <v>0</v>
      </c>
      <c r="W104" s="57"/>
      <c r="X104" s="57">
        <f ca="1">IF(X$63=$B$35,$AO$35,"")</f>
        <v>0</v>
      </c>
      <c r="Y104" s="57"/>
      <c r="Z104" s="57">
        <f ca="1">IF(Z$63=$B$35,$AO$35,"")</f>
        <v>0</v>
      </c>
      <c r="AA104" s="57"/>
      <c r="AB104" s="57">
        <f ca="1">IF(AB$63=$B$35,$AO$35,"")</f>
        <v>0</v>
      </c>
      <c r="AC104" s="57"/>
      <c r="AD104" s="57">
        <f ca="1">IF(AD$63=$B$35,$AO$35,"")</f>
        <v>0</v>
      </c>
      <c r="AE104" s="57"/>
      <c r="AF104" s="57">
        <f ca="1">IF(AF$63=$B$35,$AO$35,"")</f>
        <v>0</v>
      </c>
      <c r="AG104" s="57"/>
      <c r="AH104" s="89">
        <f t="shared" si="110"/>
        <v>0</v>
      </c>
      <c r="AI104" s="89">
        <f t="shared" si="110"/>
        <v>0</v>
      </c>
      <c r="AK104" s="44">
        <v>10</v>
      </c>
      <c r="AM104" s="57">
        <f>IF(AU110&lt;0,AU110,0)</f>
        <v>0</v>
      </c>
      <c r="AN104" s="57"/>
      <c r="AO104" s="88">
        <f t="shared" ref="AO104:AU104" si="119">AS14</f>
        <v>0</v>
      </c>
      <c r="AP104" s="88">
        <f t="shared" si="119"/>
        <v>0</v>
      </c>
      <c r="AQ104" s="88">
        <f t="shared" si="119"/>
        <v>0</v>
      </c>
      <c r="AR104" s="88">
        <f t="shared" si="119"/>
        <v>0</v>
      </c>
      <c r="AS104" s="88">
        <f t="shared" si="119"/>
        <v>0</v>
      </c>
      <c r="AT104" s="88">
        <f t="shared" si="119"/>
        <v>0</v>
      </c>
      <c r="AU104" s="88">
        <f t="shared" si="119"/>
        <v>0</v>
      </c>
      <c r="AV104" s="57" t="s">
        <v>51</v>
      </c>
      <c r="AW104" s="57"/>
      <c r="BD104" s="90" t="s">
        <v>99</v>
      </c>
      <c r="BN104" s="44" t="s">
        <v>11</v>
      </c>
    </row>
    <row r="105" spans="1:73" s="44" customFormat="1" ht="15" hidden="1" x14ac:dyDescent="0.4">
      <c r="A105" s="44">
        <v>12</v>
      </c>
      <c r="C105" s="57">
        <f ca="1">IF(C$63=$B$36,$AL$36,"")</f>
        <v>0</v>
      </c>
      <c r="D105" s="57"/>
      <c r="E105" s="57">
        <f ca="1">IF(E$63=$B$36,$AL$36,"")</f>
        <v>0</v>
      </c>
      <c r="F105" s="57"/>
      <c r="G105" s="57">
        <f ca="1">IF(G$63=$B$36,$AL$36,"")</f>
        <v>0</v>
      </c>
      <c r="H105" s="57"/>
      <c r="I105" s="57">
        <f ca="1">IF(I$63=$B$36,$AL$36,"")</f>
        <v>0</v>
      </c>
      <c r="J105" s="57"/>
      <c r="K105" s="57">
        <f ca="1">IF(K$63=$B$36,$AL$36,"")</f>
        <v>0</v>
      </c>
      <c r="L105" s="57"/>
      <c r="M105" s="57">
        <f ca="1">IF(M$63=$B$36,$AL$36,"")</f>
        <v>0</v>
      </c>
      <c r="N105" s="57"/>
      <c r="O105" s="57">
        <f ca="1">IF(O$63=$B$36,$AL$36,"")</f>
        <v>0</v>
      </c>
      <c r="P105" s="57"/>
      <c r="T105" s="57">
        <f ca="1">IF(T$63=$B$36,$AO$36,"")</f>
        <v>0</v>
      </c>
      <c r="U105" s="57"/>
      <c r="V105" s="57">
        <f ca="1">IF(V$63=$B$36,$AO$36,"")</f>
        <v>0</v>
      </c>
      <c r="W105" s="57"/>
      <c r="X105" s="57">
        <f ca="1">IF(X$63=$B$36,$AO$36,"")</f>
        <v>0</v>
      </c>
      <c r="Y105" s="57"/>
      <c r="Z105" s="57">
        <f ca="1">IF(Z$63=$B$36,$AO$36,"")</f>
        <v>0</v>
      </c>
      <c r="AA105" s="57"/>
      <c r="AB105" s="57">
        <f ca="1">IF(AB$63=$B$36,$AO$36,"")</f>
        <v>0</v>
      </c>
      <c r="AC105" s="57"/>
      <c r="AD105" s="57">
        <f ca="1">IF(AD$63=$B$36,$AO$36,"")</f>
        <v>0</v>
      </c>
      <c r="AE105" s="57"/>
      <c r="AF105" s="57">
        <f ca="1">IF(AF$63=$B$36,$AO$36,"")</f>
        <v>0</v>
      </c>
      <c r="AG105" s="57"/>
      <c r="BD105" s="91">
        <f>SUM(AO94:AU94)</f>
        <v>0</v>
      </c>
      <c r="BE105" s="92">
        <f>BD105-AM106</f>
        <v>0</v>
      </c>
      <c r="BF105" s="93">
        <f>IF(BE105&lt;0,BE105*-1,0)</f>
        <v>0</v>
      </c>
      <c r="BG105" s="44">
        <f>IF(BG93&gt;9+BF105,10+BF105,BG93)</f>
        <v>0</v>
      </c>
      <c r="BH105" s="44">
        <f>IF(BH93+BG105&gt;9+BF105,BH93-(BH93+BG105-(10+BF105)),BH93)</f>
        <v>0</v>
      </c>
      <c r="BI105" s="44">
        <f>IF(BI93+SUM($BG105:BH105)&gt;9+$BF105,BI93-(BI93+SUM($BG105:BH105)-(10+$BF105)),BI93)</f>
        <v>0</v>
      </c>
      <c r="BJ105" s="44">
        <f>IF(BJ93+SUM($BG105:BI105)&gt;9+$BF105,BJ93-(BJ93+SUM($BG105:BI105)-(10+$BF105)),BJ93)</f>
        <v>0</v>
      </c>
      <c r="BK105" s="44">
        <f>IF(BK93+SUM($BG105:BJ105)&gt;9+$BF105,BK93-(BK93+SUM($BG105:BJ105)-(10+$BF105)),BK93)</f>
        <v>0</v>
      </c>
      <c r="BL105" s="44">
        <f>IF(BL93+SUM($BG105:BK105)&gt;9+$BF105,BL93-(BL93+SUM($BG105:BK105)-(10+$BF105)),BL93)</f>
        <v>0</v>
      </c>
      <c r="BM105" s="44">
        <f>IF(BM93+SUM($BG105:BL105)&gt;9+$BF105,BM93-(BM93+SUM($BG105:BL105)-(10+$BF105)),BM93)</f>
        <v>0</v>
      </c>
      <c r="BN105" s="44">
        <f>IF(BF105&lt;0,BF105-(SUM(BG105:BM105)),SUM(BG105:BM105))</f>
        <v>0</v>
      </c>
      <c r="BO105" s="44">
        <f>IF(10+BF105-BN105&gt;0,10+BF105-BN105,0)</f>
        <v>10</v>
      </c>
      <c r="BP105" s="44">
        <f>IF(10+BF105-(BN105+BO111)&gt;0,10+BF105-(BN105+BO111),0)</f>
        <v>10</v>
      </c>
      <c r="BQ105" s="44">
        <f>IF(10+BF105-(BN105+BO111+BP111)&gt;0,10+BF105-(BN105+BP111+BO111),0)</f>
        <v>10</v>
      </c>
      <c r="BR105" s="44">
        <f>IF(10+BF105-(BN105+BQ111+BO111+BP111)&gt;0,10+BF105-(BN105+BP111+BQ111+BO111),0)</f>
        <v>10</v>
      </c>
      <c r="BS105" s="44">
        <f>IF(10+BF105-(BN105+BQ111+BR111+BO111+BP111)&gt;0,10+BF105-(BN105+BP111+BO111+BQ111+BR111),0)</f>
        <v>10</v>
      </c>
      <c r="BT105" s="44">
        <f>IF(10+BF105-(BN105+BQ111+BR111+BS111+BO111+BP111)&gt;0,10+BF105-(BN105+BP111+BO111+BS111+BQ111+BR111),0)</f>
        <v>10</v>
      </c>
      <c r="BU105" s="44">
        <f>IF(10+BF105-(BN105+BQ111+BR111+BT111+BS111+BO111+BP111)&gt;0,10+BF105-(BN105+BP111+BT111+BO111+BS111+BQ111+BR111),0)</f>
        <v>10</v>
      </c>
    </row>
    <row r="106" spans="1:73" s="44" customFormat="1" ht="15" hidden="1" x14ac:dyDescent="0.4">
      <c r="A106" s="44">
        <v>13</v>
      </c>
      <c r="C106" s="57">
        <f ca="1">IF(C$63=$B$37,$AL$37,"")</f>
        <v>0</v>
      </c>
      <c r="D106" s="57"/>
      <c r="E106" s="57">
        <f ca="1">IF(E$63=$B$37,$AL$37,"")</f>
        <v>0</v>
      </c>
      <c r="F106" s="57"/>
      <c r="G106" s="57">
        <f ca="1">IF(G$63=$B$37,$AL$37,"")</f>
        <v>0</v>
      </c>
      <c r="H106" s="57"/>
      <c r="I106" s="57">
        <f ca="1">IF(I$63=$B$37,$AL$37,"")</f>
        <v>0</v>
      </c>
      <c r="J106" s="57"/>
      <c r="K106" s="57">
        <f ca="1">IF(K$63=$B$37,$AL$37,"")</f>
        <v>0</v>
      </c>
      <c r="L106" s="57"/>
      <c r="M106" s="57">
        <f ca="1">IF(M$63=$B$37,$AL$37,"")</f>
        <v>0</v>
      </c>
      <c r="N106" s="57"/>
      <c r="O106" s="57">
        <f ca="1">IF(O$63=$B$37,$AL$37,"")</f>
        <v>0</v>
      </c>
      <c r="P106" s="57"/>
      <c r="T106" s="57">
        <f ca="1">IF(T$63=$B$37,$AO$37,"")</f>
        <v>0</v>
      </c>
      <c r="U106" s="57"/>
      <c r="V106" s="57">
        <f ca="1">IF(V$63=$B$37,$AO$37,"")</f>
        <v>0</v>
      </c>
      <c r="W106" s="57"/>
      <c r="X106" s="57">
        <f ca="1">IF(X$63=$B$37,$AO$37,"")</f>
        <v>0</v>
      </c>
      <c r="Y106" s="57"/>
      <c r="Z106" s="57">
        <f ca="1">IF(Z$63=$B$37,$AO$37,"")</f>
        <v>0</v>
      </c>
      <c r="AA106" s="57"/>
      <c r="AB106" s="57">
        <f ca="1">IF(AB$63=$B$37,$AO$37,"")</f>
        <v>0</v>
      </c>
      <c r="AC106" s="57"/>
      <c r="AD106" s="57">
        <f ca="1">IF(AD$63=$B$37,$AO$37,"")</f>
        <v>0</v>
      </c>
      <c r="AE106" s="57"/>
      <c r="AF106" s="57">
        <f ca="1">IF(AF$63=$B$37,$AO$37,"")</f>
        <v>0</v>
      </c>
      <c r="AG106" s="57"/>
      <c r="AK106" s="44">
        <v>1</v>
      </c>
      <c r="AM106" s="57">
        <f>IF($AZ$6&gt;0,$L$5,0)</f>
        <v>0</v>
      </c>
      <c r="AN106" s="57"/>
      <c r="AO106" s="88">
        <f>BG105+AO94-AM106</f>
        <v>0</v>
      </c>
      <c r="AP106" s="88">
        <f t="shared" ref="AP106:AU110" si="120">IF(AO106&lt;0,AP94+BH105+AO106,AP94+BH105)</f>
        <v>0</v>
      </c>
      <c r="AQ106" s="88">
        <f t="shared" si="120"/>
        <v>0</v>
      </c>
      <c r="AR106" s="88">
        <f t="shared" si="120"/>
        <v>0</v>
      </c>
      <c r="AS106" s="88">
        <f t="shared" si="120"/>
        <v>0</v>
      </c>
      <c r="AT106" s="88">
        <f t="shared" si="120"/>
        <v>0</v>
      </c>
      <c r="AU106" s="88">
        <f t="shared" si="120"/>
        <v>0</v>
      </c>
      <c r="AV106" s="57"/>
      <c r="AW106" s="57"/>
      <c r="BD106" s="94">
        <f>SUM(AO95:AU95)</f>
        <v>0</v>
      </c>
      <c r="BE106" s="51">
        <f>BD106-AM107</f>
        <v>0</v>
      </c>
      <c r="BF106" s="95">
        <f>IF(BE106&lt;0,BE106*-1,0)</f>
        <v>0</v>
      </c>
      <c r="BG106" s="44">
        <f>IF(BG94&gt;9+BF106,10+BF106,BG94)</f>
        <v>0</v>
      </c>
      <c r="BH106" s="44">
        <f>IF(BH94+BG106&gt;9+BF106,BH94-(BH94+BG106-(10+BF106)),BH94)</f>
        <v>0</v>
      </c>
      <c r="BI106" s="44">
        <f>IF(BI94+SUM($BG106:BH106)&gt;9+$BF106,BI94-(BI94+SUM($BG106:BH106)-(10+$BF106)),BI94)</f>
        <v>0</v>
      </c>
      <c r="BJ106" s="44">
        <f>IF(BJ94+SUM($BG106:BI106)&gt;9+$BF106,BJ94-(BJ94+SUM($BG106:BI106)-(10+$BF106)),BJ94)</f>
        <v>0</v>
      </c>
      <c r="BK106" s="44">
        <f>IF(BK94+SUM($BG106:BJ106)&gt;9+$BF106,BK94-(BK94+SUM($BG106:BJ106)-(10+$BF106)),BK94)</f>
        <v>0</v>
      </c>
      <c r="BL106" s="44">
        <f>IF(BL94+SUM($BG106:BK106)&gt;9+$BF106,BL94-(BL94+SUM($BG106:BK106)-(10+$BF106)),BL94)</f>
        <v>0</v>
      </c>
      <c r="BM106" s="44">
        <f>IF(BM94+SUM($BG106:BL106)&gt;9+$BF106,BM94-(BM94+SUM($BG106:BL106)-(10+$BF106)),BM94)</f>
        <v>0</v>
      </c>
      <c r="BN106" s="44">
        <f>IF(BF106&lt;0,BF106-(SUM(BG106:BM106)),SUM(BG106:BM106))</f>
        <v>0</v>
      </c>
      <c r="BO106" s="44">
        <f>IF(10+BF106-BN106&gt;0,10+BF106-BN106,0)</f>
        <v>10</v>
      </c>
      <c r="BP106" s="44">
        <f>IF(10+BF106-(BN106+BO112)&gt;0,10+BF106-(BN106+BO112),0)</f>
        <v>10</v>
      </c>
      <c r="BQ106" s="44">
        <f>IF(10+BF106-(BN106+BO112+BP112)&gt;0,10+BF106-(BN106+BP112+BO112),0)</f>
        <v>10</v>
      </c>
      <c r="BR106" s="44">
        <f>IF(10+BF106-(BN106+BQ112+BO112+BP112)&gt;0,10+BF106-(BN106+BP112+BQ112+BO112),0)</f>
        <v>10</v>
      </c>
      <c r="BS106" s="44">
        <f>IF(10+BF106-(BN106+BQ112+BR112+BO112+BP112)&gt;0,10+BF106-(BN106+BP112+BO112+BQ112+BR112),0)</f>
        <v>10</v>
      </c>
      <c r="BT106" s="44">
        <f>IF(10+BF106-(BN106+BQ112+BR112+BS112+BO112+BP112)&gt;0,10+BF106-(BN106+BP112+BO112+BS112+BQ112+BR112),0)</f>
        <v>10</v>
      </c>
      <c r="BU106" s="44">
        <f>IF(10+BF106-(BN106+BQ112+BR112+BT112+BS112+BO112+BP112)&gt;0,10+BF106-(BN106+BP112+BT112+BO112+BS112+BQ112+BR112),0)</f>
        <v>10</v>
      </c>
    </row>
    <row r="107" spans="1:73" s="44" customFormat="1" ht="15" hidden="1" x14ac:dyDescent="0.4">
      <c r="A107" s="44">
        <v>14</v>
      </c>
      <c r="C107" s="57">
        <f ca="1">IF(C$63=$B$38,$AL$38,"")</f>
        <v>0</v>
      </c>
      <c r="D107" s="57"/>
      <c r="E107" s="57">
        <f ca="1">IF(E$63=$B$38,$AL$38,"")</f>
        <v>0</v>
      </c>
      <c r="F107" s="57"/>
      <c r="G107" s="57">
        <f ca="1">IF(G$63=$B$38,$AL$38,"")</f>
        <v>0</v>
      </c>
      <c r="H107" s="57"/>
      <c r="I107" s="57">
        <f ca="1">IF(I$63=$B$38,$AL$38,"")</f>
        <v>0</v>
      </c>
      <c r="J107" s="57"/>
      <c r="K107" s="57">
        <f ca="1">IF(K$63=$B$38,$AL$38,"")</f>
        <v>0</v>
      </c>
      <c r="L107" s="57"/>
      <c r="M107" s="57">
        <f ca="1">IF(M$63=$B$38,$AL$38,"")</f>
        <v>0</v>
      </c>
      <c r="N107" s="57"/>
      <c r="O107" s="57">
        <f ca="1">IF(O$63=$B$38,$AL$38,"")</f>
        <v>0</v>
      </c>
      <c r="P107" s="57"/>
      <c r="T107" s="57">
        <f ca="1">IF(T$63=$B$38,$AO$38,"")</f>
        <v>0</v>
      </c>
      <c r="U107" s="57"/>
      <c r="V107" s="57">
        <f ca="1">IF(V$63=$B$38,$AO$38,"")</f>
        <v>0</v>
      </c>
      <c r="W107" s="57"/>
      <c r="X107" s="57">
        <f ca="1">IF(X$63=$B$38,$AO$38,"")</f>
        <v>0</v>
      </c>
      <c r="Y107" s="57"/>
      <c r="Z107" s="57">
        <f ca="1">IF(Z$63=$B$38,$AO$38,"")</f>
        <v>0</v>
      </c>
      <c r="AA107" s="57"/>
      <c r="AB107" s="57">
        <f ca="1">IF(AB$63=$B$38,$AO$38,"")</f>
        <v>0</v>
      </c>
      <c r="AC107" s="57"/>
      <c r="AD107" s="57">
        <f ca="1">IF(AD$63=$B$38,$AO$38,"")</f>
        <v>0</v>
      </c>
      <c r="AE107" s="57"/>
      <c r="AF107" s="57">
        <f ca="1">IF(AF$63=$B$38,$AO$38,"")</f>
        <v>0</v>
      </c>
      <c r="AG107" s="57"/>
      <c r="AK107" s="44">
        <v>2</v>
      </c>
      <c r="AM107" s="57">
        <f>IF($AZ$6&gt;1,$L$5,0)</f>
        <v>0</v>
      </c>
      <c r="AN107" s="57"/>
      <c r="AO107" s="88">
        <f>BG106+AO95-AM107</f>
        <v>0</v>
      </c>
      <c r="AP107" s="88">
        <f t="shared" si="120"/>
        <v>0</v>
      </c>
      <c r="AQ107" s="88">
        <f t="shared" si="120"/>
        <v>0</v>
      </c>
      <c r="AR107" s="88">
        <f t="shared" si="120"/>
        <v>0</v>
      </c>
      <c r="AS107" s="88">
        <f t="shared" si="120"/>
        <v>0</v>
      </c>
      <c r="AT107" s="88">
        <f t="shared" si="120"/>
        <v>0</v>
      </c>
      <c r="AU107" s="88">
        <f t="shared" si="120"/>
        <v>0</v>
      </c>
      <c r="AV107" s="57"/>
      <c r="AW107" s="57"/>
      <c r="BD107" s="94">
        <f>SUM(AO96:AU96)</f>
        <v>0</v>
      </c>
      <c r="BE107" s="51">
        <f>BD107-AM108</f>
        <v>0</v>
      </c>
      <c r="BF107" s="95">
        <f>IF(BE107&lt;0,BE107*-1,0)</f>
        <v>0</v>
      </c>
      <c r="BG107" s="44">
        <f>IF(BG95&gt;9+BF107,10+BF107,BG95)</f>
        <v>0</v>
      </c>
      <c r="BH107" s="44">
        <f>IF(BH95+BG107&gt;9+BF107,BH95-(BH95+BG107-(10+BF107)),BH95)</f>
        <v>0</v>
      </c>
      <c r="BI107" s="44">
        <f>IF(BI95+SUM($BG107:BH107)&gt;9+$BF107,BI95-(BI95+SUM($BG107:BH107)-(10+$BF107)),BI95)</f>
        <v>0</v>
      </c>
      <c r="BJ107" s="44">
        <f>IF(BJ95+SUM($BG107:BI107)&gt;9+$BF107,BJ95-(BJ95+SUM($BG107:BI107)-(10+$BF107)),BJ95)</f>
        <v>0</v>
      </c>
      <c r="BK107" s="44">
        <f>IF(BK95+SUM($BG107:BJ107)&gt;9+$BF107,BK95-(BK95+SUM($BG107:BJ107)-(10+$BF107)),BK95)</f>
        <v>0</v>
      </c>
      <c r="BL107" s="44">
        <f>IF(BL95+SUM($BG107:BK107)&gt;9+$BF107,BL95-(BL95+SUM($BG107:BK107)-(10+$BF107)),BL95)</f>
        <v>0</v>
      </c>
      <c r="BM107" s="44">
        <f>IF(BM95+SUM($BG107:BL107)&gt;9+$BF107,BM95-(BM95+SUM($BG107:BL107)-(10+$BF107)),BM95)</f>
        <v>0</v>
      </c>
      <c r="BN107" s="44">
        <f>IF(BF107&lt;0,BF107-(SUM(BG107:BM107)),SUM(BG107:BM107))</f>
        <v>0</v>
      </c>
      <c r="BO107" s="44">
        <f>IF(10+BF107-BN107&gt;0,10+BF107-BN107,0)</f>
        <v>10</v>
      </c>
      <c r="BP107" s="44">
        <f>IF(10+BF107-(BN107+BO113)&gt;0,10+BF107-(BN107+BO113),0)</f>
        <v>10</v>
      </c>
      <c r="BQ107" s="44">
        <f>IF(10+BF107-(BN107+BO113+BP113)&gt;0,10+BF107-(BN107+BP113+BO113),0)</f>
        <v>10</v>
      </c>
      <c r="BR107" s="44">
        <f>IF(10+BF107-(BN107+BQ113+BO113+BP113)&gt;0,10+BF107-(BN107+BP113+BQ113+BO113),0)</f>
        <v>10</v>
      </c>
      <c r="BS107" s="44">
        <f>IF(10+BF107-(BN107+BQ113+BR113+BO113+BP113)&gt;0,10+BF107-(BN107+BP113+BO113+BQ113+BR113),0)</f>
        <v>10</v>
      </c>
      <c r="BT107" s="44">
        <f>IF(10+BF107-(BN107+BQ113+BR113+BS113+BO113+BP113)&gt;0,10+BF107-(BN107+BP113+BO113+BS113+BQ113+BR113),0)</f>
        <v>10</v>
      </c>
      <c r="BU107" s="44">
        <f>IF(10+BF107-(BN107+BQ113+BR113+BT113+BS113+BO113+BP113)&gt;0,10+BF107-(BN107+BP113+BT113+BO113+BS113+BQ113+BR113),0)</f>
        <v>10</v>
      </c>
    </row>
    <row r="108" spans="1:73" s="44" customFormat="1" ht="15" hidden="1" x14ac:dyDescent="0.4">
      <c r="A108" s="44">
        <v>15</v>
      </c>
      <c r="C108" s="57">
        <f ca="1">IF(C$63=$B$39,$AL$39,"")</f>
        <v>0</v>
      </c>
      <c r="D108" s="57"/>
      <c r="E108" s="57">
        <f ca="1">IF(E$63=$B$39,$AL$39,"")</f>
        <v>0</v>
      </c>
      <c r="F108" s="57"/>
      <c r="G108" s="57">
        <f ca="1">IF(G$63=$B$39,$AL$39,"")</f>
        <v>0</v>
      </c>
      <c r="H108" s="57"/>
      <c r="I108" s="57">
        <f ca="1">IF(I$63=$B$39,$AL$39,"")</f>
        <v>0</v>
      </c>
      <c r="J108" s="57"/>
      <c r="K108" s="57">
        <f ca="1">IF(K$63=$B$39,$AL$39,"")</f>
        <v>0</v>
      </c>
      <c r="L108" s="57"/>
      <c r="M108" s="57">
        <f ca="1">IF(M$63=$B$39,$AL$39,"")</f>
        <v>0</v>
      </c>
      <c r="N108" s="57"/>
      <c r="O108" s="57">
        <f ca="1">IF(O$63=$B$39,$AL$39,"")</f>
        <v>0</v>
      </c>
      <c r="P108" s="57"/>
      <c r="T108" s="57">
        <f ca="1">IF(T$63=$B$39,$AO$39,"")</f>
        <v>0</v>
      </c>
      <c r="U108" s="57"/>
      <c r="V108" s="57">
        <f ca="1">IF(V$63=$B$39,$AO$39,"")</f>
        <v>0</v>
      </c>
      <c r="W108" s="57"/>
      <c r="X108" s="57">
        <f ca="1">IF(X$63=$B$39,$AO$39,"")</f>
        <v>0</v>
      </c>
      <c r="Y108" s="57"/>
      <c r="Z108" s="57">
        <f ca="1">IF(Z$63=$B$39,$AO$39,"")</f>
        <v>0</v>
      </c>
      <c r="AA108" s="57"/>
      <c r="AB108" s="57">
        <f ca="1">IF(AB$63=$B$39,$AO$39,"")</f>
        <v>0</v>
      </c>
      <c r="AC108" s="57"/>
      <c r="AD108" s="57">
        <f ca="1">IF(AD$63=$B$39,$AO$39,"")</f>
        <v>0</v>
      </c>
      <c r="AE108" s="57"/>
      <c r="AF108" s="57">
        <f ca="1">IF(AF$63=$B$39,$AO$39,"")</f>
        <v>0</v>
      </c>
      <c r="AG108" s="57"/>
      <c r="AK108" s="44">
        <v>3</v>
      </c>
      <c r="AM108" s="57">
        <f>IF($AZ$6&gt;2,$L$5,0)</f>
        <v>0</v>
      </c>
      <c r="AN108" s="57"/>
      <c r="AO108" s="88">
        <f>BG107+AO96-AM108</f>
        <v>0</v>
      </c>
      <c r="AP108" s="88">
        <f t="shared" si="120"/>
        <v>0</v>
      </c>
      <c r="AQ108" s="88">
        <f t="shared" si="120"/>
        <v>0</v>
      </c>
      <c r="AR108" s="88">
        <f t="shared" si="120"/>
        <v>0</v>
      </c>
      <c r="AS108" s="88">
        <f t="shared" si="120"/>
        <v>0</v>
      </c>
      <c r="AT108" s="88">
        <f t="shared" si="120"/>
        <v>0</v>
      </c>
      <c r="AU108" s="88">
        <f t="shared" si="120"/>
        <v>0</v>
      </c>
      <c r="AV108" s="57"/>
      <c r="AW108" s="57"/>
      <c r="BD108" s="94">
        <f>SUM(AO97:AU97)</f>
        <v>0</v>
      </c>
      <c r="BE108" s="51">
        <f>BD108-AM109</f>
        <v>0</v>
      </c>
      <c r="BF108" s="95">
        <f>IF(BE108&lt;0,BE108*-1,0)</f>
        <v>0</v>
      </c>
      <c r="BG108" s="44">
        <f>IF(BG96&gt;9+BF108,10+BF108,BG96)</f>
        <v>0</v>
      </c>
      <c r="BH108" s="44">
        <f>IF(BH96+BG108&gt;9+BF108,BH96-(BH96+BG108-(10+BF108)),BH96)</f>
        <v>0</v>
      </c>
      <c r="BI108" s="44">
        <f>IF(BI96+SUM($BG108:BH108)&gt;9+$BF108,BI96-(BI96+SUM($BG108:BH108)-(10+$BF108)),BI96)</f>
        <v>0</v>
      </c>
      <c r="BJ108" s="44">
        <f>IF(BJ96+SUM($BG108:BI108)&gt;9+$BF108,BJ96-(BJ96+SUM($BG108:BI108)-(10+$BF108)),BJ96)</f>
        <v>0</v>
      </c>
      <c r="BK108" s="44">
        <f>IF(BK96+SUM($BG108:BJ108)&gt;9+$BF108,BK96-(BK96+SUM($BG108:BJ108)-(10+$BF108)),BK96)</f>
        <v>0</v>
      </c>
      <c r="BL108" s="44">
        <f>IF(BL96+SUM($BG108:BK108)&gt;9+$BF108,BL96-(BL96+SUM($BG108:BK108)-(10+$BF108)),BL96)</f>
        <v>0</v>
      </c>
      <c r="BM108" s="44">
        <f>IF(BM96+SUM($BG108:BL108)&gt;9+$BF108,BM96-(BM96+SUM($BG108:BL108)-(10+$BF108)),BM96)</f>
        <v>0</v>
      </c>
      <c r="BN108" s="44">
        <f>IF(BF108&lt;0,BF108-(SUM(BG108:BM108)),SUM(BG108:BM108))</f>
        <v>0</v>
      </c>
      <c r="BO108" s="44">
        <f>IF(10+BF108-BN108&gt;0,10+BF108-BN108,0)</f>
        <v>10</v>
      </c>
      <c r="BP108" s="44">
        <f>IF(10+BF108-(BN108+BO114)&gt;0,10+BF108-(BN108+BO114),0)</f>
        <v>10</v>
      </c>
      <c r="BQ108" s="44">
        <f>IF(10+BF108-(BN108+BO114+BP114)&gt;0,10+BF108-(BN108+BP114+BO114),0)</f>
        <v>10</v>
      </c>
      <c r="BR108" s="44">
        <f>IF(10+BF108-(BN108+BQ114+BO114+BP114)&gt;0,10+BF108-(BN108+BP114+BQ114+BO114),0)</f>
        <v>10</v>
      </c>
      <c r="BS108" s="44">
        <f>IF(10+BF108-(BN108+BQ114+BR114+BO114+BP114)&gt;0,10+BF108-(BN108+BP114+BO114+BQ114+BR114),0)</f>
        <v>10</v>
      </c>
      <c r="BT108" s="44">
        <f>IF(10+BF108-(BN108+BQ114+BR114+BS114+BO114+BP114)&gt;0,10+BF108-(BN108+BP114+BO114+BS114+BQ114+BR114),0)</f>
        <v>10</v>
      </c>
      <c r="BU108" s="44">
        <f>IF(10+BF108-(BN108+BQ114+BR114+BT114+BS114+BO114+BP114)&gt;0,10+BF108-(BN108+BP114+BT114+BO114+BS114+BQ114+BR114),0)</f>
        <v>10</v>
      </c>
    </row>
    <row r="109" spans="1:73" s="44" customFormat="1" ht="15.4" hidden="1" thickBot="1" x14ac:dyDescent="0.45">
      <c r="A109" s="44">
        <v>16</v>
      </c>
      <c r="C109" s="57">
        <f ca="1">IF(C$63=$B$40,$AL$40,"")</f>
        <v>0</v>
      </c>
      <c r="D109" s="57"/>
      <c r="E109" s="57">
        <f ca="1">IF(E$63=$B$40,$AL$40,"")</f>
        <v>0</v>
      </c>
      <c r="F109" s="57"/>
      <c r="G109" s="57">
        <f ca="1">IF(G$63=$B$40,$AL$40,"")</f>
        <v>0</v>
      </c>
      <c r="H109" s="57"/>
      <c r="I109" s="57">
        <f ca="1">IF(I$63=$B$40,$AL$40,"")</f>
        <v>0</v>
      </c>
      <c r="J109" s="57"/>
      <c r="K109" s="57">
        <f ca="1">IF(K$63=$B$40,$AL$40,"")</f>
        <v>0</v>
      </c>
      <c r="L109" s="57"/>
      <c r="M109" s="57">
        <f ca="1">IF(M$63=$B$40,$AL$40,"")</f>
        <v>0</v>
      </c>
      <c r="N109" s="57"/>
      <c r="O109" s="57">
        <f ca="1">IF(O$63=$B$40,$AL$40,"")</f>
        <v>0</v>
      </c>
      <c r="P109" s="57"/>
      <c r="T109" s="57">
        <f ca="1">IF(T$63=$B$40,$AO$40,"")</f>
        <v>0</v>
      </c>
      <c r="U109" s="57"/>
      <c r="V109" s="57">
        <f ca="1">IF(V$63=$B$40,$AO$40,"")</f>
        <v>0</v>
      </c>
      <c r="W109" s="57"/>
      <c r="X109" s="57">
        <f ca="1">IF(X$63=$B$40,$AO$40,"")</f>
        <v>0</v>
      </c>
      <c r="Y109" s="57"/>
      <c r="Z109" s="57">
        <f ca="1">IF(Z$63=$B$40,$AO$40,"")</f>
        <v>0</v>
      </c>
      <c r="AA109" s="57"/>
      <c r="AB109" s="57">
        <f ca="1">IF(AB$63=$B$40,$AO$40,"")</f>
        <v>0</v>
      </c>
      <c r="AC109" s="57"/>
      <c r="AD109" s="57">
        <f ca="1">IF(AD$63=$B$40,$AO$40,"")</f>
        <v>0</v>
      </c>
      <c r="AE109" s="57"/>
      <c r="AF109" s="57">
        <f ca="1">IF(AF$63=$B$40,$AO$40,"")</f>
        <v>0</v>
      </c>
      <c r="AG109" s="57"/>
      <c r="AK109" s="44">
        <v>4</v>
      </c>
      <c r="AM109" s="57">
        <f>IF($AZ$6&gt;3,$L$5,0)</f>
        <v>0</v>
      </c>
      <c r="AN109" s="57"/>
      <c r="AO109" s="88">
        <f>BG108+AO97-AM109</f>
        <v>0</v>
      </c>
      <c r="AP109" s="88">
        <f t="shared" si="120"/>
        <v>0</v>
      </c>
      <c r="AQ109" s="88">
        <f t="shared" si="120"/>
        <v>0</v>
      </c>
      <c r="AR109" s="88">
        <f t="shared" si="120"/>
        <v>0</v>
      </c>
      <c r="AS109" s="88">
        <f t="shared" si="120"/>
        <v>0</v>
      </c>
      <c r="AT109" s="88">
        <f t="shared" si="120"/>
        <v>0</v>
      </c>
      <c r="AU109" s="88">
        <f t="shared" si="120"/>
        <v>0</v>
      </c>
      <c r="AV109" s="57"/>
      <c r="AW109" s="57"/>
      <c r="BD109" s="96">
        <f>SUM(AO98:AU98)</f>
        <v>0</v>
      </c>
      <c r="BE109" s="97">
        <f>BD109-AM110</f>
        <v>0</v>
      </c>
      <c r="BF109" s="98">
        <f>IF(BE109&lt;0,BE109*-1,0)</f>
        <v>0</v>
      </c>
      <c r="BG109" s="44">
        <f>IF(BG97&gt;9+BF109,10+BF109,BG97)</f>
        <v>0</v>
      </c>
      <c r="BH109" s="44">
        <f>IF(BH97+BG109&gt;9+BF109,BH97-(BH97+BG109-(10+BF109)),BH97)</f>
        <v>0</v>
      </c>
      <c r="BI109" s="44">
        <f>IF(BI97+SUM($BG109:BH109)&gt;9+$BF109,BI97-(BI97+SUM($BG109:BH109)-(10+$BF109)),BI97)</f>
        <v>0</v>
      </c>
      <c r="BJ109" s="44">
        <f>IF(BJ97+SUM($BG109:BI109)&gt;9+$BF109,BJ97-(BJ97+SUM($BG109:BI109)-(10+$BF109)),BJ97)</f>
        <v>0</v>
      </c>
      <c r="BK109" s="44">
        <f>IF(BK97+SUM($BG109:BJ109)&gt;9+$BF109,BK97-(BK97+SUM($BG109:BJ109)-(10+$BF109)),BK97)</f>
        <v>0</v>
      </c>
      <c r="BL109" s="44">
        <f>IF(BL97+SUM($BG109:BK109)&gt;9+$BF109,BL97-(BL97+SUM($BG109:BK109)-(10+$BF109)),BL97)</f>
        <v>0</v>
      </c>
      <c r="BM109" s="44">
        <f>IF(BM97+SUM($BG109:BL109)&gt;9+$BF109,BM97-(BM97+SUM($BG109:BL109)-(10+$BF109)),BM97)</f>
        <v>0</v>
      </c>
      <c r="BN109" s="44">
        <f>IF(BF109&lt;0,BF109-(SUM(BG109:BM109)),SUM(BG109:BM109))</f>
        <v>0</v>
      </c>
      <c r="BO109" s="44">
        <f>IF(10+BF109-BN109&gt;0,10+BF109-BN109,0)</f>
        <v>10</v>
      </c>
      <c r="BP109" s="44">
        <f>IF(10+BF109-(BN109+BO115)&gt;0,10+BF109-(BN109+BO115),0)</f>
        <v>10</v>
      </c>
      <c r="BQ109" s="44">
        <f>IF(10+BF109-(BN109+BO115+BP115)&gt;0,10+BF109-(BN109+BP115+BO115),0)</f>
        <v>10</v>
      </c>
      <c r="BR109" s="44">
        <f>IF(10+BF109-(BN109+BQ115+BO115+BP115)&gt;0,10+BF109-(BN109+BP115+BQ115+BO115),0)</f>
        <v>10</v>
      </c>
      <c r="BS109" s="44">
        <f>IF(10+BF109-(BN109+BQ115+BR115+BO115+BP115)&gt;0,10+BF109-(BN109+BP115+BO115+BQ115+BR115),0)</f>
        <v>10</v>
      </c>
      <c r="BT109" s="44">
        <f>IF(10+BF109-(BN109+BQ115+BR115+BS115+BO115+BP115)&gt;0,10+BF109-(BN109+BP115+BO115+BS115+BQ115+BR115),0)</f>
        <v>10</v>
      </c>
      <c r="BU109" s="44">
        <f>IF(10+BF109-(BN109+BQ115+BR115+BT115+BS115+BO115+BP115)&gt;0,10+BF109-(BN109+BP115+BT115+BO115+BS115+BQ115+BR115),0)</f>
        <v>10</v>
      </c>
    </row>
    <row r="110" spans="1:73" s="44" customFormat="1" ht="15" hidden="1" x14ac:dyDescent="0.4">
      <c r="A110" s="44">
        <v>17</v>
      </c>
      <c r="C110" s="57">
        <f ca="1">IF(C$63=$B$41,$AL$41,"")</f>
        <v>0</v>
      </c>
      <c r="D110" s="57"/>
      <c r="E110" s="57">
        <f ca="1">IF(E$63=$B$41,$AL$41,"")</f>
        <v>0</v>
      </c>
      <c r="F110" s="57"/>
      <c r="G110" s="57">
        <f ca="1">IF(G$63=$B$41,$AL$41,"")</f>
        <v>0</v>
      </c>
      <c r="H110" s="57"/>
      <c r="I110" s="57">
        <f ca="1">IF(I$63=$B$41,$AL$41,"")</f>
        <v>0</v>
      </c>
      <c r="J110" s="57"/>
      <c r="K110" s="57">
        <f ca="1">IF(K$63=$B$41,$AL$41,"")</f>
        <v>0</v>
      </c>
      <c r="L110" s="57"/>
      <c r="M110" s="57">
        <f ca="1">IF(M$63=$B$41,$AL$41,"")</f>
        <v>0</v>
      </c>
      <c r="N110" s="57"/>
      <c r="O110" s="57">
        <f ca="1">IF(O$63=$B$41,$AL$41,"")</f>
        <v>0</v>
      </c>
      <c r="P110" s="57"/>
      <c r="T110" s="57">
        <f ca="1">IF(T$63=$B$41,$AO$41,"")</f>
        <v>0</v>
      </c>
      <c r="U110" s="57"/>
      <c r="V110" s="57">
        <f ca="1">IF(V$63=$B$41,$AO$41,"")</f>
        <v>0</v>
      </c>
      <c r="W110" s="57"/>
      <c r="X110" s="57">
        <f ca="1">IF(X$63=$B$41,$AO$41,"")</f>
        <v>0</v>
      </c>
      <c r="Y110" s="57"/>
      <c r="Z110" s="57">
        <f ca="1">IF(Z$63=$B$41,$AO$41,"")</f>
        <v>0</v>
      </c>
      <c r="AA110" s="57"/>
      <c r="AB110" s="57">
        <f ca="1">IF(AB$63=$B$41,$AO$41,"")</f>
        <v>0</v>
      </c>
      <c r="AC110" s="57"/>
      <c r="AD110" s="57">
        <f ca="1">IF(AD$63=$B$41,$AO$41,"")</f>
        <v>0</v>
      </c>
      <c r="AE110" s="57"/>
      <c r="AF110" s="57">
        <f ca="1">IF(AF$63=$B$41,$AO$41,"")</f>
        <v>0</v>
      </c>
      <c r="AG110" s="57"/>
      <c r="AK110" s="44">
        <v>5</v>
      </c>
      <c r="AM110" s="57">
        <f>IF($AZ$6&gt;4,$L$5,0)</f>
        <v>0</v>
      </c>
      <c r="AN110" s="57"/>
      <c r="AO110" s="88">
        <f>BG109+AO98-AM110</f>
        <v>0</v>
      </c>
      <c r="AP110" s="88">
        <f t="shared" si="120"/>
        <v>0</v>
      </c>
      <c r="AQ110" s="88">
        <f t="shared" si="120"/>
        <v>0</v>
      </c>
      <c r="AR110" s="88">
        <f t="shared" si="120"/>
        <v>0</v>
      </c>
      <c r="AS110" s="88">
        <f t="shared" si="120"/>
        <v>0</v>
      </c>
      <c r="AT110" s="88">
        <f t="shared" si="120"/>
        <v>0</v>
      </c>
      <c r="AU110" s="88">
        <f t="shared" si="120"/>
        <v>0</v>
      </c>
      <c r="AV110" s="57"/>
      <c r="AW110" s="57"/>
      <c r="BO110" s="44" t="s">
        <v>105</v>
      </c>
    </row>
    <row r="111" spans="1:73" s="44" customFormat="1" ht="15" hidden="1" x14ac:dyDescent="0.4">
      <c r="A111" s="44">
        <v>18</v>
      </c>
      <c r="C111" s="57">
        <f ca="1">IF(C$63=$B$42,$AL$42,"")</f>
        <v>0</v>
      </c>
      <c r="D111" s="57"/>
      <c r="E111" s="57">
        <f ca="1">IF(E$63=$B$42,$AL$42,"")</f>
        <v>0</v>
      </c>
      <c r="F111" s="57"/>
      <c r="G111" s="57">
        <f ca="1">IF(G$63=$B$42,$AL$42,"")</f>
        <v>0</v>
      </c>
      <c r="H111" s="57"/>
      <c r="I111" s="57">
        <f ca="1">IF(I$63=$B$42,$AL$42,"")</f>
        <v>0</v>
      </c>
      <c r="J111" s="57"/>
      <c r="K111" s="57">
        <f ca="1">IF(K$63=$B$42,$AL$42,"")</f>
        <v>0</v>
      </c>
      <c r="L111" s="57"/>
      <c r="M111" s="57">
        <f ca="1">IF(M$63=$B$42,$AL$42,"")</f>
        <v>0</v>
      </c>
      <c r="N111" s="57"/>
      <c r="O111" s="57">
        <f ca="1">IF(O$63=$B$42,$AL$42,"")</f>
        <v>0</v>
      </c>
      <c r="P111" s="57"/>
      <c r="T111" s="57">
        <f ca="1">IF(T$63=$B$42,$AO$42,"")</f>
        <v>0</v>
      </c>
      <c r="U111" s="57"/>
      <c r="V111" s="57">
        <f ca="1">IF(V$63=$B$42,$AO$42,"")</f>
        <v>0</v>
      </c>
      <c r="W111" s="57"/>
      <c r="X111" s="57">
        <f ca="1">IF(X$63=$B$42,$AO$42,"")</f>
        <v>0</v>
      </c>
      <c r="Y111" s="57"/>
      <c r="Z111" s="57">
        <f ca="1">IF(Z$63=$B$42,$AO$42,"")</f>
        <v>0</v>
      </c>
      <c r="AA111" s="57"/>
      <c r="AB111" s="57">
        <f ca="1">IF(AB$63=$B$42,$AO$42,"")</f>
        <v>0</v>
      </c>
      <c r="AC111" s="57"/>
      <c r="AD111" s="57">
        <f ca="1">IF(AD$63=$B$42,$AO$42,"")</f>
        <v>0</v>
      </c>
      <c r="AE111" s="57"/>
      <c r="AF111" s="57">
        <f ca="1">IF(AF$63=$B$42,$AO$42,"")</f>
        <v>0</v>
      </c>
      <c r="AG111" s="57"/>
      <c r="AM111" s="99"/>
      <c r="AN111" s="99"/>
      <c r="AO111" s="99"/>
      <c r="AP111" s="99"/>
      <c r="AQ111" s="99"/>
      <c r="AR111" s="99"/>
      <c r="AS111" s="99"/>
      <c r="BA111" s="44" t="s">
        <v>82</v>
      </c>
      <c r="BG111" s="44">
        <f>IF(BG99&gt;9,10,BG99)</f>
        <v>0</v>
      </c>
      <c r="BH111" s="44">
        <f t="shared" ref="BG111:BM115" si="121">IF(BH99&gt;9,10,BH99)</f>
        <v>0</v>
      </c>
      <c r="BI111" s="44">
        <f t="shared" si="121"/>
        <v>0</v>
      </c>
      <c r="BJ111" s="44">
        <f t="shared" si="121"/>
        <v>0</v>
      </c>
      <c r="BK111" s="44">
        <f t="shared" si="121"/>
        <v>0</v>
      </c>
      <c r="BL111" s="44">
        <f t="shared" si="121"/>
        <v>0</v>
      </c>
      <c r="BM111" s="44">
        <f t="shared" si="121"/>
        <v>0</v>
      </c>
      <c r="BO111" s="44">
        <f>IF(BG111&gt;BO105,BO105,BG111)</f>
        <v>0</v>
      </c>
      <c r="BP111" s="44">
        <f t="shared" ref="BP111:BU115" si="122">IF(BH111&gt;BP105,BP105,BH111)</f>
        <v>0</v>
      </c>
      <c r="BQ111" s="44">
        <f t="shared" si="122"/>
        <v>0</v>
      </c>
      <c r="BR111" s="44">
        <f t="shared" si="122"/>
        <v>0</v>
      </c>
      <c r="BS111" s="44">
        <f t="shared" si="122"/>
        <v>0</v>
      </c>
      <c r="BT111" s="44">
        <f t="shared" si="122"/>
        <v>0</v>
      </c>
      <c r="BU111" s="44">
        <f t="shared" si="122"/>
        <v>0</v>
      </c>
    </row>
    <row r="112" spans="1:73" s="44" customFormat="1" ht="15" hidden="1" x14ac:dyDescent="0.4">
      <c r="A112" s="44">
        <v>19</v>
      </c>
      <c r="C112" s="57">
        <f ca="1">IF(C$63=$B$43,$AL$43,"")</f>
        <v>0</v>
      </c>
      <c r="D112" s="57"/>
      <c r="E112" s="57">
        <f ca="1">IF(E$63=$B$43,$AL$43,"")</f>
        <v>0</v>
      </c>
      <c r="F112" s="57"/>
      <c r="G112" s="57">
        <f ca="1">IF(G$63=$B$43,$AL$43,"")</f>
        <v>0</v>
      </c>
      <c r="H112" s="57"/>
      <c r="I112" s="57">
        <f ca="1">IF(I$63=$B$43,$AL$43,"")</f>
        <v>0</v>
      </c>
      <c r="J112" s="57"/>
      <c r="K112" s="57">
        <f ca="1">IF(K$63=$B$43,$AL$43,"")</f>
        <v>0</v>
      </c>
      <c r="L112" s="57"/>
      <c r="M112" s="57">
        <f ca="1">IF(M$63=$B$43,$AL$43,"")</f>
        <v>0</v>
      </c>
      <c r="N112" s="57"/>
      <c r="O112" s="57">
        <f ca="1">IF(O$63=$B$43,$AL$43,"")</f>
        <v>0</v>
      </c>
      <c r="P112" s="57"/>
      <c r="T112" s="57">
        <f ca="1">IF(T$63=$B$43,$AO$43,"")</f>
        <v>0</v>
      </c>
      <c r="U112" s="57"/>
      <c r="V112" s="57">
        <f ca="1">IF(V$63=$B$43,$AO$43,"")</f>
        <v>0</v>
      </c>
      <c r="W112" s="57"/>
      <c r="X112" s="57">
        <f ca="1">IF(X$63=$B$43,$AO$43,"")</f>
        <v>0</v>
      </c>
      <c r="Y112" s="57"/>
      <c r="Z112" s="57">
        <f ca="1">IF(Z$63=$B$43,$AO$43,"")</f>
        <v>0</v>
      </c>
      <c r="AA112" s="57"/>
      <c r="AB112" s="57">
        <f ca="1">IF(AB$63=$B$43,$AO$43,"")</f>
        <v>0</v>
      </c>
      <c r="AC112" s="57"/>
      <c r="AD112" s="57">
        <f ca="1">IF(AD$63=$B$43,$AO$43,"")</f>
        <v>0</v>
      </c>
      <c r="AE112" s="57"/>
      <c r="AF112" s="57">
        <f ca="1">IF(AF$63=$B$43,$AO$43,"")</f>
        <v>0</v>
      </c>
      <c r="AG112" s="57"/>
      <c r="AK112" s="44">
        <v>6</v>
      </c>
      <c r="AM112" s="57">
        <f>IF(AU106&lt;0,AU106,0)*-1</f>
        <v>0</v>
      </c>
      <c r="AN112" s="57"/>
      <c r="AO112" s="88">
        <f>BO111+AO100-AM112</f>
        <v>0</v>
      </c>
      <c r="AP112" s="88">
        <f t="shared" ref="AP112:AU116" si="123">IF(AO112&lt;0,AP100+BP111+AO112,AP100+BP111)</f>
        <v>0</v>
      </c>
      <c r="AQ112" s="88">
        <f t="shared" si="123"/>
        <v>0</v>
      </c>
      <c r="AR112" s="88">
        <f t="shared" si="123"/>
        <v>0</v>
      </c>
      <c r="AS112" s="88">
        <f t="shared" si="123"/>
        <v>0</v>
      </c>
      <c r="AT112" s="88">
        <f t="shared" si="123"/>
        <v>0</v>
      </c>
      <c r="AU112" s="88">
        <f t="shared" si="123"/>
        <v>0</v>
      </c>
      <c r="AV112" s="57"/>
      <c r="AW112" s="57"/>
      <c r="BG112" s="44">
        <f t="shared" si="121"/>
        <v>0</v>
      </c>
      <c r="BH112" s="44">
        <f t="shared" si="121"/>
        <v>0</v>
      </c>
      <c r="BI112" s="44">
        <f t="shared" si="121"/>
        <v>0</v>
      </c>
      <c r="BJ112" s="44">
        <f t="shared" si="121"/>
        <v>0</v>
      </c>
      <c r="BK112" s="44">
        <f t="shared" si="121"/>
        <v>0</v>
      </c>
      <c r="BL112" s="44">
        <f t="shared" si="121"/>
        <v>0</v>
      </c>
      <c r="BM112" s="44">
        <f t="shared" si="121"/>
        <v>0</v>
      </c>
      <c r="BO112" s="44">
        <f>IF(BG112&gt;BO106,BO106,BG112)</f>
        <v>0</v>
      </c>
      <c r="BP112" s="44">
        <f t="shared" si="122"/>
        <v>0</v>
      </c>
      <c r="BQ112" s="44">
        <f t="shared" si="122"/>
        <v>0</v>
      </c>
      <c r="BR112" s="44">
        <f t="shared" si="122"/>
        <v>0</v>
      </c>
      <c r="BS112" s="44">
        <f t="shared" si="122"/>
        <v>0</v>
      </c>
      <c r="BT112" s="44">
        <f t="shared" si="122"/>
        <v>0</v>
      </c>
      <c r="BU112" s="44">
        <f t="shared" si="122"/>
        <v>0</v>
      </c>
    </row>
    <row r="113" spans="1:73" s="44" customFormat="1" ht="15" hidden="1" x14ac:dyDescent="0.4">
      <c r="A113" s="44">
        <v>20</v>
      </c>
      <c r="C113" s="57">
        <f ca="1">IF(C$63=$B$44,$AL$44,"")</f>
        <v>0</v>
      </c>
      <c r="D113" s="57"/>
      <c r="E113" s="57">
        <f ca="1">IF(E$63=$B$44,$AL$44,"")</f>
        <v>0</v>
      </c>
      <c r="F113" s="57"/>
      <c r="G113" s="57">
        <f ca="1">IF(G$63=$B$44,$AL$44,"")</f>
        <v>0</v>
      </c>
      <c r="H113" s="57"/>
      <c r="I113" s="57">
        <f ca="1">IF(I$63=$B$44,$AL$44,"")</f>
        <v>0</v>
      </c>
      <c r="J113" s="57"/>
      <c r="K113" s="57">
        <f ca="1">IF(K$63=$B$44,$AL$44,"")</f>
        <v>0</v>
      </c>
      <c r="L113" s="57"/>
      <c r="M113" s="57">
        <f ca="1">IF(M$63=$B$44,$AL$44,"")</f>
        <v>0</v>
      </c>
      <c r="N113" s="57"/>
      <c r="O113" s="57">
        <f ca="1">IF(O$63=$B$44,$AL$44,"")</f>
        <v>0</v>
      </c>
      <c r="P113" s="57"/>
      <c r="T113" s="57">
        <f ca="1">IF(T$63=$B$44,$AO$44,"")</f>
        <v>0</v>
      </c>
      <c r="U113" s="57"/>
      <c r="V113" s="57">
        <f ca="1">IF(V$63=$B$44,$AO$44,"")</f>
        <v>0</v>
      </c>
      <c r="W113" s="57"/>
      <c r="X113" s="57">
        <f ca="1">IF(X$63=$B$44,$AO$44,"")</f>
        <v>0</v>
      </c>
      <c r="Y113" s="57"/>
      <c r="Z113" s="57">
        <f ca="1">IF(Z$63=$B$44,$AO$44,"")</f>
        <v>0</v>
      </c>
      <c r="AA113" s="57"/>
      <c r="AB113" s="57">
        <f ca="1">IF(AB$63=$B$44,$AO$44,"")</f>
        <v>0</v>
      </c>
      <c r="AC113" s="57"/>
      <c r="AD113" s="57">
        <f ca="1">IF(AD$63=$B$44,$AO$44,"")</f>
        <v>0</v>
      </c>
      <c r="AE113" s="57"/>
      <c r="AF113" s="57">
        <f ca="1">IF(AF$63=$B$44,$AO$44,"")</f>
        <v>0</v>
      </c>
      <c r="AG113" s="57"/>
      <c r="AK113" s="44">
        <v>7</v>
      </c>
      <c r="AM113" s="57">
        <f>IF(AU107&lt;0,AU107,0)*-1</f>
        <v>0</v>
      </c>
      <c r="AN113" s="57"/>
      <c r="AO113" s="88">
        <f>BO112+AO101-AM113</f>
        <v>0</v>
      </c>
      <c r="AP113" s="88">
        <f t="shared" si="123"/>
        <v>0</v>
      </c>
      <c r="AQ113" s="88">
        <f t="shared" si="123"/>
        <v>0</v>
      </c>
      <c r="AR113" s="88">
        <f t="shared" si="123"/>
        <v>0</v>
      </c>
      <c r="AS113" s="88">
        <f t="shared" si="123"/>
        <v>0</v>
      </c>
      <c r="AT113" s="88">
        <f t="shared" si="123"/>
        <v>0</v>
      </c>
      <c r="AU113" s="88">
        <f t="shared" si="123"/>
        <v>0</v>
      </c>
      <c r="AV113" s="57"/>
      <c r="AW113" s="57"/>
      <c r="BG113" s="44">
        <f t="shared" si="121"/>
        <v>0</v>
      </c>
      <c r="BH113" s="44">
        <f t="shared" si="121"/>
        <v>0</v>
      </c>
      <c r="BI113" s="44">
        <f t="shared" si="121"/>
        <v>0</v>
      </c>
      <c r="BJ113" s="44">
        <f t="shared" si="121"/>
        <v>0</v>
      </c>
      <c r="BK113" s="44">
        <f t="shared" si="121"/>
        <v>0</v>
      </c>
      <c r="BL113" s="44">
        <f t="shared" si="121"/>
        <v>0</v>
      </c>
      <c r="BM113" s="44">
        <f t="shared" si="121"/>
        <v>0</v>
      </c>
      <c r="BO113" s="44">
        <f>IF(BG113&gt;BO107,BO107,BG113)</f>
        <v>0</v>
      </c>
      <c r="BP113" s="44">
        <f t="shared" si="122"/>
        <v>0</v>
      </c>
      <c r="BQ113" s="44">
        <f t="shared" si="122"/>
        <v>0</v>
      </c>
      <c r="BR113" s="44">
        <f t="shared" si="122"/>
        <v>0</v>
      </c>
      <c r="BS113" s="44">
        <f t="shared" si="122"/>
        <v>0</v>
      </c>
      <c r="BT113" s="44">
        <f t="shared" si="122"/>
        <v>0</v>
      </c>
      <c r="BU113" s="44">
        <f t="shared" si="122"/>
        <v>0</v>
      </c>
    </row>
    <row r="114" spans="1:73" s="44" customFormat="1" ht="15" hidden="1" x14ac:dyDescent="0.4">
      <c r="AK114" s="44">
        <v>8</v>
      </c>
      <c r="AM114" s="57">
        <f>IF(AU108&lt;0,AU108,0)*-1</f>
        <v>0</v>
      </c>
      <c r="AN114" s="57"/>
      <c r="AO114" s="88">
        <f>BO113+AO102-AM114</f>
        <v>0</v>
      </c>
      <c r="AP114" s="88">
        <f t="shared" si="123"/>
        <v>0</v>
      </c>
      <c r="AQ114" s="88">
        <f t="shared" si="123"/>
        <v>0</v>
      </c>
      <c r="AR114" s="88">
        <f t="shared" si="123"/>
        <v>0</v>
      </c>
      <c r="AS114" s="88">
        <f t="shared" si="123"/>
        <v>0</v>
      </c>
      <c r="AT114" s="88">
        <f t="shared" si="123"/>
        <v>0</v>
      </c>
      <c r="AU114" s="88">
        <f t="shared" si="123"/>
        <v>0</v>
      </c>
      <c r="AV114" s="57"/>
      <c r="AW114" s="57"/>
      <c r="BG114" s="44">
        <f t="shared" si="121"/>
        <v>0</v>
      </c>
      <c r="BH114" s="44">
        <f t="shared" si="121"/>
        <v>0</v>
      </c>
      <c r="BI114" s="44">
        <f t="shared" si="121"/>
        <v>0</v>
      </c>
      <c r="BJ114" s="44">
        <f t="shared" si="121"/>
        <v>0</v>
      </c>
      <c r="BK114" s="44">
        <f t="shared" si="121"/>
        <v>0</v>
      </c>
      <c r="BL114" s="44">
        <f t="shared" si="121"/>
        <v>0</v>
      </c>
      <c r="BM114" s="44">
        <f t="shared" si="121"/>
        <v>0</v>
      </c>
      <c r="BO114" s="44">
        <f>IF(BG114&gt;BO108,BO108,BG114)</f>
        <v>0</v>
      </c>
      <c r="BP114" s="44">
        <f t="shared" si="122"/>
        <v>0</v>
      </c>
      <c r="BQ114" s="44">
        <f t="shared" si="122"/>
        <v>0</v>
      </c>
      <c r="BR114" s="44">
        <f t="shared" si="122"/>
        <v>0</v>
      </c>
      <c r="BS114" s="44">
        <f t="shared" si="122"/>
        <v>0</v>
      </c>
      <c r="BT114" s="44">
        <f t="shared" si="122"/>
        <v>0</v>
      </c>
      <c r="BU114" s="44">
        <f t="shared" si="122"/>
        <v>0</v>
      </c>
    </row>
    <row r="115" spans="1:73" s="44" customFormat="1" ht="15" hidden="1" x14ac:dyDescent="0.4">
      <c r="AK115" s="44">
        <v>9</v>
      </c>
      <c r="AM115" s="57">
        <f>IF(AU109&lt;0,AU109,0)*-1</f>
        <v>0</v>
      </c>
      <c r="AN115" s="57"/>
      <c r="AO115" s="88">
        <f>BO114+AO103-AM115</f>
        <v>0</v>
      </c>
      <c r="AP115" s="88">
        <f t="shared" si="123"/>
        <v>0</v>
      </c>
      <c r="AQ115" s="88">
        <f t="shared" si="123"/>
        <v>0</v>
      </c>
      <c r="AR115" s="88">
        <f t="shared" si="123"/>
        <v>0</v>
      </c>
      <c r="AS115" s="88">
        <f t="shared" si="123"/>
        <v>0</v>
      </c>
      <c r="AT115" s="88">
        <f t="shared" si="123"/>
        <v>0</v>
      </c>
      <c r="AU115" s="88">
        <f t="shared" si="123"/>
        <v>0</v>
      </c>
      <c r="AV115" s="57"/>
      <c r="AW115" s="57"/>
      <c r="BG115" s="44">
        <f t="shared" si="121"/>
        <v>0</v>
      </c>
      <c r="BH115" s="44">
        <f t="shared" si="121"/>
        <v>0</v>
      </c>
      <c r="BI115" s="44">
        <f t="shared" si="121"/>
        <v>0</v>
      </c>
      <c r="BJ115" s="44">
        <f t="shared" si="121"/>
        <v>0</v>
      </c>
      <c r="BK115" s="44">
        <f t="shared" si="121"/>
        <v>0</v>
      </c>
      <c r="BL115" s="44">
        <f t="shared" si="121"/>
        <v>0</v>
      </c>
      <c r="BM115" s="44">
        <f t="shared" si="121"/>
        <v>0</v>
      </c>
      <c r="BO115" s="44">
        <f>IF(BG115&gt;BO109,BO109,BG115)</f>
        <v>0</v>
      </c>
      <c r="BP115" s="44">
        <f t="shared" si="122"/>
        <v>0</v>
      </c>
      <c r="BQ115" s="44">
        <f t="shared" si="122"/>
        <v>0</v>
      </c>
      <c r="BR115" s="44">
        <f t="shared" si="122"/>
        <v>0</v>
      </c>
      <c r="BS115" s="44">
        <f t="shared" si="122"/>
        <v>0</v>
      </c>
      <c r="BT115" s="44">
        <f t="shared" si="122"/>
        <v>0</v>
      </c>
      <c r="BU115" s="44">
        <f t="shared" si="122"/>
        <v>0</v>
      </c>
    </row>
    <row r="116" spans="1:73" s="44" customFormat="1" ht="15" hidden="1" x14ac:dyDescent="0.4">
      <c r="AK116" s="44">
        <v>10</v>
      </c>
      <c r="AM116" s="57">
        <f>IF(AU110&lt;0,AU110,0)*-1</f>
        <v>0</v>
      </c>
      <c r="AN116" s="57"/>
      <c r="AO116" s="88">
        <f>BO115+AO104-AM116</f>
        <v>0</v>
      </c>
      <c r="AP116" s="88">
        <f t="shared" si="123"/>
        <v>0</v>
      </c>
      <c r="AQ116" s="88">
        <f t="shared" si="123"/>
        <v>0</v>
      </c>
      <c r="AR116" s="88">
        <f t="shared" si="123"/>
        <v>0</v>
      </c>
      <c r="AS116" s="88">
        <f t="shared" si="123"/>
        <v>0</v>
      </c>
      <c r="AT116" s="88">
        <f t="shared" si="123"/>
        <v>0</v>
      </c>
      <c r="AU116" s="88">
        <f t="shared" si="123"/>
        <v>0</v>
      </c>
      <c r="AV116" s="57"/>
      <c r="AW116" s="57"/>
    </row>
    <row r="117" spans="1:73" s="44" customFormat="1" ht="15" hidden="1" x14ac:dyDescent="0.4">
      <c r="A117" s="44">
        <v>1</v>
      </c>
      <c r="C117" s="57">
        <f ca="1">IF(C$63=$B$48,$AL$48,"")</f>
        <v>0</v>
      </c>
      <c r="D117" s="57"/>
      <c r="E117" s="57">
        <f ca="1">IF(E$63=$B$48,$AL$48,"")</f>
        <v>0</v>
      </c>
      <c r="F117" s="57"/>
      <c r="G117" s="57">
        <f ca="1">IF(G$63=$B$48,$AL$48,"")</f>
        <v>0</v>
      </c>
      <c r="H117" s="57"/>
      <c r="I117" s="57">
        <f ca="1">IF(I$63=$B$48,$AL$48,"")</f>
        <v>0</v>
      </c>
      <c r="J117" s="57"/>
      <c r="K117" s="57">
        <f ca="1">IF(K$63=$B$48,$AL$48,"")</f>
        <v>0</v>
      </c>
      <c r="L117" s="57"/>
      <c r="M117" s="57">
        <f ca="1">IF(M$63=$B$48,$AL$48,"")</f>
        <v>0</v>
      </c>
      <c r="N117" s="57"/>
      <c r="O117" s="57">
        <f ca="1">IF(O$63=$B$48,$AL$48,"")</f>
        <v>0</v>
      </c>
      <c r="P117" s="57"/>
      <c r="T117" s="57">
        <f ca="1">IF(T$63=$B$48,$AO$48,"")</f>
        <v>0</v>
      </c>
      <c r="U117" s="57"/>
      <c r="V117" s="57">
        <f ca="1">IF(V$63=$B$48,$AO$48,"")</f>
        <v>0</v>
      </c>
      <c r="W117" s="57"/>
      <c r="X117" s="57">
        <f ca="1">IF(X$63=$B$48,$AO$48,"")</f>
        <v>0</v>
      </c>
      <c r="Y117" s="57"/>
      <c r="Z117" s="57">
        <f ca="1">IF(Z$63=$B$48,$AO$48,"")</f>
        <v>0</v>
      </c>
      <c r="AA117" s="57"/>
      <c r="AB117" s="57">
        <f ca="1">IF(AB$63=$B$48,$AO$48,"")</f>
        <v>0</v>
      </c>
      <c r="AC117" s="57"/>
      <c r="AD117" s="57">
        <f ca="1">IF(AD$63=$B$48,$AO$48,"")</f>
        <v>0</v>
      </c>
      <c r="AE117" s="57"/>
      <c r="AF117" s="57">
        <f ca="1">IF(AF$63=$B$48,$AO$48,"")</f>
        <v>0</v>
      </c>
      <c r="AG117" s="57"/>
      <c r="AM117" s="99"/>
      <c r="AN117" s="99"/>
      <c r="AO117" s="99"/>
      <c r="AP117" s="99"/>
      <c r="AQ117" s="99"/>
      <c r="AR117" s="99"/>
      <c r="AS117" s="99"/>
    </row>
    <row r="118" spans="1:73" s="44" customFormat="1" ht="15" hidden="1" x14ac:dyDescent="0.4">
      <c r="A118" s="44">
        <v>2</v>
      </c>
      <c r="C118" s="57">
        <f ca="1">IF(C$63=$B$49,$AL$49,"")</f>
        <v>0</v>
      </c>
      <c r="D118" s="57"/>
      <c r="E118" s="57">
        <f ca="1">IF(E$63=$B$49,$AL$49,"")</f>
        <v>0</v>
      </c>
      <c r="F118" s="57"/>
      <c r="G118" s="57">
        <f ca="1">IF(G$63=$B$49,$AL$49,"")</f>
        <v>0</v>
      </c>
      <c r="H118" s="57"/>
      <c r="I118" s="57">
        <f ca="1">IF(I$63=$B$49,$AL$49,"")</f>
        <v>0</v>
      </c>
      <c r="J118" s="57"/>
      <c r="K118" s="57">
        <f ca="1">IF(K$63=$B$49,$AL$49,"")</f>
        <v>0</v>
      </c>
      <c r="L118" s="57"/>
      <c r="M118" s="57">
        <f ca="1">IF(M$63=$B$49,$AL$49,"")</f>
        <v>0</v>
      </c>
      <c r="N118" s="57"/>
      <c r="O118" s="57">
        <f ca="1">IF(O$63=$B$49,$AL$49,"")</f>
        <v>0</v>
      </c>
      <c r="P118" s="57"/>
      <c r="T118" s="57">
        <f ca="1">IF(T$63=$B$49,$AO$49,"")</f>
        <v>0</v>
      </c>
      <c r="U118" s="57"/>
      <c r="V118" s="57">
        <f ca="1">IF(V$63=$B$49,$AO$49,"")</f>
        <v>0</v>
      </c>
      <c r="W118" s="57"/>
      <c r="X118" s="57">
        <f ca="1">IF(X$63=$B$49,$AO$49,"")</f>
        <v>0</v>
      </c>
      <c r="Y118" s="57"/>
      <c r="Z118" s="57">
        <f ca="1">IF(Z$63=$B$49,$AO$49,"")</f>
        <v>0</v>
      </c>
      <c r="AA118" s="57"/>
      <c r="AB118" s="57">
        <f ca="1">IF(AB$63=$B$49,$AO$49,"")</f>
        <v>0</v>
      </c>
      <c r="AC118" s="57"/>
      <c r="AD118" s="57">
        <f ca="1">IF(AD$63=$B$49,$AO$49,"")</f>
        <v>0</v>
      </c>
      <c r="AE118" s="57"/>
      <c r="AF118" s="57">
        <f ca="1">IF(AF$63=$B$49,$AO$49,"")</f>
        <v>0</v>
      </c>
      <c r="AG118" s="57"/>
      <c r="AK118" s="44">
        <v>1</v>
      </c>
      <c r="AM118" s="57"/>
      <c r="AN118" s="57"/>
      <c r="AO118" s="88">
        <f>IF(AO106&lt;0,0,AO106)</f>
        <v>0</v>
      </c>
      <c r="AP118" s="88">
        <f t="shared" ref="AP118:AU122" si="124">IF(AP106&lt;0,"0",AP106)</f>
        <v>0</v>
      </c>
      <c r="AQ118" s="88">
        <f t="shared" si="124"/>
        <v>0</v>
      </c>
      <c r="AR118" s="88">
        <f t="shared" si="124"/>
        <v>0</v>
      </c>
      <c r="AS118" s="88">
        <f t="shared" si="124"/>
        <v>0</v>
      </c>
      <c r="AT118" s="88">
        <f t="shared" si="124"/>
        <v>0</v>
      </c>
      <c r="AU118" s="88">
        <f t="shared" si="124"/>
        <v>0</v>
      </c>
      <c r="AV118" s="57"/>
      <c r="AW118" s="57"/>
    </row>
    <row r="119" spans="1:73" s="44" customFormat="1" ht="15" hidden="1" x14ac:dyDescent="0.4">
      <c r="A119" s="44">
        <v>3</v>
      </c>
      <c r="C119" s="57">
        <f ca="1">IF(C$63=$B$50,$AL$50,"")</f>
        <v>0</v>
      </c>
      <c r="D119" s="57"/>
      <c r="E119" s="57">
        <f ca="1">IF(E$63=$B$50,$AL$50,"")</f>
        <v>0</v>
      </c>
      <c r="F119" s="57"/>
      <c r="G119" s="57">
        <f ca="1">IF(G$63=$B$50,$AL$50,"")</f>
        <v>0</v>
      </c>
      <c r="H119" s="57"/>
      <c r="I119" s="57">
        <f ca="1">IF(I$63=$B$50,$AL$50,"")</f>
        <v>0</v>
      </c>
      <c r="J119" s="57"/>
      <c r="K119" s="57">
        <f ca="1">IF(K$63=$B$50,$AL$50,"")</f>
        <v>0</v>
      </c>
      <c r="L119" s="57"/>
      <c r="M119" s="57">
        <f ca="1">IF(M$63=$B$50,$AL$50,"")</f>
        <v>0</v>
      </c>
      <c r="N119" s="57"/>
      <c r="O119" s="57">
        <f ca="1">IF(O$63=$B$50,$AL$50,"")</f>
        <v>0</v>
      </c>
      <c r="P119" s="57"/>
      <c r="T119" s="57">
        <f ca="1">IF(T$63=$B$50,$AO$50,"")</f>
        <v>0</v>
      </c>
      <c r="U119" s="57"/>
      <c r="V119" s="57">
        <f ca="1">IF(V$63=$B$50,$AO$50,"")</f>
        <v>0</v>
      </c>
      <c r="W119" s="57"/>
      <c r="X119" s="57">
        <f ca="1">IF(X$63=$B$50,$AO$50,"")</f>
        <v>0</v>
      </c>
      <c r="Y119" s="57"/>
      <c r="Z119" s="57">
        <f ca="1">IF(Z$63=$B$50,$AO$50,"")</f>
        <v>0</v>
      </c>
      <c r="AA119" s="57"/>
      <c r="AB119" s="57">
        <f ca="1">IF(AB$63=$B$50,$AO$50,"")</f>
        <v>0</v>
      </c>
      <c r="AC119" s="57"/>
      <c r="AD119" s="57">
        <f ca="1">IF(AD$63=$B$50,$AO$50,"")</f>
        <v>0</v>
      </c>
      <c r="AE119" s="57"/>
      <c r="AF119" s="57">
        <f ca="1">IF(AF$63=$B$50,$AO$50,"")</f>
        <v>0</v>
      </c>
      <c r="AG119" s="57"/>
      <c r="AK119" s="44">
        <v>2</v>
      </c>
      <c r="AM119" s="57"/>
      <c r="AN119" s="57"/>
      <c r="AO119" s="88">
        <f>IF(AO107&lt;0,0,AO107)</f>
        <v>0</v>
      </c>
      <c r="AP119" s="88">
        <f t="shared" si="124"/>
        <v>0</v>
      </c>
      <c r="AQ119" s="88">
        <f t="shared" si="124"/>
        <v>0</v>
      </c>
      <c r="AR119" s="88">
        <f t="shared" si="124"/>
        <v>0</v>
      </c>
      <c r="AS119" s="88">
        <f t="shared" si="124"/>
        <v>0</v>
      </c>
      <c r="AT119" s="88">
        <f t="shared" si="124"/>
        <v>0</v>
      </c>
      <c r="AU119" s="88">
        <f t="shared" si="124"/>
        <v>0</v>
      </c>
      <c r="AV119" s="57"/>
      <c r="AW119" s="57"/>
    </row>
    <row r="120" spans="1:73" s="44" customFormat="1" ht="15" hidden="1" x14ac:dyDescent="0.4">
      <c r="A120" s="44">
        <v>4</v>
      </c>
      <c r="C120" s="57">
        <f ca="1">IF(C$63=$B$51,$AL$51,"")</f>
        <v>0</v>
      </c>
      <c r="D120" s="57"/>
      <c r="E120" s="57">
        <f ca="1">IF(E$63=$B$51,$AL$51,"")</f>
        <v>0</v>
      </c>
      <c r="F120" s="57"/>
      <c r="G120" s="57">
        <f ca="1">IF(G$63=$B$51,$AL$51,"")</f>
        <v>0</v>
      </c>
      <c r="H120" s="57"/>
      <c r="I120" s="57">
        <f ca="1">IF(I$63=$B$51,$AL$51,"")</f>
        <v>0</v>
      </c>
      <c r="J120" s="57"/>
      <c r="K120" s="57">
        <f ca="1">IF(K$63=$B$51,$AL$51,"")</f>
        <v>0</v>
      </c>
      <c r="L120" s="57"/>
      <c r="M120" s="57">
        <f ca="1">IF(M$63=$B$51,$AL$51,"")</f>
        <v>0</v>
      </c>
      <c r="N120" s="57"/>
      <c r="O120" s="57">
        <f ca="1">IF(O$63=$B$51,$AL$51,"")</f>
        <v>0</v>
      </c>
      <c r="P120" s="57"/>
      <c r="T120" s="57">
        <f ca="1">IF(T$63=$B$51,$AO$51,"")</f>
        <v>0</v>
      </c>
      <c r="U120" s="57"/>
      <c r="V120" s="57">
        <f ca="1">IF(V$63=$B$51,$AO$51,"")</f>
        <v>0</v>
      </c>
      <c r="W120" s="57"/>
      <c r="X120" s="57">
        <f ca="1">IF(X$63=$B$51,$AO$51,"")</f>
        <v>0</v>
      </c>
      <c r="Y120" s="57"/>
      <c r="Z120" s="57">
        <f ca="1">IF(Z$63=$B$51,$AO$51,"")</f>
        <v>0</v>
      </c>
      <c r="AA120" s="57"/>
      <c r="AB120" s="57">
        <f ca="1">IF(AB$63=$B$51,$AO$51,"")</f>
        <v>0</v>
      </c>
      <c r="AC120" s="57"/>
      <c r="AD120" s="57">
        <f ca="1">IF(AD$63=$B$51,$AO$51,"")</f>
        <v>0</v>
      </c>
      <c r="AE120" s="57"/>
      <c r="AF120" s="57">
        <f ca="1">IF(AF$63=$B$51,$AO$51,"")</f>
        <v>0</v>
      </c>
      <c r="AG120" s="57"/>
      <c r="AK120" s="44">
        <v>3</v>
      </c>
      <c r="AM120" s="57"/>
      <c r="AN120" s="57"/>
      <c r="AO120" s="88">
        <f>IF(AO108&lt;0,0,AO108)</f>
        <v>0</v>
      </c>
      <c r="AP120" s="88">
        <f t="shared" si="124"/>
        <v>0</v>
      </c>
      <c r="AQ120" s="88">
        <f t="shared" si="124"/>
        <v>0</v>
      </c>
      <c r="AR120" s="88">
        <f t="shared" si="124"/>
        <v>0</v>
      </c>
      <c r="AS120" s="88">
        <f t="shared" si="124"/>
        <v>0</v>
      </c>
      <c r="AT120" s="88">
        <f t="shared" si="124"/>
        <v>0</v>
      </c>
      <c r="AU120" s="88">
        <f t="shared" si="124"/>
        <v>0</v>
      </c>
      <c r="AV120" s="57"/>
      <c r="AW120" s="57"/>
    </row>
    <row r="121" spans="1:73" s="44" customFormat="1" ht="15" hidden="1" x14ac:dyDescent="0.4">
      <c r="A121" s="44">
        <v>5</v>
      </c>
      <c r="C121" s="57">
        <f ca="1">IF(C$63=$B$52,$AL$52,"")</f>
        <v>0</v>
      </c>
      <c r="D121" s="57"/>
      <c r="E121" s="57">
        <f ca="1">IF(E$63=$B$52,$AL$52,"")</f>
        <v>0</v>
      </c>
      <c r="F121" s="57"/>
      <c r="G121" s="57">
        <f ca="1">IF(G$63=$B$52,$AL$52,"")</f>
        <v>0</v>
      </c>
      <c r="H121" s="57"/>
      <c r="I121" s="57">
        <f ca="1">IF(I$63=$B$52,$AL$52,"")</f>
        <v>0</v>
      </c>
      <c r="J121" s="57"/>
      <c r="K121" s="57">
        <f ca="1">IF(K$63=$B$52,$AL$52,"")</f>
        <v>0</v>
      </c>
      <c r="L121" s="57"/>
      <c r="M121" s="57">
        <f ca="1">IF(M$63=$B$52,$AL$52,"")</f>
        <v>0</v>
      </c>
      <c r="N121" s="57"/>
      <c r="O121" s="57">
        <f ca="1">IF(O$63=$B$52,$AL$52,"")</f>
        <v>0</v>
      </c>
      <c r="P121" s="57"/>
      <c r="T121" s="57">
        <f ca="1">IF(T$63=$B$52,$AO$52,"")</f>
        <v>0</v>
      </c>
      <c r="U121" s="57"/>
      <c r="V121" s="57">
        <f ca="1">IF(V$63=$B$52,$AO$52,"")</f>
        <v>0</v>
      </c>
      <c r="W121" s="57"/>
      <c r="X121" s="57">
        <f ca="1">IF(X$63=$B$52,$AO$52,"")</f>
        <v>0</v>
      </c>
      <c r="Y121" s="57"/>
      <c r="Z121" s="57">
        <f ca="1">IF(Z$63=$B$52,$AO$52,"")</f>
        <v>0</v>
      </c>
      <c r="AA121" s="57"/>
      <c r="AB121" s="57">
        <f ca="1">IF(AB$63=$B$52,$AO$52,"")</f>
        <v>0</v>
      </c>
      <c r="AC121" s="57"/>
      <c r="AD121" s="57">
        <f ca="1">IF(AD$63=$B$52,$AO$52,"")</f>
        <v>0</v>
      </c>
      <c r="AE121" s="57"/>
      <c r="AF121" s="57">
        <f ca="1">IF(AF$63=$B$52,$AO$52,"")</f>
        <v>0</v>
      </c>
      <c r="AG121" s="57"/>
      <c r="AK121" s="44">
        <v>4</v>
      </c>
      <c r="AM121" s="57"/>
      <c r="AN121" s="57"/>
      <c r="AO121" s="88">
        <f>IF(AO109&lt;0,0,AO109)</f>
        <v>0</v>
      </c>
      <c r="AP121" s="88">
        <f t="shared" si="124"/>
        <v>0</v>
      </c>
      <c r="AQ121" s="88">
        <f t="shared" si="124"/>
        <v>0</v>
      </c>
      <c r="AR121" s="88">
        <f t="shared" si="124"/>
        <v>0</v>
      </c>
      <c r="AS121" s="88">
        <f t="shared" si="124"/>
        <v>0</v>
      </c>
      <c r="AT121" s="88">
        <f t="shared" si="124"/>
        <v>0</v>
      </c>
      <c r="AU121" s="88">
        <f t="shared" si="124"/>
        <v>0</v>
      </c>
      <c r="AV121" s="57"/>
      <c r="AW121" s="57"/>
    </row>
    <row r="122" spans="1:73" s="44" customFormat="1" ht="15" hidden="1" x14ac:dyDescent="0.4">
      <c r="A122" s="44">
        <v>6</v>
      </c>
      <c r="C122" s="57">
        <f ca="1">IF(C$63=$B$53,$AL$53,"")</f>
        <v>0</v>
      </c>
      <c r="D122" s="57"/>
      <c r="E122" s="57">
        <f ca="1">IF(E$63=$B$53,$AL$53,"")</f>
        <v>0</v>
      </c>
      <c r="F122" s="57"/>
      <c r="G122" s="57">
        <f ca="1">IF(G$63=$B$53,$AL$53,"")</f>
        <v>0</v>
      </c>
      <c r="H122" s="57"/>
      <c r="I122" s="57">
        <f ca="1">IF(I$63=$B$53,$AL$53,"")</f>
        <v>0</v>
      </c>
      <c r="J122" s="57"/>
      <c r="K122" s="57">
        <f ca="1">IF(K$63=$B$53,$AL$53,"")</f>
        <v>0</v>
      </c>
      <c r="L122" s="57"/>
      <c r="M122" s="57">
        <f ca="1">IF(M$63=$B$53,$AL$53,"")</f>
        <v>0</v>
      </c>
      <c r="N122" s="57"/>
      <c r="O122" s="57">
        <f ca="1">IF(O$63=$B$53,$AL$53,"")</f>
        <v>0</v>
      </c>
      <c r="P122" s="57"/>
      <c r="T122" s="57">
        <f ca="1">IF(T$63=$B$53,$AO$53,"")</f>
        <v>0</v>
      </c>
      <c r="U122" s="57"/>
      <c r="V122" s="57">
        <f ca="1">IF(V$63=$B$53,$AO$53,"")</f>
        <v>0</v>
      </c>
      <c r="W122" s="57"/>
      <c r="X122" s="57">
        <f ca="1">IF(X$63=$B$53,$AO$53,"")</f>
        <v>0</v>
      </c>
      <c r="Y122" s="57"/>
      <c r="Z122" s="57">
        <f ca="1">IF(Z$63=$B$53,$AO$53,"")</f>
        <v>0</v>
      </c>
      <c r="AA122" s="57"/>
      <c r="AB122" s="57">
        <f ca="1">IF(AB$63=$B$53,$AO$53,"")</f>
        <v>0</v>
      </c>
      <c r="AC122" s="57"/>
      <c r="AD122" s="57">
        <f ca="1">IF(AD$63=$B$53,$AO$53,"")</f>
        <v>0</v>
      </c>
      <c r="AE122" s="57"/>
      <c r="AF122" s="57">
        <f ca="1">IF(AF$63=$B$53,$AO$53,"")</f>
        <v>0</v>
      </c>
      <c r="AG122" s="57"/>
      <c r="AK122" s="44">
        <v>5</v>
      </c>
      <c r="AM122" s="57"/>
      <c r="AN122" s="57"/>
      <c r="AO122" s="88">
        <f>IF(AO110&lt;0,0,AO110)</f>
        <v>0</v>
      </c>
      <c r="AP122" s="88">
        <f t="shared" si="124"/>
        <v>0</v>
      </c>
      <c r="AQ122" s="88">
        <f t="shared" si="124"/>
        <v>0</v>
      </c>
      <c r="AR122" s="88">
        <f t="shared" si="124"/>
        <v>0</v>
      </c>
      <c r="AS122" s="88">
        <f t="shared" si="124"/>
        <v>0</v>
      </c>
      <c r="AT122" s="88">
        <f t="shared" si="124"/>
        <v>0</v>
      </c>
      <c r="AU122" s="88">
        <f t="shared" si="124"/>
        <v>0</v>
      </c>
      <c r="AV122" s="57"/>
      <c r="AW122" s="57"/>
    </row>
    <row r="123" spans="1:73" s="44" customFormat="1" ht="15" hidden="1" x14ac:dyDescent="0.4">
      <c r="A123" s="44">
        <v>7</v>
      </c>
      <c r="C123" s="57">
        <f ca="1">IF(C$63=$B$54,$AL$54,"")</f>
        <v>0</v>
      </c>
      <c r="D123" s="57"/>
      <c r="E123" s="57">
        <f ca="1">IF(E$63=$B$54,$AL$54,"")</f>
        <v>0</v>
      </c>
      <c r="F123" s="57"/>
      <c r="G123" s="57">
        <f ca="1">IF(G$63=$B$54,$AL$54,"")</f>
        <v>0</v>
      </c>
      <c r="H123" s="57"/>
      <c r="I123" s="57">
        <f ca="1">IF(I$63=$B$54,$AL$54,"")</f>
        <v>0</v>
      </c>
      <c r="J123" s="57"/>
      <c r="K123" s="57">
        <f ca="1">IF(K$63=$B$54,$AL$54,"")</f>
        <v>0</v>
      </c>
      <c r="L123" s="57"/>
      <c r="M123" s="57">
        <f ca="1">IF(M$63=$B$54,$AL$54,"")</f>
        <v>0</v>
      </c>
      <c r="N123" s="57"/>
      <c r="O123" s="57">
        <f ca="1">IF(O$63=$B$54,$AL$54,"")</f>
        <v>0</v>
      </c>
      <c r="P123" s="57"/>
      <c r="T123" s="57">
        <f ca="1">IF(T$63=$B$54,$AO$54,"")</f>
        <v>0</v>
      </c>
      <c r="U123" s="57"/>
      <c r="V123" s="57">
        <f ca="1">IF(V$63=$B$54,$AO$54,"")</f>
        <v>0</v>
      </c>
      <c r="W123" s="57"/>
      <c r="X123" s="57">
        <f ca="1">IF(X$63=$B$54,$AO$54,"")</f>
        <v>0</v>
      </c>
      <c r="Y123" s="57"/>
      <c r="Z123" s="57">
        <f ca="1">IF(Z$63=$B$54,$AO$54,"")</f>
        <v>0</v>
      </c>
      <c r="AA123" s="57"/>
      <c r="AB123" s="57">
        <f ca="1">IF(AB$63=$B$54,$AO$54,"")</f>
        <v>0</v>
      </c>
      <c r="AC123" s="57"/>
      <c r="AD123" s="57">
        <f ca="1">IF(AD$63=$B$54,$AO$54,"")</f>
        <v>0</v>
      </c>
      <c r="AE123" s="57"/>
      <c r="AF123" s="57">
        <f ca="1">IF(AF$63=$B$54,$AO$54,"")</f>
        <v>0</v>
      </c>
      <c r="AG123" s="57"/>
      <c r="AM123" s="99"/>
      <c r="AN123" s="99"/>
      <c r="AO123" s="99"/>
      <c r="AP123" s="99"/>
      <c r="AQ123" s="99"/>
      <c r="AR123" s="99"/>
      <c r="AS123" s="99"/>
      <c r="BA123" s="44" t="s">
        <v>81</v>
      </c>
    </row>
    <row r="124" spans="1:73" s="44" customFormat="1" ht="15" hidden="1" x14ac:dyDescent="0.4">
      <c r="A124" s="44">
        <v>8</v>
      </c>
      <c r="C124" s="57">
        <f ca="1">IF(C$63=$B$55,$AL$55,"")</f>
        <v>0</v>
      </c>
      <c r="D124" s="57"/>
      <c r="E124" s="57">
        <f ca="1">IF(E$63=$B$55,$AL$55,"")</f>
        <v>0</v>
      </c>
      <c r="F124" s="57"/>
      <c r="G124" s="57">
        <f ca="1">IF(G$63=$B$55,$AL$55,"")</f>
        <v>0</v>
      </c>
      <c r="H124" s="57"/>
      <c r="I124" s="57">
        <f ca="1">IF(I$63=$B$55,$AL$55,"")</f>
        <v>0</v>
      </c>
      <c r="J124" s="57"/>
      <c r="K124" s="57">
        <f ca="1">IF(K$63=$B$55,$AL$55,"")</f>
        <v>0</v>
      </c>
      <c r="L124" s="57"/>
      <c r="M124" s="57">
        <f ca="1">IF(M$63=$B$55,$AL$55,"")</f>
        <v>0</v>
      </c>
      <c r="N124" s="57"/>
      <c r="O124" s="57">
        <f ca="1">IF(O$63=$B$55,$AL$55,"")</f>
        <v>0</v>
      </c>
      <c r="P124" s="57"/>
      <c r="T124" s="57">
        <f ca="1">IF(T$63=$B$55,$AO$55,"")</f>
        <v>0</v>
      </c>
      <c r="U124" s="57"/>
      <c r="V124" s="57">
        <f ca="1">IF(V$63=$B$55,$AO$55,"")</f>
        <v>0</v>
      </c>
      <c r="W124" s="57"/>
      <c r="X124" s="57">
        <f ca="1">IF(X$63=$B$55,$AO$55,"")</f>
        <v>0</v>
      </c>
      <c r="Y124" s="57"/>
      <c r="Z124" s="57">
        <f ca="1">IF(Z$63=$B$55,$AO$55,"")</f>
        <v>0</v>
      </c>
      <c r="AA124" s="57"/>
      <c r="AB124" s="57">
        <f ca="1">IF(AB$63=$B$55,$AO$55,"")</f>
        <v>0</v>
      </c>
      <c r="AC124" s="57"/>
      <c r="AD124" s="57">
        <f ca="1">IF(AD$63=$B$55,$AO$55,"")</f>
        <v>0</v>
      </c>
      <c r="AE124" s="57"/>
      <c r="AF124" s="57">
        <f ca="1">IF(AF$63=$B$55,$AO$55,"")</f>
        <v>0</v>
      </c>
      <c r="AG124" s="57"/>
      <c r="AK124" s="44">
        <v>6</v>
      </c>
      <c r="AM124" s="57"/>
      <c r="AN124" s="57"/>
      <c r="AO124" s="88">
        <f>IF(AO112&lt;0,0,AO112)</f>
        <v>0</v>
      </c>
      <c r="AP124" s="88">
        <f t="shared" ref="AP124:AU128" si="125">IF(AP112&lt;0,"0",AP112)</f>
        <v>0</v>
      </c>
      <c r="AQ124" s="88">
        <f t="shared" si="125"/>
        <v>0</v>
      </c>
      <c r="AR124" s="88">
        <f t="shared" si="125"/>
        <v>0</v>
      </c>
      <c r="AS124" s="88">
        <f t="shared" si="125"/>
        <v>0</v>
      </c>
      <c r="AT124" s="88">
        <f t="shared" si="125"/>
        <v>0</v>
      </c>
      <c r="AU124" s="88">
        <f t="shared" si="125"/>
        <v>0</v>
      </c>
      <c r="AV124" s="57"/>
      <c r="AW124" s="57"/>
    </row>
    <row r="125" spans="1:73" s="44" customFormat="1" ht="15" hidden="1" x14ac:dyDescent="0.4">
      <c r="A125" s="44">
        <v>9</v>
      </c>
      <c r="C125" s="57">
        <f ca="1">IF(C$63=$B$56,$AL$56,"")</f>
        <v>0</v>
      </c>
      <c r="D125" s="57"/>
      <c r="E125" s="57">
        <f ca="1">IF(E$63=$B$56,$AL$56,"")</f>
        <v>0</v>
      </c>
      <c r="F125" s="57"/>
      <c r="G125" s="57">
        <f ca="1">IF(G$63=$B$56,$AL$56,"")</f>
        <v>0</v>
      </c>
      <c r="H125" s="57"/>
      <c r="I125" s="57">
        <f ca="1">IF(I$63=$B$56,$AL$56,"")</f>
        <v>0</v>
      </c>
      <c r="J125" s="57"/>
      <c r="K125" s="57">
        <f ca="1">IF(K$63=$B$56,$AL$56,"")</f>
        <v>0</v>
      </c>
      <c r="L125" s="57"/>
      <c r="M125" s="57">
        <f ca="1">IF(M$63=$B$56,$AL$56,"")</f>
        <v>0</v>
      </c>
      <c r="N125" s="57"/>
      <c r="O125" s="57">
        <f ca="1">IF(O$63=$B$56,$AL$56,"")</f>
        <v>0</v>
      </c>
      <c r="P125" s="57"/>
      <c r="T125" s="57">
        <f ca="1">IF(T$63=$B$56,$AO$56,"")</f>
        <v>0</v>
      </c>
      <c r="U125" s="57"/>
      <c r="V125" s="57">
        <f ca="1">IF(V$63=$B$56,$AO$56,"")</f>
        <v>0</v>
      </c>
      <c r="W125" s="57"/>
      <c r="X125" s="57">
        <f ca="1">IF(X$63=$B$56,$AO$56,"")</f>
        <v>0</v>
      </c>
      <c r="Y125" s="57"/>
      <c r="Z125" s="57">
        <f ca="1">IF(Z$63=$B$56,$AO$56,"")</f>
        <v>0</v>
      </c>
      <c r="AA125" s="57"/>
      <c r="AB125" s="57">
        <f ca="1">IF(AB$63=$B$56,$AO$56,"")</f>
        <v>0</v>
      </c>
      <c r="AC125" s="57"/>
      <c r="AD125" s="57">
        <f ca="1">IF(AD$63=$B$56,$AO$56,"")</f>
        <v>0</v>
      </c>
      <c r="AE125" s="57"/>
      <c r="AF125" s="57">
        <f ca="1">IF(AF$63=$B$56,$AO$56,"")</f>
        <v>0</v>
      </c>
      <c r="AG125" s="57"/>
      <c r="AK125" s="44">
        <v>7</v>
      </c>
      <c r="AM125" s="57"/>
      <c r="AN125" s="57"/>
      <c r="AO125" s="88">
        <f>IF(AO113&lt;0,0,AO113)</f>
        <v>0</v>
      </c>
      <c r="AP125" s="88">
        <f t="shared" si="125"/>
        <v>0</v>
      </c>
      <c r="AQ125" s="88">
        <f t="shared" si="125"/>
        <v>0</v>
      </c>
      <c r="AR125" s="88">
        <f t="shared" si="125"/>
        <v>0</v>
      </c>
      <c r="AS125" s="88">
        <f t="shared" si="125"/>
        <v>0</v>
      </c>
      <c r="AT125" s="88">
        <f t="shared" si="125"/>
        <v>0</v>
      </c>
      <c r="AU125" s="88">
        <f t="shared" si="125"/>
        <v>0</v>
      </c>
      <c r="AV125" s="57"/>
      <c r="AW125" s="57"/>
    </row>
    <row r="126" spans="1:73" s="44" customFormat="1" ht="15" hidden="1" x14ac:dyDescent="0.4">
      <c r="A126" s="44">
        <v>10</v>
      </c>
      <c r="C126" s="57">
        <f ca="1">IF(C$63=$B$57,$AL$57,"")</f>
        <v>0</v>
      </c>
      <c r="D126" s="57"/>
      <c r="E126" s="57">
        <f ca="1">IF(E$63=$B$57,$AL$57,"")</f>
        <v>0</v>
      </c>
      <c r="F126" s="57"/>
      <c r="G126" s="57">
        <f ca="1">IF(G$63=$B$57,$AL$57,"")</f>
        <v>0</v>
      </c>
      <c r="H126" s="57"/>
      <c r="I126" s="57">
        <f ca="1">IF(I$63=$B$57,$AL$57,"")</f>
        <v>0</v>
      </c>
      <c r="J126" s="57"/>
      <c r="K126" s="57">
        <f ca="1">IF(K$63=$B$57,$AL$57,"")</f>
        <v>0</v>
      </c>
      <c r="L126" s="57"/>
      <c r="M126" s="57">
        <f ca="1">IF(M$63=$B$57,$AL$57,"")</f>
        <v>0</v>
      </c>
      <c r="N126" s="57"/>
      <c r="O126" s="57">
        <f ca="1">IF(O$63=$B$57,$AL$57,"")</f>
        <v>0</v>
      </c>
      <c r="P126" s="57"/>
      <c r="T126" s="57">
        <f ca="1">IF(T$63=$B$57,$AO$57,"")</f>
        <v>0</v>
      </c>
      <c r="U126" s="57"/>
      <c r="V126" s="57">
        <f ca="1">IF(V$63=$B$57,$AO$57,"")</f>
        <v>0</v>
      </c>
      <c r="W126" s="57"/>
      <c r="X126" s="57">
        <f ca="1">IF(X$63=$B$57,$AO$57,"")</f>
        <v>0</v>
      </c>
      <c r="Y126" s="57"/>
      <c r="Z126" s="57">
        <f ca="1">IF(Z$63=$B$57,$AO$57,"")</f>
        <v>0</v>
      </c>
      <c r="AA126" s="57"/>
      <c r="AB126" s="57">
        <f ca="1">IF(AB$63=$B$57,$AO$57,"")</f>
        <v>0</v>
      </c>
      <c r="AC126" s="57"/>
      <c r="AD126" s="57">
        <f ca="1">IF(AD$63=$B$57,$AO$57,"")</f>
        <v>0</v>
      </c>
      <c r="AE126" s="57"/>
      <c r="AF126" s="57">
        <f ca="1">IF(AF$63=$B$57,$AO$57,"")</f>
        <v>0</v>
      </c>
      <c r="AG126" s="57"/>
      <c r="AK126" s="44">
        <v>8</v>
      </c>
      <c r="AM126" s="57"/>
      <c r="AN126" s="57"/>
      <c r="AO126" s="88">
        <f>IF(AO114&lt;0,0,AO114)</f>
        <v>0</v>
      </c>
      <c r="AP126" s="88">
        <f t="shared" si="125"/>
        <v>0</v>
      </c>
      <c r="AQ126" s="88">
        <f t="shared" si="125"/>
        <v>0</v>
      </c>
      <c r="AR126" s="88">
        <f t="shared" si="125"/>
        <v>0</v>
      </c>
      <c r="AS126" s="88">
        <f t="shared" si="125"/>
        <v>0</v>
      </c>
      <c r="AT126" s="88">
        <f t="shared" si="125"/>
        <v>0</v>
      </c>
      <c r="AU126" s="88">
        <f t="shared" si="125"/>
        <v>0</v>
      </c>
      <c r="AV126" s="57"/>
      <c r="AW126" s="57"/>
    </row>
    <row r="127" spans="1:73" s="44" customFormat="1" ht="15" hidden="1" x14ac:dyDescent="0.4">
      <c r="AK127" s="44">
        <v>9</v>
      </c>
      <c r="AM127" s="57"/>
      <c r="AN127" s="57"/>
      <c r="AO127" s="88">
        <f>IF(AO115&lt;0,0,AO115)</f>
        <v>0</v>
      </c>
      <c r="AP127" s="88">
        <f t="shared" si="125"/>
        <v>0</v>
      </c>
      <c r="AQ127" s="88">
        <f t="shared" si="125"/>
        <v>0</v>
      </c>
      <c r="AR127" s="88">
        <f t="shared" si="125"/>
        <v>0</v>
      </c>
      <c r="AS127" s="88">
        <f t="shared" si="125"/>
        <v>0</v>
      </c>
      <c r="AT127" s="88">
        <f t="shared" si="125"/>
        <v>0</v>
      </c>
      <c r="AU127" s="88">
        <f t="shared" si="125"/>
        <v>0</v>
      </c>
      <c r="AV127" s="57"/>
      <c r="AW127" s="57"/>
    </row>
    <row r="128" spans="1:73" s="44" customFormat="1" ht="15" hidden="1" x14ac:dyDescent="0.4">
      <c r="AK128" s="44">
        <v>10</v>
      </c>
      <c r="AM128" s="57"/>
      <c r="AN128" s="57"/>
      <c r="AO128" s="88">
        <f>IF(AO116&lt;0,0,AO116)</f>
        <v>0</v>
      </c>
      <c r="AP128" s="88">
        <f t="shared" si="125"/>
        <v>0</v>
      </c>
      <c r="AQ128" s="88">
        <f t="shared" si="125"/>
        <v>0</v>
      </c>
      <c r="AR128" s="88">
        <f t="shared" si="125"/>
        <v>0</v>
      </c>
      <c r="AS128" s="88">
        <f t="shared" si="125"/>
        <v>0</v>
      </c>
      <c r="AT128" s="88">
        <f t="shared" si="125"/>
        <v>0</v>
      </c>
      <c r="AU128" s="88">
        <f t="shared" si="125"/>
        <v>0</v>
      </c>
      <c r="AV128" s="57"/>
      <c r="AW128" s="57"/>
    </row>
    <row r="129" spans="1:105" s="44" customFormat="1" ht="15" hidden="1" x14ac:dyDescent="0.4">
      <c r="AM129" s="99"/>
      <c r="AN129" s="99"/>
      <c r="AO129" s="99"/>
      <c r="AP129" s="99"/>
      <c r="AQ129" s="99"/>
      <c r="AR129" s="99"/>
      <c r="AS129" s="99"/>
    </row>
    <row r="130" spans="1:105" s="44" customFormat="1" ht="15" hidden="1" x14ac:dyDescent="0.4">
      <c r="C130" s="44" t="s">
        <v>108</v>
      </c>
      <c r="AK130" s="44">
        <v>1</v>
      </c>
      <c r="AM130" s="57"/>
      <c r="AN130" s="57"/>
      <c r="AO130" s="100">
        <f>AO118</f>
        <v>0</v>
      </c>
      <c r="AP130" s="100">
        <f>SUM($AO118:AP118)</f>
        <v>0</v>
      </c>
      <c r="AQ130" s="100">
        <f>SUM($AO118:AQ118)</f>
        <v>0</v>
      </c>
      <c r="AR130" s="100">
        <f>SUM($AO118:AR118)</f>
        <v>0</v>
      </c>
      <c r="AS130" s="100">
        <f>SUM($AO118:AS118)</f>
        <v>0</v>
      </c>
      <c r="AT130" s="100">
        <f>SUM($AO118:AT118)</f>
        <v>0</v>
      </c>
      <c r="AU130" s="100">
        <f>SUM($AO118:AU118)</f>
        <v>0</v>
      </c>
      <c r="AV130" s="57" t="s">
        <v>76</v>
      </c>
      <c r="AW130" s="57"/>
    </row>
    <row r="131" spans="1:105" s="44" customFormat="1" ht="15" hidden="1" x14ac:dyDescent="0.4">
      <c r="A131" s="44">
        <v>1</v>
      </c>
      <c r="C131" s="57">
        <f t="shared" ref="C131:P146" ca="1" si="126">IF(C$63=$B25,$AU25,"")</f>
        <v>0</v>
      </c>
      <c r="D131" s="57">
        <f t="shared" si="126"/>
        <v>0</v>
      </c>
      <c r="E131" s="57">
        <f t="shared" ca="1" si="126"/>
        <v>0</v>
      </c>
      <c r="F131" s="57">
        <f t="shared" si="126"/>
        <v>0</v>
      </c>
      <c r="G131" s="57">
        <f t="shared" ca="1" si="126"/>
        <v>0</v>
      </c>
      <c r="H131" s="57">
        <f t="shared" si="126"/>
        <v>0</v>
      </c>
      <c r="I131" s="57">
        <f t="shared" ca="1" si="126"/>
        <v>0</v>
      </c>
      <c r="J131" s="57">
        <f t="shared" si="126"/>
        <v>0</v>
      </c>
      <c r="K131" s="57">
        <f t="shared" ca="1" si="126"/>
        <v>0</v>
      </c>
      <c r="L131" s="57">
        <f t="shared" si="126"/>
        <v>0</v>
      </c>
      <c r="M131" s="57">
        <f t="shared" ca="1" si="126"/>
        <v>0</v>
      </c>
      <c r="N131" s="57">
        <f t="shared" si="126"/>
        <v>0</v>
      </c>
      <c r="O131" s="57">
        <f t="shared" ca="1" si="126"/>
        <v>0</v>
      </c>
      <c r="P131" s="57">
        <f t="shared" si="126"/>
        <v>0</v>
      </c>
      <c r="T131" s="57">
        <f ca="1">IF(T$63=$B$25,$AO$25,"")</f>
        <v>0</v>
      </c>
      <c r="U131" s="57"/>
      <c r="V131" s="57">
        <f ca="1">IF(V$63=$B$25,$AO$25,"")</f>
        <v>0</v>
      </c>
      <c r="W131" s="57"/>
      <c r="X131" s="57">
        <f ca="1">IF(X$63=$B$25,$AO$25,"")</f>
        <v>0</v>
      </c>
      <c r="Y131" s="57"/>
      <c r="Z131" s="57">
        <f ca="1">IF(Z$63=$B$25,$AO$25,"")</f>
        <v>0</v>
      </c>
      <c r="AA131" s="57"/>
      <c r="AB131" s="57">
        <f ca="1">IF(AB$63=$B$25,$AO$25,"")</f>
        <v>0</v>
      </c>
      <c r="AC131" s="57"/>
      <c r="AD131" s="57">
        <f ca="1">IF(AD$63=$B$25,$AO$25,"")</f>
        <v>0</v>
      </c>
      <c r="AE131" s="57"/>
      <c r="AF131" s="57">
        <f ca="1">IF(AF$63=$B$25,$AO$25,"")</f>
        <v>0</v>
      </c>
      <c r="AG131" s="57"/>
      <c r="AK131" s="44">
        <v>2</v>
      </c>
      <c r="AM131" s="57"/>
      <c r="AN131" s="57"/>
      <c r="AO131" s="100">
        <f>AO119</f>
        <v>0</v>
      </c>
      <c r="AP131" s="100">
        <f>SUM($AO119:AP119)</f>
        <v>0</v>
      </c>
      <c r="AQ131" s="100">
        <f>SUM($AO119:AQ119)</f>
        <v>0</v>
      </c>
      <c r="AR131" s="100">
        <f>SUM($AO119:AR119)</f>
        <v>0</v>
      </c>
      <c r="AS131" s="100">
        <f>SUM($AO119:AS119)</f>
        <v>0</v>
      </c>
      <c r="AT131" s="100">
        <f>SUM($AO119:AT119)</f>
        <v>0</v>
      </c>
      <c r="AU131" s="100">
        <f>SUM($AO119:AU119)</f>
        <v>0</v>
      </c>
      <c r="AV131" s="57" t="s">
        <v>76</v>
      </c>
      <c r="AW131" s="57"/>
    </row>
    <row r="132" spans="1:105" s="44" customFormat="1" ht="15" hidden="1" x14ac:dyDescent="0.4">
      <c r="A132" s="44">
        <v>2</v>
      </c>
      <c r="C132" s="57">
        <f t="shared" ca="1" si="126"/>
        <v>0</v>
      </c>
      <c r="D132" s="57">
        <f t="shared" si="126"/>
        <v>0</v>
      </c>
      <c r="E132" s="57">
        <f t="shared" ca="1" si="126"/>
        <v>0</v>
      </c>
      <c r="F132" s="57">
        <f t="shared" si="126"/>
        <v>0</v>
      </c>
      <c r="G132" s="57">
        <f t="shared" ca="1" si="126"/>
        <v>0</v>
      </c>
      <c r="H132" s="57">
        <f t="shared" si="126"/>
        <v>0</v>
      </c>
      <c r="I132" s="57">
        <f t="shared" ca="1" si="126"/>
        <v>0</v>
      </c>
      <c r="J132" s="57">
        <f t="shared" si="126"/>
        <v>0</v>
      </c>
      <c r="K132" s="57">
        <f t="shared" ca="1" si="126"/>
        <v>0</v>
      </c>
      <c r="L132" s="57">
        <f t="shared" si="126"/>
        <v>0</v>
      </c>
      <c r="M132" s="57">
        <f t="shared" ca="1" si="126"/>
        <v>0</v>
      </c>
      <c r="N132" s="57">
        <f t="shared" si="126"/>
        <v>0</v>
      </c>
      <c r="O132" s="57">
        <f t="shared" ca="1" si="126"/>
        <v>0</v>
      </c>
      <c r="P132" s="57">
        <f t="shared" si="126"/>
        <v>0</v>
      </c>
      <c r="T132" s="57">
        <f ca="1">IF(T$63=$B$26,$AO$26,"")</f>
        <v>0</v>
      </c>
      <c r="U132" s="57"/>
      <c r="V132" s="57">
        <f ca="1">IF(V$63=$B$26,$AO$26,"")</f>
        <v>0</v>
      </c>
      <c r="W132" s="57"/>
      <c r="X132" s="57">
        <f ca="1">IF(X$63=$B$26,$AO$26,"")</f>
        <v>0</v>
      </c>
      <c r="Y132" s="57"/>
      <c r="Z132" s="57">
        <f ca="1">IF(Z$63=$B$26,$AO$26,"")</f>
        <v>0</v>
      </c>
      <c r="AA132" s="57"/>
      <c r="AB132" s="57">
        <f ca="1">IF(AB$63=$B$26,$AO$26,"")</f>
        <v>0</v>
      </c>
      <c r="AC132" s="57"/>
      <c r="AD132" s="57">
        <f ca="1">IF(AD$63=$B$26,$AO$26,"")</f>
        <v>0</v>
      </c>
      <c r="AE132" s="57"/>
      <c r="AF132" s="57">
        <f ca="1">IF(AF$63=$B$26,$AO$26,"")</f>
        <v>0</v>
      </c>
      <c r="AG132" s="57"/>
      <c r="AK132" s="44">
        <v>3</v>
      </c>
      <c r="AM132" s="57"/>
      <c r="AN132" s="57"/>
      <c r="AO132" s="100">
        <f>AO120</f>
        <v>0</v>
      </c>
      <c r="AP132" s="100">
        <f>SUM($AO120:AP120)</f>
        <v>0</v>
      </c>
      <c r="AQ132" s="100">
        <f>SUM($AO120:AQ120)</f>
        <v>0</v>
      </c>
      <c r="AR132" s="100">
        <f>SUM($AO120:AR120)</f>
        <v>0</v>
      </c>
      <c r="AS132" s="100">
        <f>SUM($AO120:AS120)</f>
        <v>0</v>
      </c>
      <c r="AT132" s="100">
        <f>SUM($AO120:AT120)</f>
        <v>0</v>
      </c>
      <c r="AU132" s="100">
        <f>SUM($AO120:AU120)</f>
        <v>0</v>
      </c>
      <c r="AV132" s="57" t="s">
        <v>76</v>
      </c>
      <c r="AW132" s="57"/>
      <c r="CI132" s="44" t="s">
        <v>102</v>
      </c>
      <c r="CK132" s="44" t="s">
        <v>103</v>
      </c>
    </row>
    <row r="133" spans="1:105" s="44" customFormat="1" ht="15" hidden="1" x14ac:dyDescent="0.4">
      <c r="A133" s="44">
        <v>3</v>
      </c>
      <c r="C133" s="57">
        <f t="shared" ca="1" si="126"/>
        <v>0</v>
      </c>
      <c r="D133" s="57">
        <f t="shared" si="126"/>
        <v>0</v>
      </c>
      <c r="E133" s="57">
        <f t="shared" ca="1" si="126"/>
        <v>0</v>
      </c>
      <c r="F133" s="57">
        <f t="shared" si="126"/>
        <v>0</v>
      </c>
      <c r="G133" s="57">
        <f t="shared" ca="1" si="126"/>
        <v>0</v>
      </c>
      <c r="H133" s="57">
        <f t="shared" si="126"/>
        <v>0</v>
      </c>
      <c r="I133" s="57">
        <f t="shared" ca="1" si="126"/>
        <v>0</v>
      </c>
      <c r="J133" s="57">
        <f t="shared" si="126"/>
        <v>0</v>
      </c>
      <c r="K133" s="57">
        <f t="shared" ca="1" si="126"/>
        <v>0</v>
      </c>
      <c r="L133" s="57">
        <f t="shared" si="126"/>
        <v>0</v>
      </c>
      <c r="M133" s="57">
        <f t="shared" ca="1" si="126"/>
        <v>0</v>
      </c>
      <c r="N133" s="57">
        <f t="shared" si="126"/>
        <v>0</v>
      </c>
      <c r="O133" s="57">
        <f t="shared" ca="1" si="126"/>
        <v>0</v>
      </c>
      <c r="P133" s="57">
        <f t="shared" si="126"/>
        <v>0</v>
      </c>
      <c r="T133" s="57">
        <f ca="1">IF(T$63=$B$27,$AO$27,"")</f>
        <v>0</v>
      </c>
      <c r="U133" s="57"/>
      <c r="V133" s="57">
        <f ca="1">IF(V$63=$B$27,$AO$27,"")</f>
        <v>0</v>
      </c>
      <c r="W133" s="57"/>
      <c r="X133" s="57">
        <f ca="1">IF(X$63=$B$27,$AO$27,"")</f>
        <v>0</v>
      </c>
      <c r="Y133" s="57"/>
      <c r="Z133" s="57">
        <f ca="1">IF(Z$63=$B$27,$AO$27,"")</f>
        <v>0</v>
      </c>
      <c r="AA133" s="57"/>
      <c r="AB133" s="57">
        <f ca="1">IF(AB$63=$B$27,$AO$27,"")</f>
        <v>0</v>
      </c>
      <c r="AC133" s="57"/>
      <c r="AD133" s="57">
        <f ca="1">IF(AD$63=$B$27,$AO$27,"")</f>
        <v>0</v>
      </c>
      <c r="AE133" s="57"/>
      <c r="AF133" s="57">
        <f ca="1">IF(AF$63=$B$27,$AO$27,"")</f>
        <v>0</v>
      </c>
      <c r="AG133" s="57"/>
      <c r="AK133" s="44">
        <v>4</v>
      </c>
      <c r="AM133" s="57"/>
      <c r="AN133" s="57"/>
      <c r="AO133" s="100">
        <f>AO121</f>
        <v>0</v>
      </c>
      <c r="AP133" s="100">
        <f>SUM($AO121:AP121)</f>
        <v>0</v>
      </c>
      <c r="AQ133" s="100">
        <f>SUM($AO121:AQ121)</f>
        <v>0</v>
      </c>
      <c r="AR133" s="100">
        <f>SUM($AO121:AR121)</f>
        <v>0</v>
      </c>
      <c r="AS133" s="100">
        <f>SUM($AO121:AS121)</f>
        <v>0</v>
      </c>
      <c r="AT133" s="100">
        <f>SUM($AO121:AT121)</f>
        <v>0</v>
      </c>
      <c r="AU133" s="100">
        <f>SUM($AO121:AU121)</f>
        <v>0</v>
      </c>
      <c r="AV133" s="57" t="s">
        <v>76</v>
      </c>
      <c r="AW133" s="57"/>
      <c r="CA133" s="44">
        <v>1</v>
      </c>
      <c r="CB133" s="1" t="str">
        <f>B210</f>
        <v>AKSEKİ MYO</v>
      </c>
      <c r="CI133" s="90" t="str">
        <f t="shared" ref="CI133:CI157" si="127">IF(OR(CB133=$B$25,CB133=$B$26,CB133=$B$27,CB133=$B$28,CB133=$B$29,CB133=$B$30,CB133=$B$31,CB133=$B$32,CB133=$B$33,CB133=$B$34,CB133=$B$35,CB133=$B$36,CB133=$B$37,CB133=$B$38,CB133=$B$39,CB133=$B$40,CB133=$B$41,CB133=$B$42,CB133=$B$43,CB133=$B$44,CB133=$B$48,CB133=$B$49,CB133=$B$50,CB133=$B$51,CB133=$B$52,CB133=$B$53,CB133=$B$54,CB133=$B$55,CB133=$B$56,CB133=$B$57),CA133,"")</f>
        <v/>
      </c>
      <c r="CK133" s="90" t="e">
        <f>SMALL($CI$133:$CI$157,CA133)</f>
        <v>#NUM!</v>
      </c>
      <c r="CM133" s="90" t="str">
        <f ca="1">IFERROR(CO133,"")</f>
        <v/>
      </c>
      <c r="CO133" s="90" t="e">
        <f ca="1">OFFSET($CI$133:$CI$157,SMALL($CI$133:$CI$157,CA133)-1,-7,1,1)</f>
        <v>#NUM!</v>
      </c>
    </row>
    <row r="134" spans="1:105" s="44" customFormat="1" ht="15" hidden="1" x14ac:dyDescent="0.4">
      <c r="A134" s="44">
        <v>4</v>
      </c>
      <c r="C134" s="57">
        <f t="shared" ca="1" si="126"/>
        <v>0</v>
      </c>
      <c r="D134" s="57">
        <f t="shared" si="126"/>
        <v>0</v>
      </c>
      <c r="E134" s="57">
        <f t="shared" ca="1" si="126"/>
        <v>0</v>
      </c>
      <c r="F134" s="57">
        <f t="shared" si="126"/>
        <v>0</v>
      </c>
      <c r="G134" s="57">
        <f t="shared" ca="1" si="126"/>
        <v>0</v>
      </c>
      <c r="H134" s="57">
        <f t="shared" si="126"/>
        <v>0</v>
      </c>
      <c r="I134" s="57">
        <f t="shared" ca="1" si="126"/>
        <v>0</v>
      </c>
      <c r="J134" s="57">
        <f t="shared" si="126"/>
        <v>0</v>
      </c>
      <c r="K134" s="57">
        <f t="shared" ca="1" si="126"/>
        <v>0</v>
      </c>
      <c r="L134" s="57">
        <f t="shared" si="126"/>
        <v>0</v>
      </c>
      <c r="M134" s="57">
        <f t="shared" ca="1" si="126"/>
        <v>0</v>
      </c>
      <c r="N134" s="57">
        <f t="shared" si="126"/>
        <v>0</v>
      </c>
      <c r="O134" s="57">
        <f t="shared" ca="1" si="126"/>
        <v>0</v>
      </c>
      <c r="P134" s="57">
        <f t="shared" si="126"/>
        <v>0</v>
      </c>
      <c r="T134" s="57">
        <f ca="1">IF(T$63=$B$28,$AO$28,"")</f>
        <v>0</v>
      </c>
      <c r="U134" s="57"/>
      <c r="V134" s="57">
        <f ca="1">IF(V$63=$B$28,$AO$28,"")</f>
        <v>0</v>
      </c>
      <c r="W134" s="57"/>
      <c r="X134" s="57">
        <f ca="1">IF(X$63=$B$28,$AO$28,"")</f>
        <v>0</v>
      </c>
      <c r="Y134" s="57"/>
      <c r="Z134" s="57">
        <f ca="1">IF(Z$63=$B$28,$AO$28,"")</f>
        <v>0</v>
      </c>
      <c r="AA134" s="57"/>
      <c r="AB134" s="57">
        <f ca="1">IF(AB$63=$B$28,$AO$28,"")</f>
        <v>0</v>
      </c>
      <c r="AC134" s="57"/>
      <c r="AD134" s="57">
        <f ca="1">IF(AD$63=$B$28,$AO$28,"")</f>
        <v>0</v>
      </c>
      <c r="AE134" s="57"/>
      <c r="AF134" s="57">
        <f ca="1">IF(AF$63=$B$28,$AO$28,"")</f>
        <v>0</v>
      </c>
      <c r="AG134" s="57"/>
      <c r="AK134" s="44">
        <v>5</v>
      </c>
      <c r="AM134" s="57"/>
      <c r="AN134" s="57"/>
      <c r="AO134" s="100">
        <f>AO122</f>
        <v>0</v>
      </c>
      <c r="AP134" s="100">
        <f>SUM($AO122:AP122)</f>
        <v>0</v>
      </c>
      <c r="AQ134" s="100">
        <f>SUM($AO122:AQ122)</f>
        <v>0</v>
      </c>
      <c r="AR134" s="100">
        <f>SUM($AO122:AR122)</f>
        <v>0</v>
      </c>
      <c r="AS134" s="100">
        <f>SUM($AO122:AS122)</f>
        <v>0</v>
      </c>
      <c r="AT134" s="100">
        <f>SUM($AO122:AT122)</f>
        <v>0</v>
      </c>
      <c r="AU134" s="100">
        <f>SUM($AO122:AU122)</f>
        <v>0</v>
      </c>
      <c r="AV134" s="57" t="s">
        <v>76</v>
      </c>
      <c r="AW134" s="57"/>
      <c r="BG134" s="44" t="s">
        <v>97</v>
      </c>
      <c r="CA134" s="44">
        <v>2</v>
      </c>
      <c r="CB134" s="1" t="str">
        <f t="shared" ref="CB134:CB157" si="128">B211</f>
        <v>ALTSO MYO</v>
      </c>
      <c r="CI134" s="101" t="str">
        <f t="shared" si="127"/>
        <v/>
      </c>
      <c r="CK134" s="90" t="e">
        <f t="shared" ref="CK134:CK157" si="129">SMALL($CI$133:$CI$157,CA134)</f>
        <v>#NUM!</v>
      </c>
      <c r="CM134" s="90" t="str">
        <f t="shared" ref="CM134:CM157" ca="1" si="130">IFERROR(CO134,"")</f>
        <v/>
      </c>
      <c r="CO134" s="90" t="e">
        <f t="shared" ref="CO134:CO157" ca="1" si="131">OFFSET($CI$133:$CI$157,SMALL($CI$133:$CI$157,CA134)-1,-7,1,1)</f>
        <v>#NUM!</v>
      </c>
      <c r="DA134" s="44" t="s">
        <v>59</v>
      </c>
    </row>
    <row r="135" spans="1:105" s="44" customFormat="1" ht="15" hidden="1" x14ac:dyDescent="0.4">
      <c r="A135" s="44">
        <v>5</v>
      </c>
      <c r="C135" s="57">
        <f t="shared" ca="1" si="126"/>
        <v>0</v>
      </c>
      <c r="D135" s="57">
        <f t="shared" si="126"/>
        <v>0</v>
      </c>
      <c r="E135" s="57">
        <f t="shared" ca="1" si="126"/>
        <v>0</v>
      </c>
      <c r="F135" s="57">
        <f t="shared" si="126"/>
        <v>0</v>
      </c>
      <c r="G135" s="57">
        <f t="shared" ca="1" si="126"/>
        <v>0</v>
      </c>
      <c r="H135" s="57">
        <f t="shared" si="126"/>
        <v>0</v>
      </c>
      <c r="I135" s="57">
        <f t="shared" ca="1" si="126"/>
        <v>0</v>
      </c>
      <c r="J135" s="57">
        <f t="shared" si="126"/>
        <v>0</v>
      </c>
      <c r="K135" s="57">
        <f t="shared" ca="1" si="126"/>
        <v>0</v>
      </c>
      <c r="L135" s="57">
        <f t="shared" si="126"/>
        <v>0</v>
      </c>
      <c r="M135" s="57">
        <f t="shared" ca="1" si="126"/>
        <v>0</v>
      </c>
      <c r="N135" s="57">
        <f t="shared" si="126"/>
        <v>0</v>
      </c>
      <c r="O135" s="57">
        <f t="shared" ca="1" si="126"/>
        <v>0</v>
      </c>
      <c r="P135" s="57">
        <f t="shared" si="126"/>
        <v>0</v>
      </c>
      <c r="T135" s="57">
        <f ca="1">IF(T$63=$B$29,$AO$29,"")</f>
        <v>0</v>
      </c>
      <c r="U135" s="57"/>
      <c r="V135" s="57">
        <f ca="1">IF(V$63=$B$29,$AO$29,"")</f>
        <v>0</v>
      </c>
      <c r="W135" s="57"/>
      <c r="X135" s="57">
        <f ca="1">IF(X$63=$B$29,$AO$29,"")</f>
        <v>0</v>
      </c>
      <c r="Y135" s="57"/>
      <c r="Z135" s="57">
        <f ca="1">IF(Z$63=$B$29,$AO$29,"")</f>
        <v>0</v>
      </c>
      <c r="AA135" s="57"/>
      <c r="AB135" s="57">
        <f ca="1">IF(AB$63=$B$29,$AO$29,"")</f>
        <v>0</v>
      </c>
      <c r="AC135" s="57"/>
      <c r="AD135" s="57">
        <f ca="1">IF(AD$63=$B$29,$AO$29,"")</f>
        <v>0</v>
      </c>
      <c r="AE135" s="57"/>
      <c r="AF135" s="57">
        <f ca="1">IF(AF$63=$B$29,$AO$29,"")</f>
        <v>0</v>
      </c>
      <c r="AG135" s="57"/>
      <c r="AM135" s="89"/>
      <c r="AN135" s="89"/>
      <c r="AO135" s="89"/>
      <c r="AP135" s="89"/>
      <c r="AQ135" s="89"/>
      <c r="AR135" s="89"/>
      <c r="AS135" s="89"/>
      <c r="BE135" s="51"/>
      <c r="BN135" s="51">
        <f>AW148</f>
        <v>0</v>
      </c>
      <c r="BO135" s="44">
        <f>IF(10+BF135-BN135&gt;0,10+BF135-BN135,0)</f>
        <v>10</v>
      </c>
      <c r="BP135" s="44">
        <f>IF(10+BF135-(BN135+BO141)&gt;0,10+BF135-(BN135+BO141),0)</f>
        <v>10</v>
      </c>
      <c r="BQ135" s="44">
        <f>IF(10+BF135-(BN135+BO141+BP141)&gt;0,10+BF135-(BN135+BP141+BO141),0)</f>
        <v>10</v>
      </c>
      <c r="BR135" s="44">
        <f>IF(10+BF135-(BN135+BQ141+BO141+BP141)&gt;0,10+BF135-(BN135+BP141+BQ141+BO141),0)</f>
        <v>10</v>
      </c>
      <c r="BS135" s="44">
        <f>IF(10+BF135-(BN135+BQ141+BR141+BO141+BP141)&gt;0,10+BF135-(BN135+BP141+BO141+BQ141+BR141),0)</f>
        <v>10</v>
      </c>
      <c r="BT135" s="44">
        <f>IF(10+BF135-(BN135+BQ141+BR141+BS141+BO141+BP141)&gt;0,10+BF135-(BN135+BP141+BO141+BS141+BQ141+BR141),0)</f>
        <v>10</v>
      </c>
      <c r="BU135" s="44">
        <f>IF(10+BF135-(BN135+BQ141+BR141+BT141+BS141+BO141+BP141)&gt;0,10+BF135-(BN135+BP141+BT141+BO141+BS141+BQ141+BR141),0)</f>
        <v>10</v>
      </c>
      <c r="CA135" s="44">
        <v>3</v>
      </c>
      <c r="CB135" s="1" t="str">
        <f t="shared" si="128"/>
        <v>ALTSO TURZM MYO</v>
      </c>
      <c r="CI135" s="101" t="str">
        <f t="shared" si="127"/>
        <v/>
      </c>
      <c r="CK135" s="90" t="e">
        <f t="shared" si="129"/>
        <v>#NUM!</v>
      </c>
      <c r="CM135" s="90" t="str">
        <f t="shared" ca="1" si="130"/>
        <v/>
      </c>
      <c r="CO135" s="90" t="e">
        <f t="shared" ca="1" si="131"/>
        <v>#NUM!</v>
      </c>
      <c r="DA135" s="44" t="s">
        <v>60</v>
      </c>
    </row>
    <row r="136" spans="1:105" s="44" customFormat="1" ht="15" hidden="1" x14ac:dyDescent="0.4">
      <c r="A136" s="44">
        <v>6</v>
      </c>
      <c r="C136" s="57">
        <f t="shared" ca="1" si="126"/>
        <v>0</v>
      </c>
      <c r="D136" s="57">
        <f t="shared" si="126"/>
        <v>0</v>
      </c>
      <c r="E136" s="57">
        <f t="shared" ca="1" si="126"/>
        <v>0</v>
      </c>
      <c r="F136" s="57">
        <f t="shared" si="126"/>
        <v>0</v>
      </c>
      <c r="G136" s="57">
        <f t="shared" ca="1" si="126"/>
        <v>0</v>
      </c>
      <c r="H136" s="57">
        <f t="shared" si="126"/>
        <v>0</v>
      </c>
      <c r="I136" s="57">
        <f t="shared" ca="1" si="126"/>
        <v>0</v>
      </c>
      <c r="J136" s="57">
        <f t="shared" si="126"/>
        <v>0</v>
      </c>
      <c r="K136" s="57">
        <f t="shared" ca="1" si="126"/>
        <v>0</v>
      </c>
      <c r="L136" s="57">
        <f t="shared" si="126"/>
        <v>0</v>
      </c>
      <c r="M136" s="57">
        <f t="shared" ca="1" si="126"/>
        <v>0</v>
      </c>
      <c r="N136" s="57">
        <f t="shared" si="126"/>
        <v>0</v>
      </c>
      <c r="O136" s="57">
        <f t="shared" ca="1" si="126"/>
        <v>0</v>
      </c>
      <c r="P136" s="57">
        <f t="shared" si="126"/>
        <v>0</v>
      </c>
      <c r="T136" s="57">
        <f ca="1">IF(T$63=$B$30,$AO$30,"")</f>
        <v>0</v>
      </c>
      <c r="U136" s="57"/>
      <c r="V136" s="57">
        <f ca="1">IF(V$63=$B$30,$AO$30,"")</f>
        <v>0</v>
      </c>
      <c r="W136" s="57"/>
      <c r="X136" s="57">
        <f ca="1">IF(X$63=$B$30,$AO$30,"")</f>
        <v>0</v>
      </c>
      <c r="Y136" s="57"/>
      <c r="Z136" s="57">
        <f ca="1">IF(Z$63=$B$30,$AO$30,"")</f>
        <v>0</v>
      </c>
      <c r="AA136" s="57"/>
      <c r="AB136" s="57">
        <f ca="1">IF(AB$63=$B$30,$AO$30,"")</f>
        <v>0</v>
      </c>
      <c r="AC136" s="57"/>
      <c r="AD136" s="57">
        <f ca="1">IF(AD$63=$B$30,$AO$30,"")</f>
        <v>0</v>
      </c>
      <c r="AE136" s="57"/>
      <c r="AF136" s="57">
        <f ca="1">IF(AF$63=$B$30,$AO$30,"")</f>
        <v>0</v>
      </c>
      <c r="AG136" s="57"/>
      <c r="AK136" s="44">
        <v>6</v>
      </c>
      <c r="AM136" s="57"/>
      <c r="AN136" s="57"/>
      <c r="AO136" s="100">
        <f>AO124</f>
        <v>0</v>
      </c>
      <c r="AP136" s="100">
        <f>SUM($AO124:AP124)</f>
        <v>0</v>
      </c>
      <c r="AQ136" s="100">
        <f>SUM($AO124:AQ124)</f>
        <v>0</v>
      </c>
      <c r="AR136" s="100">
        <f>SUM($AO124:AR124)</f>
        <v>0</v>
      </c>
      <c r="AS136" s="100">
        <f>SUM($AO124:AS124)</f>
        <v>0</v>
      </c>
      <c r="AT136" s="100">
        <f>SUM($AO124:AT124)</f>
        <v>0</v>
      </c>
      <c r="AU136" s="100">
        <f>SUM($AO124:AU124)</f>
        <v>0</v>
      </c>
      <c r="AV136" s="57"/>
      <c r="AW136" s="57"/>
      <c r="BE136" s="51"/>
      <c r="BN136" s="51">
        <f>AW149</f>
        <v>0</v>
      </c>
      <c r="BO136" s="44">
        <f>IF(10+BF136-BN136&gt;0,10+BF136-BN136,0)</f>
        <v>10</v>
      </c>
      <c r="BP136" s="44">
        <f>IF(10+BF136-(BN136+BO142)&gt;0,10+BF136-(BN136+BO142),0)</f>
        <v>10</v>
      </c>
      <c r="BQ136" s="44">
        <f>IF(10+BF136-(BN136+BO142+BP142)&gt;0,10+BF136-(BN136+BP142+BO142),0)</f>
        <v>10</v>
      </c>
      <c r="BR136" s="44">
        <f>IF(10+BF136-(BN136+BQ142+BO142+BP142)&gt;0,10+BF136-(BN136+BP142+BQ142+BO142),0)</f>
        <v>10</v>
      </c>
      <c r="BS136" s="44">
        <f>IF(10+BF136-(BN136+BQ142+BR142+BO142+BP142)&gt;0,10+BF136-(BN136+BP142+BO142+BQ142+BR142),0)</f>
        <v>10</v>
      </c>
      <c r="BT136" s="44">
        <f>IF(10+BF136-(BN136+BQ142+BR142+BS142+BO142+BP142)&gt;0,10+BF136-(BN136+BP142+BO142+BS142+BQ142+BR142),0)</f>
        <v>10</v>
      </c>
      <c r="BU136" s="44">
        <f>IF(10+BF136-(BN136+BQ142+BR142+BT142+BS142+BO142+BP142)&gt;0,10+BF136-(BN136+BP142+BT142+BO142+BS142+BQ142+BR142),0)</f>
        <v>10</v>
      </c>
      <c r="CA136" s="44">
        <v>4</v>
      </c>
      <c r="CB136" s="1" t="str">
        <f t="shared" si="128"/>
        <v>DİŞ HEKİMLİĞİ FAKÜLTESİ</v>
      </c>
      <c r="CI136" s="101" t="str">
        <f t="shared" si="127"/>
        <v/>
      </c>
      <c r="CK136" s="90" t="e">
        <f t="shared" si="129"/>
        <v>#NUM!</v>
      </c>
      <c r="CM136" s="90" t="str">
        <f t="shared" ca="1" si="130"/>
        <v/>
      </c>
      <c r="CO136" s="90" t="e">
        <f t="shared" ca="1" si="131"/>
        <v>#NUM!</v>
      </c>
      <c r="DA136" s="44" t="s">
        <v>61</v>
      </c>
    </row>
    <row r="137" spans="1:105" s="44" customFormat="1" ht="15" hidden="1" x14ac:dyDescent="0.4">
      <c r="A137" s="44">
        <v>7</v>
      </c>
      <c r="C137" s="57">
        <f t="shared" ca="1" si="126"/>
        <v>0</v>
      </c>
      <c r="D137" s="57">
        <f t="shared" si="126"/>
        <v>0</v>
      </c>
      <c r="E137" s="57">
        <f t="shared" ca="1" si="126"/>
        <v>0</v>
      </c>
      <c r="F137" s="57">
        <f t="shared" si="126"/>
        <v>0</v>
      </c>
      <c r="G137" s="57">
        <f t="shared" ca="1" si="126"/>
        <v>0</v>
      </c>
      <c r="H137" s="57">
        <f t="shared" si="126"/>
        <v>0</v>
      </c>
      <c r="I137" s="57">
        <f t="shared" ca="1" si="126"/>
        <v>0</v>
      </c>
      <c r="J137" s="57">
        <f t="shared" si="126"/>
        <v>0</v>
      </c>
      <c r="K137" s="57">
        <f t="shared" ca="1" si="126"/>
        <v>0</v>
      </c>
      <c r="L137" s="57">
        <f t="shared" si="126"/>
        <v>0</v>
      </c>
      <c r="M137" s="57">
        <f t="shared" ca="1" si="126"/>
        <v>0</v>
      </c>
      <c r="N137" s="57">
        <f t="shared" si="126"/>
        <v>0</v>
      </c>
      <c r="O137" s="57">
        <f t="shared" ca="1" si="126"/>
        <v>0</v>
      </c>
      <c r="P137" s="57">
        <f t="shared" si="126"/>
        <v>0</v>
      </c>
      <c r="T137" s="57">
        <f ca="1">IF(T$63=$B$31,$AO$31,"")</f>
        <v>0</v>
      </c>
      <c r="U137" s="57"/>
      <c r="V137" s="57">
        <f ca="1">IF(V$63=$B$31,$AO$31,"")</f>
        <v>0</v>
      </c>
      <c r="W137" s="57"/>
      <c r="X137" s="57">
        <f ca="1">IF(X$63=$B$31,$AO$31,"")</f>
        <v>0</v>
      </c>
      <c r="Y137" s="57"/>
      <c r="Z137" s="57">
        <f ca="1">IF(Z$63=$B$31,$AO$31,"")</f>
        <v>0</v>
      </c>
      <c r="AA137" s="57"/>
      <c r="AB137" s="57">
        <f ca="1">IF(AB$63=$B$31,$AO$31,"")</f>
        <v>0</v>
      </c>
      <c r="AC137" s="57"/>
      <c r="AD137" s="57">
        <f ca="1">IF(AD$63=$B$31,$AO$31,"")</f>
        <v>0</v>
      </c>
      <c r="AE137" s="57"/>
      <c r="AF137" s="57">
        <f ca="1">IF(AF$63=$B$31,$AO$31,"")</f>
        <v>0</v>
      </c>
      <c r="AG137" s="57"/>
      <c r="AK137" s="44">
        <v>7</v>
      </c>
      <c r="AM137" s="57"/>
      <c r="AN137" s="57"/>
      <c r="AO137" s="100">
        <f>AO125</f>
        <v>0</v>
      </c>
      <c r="AP137" s="100">
        <f>SUM($AO125:AP125)</f>
        <v>0</v>
      </c>
      <c r="AQ137" s="100">
        <f>SUM($AO125:AQ125)</f>
        <v>0</v>
      </c>
      <c r="AR137" s="100">
        <f>SUM($AO125:AR125)</f>
        <v>0</v>
      </c>
      <c r="AS137" s="100">
        <f>SUM($AO125:AS125)</f>
        <v>0</v>
      </c>
      <c r="AT137" s="100">
        <f>SUM($AO125:AT125)</f>
        <v>0</v>
      </c>
      <c r="AU137" s="100">
        <f>SUM($AO125:AU125)</f>
        <v>0</v>
      </c>
      <c r="AV137" s="57"/>
      <c r="AW137" s="57"/>
      <c r="BE137" s="51"/>
      <c r="BN137" s="51">
        <f>AW150</f>
        <v>0</v>
      </c>
      <c r="BO137" s="44">
        <f>IF(10+BF137-BN137&gt;0,10+BF137-BN137,0)</f>
        <v>10</v>
      </c>
      <c r="BP137" s="44">
        <f>IF(10+BF137-(BN137+BO143)&gt;0,10+BF137-(BN137+BO143),0)</f>
        <v>10</v>
      </c>
      <c r="BQ137" s="44">
        <f>IF(10+BF137-(BN137+BO143+BP143)&gt;0,10+BF137-(BN137+BP143+BO143),0)</f>
        <v>10</v>
      </c>
      <c r="BR137" s="44">
        <f>IF(10+BF137-(BN137+BQ143+BO143+BP143)&gt;0,10+BF137-(BN137+BP143+BQ143+BO143),0)</f>
        <v>10</v>
      </c>
      <c r="BS137" s="44">
        <f>IF(10+BF137-(BN137+BQ143+BR143+BO143+BP143)&gt;0,10+BF137-(BN137+BP143+BO143+BQ143+BR143),0)</f>
        <v>10</v>
      </c>
      <c r="BT137" s="44">
        <f>IF(10+BF137-(BN137+BQ143+BR143+BS143+BO143+BP143)&gt;0,10+BF137-(BN137+BP143+BO143+BS143+BQ143+BR143),0)</f>
        <v>10</v>
      </c>
      <c r="BU137" s="44">
        <f>IF(10+BF137-(BN137+BQ143+BR143+BT143+BS143+BO143+BP143)&gt;0,10+BF137-(BN137+BP143+BT143+BO143+BS143+BQ143+BR143),0)</f>
        <v>10</v>
      </c>
      <c r="CA137" s="44">
        <v>5</v>
      </c>
      <c r="CB137" s="1" t="str">
        <f t="shared" si="128"/>
        <v>EĞİTİM FAKÜLTESİ</v>
      </c>
      <c r="CI137" s="101" t="str">
        <f t="shared" si="127"/>
        <v/>
      </c>
      <c r="CK137" s="90" t="e">
        <f t="shared" si="129"/>
        <v>#NUM!</v>
      </c>
      <c r="CM137" s="90" t="str">
        <f t="shared" ca="1" si="130"/>
        <v/>
      </c>
      <c r="CO137" s="90" t="e">
        <f t="shared" ca="1" si="131"/>
        <v>#NUM!</v>
      </c>
      <c r="DA137" s="44" t="s">
        <v>62</v>
      </c>
    </row>
    <row r="138" spans="1:105" s="44" customFormat="1" ht="15" hidden="1" x14ac:dyDescent="0.4">
      <c r="A138" s="44">
        <v>8</v>
      </c>
      <c r="C138" s="57">
        <f t="shared" ca="1" si="126"/>
        <v>0</v>
      </c>
      <c r="D138" s="57">
        <f t="shared" si="126"/>
        <v>0</v>
      </c>
      <c r="E138" s="57">
        <f t="shared" ca="1" si="126"/>
        <v>0</v>
      </c>
      <c r="F138" s="57">
        <f t="shared" si="126"/>
        <v>0</v>
      </c>
      <c r="G138" s="57">
        <f t="shared" ca="1" si="126"/>
        <v>0</v>
      </c>
      <c r="H138" s="57">
        <f t="shared" si="126"/>
        <v>0</v>
      </c>
      <c r="I138" s="57">
        <f t="shared" ca="1" si="126"/>
        <v>0</v>
      </c>
      <c r="J138" s="57">
        <f t="shared" si="126"/>
        <v>0</v>
      </c>
      <c r="K138" s="57">
        <f t="shared" ca="1" si="126"/>
        <v>0</v>
      </c>
      <c r="L138" s="57">
        <f t="shared" si="126"/>
        <v>0</v>
      </c>
      <c r="M138" s="57">
        <f t="shared" ca="1" si="126"/>
        <v>0</v>
      </c>
      <c r="N138" s="57">
        <f t="shared" si="126"/>
        <v>0</v>
      </c>
      <c r="O138" s="57">
        <f t="shared" ca="1" si="126"/>
        <v>0</v>
      </c>
      <c r="P138" s="57">
        <f t="shared" si="126"/>
        <v>0</v>
      </c>
      <c r="T138" s="57">
        <f ca="1">IF(T$63=$B$32,$AO$32,"")</f>
        <v>0</v>
      </c>
      <c r="U138" s="57"/>
      <c r="V138" s="57">
        <f ca="1">IF(V$63=$B$32,$AO$32,"")</f>
        <v>0</v>
      </c>
      <c r="W138" s="57"/>
      <c r="X138" s="57">
        <f ca="1">IF(X$63=$B$32,$AO$32,"")</f>
        <v>0</v>
      </c>
      <c r="Y138" s="57"/>
      <c r="Z138" s="57">
        <f ca="1">IF(Z$63=$B$32,$AO$32,"")</f>
        <v>0</v>
      </c>
      <c r="AA138" s="57"/>
      <c r="AB138" s="57">
        <f ca="1">IF(AB$63=$B$32,$AO$32,"")</f>
        <v>0</v>
      </c>
      <c r="AC138" s="57"/>
      <c r="AD138" s="57">
        <f ca="1">IF(AD$63=$B$32,$AO$32,"")</f>
        <v>0</v>
      </c>
      <c r="AE138" s="57"/>
      <c r="AF138" s="57">
        <f ca="1">IF(AF$63=$B$32,$AO$32,"")</f>
        <v>0</v>
      </c>
      <c r="AG138" s="57"/>
      <c r="AK138" s="44">
        <v>8</v>
      </c>
      <c r="AM138" s="57"/>
      <c r="AN138" s="57"/>
      <c r="AO138" s="100">
        <f>AO126</f>
        <v>0</v>
      </c>
      <c r="AP138" s="100">
        <f>SUM($AO126:AP126)</f>
        <v>0</v>
      </c>
      <c r="AQ138" s="100">
        <f>SUM($AO126:AQ126)</f>
        <v>0</v>
      </c>
      <c r="AR138" s="100">
        <f>SUM($AO126:AR126)</f>
        <v>0</v>
      </c>
      <c r="AS138" s="100">
        <f>SUM($AO126:AS126)</f>
        <v>0</v>
      </c>
      <c r="AT138" s="100">
        <f>SUM($AO126:AT126)</f>
        <v>0</v>
      </c>
      <c r="AU138" s="100">
        <f>SUM($AO126:AU126)</f>
        <v>0</v>
      </c>
      <c r="AV138" s="57"/>
      <c r="AW138" s="57"/>
      <c r="BE138" s="51"/>
      <c r="BN138" s="51">
        <f>AW151</f>
        <v>0</v>
      </c>
      <c r="BO138" s="44">
        <f>IF(10+BF138-BN138&gt;0,10+BF138-BN138,0)</f>
        <v>10</v>
      </c>
      <c r="BP138" s="44">
        <f>IF(10+BF138-(BN138+BO144)&gt;0,10+BF138-(BN138+BO144),0)</f>
        <v>10</v>
      </c>
      <c r="BQ138" s="44">
        <f>IF(10+BF138-(BN138+BO144+BP144)&gt;0,10+BF138-(BN138+BP144+BO144),0)</f>
        <v>10</v>
      </c>
      <c r="BR138" s="44">
        <f>IF(10+BF138-(BN138+BQ144+BO144+BP144)&gt;0,10+BF138-(BN138+BP144+BQ144+BO144),0)</f>
        <v>10</v>
      </c>
      <c r="BS138" s="44">
        <f>IF(10+BF138-(BN138+BQ144+BR144+BO144+BP144)&gt;0,10+BF138-(BN138+BP144+BO144+BQ144+BR144),0)</f>
        <v>10</v>
      </c>
      <c r="BT138" s="44">
        <f>IF(10+BF138-(BN138+BQ144+BR144+BS144+BO144+BP144)&gt;0,10+BF138-(BN138+BP144+BO144+BS144+BQ144+BR144),0)</f>
        <v>10</v>
      </c>
      <c r="BU138" s="44">
        <f>IF(10+BF138-(BN138+BQ144+BR144+BT144+BS144+BO144+BP144)&gt;0,10+BF138-(BN138+BP144+BT144+BO144+BS144+BQ144+BR144),0)</f>
        <v>10</v>
      </c>
      <c r="CA138" s="44">
        <v>6</v>
      </c>
      <c r="CB138" s="1" t="str">
        <f t="shared" si="128"/>
        <v>FEN BİLİMLERİ ENS.</v>
      </c>
      <c r="CI138" s="101" t="str">
        <f t="shared" si="127"/>
        <v/>
      </c>
      <c r="CK138" s="90" t="e">
        <f t="shared" si="129"/>
        <v>#NUM!</v>
      </c>
      <c r="CM138" s="90" t="str">
        <f t="shared" ca="1" si="130"/>
        <v/>
      </c>
      <c r="CO138" s="90" t="e">
        <f t="shared" ca="1" si="131"/>
        <v>#NUM!</v>
      </c>
      <c r="DA138" s="44" t="s">
        <v>63</v>
      </c>
    </row>
    <row r="139" spans="1:105" s="44" customFormat="1" ht="15" hidden="1" x14ac:dyDescent="0.4">
      <c r="A139" s="44">
        <v>9</v>
      </c>
      <c r="C139" s="57">
        <f t="shared" ca="1" si="126"/>
        <v>0</v>
      </c>
      <c r="D139" s="57">
        <f t="shared" si="126"/>
        <v>0</v>
      </c>
      <c r="E139" s="57">
        <f t="shared" ca="1" si="126"/>
        <v>0</v>
      </c>
      <c r="F139" s="57">
        <f t="shared" si="126"/>
        <v>0</v>
      </c>
      <c r="G139" s="57">
        <f t="shared" ca="1" si="126"/>
        <v>0</v>
      </c>
      <c r="H139" s="57">
        <f t="shared" si="126"/>
        <v>0</v>
      </c>
      <c r="I139" s="57">
        <f t="shared" ca="1" si="126"/>
        <v>0</v>
      </c>
      <c r="J139" s="57">
        <f t="shared" si="126"/>
        <v>0</v>
      </c>
      <c r="K139" s="57">
        <f t="shared" ca="1" si="126"/>
        <v>0</v>
      </c>
      <c r="L139" s="57">
        <f t="shared" si="126"/>
        <v>0</v>
      </c>
      <c r="M139" s="57">
        <f t="shared" ca="1" si="126"/>
        <v>0</v>
      </c>
      <c r="N139" s="57">
        <f t="shared" si="126"/>
        <v>0</v>
      </c>
      <c r="O139" s="57">
        <f t="shared" ca="1" si="126"/>
        <v>0</v>
      </c>
      <c r="P139" s="57">
        <f t="shared" si="126"/>
        <v>0</v>
      </c>
      <c r="T139" s="57">
        <f ca="1">IF(T$63=$B$33,$AO$33,"")</f>
        <v>0</v>
      </c>
      <c r="U139" s="57"/>
      <c r="V139" s="57">
        <f ca="1">IF(V$63=$B$33,$AO$33,"")</f>
        <v>0</v>
      </c>
      <c r="W139" s="57"/>
      <c r="X139" s="57">
        <f ca="1">IF(X$63=$B$33,$AO$33,"")</f>
        <v>0</v>
      </c>
      <c r="Y139" s="57"/>
      <c r="Z139" s="57">
        <f ca="1">IF(Z$63=$B$33,$AO$33,"")</f>
        <v>0</v>
      </c>
      <c r="AA139" s="57"/>
      <c r="AB139" s="57">
        <f ca="1">IF(AB$63=$B$33,$AO$33,"")</f>
        <v>0</v>
      </c>
      <c r="AC139" s="57"/>
      <c r="AD139" s="57">
        <f ca="1">IF(AD$63=$B$33,$AO$33,"")</f>
        <v>0</v>
      </c>
      <c r="AE139" s="57"/>
      <c r="AF139" s="57">
        <f ca="1">IF(AF$63=$B$33,$AO$33,"")</f>
        <v>0</v>
      </c>
      <c r="AG139" s="57"/>
      <c r="AK139" s="44">
        <v>9</v>
      </c>
      <c r="AM139" s="57"/>
      <c r="AN139" s="57"/>
      <c r="AO139" s="100">
        <f>AO127</f>
        <v>0</v>
      </c>
      <c r="AP139" s="100">
        <f>SUM($AO127:AP127)</f>
        <v>0</v>
      </c>
      <c r="AQ139" s="100">
        <f>SUM($AO127:AQ127)</f>
        <v>0</v>
      </c>
      <c r="AR139" s="100">
        <f>SUM($AO127:AR127)</f>
        <v>0</v>
      </c>
      <c r="AS139" s="100">
        <f>SUM($AO127:AS127)</f>
        <v>0</v>
      </c>
      <c r="AT139" s="100">
        <f>SUM($AO127:AT127)</f>
        <v>0</v>
      </c>
      <c r="AU139" s="100">
        <f>SUM($AO127:AU127)</f>
        <v>0</v>
      </c>
      <c r="AV139" s="57"/>
      <c r="AW139" s="57"/>
      <c r="BE139" s="51"/>
      <c r="BN139" s="51">
        <f>AW152</f>
        <v>0</v>
      </c>
      <c r="BO139" s="44">
        <f>IF(10+BF139-BN139&gt;0,10+BF139-BN139,0)</f>
        <v>10</v>
      </c>
      <c r="BP139" s="44">
        <f>IF(10+BF139-(BN139+BO145)&gt;0,10+BF139-(BN139+BO145),0)</f>
        <v>10</v>
      </c>
      <c r="BQ139" s="44">
        <f>IF(10+BF139-(BN139+BO145+BP145)&gt;0,10+BF139-(BN139+BP145+BO145),0)</f>
        <v>10</v>
      </c>
      <c r="BR139" s="44">
        <f>IF(10+BF139-(BN139+BQ145+BO145+BP145)&gt;0,10+BF139-(BN139+BP145+BQ145+BO145),0)</f>
        <v>10</v>
      </c>
      <c r="BS139" s="44">
        <f>IF(10+BF139-(BN139+BQ145+BR145+BO145+BP145)&gt;0,10+BF139-(BN139+BP145+BO145+BQ145+BR145),0)</f>
        <v>10</v>
      </c>
      <c r="BT139" s="44">
        <f>IF(10+BF139-(BN139+BQ145+BR145+BS145+BO145+BP145)&gt;0,10+BF139-(BN139+BP145+BO145+BS145+BQ145+BR145),0)</f>
        <v>10</v>
      </c>
      <c r="BU139" s="44">
        <f>IF(10+BF139-(BN139+BQ145+BR145+BT145+BS145+BO145+BP145)&gt;0,10+BF139-(BN139+BP145+BT145+BO145+BS145+BQ145+BR145),0)</f>
        <v>10</v>
      </c>
      <c r="CA139" s="44">
        <v>7</v>
      </c>
      <c r="CB139" s="1" t="str">
        <f t="shared" si="128"/>
        <v>GAZİPAŞA HAVACILIK FAKÜLTESİ</v>
      </c>
      <c r="CI139" s="101" t="str">
        <f t="shared" si="127"/>
        <v/>
      </c>
      <c r="CK139" s="90" t="e">
        <f t="shared" si="129"/>
        <v>#NUM!</v>
      </c>
      <c r="CM139" s="90" t="str">
        <f t="shared" ca="1" si="130"/>
        <v/>
      </c>
      <c r="CO139" s="90" t="e">
        <f t="shared" ca="1" si="131"/>
        <v>#NUM!</v>
      </c>
      <c r="DA139" s="44" t="s">
        <v>83</v>
      </c>
    </row>
    <row r="140" spans="1:105" s="44" customFormat="1" ht="15" hidden="1" x14ac:dyDescent="0.4">
      <c r="A140" s="44">
        <v>10</v>
      </c>
      <c r="C140" s="57">
        <f t="shared" ca="1" si="126"/>
        <v>0</v>
      </c>
      <c r="D140" s="57">
        <f t="shared" si="126"/>
        <v>0</v>
      </c>
      <c r="E140" s="57">
        <f t="shared" ca="1" si="126"/>
        <v>0</v>
      </c>
      <c r="F140" s="57">
        <f t="shared" si="126"/>
        <v>0</v>
      </c>
      <c r="G140" s="57">
        <f t="shared" ca="1" si="126"/>
        <v>0</v>
      </c>
      <c r="H140" s="57">
        <f t="shared" si="126"/>
        <v>0</v>
      </c>
      <c r="I140" s="57">
        <f t="shared" ca="1" si="126"/>
        <v>0</v>
      </c>
      <c r="J140" s="57">
        <f t="shared" si="126"/>
        <v>0</v>
      </c>
      <c r="K140" s="57">
        <f t="shared" ca="1" si="126"/>
        <v>0</v>
      </c>
      <c r="L140" s="57">
        <f t="shared" si="126"/>
        <v>0</v>
      </c>
      <c r="M140" s="57">
        <f t="shared" ca="1" si="126"/>
        <v>0</v>
      </c>
      <c r="N140" s="57">
        <f t="shared" si="126"/>
        <v>0</v>
      </c>
      <c r="O140" s="57">
        <f t="shared" ca="1" si="126"/>
        <v>0</v>
      </c>
      <c r="P140" s="57">
        <f t="shared" si="126"/>
        <v>0</v>
      </c>
      <c r="T140" s="57">
        <f ca="1">IF(T$63=$B$34,$AO$34,"")</f>
        <v>0</v>
      </c>
      <c r="U140" s="57"/>
      <c r="V140" s="57">
        <f ca="1">IF(V$63=$B$34,$AO$34,"")</f>
        <v>0</v>
      </c>
      <c r="W140" s="57"/>
      <c r="X140" s="57">
        <f ca="1">IF(X$63=$B$34,$AO$34,"")</f>
        <v>0</v>
      </c>
      <c r="Y140" s="57"/>
      <c r="Z140" s="57">
        <f ca="1">IF(Z$63=$B$34,$AO$34,"")</f>
        <v>0</v>
      </c>
      <c r="AA140" s="57"/>
      <c r="AB140" s="57">
        <f ca="1">IF(AB$63=$B$34,$AO$34,"")</f>
        <v>0</v>
      </c>
      <c r="AC140" s="57"/>
      <c r="AD140" s="57">
        <f ca="1">IF(AD$63=$B$34,$AO$34,"")</f>
        <v>0</v>
      </c>
      <c r="AE140" s="57"/>
      <c r="AF140" s="57">
        <f ca="1">IF(AF$63=$B$34,$AO$34,"")</f>
        <v>0</v>
      </c>
      <c r="AG140" s="57"/>
      <c r="AK140" s="44">
        <v>10</v>
      </c>
      <c r="AM140" s="57"/>
      <c r="AN140" s="57"/>
      <c r="AO140" s="100">
        <f>AO128</f>
        <v>0</v>
      </c>
      <c r="AP140" s="100">
        <f>SUM($AO128:AP128)</f>
        <v>0</v>
      </c>
      <c r="AQ140" s="100">
        <f>SUM($AO128:AQ128)</f>
        <v>0</v>
      </c>
      <c r="AR140" s="100">
        <f>SUM($AO128:AR128)</f>
        <v>0</v>
      </c>
      <c r="AS140" s="100">
        <f>SUM($AO128:AS128)</f>
        <v>0</v>
      </c>
      <c r="AT140" s="100">
        <f>SUM($AO128:AT128)</f>
        <v>0</v>
      </c>
      <c r="AU140" s="100">
        <f>SUM($AO128:AU128)</f>
        <v>0</v>
      </c>
      <c r="AV140" s="57"/>
      <c r="AW140" s="57"/>
      <c r="CA140" s="44">
        <v>8</v>
      </c>
      <c r="CB140" s="1" t="str">
        <f t="shared" si="128"/>
        <v>GAZİPAŞA MYO</v>
      </c>
      <c r="CI140" s="101" t="str">
        <f t="shared" si="127"/>
        <v/>
      </c>
      <c r="CK140" s="90" t="e">
        <f t="shared" si="129"/>
        <v>#NUM!</v>
      </c>
      <c r="CM140" s="90" t="str">
        <f t="shared" ca="1" si="130"/>
        <v/>
      </c>
      <c r="CO140" s="90" t="e">
        <f t="shared" ca="1" si="131"/>
        <v>#NUM!</v>
      </c>
      <c r="DA140" s="44" t="s">
        <v>89</v>
      </c>
    </row>
    <row r="141" spans="1:105" s="44" customFormat="1" ht="15" hidden="1" x14ac:dyDescent="0.4">
      <c r="A141" s="44">
        <v>11</v>
      </c>
      <c r="C141" s="57">
        <f t="shared" ca="1" si="126"/>
        <v>0</v>
      </c>
      <c r="D141" s="57">
        <f t="shared" si="126"/>
        <v>0</v>
      </c>
      <c r="E141" s="57">
        <f t="shared" ca="1" si="126"/>
        <v>0</v>
      </c>
      <c r="F141" s="57">
        <f t="shared" si="126"/>
        <v>0</v>
      </c>
      <c r="G141" s="57">
        <f t="shared" ca="1" si="126"/>
        <v>0</v>
      </c>
      <c r="H141" s="57">
        <f t="shared" si="126"/>
        <v>0</v>
      </c>
      <c r="I141" s="57">
        <f t="shared" ca="1" si="126"/>
        <v>0</v>
      </c>
      <c r="J141" s="57">
        <f t="shared" si="126"/>
        <v>0</v>
      </c>
      <c r="K141" s="57">
        <f t="shared" ca="1" si="126"/>
        <v>0</v>
      </c>
      <c r="L141" s="57">
        <f t="shared" si="126"/>
        <v>0</v>
      </c>
      <c r="M141" s="57">
        <f t="shared" ca="1" si="126"/>
        <v>0</v>
      </c>
      <c r="N141" s="57">
        <f t="shared" si="126"/>
        <v>0</v>
      </c>
      <c r="O141" s="57">
        <f t="shared" ca="1" si="126"/>
        <v>0</v>
      </c>
      <c r="P141" s="57">
        <f t="shared" si="126"/>
        <v>0</v>
      </c>
      <c r="T141" s="57">
        <f ca="1">IF(T$63=$B$35,$AO$35,"")</f>
        <v>0</v>
      </c>
      <c r="U141" s="57"/>
      <c r="V141" s="57">
        <f ca="1">IF(V$63=$B$35,$AO$35,"")</f>
        <v>0</v>
      </c>
      <c r="W141" s="57"/>
      <c r="X141" s="57">
        <f ca="1">IF(X$63=$B$35,$AO$35,"")</f>
        <v>0</v>
      </c>
      <c r="Y141" s="57"/>
      <c r="Z141" s="57">
        <f ca="1">IF(Z$63=$B$35,$AO$35,"")</f>
        <v>0</v>
      </c>
      <c r="AA141" s="57"/>
      <c r="AB141" s="57">
        <f ca="1">IF(AB$63=$B$35,$AO$35,"")</f>
        <v>0</v>
      </c>
      <c r="AC141" s="57"/>
      <c r="AD141" s="57">
        <f ca="1">IF(AD$63=$B$35,$AO$35,"")</f>
        <v>0</v>
      </c>
      <c r="AE141" s="57"/>
      <c r="AF141" s="57">
        <f ca="1">IF(AF$63=$B$35,$AO$35,"")</f>
        <v>0</v>
      </c>
      <c r="AG141" s="57"/>
      <c r="AM141" s="89"/>
      <c r="AN141" s="89"/>
      <c r="AO141" s="89"/>
      <c r="AP141" s="89"/>
      <c r="AQ141" s="89"/>
      <c r="AR141" s="89"/>
      <c r="AS141" s="89"/>
      <c r="BG141" s="44">
        <f t="shared" ref="BG141:BM141" si="132">M16</f>
        <v>0</v>
      </c>
      <c r="BH141" s="44">
        <f t="shared" si="132"/>
        <v>0</v>
      </c>
      <c r="BI141" s="44">
        <f t="shared" si="132"/>
        <v>0</v>
      </c>
      <c r="BJ141" s="44">
        <f t="shared" si="132"/>
        <v>0</v>
      </c>
      <c r="BK141" s="44">
        <f t="shared" si="132"/>
        <v>0</v>
      </c>
      <c r="BL141" s="44">
        <f t="shared" si="132"/>
        <v>0</v>
      </c>
      <c r="BM141" s="44">
        <f t="shared" si="132"/>
        <v>0</v>
      </c>
      <c r="BO141" s="44">
        <f t="shared" ref="BO141:BU145" si="133">IF(BG141&gt;BO135,BO135,BG141)</f>
        <v>0</v>
      </c>
      <c r="BP141" s="44">
        <f t="shared" si="133"/>
        <v>0</v>
      </c>
      <c r="BQ141" s="44">
        <f t="shared" si="133"/>
        <v>0</v>
      </c>
      <c r="BR141" s="44">
        <f t="shared" si="133"/>
        <v>0</v>
      </c>
      <c r="BS141" s="44">
        <f t="shared" si="133"/>
        <v>0</v>
      </c>
      <c r="BT141" s="44">
        <f t="shared" si="133"/>
        <v>0</v>
      </c>
      <c r="BU141" s="44">
        <f t="shared" si="133"/>
        <v>0</v>
      </c>
      <c r="CA141" s="44">
        <v>9</v>
      </c>
      <c r="CB141" s="1" t="str">
        <f t="shared" si="128"/>
        <v>İŞLETME FAKÜLTESİ</v>
      </c>
      <c r="CI141" s="101" t="str">
        <f t="shared" si="127"/>
        <v/>
      </c>
      <c r="CK141" s="90" t="e">
        <f t="shared" si="129"/>
        <v>#NUM!</v>
      </c>
      <c r="CM141" s="90" t="str">
        <f t="shared" ca="1" si="130"/>
        <v/>
      </c>
      <c r="CO141" s="90" t="e">
        <f t="shared" ca="1" si="131"/>
        <v>#NUM!</v>
      </c>
    </row>
    <row r="142" spans="1:105" s="44" customFormat="1" ht="15" hidden="1" x14ac:dyDescent="0.4">
      <c r="A142" s="44">
        <v>12</v>
      </c>
      <c r="C142" s="57">
        <f t="shared" ca="1" si="126"/>
        <v>0</v>
      </c>
      <c r="D142" s="57">
        <f t="shared" si="126"/>
        <v>0</v>
      </c>
      <c r="E142" s="57">
        <f t="shared" ca="1" si="126"/>
        <v>0</v>
      </c>
      <c r="F142" s="57">
        <f t="shared" si="126"/>
        <v>0</v>
      </c>
      <c r="G142" s="57">
        <f t="shared" ca="1" si="126"/>
        <v>0</v>
      </c>
      <c r="H142" s="57">
        <f t="shared" si="126"/>
        <v>0</v>
      </c>
      <c r="I142" s="57">
        <f t="shared" ca="1" si="126"/>
        <v>0</v>
      </c>
      <c r="J142" s="57">
        <f t="shared" si="126"/>
        <v>0</v>
      </c>
      <c r="K142" s="57">
        <f t="shared" ca="1" si="126"/>
        <v>0</v>
      </c>
      <c r="L142" s="57">
        <f t="shared" si="126"/>
        <v>0</v>
      </c>
      <c r="M142" s="57">
        <f t="shared" ca="1" si="126"/>
        <v>0</v>
      </c>
      <c r="N142" s="57">
        <f t="shared" si="126"/>
        <v>0</v>
      </c>
      <c r="O142" s="57">
        <f t="shared" ca="1" si="126"/>
        <v>0</v>
      </c>
      <c r="P142" s="57">
        <f t="shared" si="126"/>
        <v>0</v>
      </c>
      <c r="T142" s="57">
        <f ca="1">IF(T$63=$B$36,$AO$36,"")</f>
        <v>0</v>
      </c>
      <c r="U142" s="57"/>
      <c r="V142" s="57">
        <f ca="1">IF(V$63=$B$36,$AO$36,"")</f>
        <v>0</v>
      </c>
      <c r="W142" s="57"/>
      <c r="X142" s="57">
        <f ca="1">IF(X$63=$B$36,$AO$36,"")</f>
        <v>0</v>
      </c>
      <c r="Y142" s="57"/>
      <c r="Z142" s="57">
        <f ca="1">IF(Z$63=$B$36,$AO$36,"")</f>
        <v>0</v>
      </c>
      <c r="AA142" s="57"/>
      <c r="AB142" s="57">
        <f ca="1">IF(AB$63=$B$36,$AO$36,"")</f>
        <v>0</v>
      </c>
      <c r="AC142" s="57"/>
      <c r="AD142" s="57">
        <f ca="1">IF(AD$63=$B$36,$AO$36,"")</f>
        <v>0</v>
      </c>
      <c r="AE142" s="57"/>
      <c r="AF142" s="57">
        <f ca="1">IF(AF$63=$B$36,$AO$36,"")</f>
        <v>0</v>
      </c>
      <c r="AG142" s="57"/>
      <c r="AK142" s="44">
        <v>1</v>
      </c>
      <c r="AM142" s="57"/>
      <c r="AN142" s="57"/>
      <c r="AO142" s="100">
        <f>IF(AO118&gt;19,20,AO118)</f>
        <v>0</v>
      </c>
      <c r="AP142" s="100">
        <f>IF(AP118+AO118&gt;19,20-AO142,AP118)</f>
        <v>0</v>
      </c>
      <c r="AQ142" s="100">
        <f>IF(AQ118+AO118+AP118&gt;19,20-(AO142+AP142),AQ118)</f>
        <v>0</v>
      </c>
      <c r="AR142" s="100">
        <f>IF(AR118+AO118+AP118+AQ118&gt;19,20-(AO142+AP142+AQ142),AR118)</f>
        <v>0</v>
      </c>
      <c r="AS142" s="100">
        <f>IF(AS118+AO118+AP118+AQ118+AR118&gt;19,20-(AO142+AP142+AQ142+AR142),AS118)</f>
        <v>0</v>
      </c>
      <c r="AT142" s="100">
        <f>IF(AT118+AO118+AP118+AQ118+AR118+AS118&gt;19,20-(AO142+AP142+AQ142+AR142+AS142),AT118)</f>
        <v>0</v>
      </c>
      <c r="AU142" s="100">
        <f>IF(AU118+AO118+AP118+AQ118+AR118+AS118+AT118&gt;19,20-(AO142+AP142+AQ142+AR142+AS142+AT142),AU118)</f>
        <v>0</v>
      </c>
      <c r="AV142" s="57"/>
      <c r="AW142" s="102">
        <f>SUM(AO142:AU142)</f>
        <v>0</v>
      </c>
      <c r="BG142" s="44">
        <f t="shared" ref="BG142:BM142" si="134">U16</f>
        <v>0</v>
      </c>
      <c r="BH142" s="44">
        <f t="shared" si="134"/>
        <v>0</v>
      </c>
      <c r="BI142" s="44">
        <f t="shared" si="134"/>
        <v>0</v>
      </c>
      <c r="BJ142" s="44">
        <f t="shared" si="134"/>
        <v>0</v>
      </c>
      <c r="BK142" s="44">
        <f t="shared" si="134"/>
        <v>0</v>
      </c>
      <c r="BL142" s="44">
        <f t="shared" si="134"/>
        <v>0</v>
      </c>
      <c r="BM142" s="44">
        <f t="shared" si="134"/>
        <v>0</v>
      </c>
      <c r="BO142" s="44">
        <f t="shared" si="133"/>
        <v>0</v>
      </c>
      <c r="BP142" s="44">
        <f t="shared" si="133"/>
        <v>0</v>
      </c>
      <c r="BQ142" s="44">
        <f t="shared" si="133"/>
        <v>0</v>
      </c>
      <c r="BR142" s="44">
        <f t="shared" si="133"/>
        <v>0</v>
      </c>
      <c r="BS142" s="44">
        <f t="shared" si="133"/>
        <v>0</v>
      </c>
      <c r="BT142" s="44">
        <f t="shared" si="133"/>
        <v>0</v>
      </c>
      <c r="BU142" s="44">
        <f t="shared" si="133"/>
        <v>0</v>
      </c>
      <c r="CA142" s="44">
        <v>10</v>
      </c>
      <c r="CB142" s="1" t="str">
        <f t="shared" si="128"/>
        <v>MÜHENDİSLİK FAKÜLTESİ</v>
      </c>
      <c r="CI142" s="101" t="str">
        <f t="shared" si="127"/>
        <v/>
      </c>
      <c r="CK142" s="90" t="e">
        <f t="shared" si="129"/>
        <v>#NUM!</v>
      </c>
      <c r="CM142" s="90" t="str">
        <f t="shared" ca="1" si="130"/>
        <v/>
      </c>
      <c r="CO142" s="90" t="e">
        <f t="shared" ca="1" si="131"/>
        <v>#NUM!</v>
      </c>
    </row>
    <row r="143" spans="1:105" s="44" customFormat="1" ht="15" hidden="1" x14ac:dyDescent="0.4">
      <c r="A143" s="44">
        <v>13</v>
      </c>
      <c r="C143" s="57">
        <f t="shared" ca="1" si="126"/>
        <v>0</v>
      </c>
      <c r="D143" s="57">
        <f t="shared" si="126"/>
        <v>0</v>
      </c>
      <c r="E143" s="57">
        <f t="shared" ca="1" si="126"/>
        <v>0</v>
      </c>
      <c r="F143" s="57">
        <f t="shared" si="126"/>
        <v>0</v>
      </c>
      <c r="G143" s="57">
        <f t="shared" ca="1" si="126"/>
        <v>0</v>
      </c>
      <c r="H143" s="57">
        <f t="shared" si="126"/>
        <v>0</v>
      </c>
      <c r="I143" s="57">
        <f t="shared" ca="1" si="126"/>
        <v>0</v>
      </c>
      <c r="J143" s="57">
        <f t="shared" si="126"/>
        <v>0</v>
      </c>
      <c r="K143" s="57">
        <f t="shared" ca="1" si="126"/>
        <v>0</v>
      </c>
      <c r="L143" s="57">
        <f t="shared" si="126"/>
        <v>0</v>
      </c>
      <c r="M143" s="57">
        <f t="shared" ca="1" si="126"/>
        <v>0</v>
      </c>
      <c r="N143" s="57">
        <f t="shared" si="126"/>
        <v>0</v>
      </c>
      <c r="O143" s="57">
        <f t="shared" ca="1" si="126"/>
        <v>0</v>
      </c>
      <c r="P143" s="57">
        <f t="shared" si="126"/>
        <v>0</v>
      </c>
      <c r="T143" s="57">
        <f ca="1">IF(T$63=$B$37,$AO$37,"")</f>
        <v>0</v>
      </c>
      <c r="U143" s="57"/>
      <c r="V143" s="57">
        <f ca="1">IF(V$63=$B$37,$AO$37,"")</f>
        <v>0</v>
      </c>
      <c r="W143" s="57"/>
      <c r="X143" s="57">
        <f ca="1">IF(X$63=$B$37,$AO$37,"")</f>
        <v>0</v>
      </c>
      <c r="Y143" s="57"/>
      <c r="Z143" s="57">
        <f ca="1">IF(Z$63=$B$37,$AO$37,"")</f>
        <v>0</v>
      </c>
      <c r="AA143" s="57"/>
      <c r="AB143" s="57">
        <f ca="1">IF(AB$63=$B$37,$AO$37,"")</f>
        <v>0</v>
      </c>
      <c r="AC143" s="57"/>
      <c r="AD143" s="57">
        <f ca="1">IF(AD$63=$B$37,$AO$37,"")</f>
        <v>0</v>
      </c>
      <c r="AE143" s="57"/>
      <c r="AF143" s="57">
        <f ca="1">IF(AF$63=$B$37,$AO$37,"")</f>
        <v>0</v>
      </c>
      <c r="AG143" s="57"/>
      <c r="AK143" s="44">
        <v>2</v>
      </c>
      <c r="AM143" s="57"/>
      <c r="AN143" s="57"/>
      <c r="AO143" s="100">
        <f>IF(AO119&gt;19,20,AO119)</f>
        <v>0</v>
      </c>
      <c r="AP143" s="100">
        <f>IF(AP119+AO119&gt;19,20-AO143,AP119)</f>
        <v>0</v>
      </c>
      <c r="AQ143" s="100">
        <f>IF(AQ119+AO119+AP119&gt;19,20-(AO143+AP143),AQ119)</f>
        <v>0</v>
      </c>
      <c r="AR143" s="100">
        <f>IF(AR119+AO119+AP119+AQ119&gt;19,20-(AO143+AP143+AQ143),AR119)</f>
        <v>0</v>
      </c>
      <c r="AS143" s="100">
        <f>IF(AS119+AO119+AP119+AQ119+AR119&gt;19,20-(AO143+AP143+AQ143+AR143),AS119)</f>
        <v>0</v>
      </c>
      <c r="AT143" s="100">
        <f>IF(AT119+AO119+AP119+AQ119+AR119+AS119&gt;19,20-(AO143+AP143+AQ143+AR143+AS143),AT119)</f>
        <v>0</v>
      </c>
      <c r="AU143" s="100">
        <f>IF(AU119+AO119+AP119+AQ119+AR119+AS119+AT119&gt;19,20-(AO143+AP143+AQ143+AR143+AS143+AT143),AU119)</f>
        <v>0</v>
      </c>
      <c r="AV143" s="57"/>
      <c r="AW143" s="102">
        <f t="shared" ref="AW143:AW152" si="135">SUM(AO143:AU143)</f>
        <v>0</v>
      </c>
      <c r="BG143" s="44">
        <f t="shared" ref="BG143:BM143" si="136">AC16</f>
        <v>0</v>
      </c>
      <c r="BH143" s="44">
        <f t="shared" si="136"/>
        <v>0</v>
      </c>
      <c r="BI143" s="44">
        <f t="shared" si="136"/>
        <v>0</v>
      </c>
      <c r="BJ143" s="44">
        <f t="shared" si="136"/>
        <v>0</v>
      </c>
      <c r="BK143" s="44">
        <f t="shared" si="136"/>
        <v>0</v>
      </c>
      <c r="BL143" s="44">
        <f t="shared" si="136"/>
        <v>0</v>
      </c>
      <c r="BM143" s="44">
        <f t="shared" si="136"/>
        <v>0</v>
      </c>
      <c r="BO143" s="44">
        <f t="shared" si="133"/>
        <v>0</v>
      </c>
      <c r="BP143" s="44">
        <f t="shared" si="133"/>
        <v>0</v>
      </c>
      <c r="BQ143" s="44">
        <f t="shared" si="133"/>
        <v>0</v>
      </c>
      <c r="BR143" s="44">
        <f t="shared" si="133"/>
        <v>0</v>
      </c>
      <c r="BS143" s="44">
        <f t="shared" si="133"/>
        <v>0</v>
      </c>
      <c r="BT143" s="44">
        <f t="shared" si="133"/>
        <v>0</v>
      </c>
      <c r="BU143" s="44">
        <f t="shared" si="133"/>
        <v>0</v>
      </c>
      <c r="CA143" s="44">
        <v>11</v>
      </c>
      <c r="CB143" s="1" t="str">
        <f t="shared" si="128"/>
        <v>SAĞLIK BİLİMLER ENS.</v>
      </c>
      <c r="CI143" s="101" t="str">
        <f t="shared" si="127"/>
        <v/>
      </c>
      <c r="CK143" s="90" t="e">
        <f t="shared" si="129"/>
        <v>#NUM!</v>
      </c>
      <c r="CM143" s="90" t="str">
        <f t="shared" ca="1" si="130"/>
        <v/>
      </c>
      <c r="CO143" s="90" t="e">
        <f t="shared" ca="1" si="131"/>
        <v>#NUM!</v>
      </c>
    </row>
    <row r="144" spans="1:105" s="44" customFormat="1" ht="15" hidden="1" x14ac:dyDescent="0.4">
      <c r="A144" s="44">
        <v>14</v>
      </c>
      <c r="C144" s="57">
        <f t="shared" ca="1" si="126"/>
        <v>0</v>
      </c>
      <c r="D144" s="57">
        <f t="shared" si="126"/>
        <v>0</v>
      </c>
      <c r="E144" s="57">
        <f t="shared" ca="1" si="126"/>
        <v>0</v>
      </c>
      <c r="F144" s="57">
        <f t="shared" si="126"/>
        <v>0</v>
      </c>
      <c r="G144" s="57">
        <f t="shared" ca="1" si="126"/>
        <v>0</v>
      </c>
      <c r="H144" s="57">
        <f t="shared" si="126"/>
        <v>0</v>
      </c>
      <c r="I144" s="57">
        <f t="shared" ca="1" si="126"/>
        <v>0</v>
      </c>
      <c r="J144" s="57">
        <f t="shared" si="126"/>
        <v>0</v>
      </c>
      <c r="K144" s="57">
        <f t="shared" ca="1" si="126"/>
        <v>0</v>
      </c>
      <c r="L144" s="57">
        <f t="shared" si="126"/>
        <v>0</v>
      </c>
      <c r="M144" s="57">
        <f t="shared" ca="1" si="126"/>
        <v>0</v>
      </c>
      <c r="N144" s="57">
        <f t="shared" si="126"/>
        <v>0</v>
      </c>
      <c r="O144" s="57">
        <f t="shared" ca="1" si="126"/>
        <v>0</v>
      </c>
      <c r="P144" s="57">
        <f t="shared" si="126"/>
        <v>0</v>
      </c>
      <c r="T144" s="57">
        <f ca="1">IF(T$63=$B$38,$AO$38,"")</f>
        <v>0</v>
      </c>
      <c r="U144" s="57"/>
      <c r="V144" s="57">
        <f ca="1">IF(V$63=$B$38,$AO$38,"")</f>
        <v>0</v>
      </c>
      <c r="W144" s="57"/>
      <c r="X144" s="57">
        <f ca="1">IF(X$63=$B$38,$AO$38,"")</f>
        <v>0</v>
      </c>
      <c r="Y144" s="57"/>
      <c r="Z144" s="57">
        <f ca="1">IF(Z$63=$B$38,$AO$38,"")</f>
        <v>0</v>
      </c>
      <c r="AA144" s="57"/>
      <c r="AB144" s="57">
        <f ca="1">IF(AB$63=$B$38,$AO$38,"")</f>
        <v>0</v>
      </c>
      <c r="AC144" s="57"/>
      <c r="AD144" s="57">
        <f ca="1">IF(AD$63=$B$38,$AO$38,"")</f>
        <v>0</v>
      </c>
      <c r="AE144" s="57"/>
      <c r="AF144" s="57">
        <f ca="1">IF(AF$63=$B$38,$AO$38,"")</f>
        <v>0</v>
      </c>
      <c r="AG144" s="57"/>
      <c r="AK144" s="44">
        <v>3</v>
      </c>
      <c r="AM144" s="57"/>
      <c r="AN144" s="57"/>
      <c r="AO144" s="100">
        <f>IF(AO120&gt;19,20,AO120)</f>
        <v>0</v>
      </c>
      <c r="AP144" s="100">
        <f>IF(AP120+AO120&gt;19,20-AO144,AP120)</f>
        <v>0</v>
      </c>
      <c r="AQ144" s="100">
        <f>IF(AQ120+AO120+AP120&gt;19,20-(AO144+AP144),AQ120)</f>
        <v>0</v>
      </c>
      <c r="AR144" s="100">
        <f>IF(AR120+AO120+AP120+AQ120&gt;19,20-(AO144+AP144+AQ144),AR120)</f>
        <v>0</v>
      </c>
      <c r="AS144" s="100">
        <f>IF(AS120+AO120+AP120+AQ120+AR120&gt;19,20-(AO144+AP144+AQ144+AR144),AS120)</f>
        <v>0</v>
      </c>
      <c r="AT144" s="100">
        <f>IF(AT120+AO120+AP120+AQ120+AR120+AS120&gt;19,20-(AO144+AP144+AQ144+AR144+AS144),AT120)</f>
        <v>0</v>
      </c>
      <c r="AU144" s="100">
        <f>IF(AU120+AO120+AP120+AQ120+AR120+AS120+AT120&gt;19,20-(AO144+AP144+AQ144+AR144+AS144+AT144),AU120)</f>
        <v>0</v>
      </c>
      <c r="AV144" s="57"/>
      <c r="AW144" s="102">
        <f t="shared" si="135"/>
        <v>0</v>
      </c>
      <c r="BG144" s="44">
        <f t="shared" ref="BG144:BM144" si="137">AK16</f>
        <v>0</v>
      </c>
      <c r="BH144" s="44">
        <f t="shared" si="137"/>
        <v>0</v>
      </c>
      <c r="BI144" s="44">
        <f t="shared" si="137"/>
        <v>0</v>
      </c>
      <c r="BJ144" s="44">
        <f t="shared" si="137"/>
        <v>0</v>
      </c>
      <c r="BK144" s="44">
        <f t="shared" si="137"/>
        <v>0</v>
      </c>
      <c r="BL144" s="44">
        <f t="shared" si="137"/>
        <v>0</v>
      </c>
      <c r="BM144" s="44">
        <f t="shared" si="137"/>
        <v>0</v>
      </c>
      <c r="BO144" s="44">
        <f t="shared" si="133"/>
        <v>0</v>
      </c>
      <c r="BP144" s="44">
        <f t="shared" si="133"/>
        <v>0</v>
      </c>
      <c r="BQ144" s="44">
        <f t="shared" si="133"/>
        <v>0</v>
      </c>
      <c r="BR144" s="44">
        <f t="shared" si="133"/>
        <v>0</v>
      </c>
      <c r="BS144" s="44">
        <f t="shared" si="133"/>
        <v>0</v>
      </c>
      <c r="BT144" s="44">
        <f t="shared" si="133"/>
        <v>0</v>
      </c>
      <c r="BU144" s="44">
        <f t="shared" si="133"/>
        <v>0</v>
      </c>
      <c r="CA144" s="44">
        <v>12</v>
      </c>
      <c r="CB144" s="1" t="str">
        <f t="shared" si="128"/>
        <v>SAĞLIK BİLİMLERİ FAKÜLTESİ</v>
      </c>
      <c r="CI144" s="101" t="str">
        <f t="shared" si="127"/>
        <v/>
      </c>
      <c r="CK144" s="90" t="e">
        <f t="shared" si="129"/>
        <v>#NUM!</v>
      </c>
      <c r="CM144" s="90" t="str">
        <f t="shared" ca="1" si="130"/>
        <v/>
      </c>
      <c r="CO144" s="90" t="e">
        <f t="shared" ca="1" si="131"/>
        <v>#NUM!</v>
      </c>
    </row>
    <row r="145" spans="1:93" s="44" customFormat="1" ht="15" hidden="1" x14ac:dyDescent="0.4">
      <c r="A145" s="44">
        <v>15</v>
      </c>
      <c r="C145" s="57">
        <f t="shared" ca="1" si="126"/>
        <v>0</v>
      </c>
      <c r="D145" s="57">
        <f t="shared" si="126"/>
        <v>0</v>
      </c>
      <c r="E145" s="57">
        <f t="shared" ca="1" si="126"/>
        <v>0</v>
      </c>
      <c r="F145" s="57">
        <f t="shared" si="126"/>
        <v>0</v>
      </c>
      <c r="G145" s="57">
        <f t="shared" ca="1" si="126"/>
        <v>0</v>
      </c>
      <c r="H145" s="57">
        <f t="shared" si="126"/>
        <v>0</v>
      </c>
      <c r="I145" s="57">
        <f t="shared" ca="1" si="126"/>
        <v>0</v>
      </c>
      <c r="J145" s="57">
        <f t="shared" si="126"/>
        <v>0</v>
      </c>
      <c r="K145" s="57">
        <f t="shared" ca="1" si="126"/>
        <v>0</v>
      </c>
      <c r="L145" s="57">
        <f t="shared" si="126"/>
        <v>0</v>
      </c>
      <c r="M145" s="57">
        <f t="shared" ca="1" si="126"/>
        <v>0</v>
      </c>
      <c r="N145" s="57">
        <f t="shared" si="126"/>
        <v>0</v>
      </c>
      <c r="O145" s="57">
        <f t="shared" ca="1" si="126"/>
        <v>0</v>
      </c>
      <c r="P145" s="57">
        <f t="shared" si="126"/>
        <v>0</v>
      </c>
      <c r="T145" s="57">
        <f ca="1">IF(T$63=$B$39,$AO$39,"")</f>
        <v>0</v>
      </c>
      <c r="U145" s="57"/>
      <c r="V145" s="57">
        <f ca="1">IF(V$63=$B$39,$AO$39,"")</f>
        <v>0</v>
      </c>
      <c r="W145" s="57"/>
      <c r="X145" s="57">
        <f ca="1">IF(X$63=$B$39,$AO$39,"")</f>
        <v>0</v>
      </c>
      <c r="Y145" s="57"/>
      <c r="Z145" s="57">
        <f ca="1">IF(Z$63=$B$39,$AO$39,"")</f>
        <v>0</v>
      </c>
      <c r="AA145" s="57"/>
      <c r="AB145" s="57">
        <f ca="1">IF(AB$63=$B$39,$AO$39,"")</f>
        <v>0</v>
      </c>
      <c r="AC145" s="57"/>
      <c r="AD145" s="57">
        <f ca="1">IF(AD$63=$B$39,$AO$39,"")</f>
        <v>0</v>
      </c>
      <c r="AE145" s="57"/>
      <c r="AF145" s="57">
        <f ca="1">IF(AF$63=$B$39,$AO$39,"")</f>
        <v>0</v>
      </c>
      <c r="AG145" s="57"/>
      <c r="AK145" s="44">
        <v>4</v>
      </c>
      <c r="AM145" s="57"/>
      <c r="AN145" s="57"/>
      <c r="AO145" s="100">
        <f>IF(AO121&gt;19,20,AO121)</f>
        <v>0</v>
      </c>
      <c r="AP145" s="100">
        <f>IF(AP121+AO121&gt;19,20-AO145,AP121)</f>
        <v>0</v>
      </c>
      <c r="AQ145" s="100">
        <f>IF(AQ121+AO121+AP121&gt;19,20-(AO145+AP145),AQ121)</f>
        <v>0</v>
      </c>
      <c r="AR145" s="100">
        <f>IF(AR121+AO121+AP121+AQ121&gt;19,20-(AO145+AP145+AQ145),AR121)</f>
        <v>0</v>
      </c>
      <c r="AS145" s="100">
        <f>IF(AS121+AO121+AP121+AQ121+AR121&gt;19,20-(AO145+AP145+AQ145+AR145),AS121)</f>
        <v>0</v>
      </c>
      <c r="AT145" s="100">
        <f>IF(AT121+AO121+AP121+AQ121+AR121+AS121&gt;19,20-(AO145+AP145+AQ145+AR145+AS145),AT121)</f>
        <v>0</v>
      </c>
      <c r="AU145" s="100">
        <f>IF(AU121+AO121+AP121+AQ121+AR121+AS121+AT121&gt;19,20-(AO145+AP145+AQ145+AR145+AS145+AT145),AU121)</f>
        <v>0</v>
      </c>
      <c r="AV145" s="57"/>
      <c r="AW145" s="102">
        <f t="shared" si="135"/>
        <v>0</v>
      </c>
      <c r="BG145" s="44">
        <f t="shared" ref="BG145:BM145" si="138">AS16</f>
        <v>0</v>
      </c>
      <c r="BH145" s="44">
        <f t="shared" si="138"/>
        <v>0</v>
      </c>
      <c r="BI145" s="44">
        <f t="shared" si="138"/>
        <v>0</v>
      </c>
      <c r="BJ145" s="44">
        <f t="shared" si="138"/>
        <v>0</v>
      </c>
      <c r="BK145" s="44">
        <f t="shared" si="138"/>
        <v>0</v>
      </c>
      <c r="BL145" s="44">
        <f t="shared" si="138"/>
        <v>0</v>
      </c>
      <c r="BM145" s="44">
        <f t="shared" si="138"/>
        <v>0</v>
      </c>
      <c r="BO145" s="44">
        <f t="shared" si="133"/>
        <v>0</v>
      </c>
      <c r="BP145" s="44">
        <f t="shared" si="133"/>
        <v>0</v>
      </c>
      <c r="BQ145" s="44">
        <f t="shared" si="133"/>
        <v>0</v>
      </c>
      <c r="BR145" s="44">
        <f t="shared" si="133"/>
        <v>0</v>
      </c>
      <c r="BS145" s="44">
        <f t="shared" si="133"/>
        <v>0</v>
      </c>
      <c r="BT145" s="44">
        <f t="shared" si="133"/>
        <v>0</v>
      </c>
      <c r="BU145" s="44">
        <f t="shared" si="133"/>
        <v>0</v>
      </c>
      <c r="CA145" s="44">
        <v>13</v>
      </c>
      <c r="CB145" s="1" t="str">
        <f t="shared" si="128"/>
        <v>SAĞLIK MİZMETLERİ MYO</v>
      </c>
      <c r="CI145" s="101" t="str">
        <f t="shared" si="127"/>
        <v/>
      </c>
      <c r="CK145" s="90" t="e">
        <f t="shared" si="129"/>
        <v>#NUM!</v>
      </c>
      <c r="CM145" s="90" t="str">
        <f t="shared" ca="1" si="130"/>
        <v/>
      </c>
      <c r="CO145" s="90" t="e">
        <f t="shared" ca="1" si="131"/>
        <v>#NUM!</v>
      </c>
    </row>
    <row r="146" spans="1:93" s="44" customFormat="1" ht="15.4" hidden="1" thickBot="1" x14ac:dyDescent="0.45">
      <c r="A146" s="44">
        <v>16</v>
      </c>
      <c r="C146" s="57">
        <f t="shared" ca="1" si="126"/>
        <v>0</v>
      </c>
      <c r="D146" s="57">
        <f t="shared" si="126"/>
        <v>0</v>
      </c>
      <c r="E146" s="57">
        <f t="shared" ca="1" si="126"/>
        <v>0</v>
      </c>
      <c r="F146" s="57">
        <f t="shared" si="126"/>
        <v>0</v>
      </c>
      <c r="G146" s="57">
        <f t="shared" ca="1" si="126"/>
        <v>0</v>
      </c>
      <c r="H146" s="57">
        <f t="shared" si="126"/>
        <v>0</v>
      </c>
      <c r="I146" s="57">
        <f t="shared" ca="1" si="126"/>
        <v>0</v>
      </c>
      <c r="J146" s="57">
        <f t="shared" si="126"/>
        <v>0</v>
      </c>
      <c r="K146" s="57">
        <f t="shared" ca="1" si="126"/>
        <v>0</v>
      </c>
      <c r="L146" s="57">
        <f t="shared" si="126"/>
        <v>0</v>
      </c>
      <c r="M146" s="57">
        <f t="shared" ca="1" si="126"/>
        <v>0</v>
      </c>
      <c r="N146" s="57">
        <f t="shared" si="126"/>
        <v>0</v>
      </c>
      <c r="O146" s="57">
        <f t="shared" ca="1" si="126"/>
        <v>0</v>
      </c>
      <c r="P146" s="57">
        <f t="shared" si="126"/>
        <v>0</v>
      </c>
      <c r="T146" s="57">
        <f ca="1">IF(T$63=$B$40,$AO$40,"")</f>
        <v>0</v>
      </c>
      <c r="U146" s="57"/>
      <c r="V146" s="57">
        <f ca="1">IF(V$63=$B$40,$AO$40,"")</f>
        <v>0</v>
      </c>
      <c r="W146" s="57"/>
      <c r="X146" s="57">
        <f ca="1">IF(X$63=$B$40,$AO$40,"")</f>
        <v>0</v>
      </c>
      <c r="Y146" s="57"/>
      <c r="Z146" s="57">
        <f ca="1">IF(Z$63=$B$40,$AO$40,"")</f>
        <v>0</v>
      </c>
      <c r="AA146" s="57"/>
      <c r="AB146" s="57">
        <f ca="1">IF(AB$63=$B$40,$AO$40,"")</f>
        <v>0</v>
      </c>
      <c r="AC146" s="57"/>
      <c r="AD146" s="57">
        <f ca="1">IF(AD$63=$B$40,$AO$40,"")</f>
        <v>0</v>
      </c>
      <c r="AE146" s="57"/>
      <c r="AF146" s="57">
        <f ca="1">IF(AF$63=$B$40,$AO$40,"")</f>
        <v>0</v>
      </c>
      <c r="AG146" s="57"/>
      <c r="AK146" s="44">
        <v>5</v>
      </c>
      <c r="AM146" s="57"/>
      <c r="AN146" s="57"/>
      <c r="AO146" s="100">
        <f>IF(AO122&gt;19,20,AO122)</f>
        <v>0</v>
      </c>
      <c r="AP146" s="100">
        <f>IF(AP122+AO122&gt;19,20-AO146,AP122)</f>
        <v>0</v>
      </c>
      <c r="AQ146" s="100">
        <f>IF(AQ122+AO122+AP122&gt;19,20-(AO146+AP146),AQ122)</f>
        <v>0</v>
      </c>
      <c r="AR146" s="100">
        <f>IF(AR122+AO122+AP122+AQ122&gt;19,20-(AO146+AP146+AQ146),AR122)</f>
        <v>0</v>
      </c>
      <c r="AS146" s="100">
        <f>IF(AS122+AO122+AP122+AQ122+AR122&gt;19,20-(AO146+AP146+AQ146+AR146),AS122)</f>
        <v>0</v>
      </c>
      <c r="AT146" s="100">
        <f>IF(AT122+AO122+AP122+AQ122+AR122+AS122&gt;19,20-(AO146+AP146+AQ146+AR146+AS146),AT122)</f>
        <v>0</v>
      </c>
      <c r="AU146" s="100">
        <f>IF(AU122+AO122+AP122+AQ122+AR122+AS122+AT122&gt;19,20-(AO146+AP146+AQ146+AR146+AS146+AT146),AU122)</f>
        <v>0</v>
      </c>
      <c r="AV146" s="57"/>
      <c r="AW146" s="102">
        <f t="shared" si="135"/>
        <v>0</v>
      </c>
      <c r="CA146" s="44">
        <v>14</v>
      </c>
      <c r="CB146" s="1" t="str">
        <f t="shared" si="128"/>
        <v>SANAT TASARIM VE MİMARLIK FAKÜLTESİ</v>
      </c>
      <c r="CI146" s="103" t="str">
        <f t="shared" si="127"/>
        <v/>
      </c>
      <c r="CK146" s="90" t="e">
        <f t="shared" si="129"/>
        <v>#NUM!</v>
      </c>
      <c r="CM146" s="90" t="str">
        <f t="shared" ca="1" si="130"/>
        <v/>
      </c>
      <c r="CO146" s="90" t="e">
        <f t="shared" ca="1" si="131"/>
        <v>#NUM!</v>
      </c>
    </row>
    <row r="147" spans="1:93" s="44" customFormat="1" ht="15.4" hidden="1" thickBot="1" x14ac:dyDescent="0.45">
      <c r="A147" s="44">
        <v>17</v>
      </c>
      <c r="C147" s="57">
        <f t="shared" ref="C147:P150" ca="1" si="139">IF(C$63=$B41,$AU41,"")</f>
        <v>0</v>
      </c>
      <c r="D147" s="57">
        <f t="shared" si="139"/>
        <v>0</v>
      </c>
      <c r="E147" s="57">
        <f t="shared" ca="1" si="139"/>
        <v>0</v>
      </c>
      <c r="F147" s="57">
        <f t="shared" si="139"/>
        <v>0</v>
      </c>
      <c r="G147" s="57">
        <f t="shared" ca="1" si="139"/>
        <v>0</v>
      </c>
      <c r="H147" s="57">
        <f t="shared" si="139"/>
        <v>0</v>
      </c>
      <c r="I147" s="57">
        <f t="shared" ca="1" si="139"/>
        <v>0</v>
      </c>
      <c r="J147" s="57">
        <f t="shared" si="139"/>
        <v>0</v>
      </c>
      <c r="K147" s="57">
        <f t="shared" ca="1" si="139"/>
        <v>0</v>
      </c>
      <c r="L147" s="57">
        <f t="shared" si="139"/>
        <v>0</v>
      </c>
      <c r="M147" s="57">
        <f t="shared" ca="1" si="139"/>
        <v>0</v>
      </c>
      <c r="N147" s="57">
        <f t="shared" si="139"/>
        <v>0</v>
      </c>
      <c r="O147" s="57">
        <f t="shared" ca="1" si="139"/>
        <v>0</v>
      </c>
      <c r="P147" s="57">
        <f t="shared" si="139"/>
        <v>0</v>
      </c>
      <c r="T147" s="57">
        <f ca="1">IF(T$63=$B$41,$AO$41,"")</f>
        <v>0</v>
      </c>
      <c r="U147" s="57"/>
      <c r="V147" s="57">
        <f ca="1">IF(V$63=$B$41,$AO$41,"")</f>
        <v>0</v>
      </c>
      <c r="W147" s="57"/>
      <c r="X147" s="57">
        <f ca="1">IF(X$63=$B$41,$AO$41,"")</f>
        <v>0</v>
      </c>
      <c r="Y147" s="57"/>
      <c r="Z147" s="57">
        <f ca="1">IF(Z$63=$B$41,$AO$41,"")</f>
        <v>0</v>
      </c>
      <c r="AA147" s="57"/>
      <c r="AB147" s="57">
        <f ca="1">IF(AB$63=$B$41,$AO$41,"")</f>
        <v>0</v>
      </c>
      <c r="AC147" s="57"/>
      <c r="AD147" s="57">
        <f ca="1">IF(AD$63=$B$41,$AO$41,"")</f>
        <v>0</v>
      </c>
      <c r="AE147" s="57"/>
      <c r="AF147" s="57">
        <f ca="1">IF(AF$63=$B$41,$AO$41,"")</f>
        <v>0</v>
      </c>
      <c r="AG147" s="57"/>
      <c r="AM147" s="89"/>
      <c r="AN147" s="89"/>
      <c r="AO147" s="89"/>
      <c r="AP147" s="89"/>
      <c r="AQ147" s="89"/>
      <c r="AR147" s="89"/>
      <c r="AS147" s="89"/>
      <c r="AV147" s="9"/>
      <c r="AW147" s="102"/>
      <c r="CA147" s="44">
        <v>15</v>
      </c>
      <c r="CB147" s="1" t="str">
        <f t="shared" si="128"/>
        <v>SOSYAL BİLİMLER ENS.</v>
      </c>
      <c r="CI147" s="103" t="str">
        <f t="shared" si="127"/>
        <v/>
      </c>
      <c r="CK147" s="90" t="e">
        <f t="shared" si="129"/>
        <v>#NUM!</v>
      </c>
      <c r="CM147" s="90" t="str">
        <f t="shared" ca="1" si="130"/>
        <v/>
      </c>
      <c r="CO147" s="90" t="e">
        <f t="shared" ca="1" si="131"/>
        <v>#NUM!</v>
      </c>
    </row>
    <row r="148" spans="1:93" s="44" customFormat="1" ht="15.4" hidden="1" thickBot="1" x14ac:dyDescent="0.45">
      <c r="A148" s="44">
        <v>18</v>
      </c>
      <c r="C148" s="57">
        <f t="shared" ca="1" si="139"/>
        <v>0</v>
      </c>
      <c r="D148" s="57">
        <f t="shared" si="139"/>
        <v>0</v>
      </c>
      <c r="E148" s="57">
        <f t="shared" ca="1" si="139"/>
        <v>0</v>
      </c>
      <c r="F148" s="57">
        <f t="shared" si="139"/>
        <v>0</v>
      </c>
      <c r="G148" s="57">
        <f t="shared" ca="1" si="139"/>
        <v>0</v>
      </c>
      <c r="H148" s="57">
        <f t="shared" si="139"/>
        <v>0</v>
      </c>
      <c r="I148" s="57">
        <f t="shared" ca="1" si="139"/>
        <v>0</v>
      </c>
      <c r="J148" s="57">
        <f t="shared" si="139"/>
        <v>0</v>
      </c>
      <c r="K148" s="57">
        <f t="shared" ca="1" si="139"/>
        <v>0</v>
      </c>
      <c r="L148" s="57">
        <f t="shared" si="139"/>
        <v>0</v>
      </c>
      <c r="M148" s="57">
        <f t="shared" ca="1" si="139"/>
        <v>0</v>
      </c>
      <c r="N148" s="57">
        <f t="shared" si="139"/>
        <v>0</v>
      </c>
      <c r="O148" s="57">
        <f t="shared" ca="1" si="139"/>
        <v>0</v>
      </c>
      <c r="P148" s="57">
        <f t="shared" si="139"/>
        <v>0</v>
      </c>
      <c r="T148" s="57">
        <f ca="1">IF(T$63=$B$42,$AO$42,"")</f>
        <v>0</v>
      </c>
      <c r="U148" s="57"/>
      <c r="V148" s="57">
        <f ca="1">IF(V$63=$B$42,$AO$42,"")</f>
        <v>0</v>
      </c>
      <c r="W148" s="57"/>
      <c r="X148" s="57">
        <f ca="1">IF(X$63=$B$42,$AO$42,"")</f>
        <v>0</v>
      </c>
      <c r="Y148" s="57"/>
      <c r="Z148" s="57">
        <f ca="1">IF(Z$63=$B$42,$AO$42,"")</f>
        <v>0</v>
      </c>
      <c r="AA148" s="57"/>
      <c r="AB148" s="57">
        <f ca="1">IF(AB$63=$B$42,$AO$42,"")</f>
        <v>0</v>
      </c>
      <c r="AC148" s="57"/>
      <c r="AD148" s="57">
        <f ca="1">IF(AD$63=$B$42,$AO$42,"")</f>
        <v>0</v>
      </c>
      <c r="AE148" s="57"/>
      <c r="AF148" s="57">
        <f ca="1">IF(AF$63=$B$42,$AO$42,"")</f>
        <v>0</v>
      </c>
      <c r="AG148" s="57"/>
      <c r="AK148" s="44">
        <v>6</v>
      </c>
      <c r="AM148" s="57"/>
      <c r="AN148" s="57"/>
      <c r="AO148" s="100">
        <f>IF(AO124&gt;9,10,AO124)</f>
        <v>0</v>
      </c>
      <c r="AP148" s="100">
        <f>IF(AP124+AO124&gt;9,10-AO148,AP124)</f>
        <v>0</v>
      </c>
      <c r="AQ148" s="100">
        <f>IF(AQ124+AO124+AP124&gt;9,10-(AO148+AP148),AQ124)</f>
        <v>0</v>
      </c>
      <c r="AR148" s="100">
        <f>IF(AR124+AO124+AP124+AQ124&gt;9,10-(AO148+AP148+AQ148),AR124)</f>
        <v>0</v>
      </c>
      <c r="AS148" s="100">
        <f>IF(AS124+AO124+AP124+AQ124+AR124&gt;9,10-(AO148+AP148+AQ148+AR148),AS124)</f>
        <v>0</v>
      </c>
      <c r="AT148" s="100">
        <f>IF(AT124+AO124+AP124+AQ124+AR124+AS124&gt;9,10-(AO148+AP148+AQ148+AR148+AS148),AT124)</f>
        <v>0</v>
      </c>
      <c r="AU148" s="100">
        <f>IF(AU124+AO124+AP124+AQ124+AR124+AS124+AT124&gt;9,10-(AO148+AP148+AQ148+AR148+AS148+AT148),AU124)</f>
        <v>0</v>
      </c>
      <c r="AV148" s="57"/>
      <c r="AW148" s="102">
        <f t="shared" si="135"/>
        <v>0</v>
      </c>
      <c r="CA148" s="44">
        <v>16</v>
      </c>
      <c r="CB148" s="1" t="str">
        <f t="shared" si="128"/>
        <v>SPOR BİLİMLERİ FAK.</v>
      </c>
      <c r="CI148" s="103" t="str">
        <f t="shared" si="127"/>
        <v/>
      </c>
      <c r="CK148" s="90" t="e">
        <f t="shared" si="129"/>
        <v>#NUM!</v>
      </c>
      <c r="CM148" s="90" t="str">
        <f t="shared" ca="1" si="130"/>
        <v/>
      </c>
      <c r="CO148" s="90" t="e">
        <f t="shared" ca="1" si="131"/>
        <v>#NUM!</v>
      </c>
    </row>
    <row r="149" spans="1:93" s="44" customFormat="1" ht="15.4" hidden="1" thickBot="1" x14ac:dyDescent="0.45">
      <c r="A149" s="44">
        <v>19</v>
      </c>
      <c r="C149" s="57">
        <f t="shared" ca="1" si="139"/>
        <v>0</v>
      </c>
      <c r="D149" s="57">
        <f t="shared" si="139"/>
        <v>0</v>
      </c>
      <c r="E149" s="57">
        <f t="shared" ca="1" si="139"/>
        <v>0</v>
      </c>
      <c r="F149" s="57">
        <f t="shared" si="139"/>
        <v>0</v>
      </c>
      <c r="G149" s="57">
        <f t="shared" ca="1" si="139"/>
        <v>0</v>
      </c>
      <c r="H149" s="57">
        <f t="shared" si="139"/>
        <v>0</v>
      </c>
      <c r="I149" s="57">
        <f t="shared" ca="1" si="139"/>
        <v>0</v>
      </c>
      <c r="J149" s="57">
        <f t="shared" si="139"/>
        <v>0</v>
      </c>
      <c r="K149" s="57">
        <f t="shared" ca="1" si="139"/>
        <v>0</v>
      </c>
      <c r="L149" s="57">
        <f t="shared" si="139"/>
        <v>0</v>
      </c>
      <c r="M149" s="57">
        <f t="shared" ca="1" si="139"/>
        <v>0</v>
      </c>
      <c r="N149" s="57">
        <f t="shared" si="139"/>
        <v>0</v>
      </c>
      <c r="O149" s="57">
        <f t="shared" ca="1" si="139"/>
        <v>0</v>
      </c>
      <c r="P149" s="57">
        <f t="shared" si="139"/>
        <v>0</v>
      </c>
      <c r="T149" s="57">
        <f ca="1">IF(T$63=$B$43,$AO$43,"")</f>
        <v>0</v>
      </c>
      <c r="U149" s="57"/>
      <c r="V149" s="57">
        <f ca="1">IF(V$63=$B$43,$AO$43,"")</f>
        <v>0</v>
      </c>
      <c r="W149" s="57"/>
      <c r="X149" s="57">
        <f ca="1">IF(X$63=$B$43,$AO$43,"")</f>
        <v>0</v>
      </c>
      <c r="Y149" s="57"/>
      <c r="Z149" s="57">
        <f ca="1">IF(Z$63=$B$43,$AO$43,"")</f>
        <v>0</v>
      </c>
      <c r="AA149" s="57"/>
      <c r="AB149" s="57">
        <f ca="1">IF(AB$63=$B$43,$AO$43,"")</f>
        <v>0</v>
      </c>
      <c r="AC149" s="57"/>
      <c r="AD149" s="57">
        <f ca="1">IF(AD$63=$B$43,$AO$43,"")</f>
        <v>0</v>
      </c>
      <c r="AE149" s="57"/>
      <c r="AF149" s="57">
        <f ca="1">IF(AF$63=$B$43,$AO$43,"")</f>
        <v>0</v>
      </c>
      <c r="AG149" s="57"/>
      <c r="AK149" s="44">
        <v>7</v>
      </c>
      <c r="AM149" s="57"/>
      <c r="AN149" s="57"/>
      <c r="AO149" s="100">
        <f>IF(AO125&gt;9,10,AO125)</f>
        <v>0</v>
      </c>
      <c r="AP149" s="100">
        <f>IF(AP125+AO125&gt;9,10-AO149,AP125)</f>
        <v>0</v>
      </c>
      <c r="AQ149" s="100">
        <f>IF(AQ125+AO125+AP125&gt;9,10-(AO149+AP149),AQ125)</f>
        <v>0</v>
      </c>
      <c r="AR149" s="100">
        <f>IF(AR125+AO125+AP125+AQ125&gt;9,10-(AO149+AP149+AQ149),AR125)</f>
        <v>0</v>
      </c>
      <c r="AS149" s="100">
        <f>IF(AS125+AO125+AP125+AQ125+AR125&gt;9,10-(AO149+AP149+AQ149+AR149),AS125)</f>
        <v>0</v>
      </c>
      <c r="AT149" s="100">
        <f>IF(AT125+AO125+AP125+AQ125+AR125+AS125&gt;9,10-(AO149+AP149+AQ149+AR149+AS149),AT125)</f>
        <v>0</v>
      </c>
      <c r="AU149" s="100">
        <f>IF(AU125+AO125+AP125+AQ125+AR125+AS125+AT125&gt;9,10-(AO149+AP149+AQ149+AR149+AS149+AT149),AU125)</f>
        <v>0</v>
      </c>
      <c r="AV149" s="57"/>
      <c r="AW149" s="102">
        <f t="shared" si="135"/>
        <v>0</v>
      </c>
      <c r="CA149" s="44">
        <v>17</v>
      </c>
      <c r="CB149" s="1" t="str">
        <f t="shared" si="128"/>
        <v>TIP FAKÜLTESİ</v>
      </c>
      <c r="CI149" s="103" t="str">
        <f t="shared" si="127"/>
        <v/>
      </c>
      <c r="CK149" s="90" t="e">
        <f t="shared" si="129"/>
        <v>#NUM!</v>
      </c>
      <c r="CM149" s="90" t="str">
        <f t="shared" ca="1" si="130"/>
        <v/>
      </c>
      <c r="CO149" s="90" t="e">
        <f t="shared" ca="1" si="131"/>
        <v>#NUM!</v>
      </c>
    </row>
    <row r="150" spans="1:93" s="44" customFormat="1" ht="15.4" hidden="1" thickBot="1" x14ac:dyDescent="0.45">
      <c r="A150" s="44">
        <v>20</v>
      </c>
      <c r="C150" s="57">
        <f t="shared" ca="1" si="139"/>
        <v>0</v>
      </c>
      <c r="D150" s="57">
        <f t="shared" si="139"/>
        <v>0</v>
      </c>
      <c r="E150" s="57">
        <f t="shared" ca="1" si="139"/>
        <v>0</v>
      </c>
      <c r="F150" s="57">
        <f t="shared" si="139"/>
        <v>0</v>
      </c>
      <c r="G150" s="57">
        <f t="shared" ca="1" si="139"/>
        <v>0</v>
      </c>
      <c r="H150" s="57">
        <f t="shared" si="139"/>
        <v>0</v>
      </c>
      <c r="I150" s="57">
        <f t="shared" ca="1" si="139"/>
        <v>0</v>
      </c>
      <c r="J150" s="57">
        <f t="shared" si="139"/>
        <v>0</v>
      </c>
      <c r="K150" s="57">
        <f t="shared" ca="1" si="139"/>
        <v>0</v>
      </c>
      <c r="L150" s="57">
        <f t="shared" si="139"/>
        <v>0</v>
      </c>
      <c r="M150" s="57">
        <f t="shared" ca="1" si="139"/>
        <v>0</v>
      </c>
      <c r="N150" s="57">
        <f t="shared" si="139"/>
        <v>0</v>
      </c>
      <c r="O150" s="57">
        <f t="shared" ca="1" si="139"/>
        <v>0</v>
      </c>
      <c r="P150" s="57">
        <f t="shared" si="139"/>
        <v>0</v>
      </c>
      <c r="T150" s="57">
        <f ca="1">IF(T$63=$B$44,$AO$44,"")</f>
        <v>0</v>
      </c>
      <c r="U150" s="57"/>
      <c r="V150" s="57">
        <f ca="1">IF(V$63=$B$44,$AO$44,"")</f>
        <v>0</v>
      </c>
      <c r="W150" s="57"/>
      <c r="X150" s="57">
        <f ca="1">IF(X$63=$B$44,$AO$44,"")</f>
        <v>0</v>
      </c>
      <c r="Y150" s="57"/>
      <c r="Z150" s="57">
        <f ca="1">IF(Z$63=$B$44,$AO$44,"")</f>
        <v>0</v>
      </c>
      <c r="AA150" s="57"/>
      <c r="AB150" s="57">
        <f ca="1">IF(AB$63=$B$44,$AO$44,"")</f>
        <v>0</v>
      </c>
      <c r="AC150" s="57"/>
      <c r="AD150" s="57">
        <f ca="1">IF(AD$63=$B$44,$AO$44,"")</f>
        <v>0</v>
      </c>
      <c r="AE150" s="57"/>
      <c r="AF150" s="57">
        <f ca="1">IF(AF$63=$B$44,$AO$44,"")</f>
        <v>0</v>
      </c>
      <c r="AG150" s="57"/>
      <c r="AK150" s="44">
        <v>8</v>
      </c>
      <c r="AM150" s="57"/>
      <c r="AN150" s="57"/>
      <c r="AO150" s="100">
        <f>IF(AO126&gt;9,10,AO126)</f>
        <v>0</v>
      </c>
      <c r="AP150" s="100">
        <f>IF(AP126+AO126&gt;9,10-AO150,AP126)</f>
        <v>0</v>
      </c>
      <c r="AQ150" s="100">
        <f>IF(AQ126+AO126+AP126&gt;9,10-(AO150+AP150),AQ126)</f>
        <v>0</v>
      </c>
      <c r="AR150" s="100">
        <f>IF(AR126+AO126+AP126+AQ126&gt;9,10-(AO150+AP150+AQ150),AR126)</f>
        <v>0</v>
      </c>
      <c r="AS150" s="100">
        <f>IF(AS126+AO126+AP126+AQ126+AR126&gt;9,10-(AO150+AP150+AQ150+AR150),AS126)</f>
        <v>0</v>
      </c>
      <c r="AT150" s="100">
        <f>IF(AT126+AO126+AP126+AQ126+AR126+AS126&gt;9,10-(AO150+AP150+AQ150+AR150+AS150),AT126)</f>
        <v>0</v>
      </c>
      <c r="AU150" s="100">
        <f>IF(AU126+AO126+AP126+AQ126+AR126+AS126+AT126&gt;9,10-(AO150+AP150+AQ150+AR150+AS150+AT150),AU126)</f>
        <v>0</v>
      </c>
      <c r="AV150" s="57"/>
      <c r="AW150" s="102">
        <f t="shared" si="135"/>
        <v>0</v>
      </c>
      <c r="CA150" s="44">
        <v>18</v>
      </c>
      <c r="CB150" s="1" t="str">
        <f t="shared" si="128"/>
        <v>TURİZM FAKÜLTESİ</v>
      </c>
      <c r="CI150" s="103" t="str">
        <f t="shared" si="127"/>
        <v/>
      </c>
      <c r="CK150" s="90" t="e">
        <f t="shared" si="129"/>
        <v>#NUM!</v>
      </c>
      <c r="CM150" s="90" t="str">
        <f t="shared" ca="1" si="130"/>
        <v/>
      </c>
      <c r="CO150" s="90" t="e">
        <f t="shared" ca="1" si="131"/>
        <v>#NUM!</v>
      </c>
    </row>
    <row r="151" spans="1:93" s="44" customFormat="1" ht="15.4" hidden="1" thickBot="1" x14ac:dyDescent="0.45">
      <c r="AK151" s="44">
        <v>9</v>
      </c>
      <c r="AM151" s="57"/>
      <c r="AN151" s="57"/>
      <c r="AO151" s="100">
        <f>IF(AO127&gt;9,10,AO127)</f>
        <v>0</v>
      </c>
      <c r="AP151" s="100">
        <f>IF(AP127+AO127&gt;9,10-AO151,AP127)</f>
        <v>0</v>
      </c>
      <c r="AQ151" s="100">
        <f>IF(AQ127+AO127+AP127&gt;9,10-(AO151+AP151),AQ127)</f>
        <v>0</v>
      </c>
      <c r="AR151" s="100">
        <f>IF(AR127+AO127+AP127+AQ127&gt;9,10-(AO151+AP151+AQ151),AR127)</f>
        <v>0</v>
      </c>
      <c r="AS151" s="100">
        <f>IF(AS127+AO127+AP127+AQ127+AR127&gt;9,10-(AO151+AP151+AQ151+AR151),AS127)</f>
        <v>0</v>
      </c>
      <c r="AT151" s="100">
        <f>IF(AT127+AO127+AP127+AQ127+AR127+AS127&gt;9,10-(AO151+AP151+AQ151+AR151+AS151),AT127)</f>
        <v>0</v>
      </c>
      <c r="AU151" s="100">
        <f>IF(AU127+AO127+AP127+AQ127+AR127+AS127+AT127&gt;9,10-(AO151+AP151+AQ151+AR151+AS151+AT151),AU127)</f>
        <v>0</v>
      </c>
      <c r="AV151" s="57"/>
      <c r="AW151" s="102">
        <f t="shared" si="135"/>
        <v>0</v>
      </c>
      <c r="CA151" s="44">
        <v>19</v>
      </c>
      <c r="CB151" s="1" t="str">
        <f t="shared" si="128"/>
        <v>YABANCI DİLLER YÜKSEKOKULU</v>
      </c>
      <c r="CI151" s="103" t="str">
        <f t="shared" si="127"/>
        <v/>
      </c>
      <c r="CK151" s="90" t="e">
        <f t="shared" si="129"/>
        <v>#NUM!</v>
      </c>
      <c r="CM151" s="90" t="str">
        <f t="shared" ca="1" si="130"/>
        <v/>
      </c>
      <c r="CO151" s="90" t="e">
        <f t="shared" ca="1" si="131"/>
        <v>#NUM!</v>
      </c>
    </row>
    <row r="152" spans="1:93" s="44" customFormat="1" ht="15.4" hidden="1" thickBot="1" x14ac:dyDescent="0.45">
      <c r="AK152" s="44">
        <v>10</v>
      </c>
      <c r="AM152" s="57"/>
      <c r="AN152" s="57"/>
      <c r="AO152" s="100">
        <f>IF(AO128&gt;9,10,AO128)</f>
        <v>0</v>
      </c>
      <c r="AP152" s="100">
        <f>IF(AP128+AO128&gt;9,10-AO152,AP128)</f>
        <v>0</v>
      </c>
      <c r="AQ152" s="100">
        <f>IF(AQ128+AO128+AP128&gt;9,10-(AO152+AP152),AQ128)</f>
        <v>0</v>
      </c>
      <c r="AR152" s="100">
        <f>IF(AR128+AO128+AP128+AQ128&gt;9,10-(AO152+AP152+AQ152),AR128)</f>
        <v>0</v>
      </c>
      <c r="AS152" s="100">
        <f>IF(AS128+AO128+AP128+AQ128+AR128&gt;9,10-(AO152+AP152+AQ152+AR152),AS128)</f>
        <v>0</v>
      </c>
      <c r="AT152" s="100">
        <f>IF(AT128+AO128+AP128+AQ128+AR128+AS128&gt;9,10-(AO152+AP152+AQ152+AR152+AS152),AT128)</f>
        <v>0</v>
      </c>
      <c r="AU152" s="100">
        <f>IF(AU128+AO128+AP128+AQ128+AR128+AS128+AT128&gt;9,10-(AO152+AP152+AQ152+AR152+AS152+AT152),AU128)</f>
        <v>0</v>
      </c>
      <c r="AV152" s="57"/>
      <c r="AW152" s="102">
        <f t="shared" si="135"/>
        <v>0</v>
      </c>
      <c r="CA152" s="44">
        <v>20</v>
      </c>
      <c r="CB152" s="1" t="str">
        <f t="shared" si="128"/>
        <v>ÇALIŞTIĞI KURUM ADI</v>
      </c>
      <c r="CI152" s="103" t="str">
        <f t="shared" si="127"/>
        <v/>
      </c>
      <c r="CK152" s="90" t="e">
        <f t="shared" si="129"/>
        <v>#NUM!</v>
      </c>
      <c r="CM152" s="90" t="str">
        <f t="shared" ca="1" si="130"/>
        <v/>
      </c>
      <c r="CO152" s="90" t="e">
        <f t="shared" ca="1" si="131"/>
        <v>#NUM!</v>
      </c>
    </row>
    <row r="153" spans="1:93" s="44" customFormat="1" ht="15.4" hidden="1" thickBot="1" x14ac:dyDescent="0.45">
      <c r="AM153" s="89"/>
      <c r="AN153" s="89"/>
      <c r="AO153" s="89"/>
      <c r="AP153" s="89"/>
      <c r="AQ153" s="89"/>
      <c r="AR153" s="89"/>
      <c r="AS153" s="89"/>
      <c r="CA153" s="44">
        <v>21</v>
      </c>
      <c r="CB153" s="1" t="str">
        <f t="shared" si="128"/>
        <v>ÇALIŞTIĞI KURUM ADI</v>
      </c>
      <c r="CI153" s="103" t="str">
        <f t="shared" si="127"/>
        <v/>
      </c>
      <c r="CK153" s="90" t="e">
        <f t="shared" si="129"/>
        <v>#NUM!</v>
      </c>
      <c r="CM153" s="90" t="str">
        <f t="shared" ca="1" si="130"/>
        <v/>
      </c>
      <c r="CO153" s="90" t="e">
        <f t="shared" ca="1" si="131"/>
        <v>#NUM!</v>
      </c>
    </row>
    <row r="154" spans="1:93" s="44" customFormat="1" ht="15.4" hidden="1" thickBot="1" x14ac:dyDescent="0.45">
      <c r="A154" s="44">
        <v>1</v>
      </c>
      <c r="C154" s="57">
        <f t="shared" ref="C154:P163" ca="1" si="140">IF(C$63=$B48,$AU48,"")</f>
        <v>0</v>
      </c>
      <c r="D154" s="57">
        <f t="shared" si="140"/>
        <v>0</v>
      </c>
      <c r="E154" s="57">
        <f t="shared" ca="1" si="140"/>
        <v>0</v>
      </c>
      <c r="F154" s="57">
        <f t="shared" si="140"/>
        <v>0</v>
      </c>
      <c r="G154" s="57">
        <f t="shared" ca="1" si="140"/>
        <v>0</v>
      </c>
      <c r="H154" s="57">
        <f t="shared" si="140"/>
        <v>0</v>
      </c>
      <c r="I154" s="57">
        <f t="shared" ca="1" si="140"/>
        <v>0</v>
      </c>
      <c r="J154" s="57">
        <f t="shared" si="140"/>
        <v>0</v>
      </c>
      <c r="K154" s="57">
        <f t="shared" ca="1" si="140"/>
        <v>0</v>
      </c>
      <c r="L154" s="57">
        <f t="shared" si="140"/>
        <v>0</v>
      </c>
      <c r="M154" s="57">
        <f t="shared" ca="1" si="140"/>
        <v>0</v>
      </c>
      <c r="N154" s="57">
        <f t="shared" si="140"/>
        <v>0</v>
      </c>
      <c r="O154" s="57">
        <f t="shared" ca="1" si="140"/>
        <v>0</v>
      </c>
      <c r="P154" s="57">
        <f t="shared" si="140"/>
        <v>0</v>
      </c>
      <c r="T154" s="57">
        <f t="shared" ref="T154:AG163" ca="1" si="141">IF(T$63=$B48,$AU48,"")</f>
        <v>0</v>
      </c>
      <c r="U154" s="57">
        <f t="shared" si="141"/>
        <v>0</v>
      </c>
      <c r="V154" s="57">
        <f t="shared" ca="1" si="141"/>
        <v>0</v>
      </c>
      <c r="W154" s="57">
        <f t="shared" si="141"/>
        <v>0</v>
      </c>
      <c r="X154" s="57">
        <f t="shared" ca="1" si="141"/>
        <v>0</v>
      </c>
      <c r="Y154" s="57">
        <f t="shared" si="141"/>
        <v>0</v>
      </c>
      <c r="Z154" s="57">
        <f t="shared" ca="1" si="141"/>
        <v>0</v>
      </c>
      <c r="AA154" s="57">
        <f t="shared" si="141"/>
        <v>0</v>
      </c>
      <c r="AB154" s="57">
        <f t="shared" ca="1" si="141"/>
        <v>0</v>
      </c>
      <c r="AC154" s="57">
        <f t="shared" si="141"/>
        <v>0</v>
      </c>
      <c r="AD154" s="57">
        <f t="shared" ca="1" si="141"/>
        <v>0</v>
      </c>
      <c r="AE154" s="57">
        <f t="shared" si="141"/>
        <v>0</v>
      </c>
      <c r="AF154" s="57">
        <f t="shared" ca="1" si="141"/>
        <v>0</v>
      </c>
      <c r="AG154" s="57">
        <f t="shared" si="141"/>
        <v>0</v>
      </c>
      <c r="CA154" s="44">
        <v>22</v>
      </c>
      <c r="CB154" s="1" t="str">
        <f t="shared" si="128"/>
        <v>ÇALIŞTIĞI KURUM ADI</v>
      </c>
      <c r="CI154" s="103" t="str">
        <f t="shared" si="127"/>
        <v/>
      </c>
      <c r="CK154" s="90" t="e">
        <f t="shared" si="129"/>
        <v>#NUM!</v>
      </c>
      <c r="CM154" s="90" t="str">
        <f t="shared" ca="1" si="130"/>
        <v/>
      </c>
      <c r="CO154" s="90" t="e">
        <f t="shared" ca="1" si="131"/>
        <v>#NUM!</v>
      </c>
    </row>
    <row r="155" spans="1:93" s="44" customFormat="1" ht="15.4" hidden="1" thickBot="1" x14ac:dyDescent="0.45">
      <c r="A155" s="44">
        <v>2</v>
      </c>
      <c r="C155" s="57">
        <f t="shared" ca="1" si="140"/>
        <v>0</v>
      </c>
      <c r="D155" s="57">
        <f t="shared" si="140"/>
        <v>0</v>
      </c>
      <c r="E155" s="57">
        <f t="shared" ca="1" si="140"/>
        <v>0</v>
      </c>
      <c r="F155" s="57">
        <f t="shared" si="140"/>
        <v>0</v>
      </c>
      <c r="G155" s="57">
        <f t="shared" ca="1" si="140"/>
        <v>0</v>
      </c>
      <c r="H155" s="57">
        <f t="shared" si="140"/>
        <v>0</v>
      </c>
      <c r="I155" s="57">
        <f t="shared" ca="1" si="140"/>
        <v>0</v>
      </c>
      <c r="J155" s="57">
        <f t="shared" si="140"/>
        <v>0</v>
      </c>
      <c r="K155" s="57">
        <f t="shared" ca="1" si="140"/>
        <v>0</v>
      </c>
      <c r="L155" s="57">
        <f t="shared" si="140"/>
        <v>0</v>
      </c>
      <c r="M155" s="57">
        <f t="shared" ca="1" si="140"/>
        <v>0</v>
      </c>
      <c r="N155" s="57">
        <f t="shared" si="140"/>
        <v>0</v>
      </c>
      <c r="O155" s="57">
        <f t="shared" ca="1" si="140"/>
        <v>0</v>
      </c>
      <c r="P155" s="57">
        <f t="shared" si="140"/>
        <v>0</v>
      </c>
      <c r="T155" s="57">
        <f t="shared" ca="1" si="141"/>
        <v>0</v>
      </c>
      <c r="U155" s="57">
        <f t="shared" si="141"/>
        <v>0</v>
      </c>
      <c r="V155" s="57">
        <f t="shared" ca="1" si="141"/>
        <v>0</v>
      </c>
      <c r="W155" s="57">
        <f t="shared" si="141"/>
        <v>0</v>
      </c>
      <c r="X155" s="57">
        <f t="shared" ca="1" si="141"/>
        <v>0</v>
      </c>
      <c r="Y155" s="57">
        <f t="shared" si="141"/>
        <v>0</v>
      </c>
      <c r="Z155" s="57">
        <f t="shared" ca="1" si="141"/>
        <v>0</v>
      </c>
      <c r="AA155" s="57">
        <f t="shared" si="141"/>
        <v>0</v>
      </c>
      <c r="AB155" s="57">
        <f t="shared" ca="1" si="141"/>
        <v>0</v>
      </c>
      <c r="AC155" s="57">
        <f t="shared" si="141"/>
        <v>0</v>
      </c>
      <c r="AD155" s="57">
        <f t="shared" ca="1" si="141"/>
        <v>0</v>
      </c>
      <c r="AE155" s="57">
        <f t="shared" si="141"/>
        <v>0</v>
      </c>
      <c r="AF155" s="57">
        <f t="shared" ca="1" si="141"/>
        <v>0</v>
      </c>
      <c r="AG155" s="57">
        <f t="shared" si="141"/>
        <v>0</v>
      </c>
      <c r="CA155" s="44">
        <v>23</v>
      </c>
      <c r="CB155" s="1" t="str">
        <f t="shared" si="128"/>
        <v>ÇALIŞTIĞI KURUM ADI</v>
      </c>
      <c r="CI155" s="103" t="str">
        <f t="shared" si="127"/>
        <v/>
      </c>
      <c r="CK155" s="90" t="e">
        <f t="shared" si="129"/>
        <v>#NUM!</v>
      </c>
      <c r="CM155" s="90" t="str">
        <f t="shared" ca="1" si="130"/>
        <v/>
      </c>
      <c r="CO155" s="90" t="e">
        <f t="shared" ca="1" si="131"/>
        <v>#NUM!</v>
      </c>
    </row>
    <row r="156" spans="1:93" s="44" customFormat="1" ht="15.4" hidden="1" thickBot="1" x14ac:dyDescent="0.45">
      <c r="A156" s="44">
        <v>3</v>
      </c>
      <c r="C156" s="57">
        <f t="shared" ca="1" si="140"/>
        <v>0</v>
      </c>
      <c r="D156" s="57">
        <f t="shared" si="140"/>
        <v>0</v>
      </c>
      <c r="E156" s="57">
        <f t="shared" ca="1" si="140"/>
        <v>0</v>
      </c>
      <c r="F156" s="57">
        <f t="shared" si="140"/>
        <v>0</v>
      </c>
      <c r="G156" s="57">
        <f t="shared" ca="1" si="140"/>
        <v>0</v>
      </c>
      <c r="H156" s="57">
        <f t="shared" si="140"/>
        <v>0</v>
      </c>
      <c r="I156" s="57">
        <f t="shared" ca="1" si="140"/>
        <v>0</v>
      </c>
      <c r="J156" s="57">
        <f t="shared" si="140"/>
        <v>0</v>
      </c>
      <c r="K156" s="57">
        <f t="shared" ca="1" si="140"/>
        <v>0</v>
      </c>
      <c r="L156" s="57">
        <f t="shared" si="140"/>
        <v>0</v>
      </c>
      <c r="M156" s="57">
        <f t="shared" ca="1" si="140"/>
        <v>0</v>
      </c>
      <c r="N156" s="57">
        <f t="shared" si="140"/>
        <v>0</v>
      </c>
      <c r="O156" s="57">
        <f t="shared" ca="1" si="140"/>
        <v>0</v>
      </c>
      <c r="P156" s="57">
        <f t="shared" si="140"/>
        <v>0</v>
      </c>
      <c r="T156" s="57">
        <f t="shared" ca="1" si="141"/>
        <v>0</v>
      </c>
      <c r="U156" s="57">
        <f t="shared" si="141"/>
        <v>0</v>
      </c>
      <c r="V156" s="57">
        <f t="shared" ca="1" si="141"/>
        <v>0</v>
      </c>
      <c r="W156" s="57">
        <f t="shared" si="141"/>
        <v>0</v>
      </c>
      <c r="X156" s="57">
        <f t="shared" ca="1" si="141"/>
        <v>0</v>
      </c>
      <c r="Y156" s="57">
        <f t="shared" si="141"/>
        <v>0</v>
      </c>
      <c r="Z156" s="57">
        <f t="shared" ca="1" si="141"/>
        <v>0</v>
      </c>
      <c r="AA156" s="57">
        <f t="shared" si="141"/>
        <v>0</v>
      </c>
      <c r="AB156" s="57">
        <f t="shared" ca="1" si="141"/>
        <v>0</v>
      </c>
      <c r="AC156" s="57">
        <f t="shared" si="141"/>
        <v>0</v>
      </c>
      <c r="AD156" s="57">
        <f t="shared" ca="1" si="141"/>
        <v>0</v>
      </c>
      <c r="AE156" s="57">
        <f t="shared" si="141"/>
        <v>0</v>
      </c>
      <c r="AF156" s="57">
        <f t="shared" ca="1" si="141"/>
        <v>0</v>
      </c>
      <c r="AG156" s="57">
        <f t="shared" si="141"/>
        <v>0</v>
      </c>
      <c r="CA156" s="44">
        <v>24</v>
      </c>
      <c r="CB156" s="1" t="str">
        <f t="shared" si="128"/>
        <v>ÇALIŞTIĞI KURUM ADI</v>
      </c>
      <c r="CI156" s="103" t="str">
        <f t="shared" si="127"/>
        <v/>
      </c>
      <c r="CK156" s="90" t="e">
        <f t="shared" si="129"/>
        <v>#NUM!</v>
      </c>
      <c r="CM156" s="90" t="str">
        <f t="shared" ca="1" si="130"/>
        <v/>
      </c>
      <c r="CO156" s="90" t="e">
        <f t="shared" ca="1" si="131"/>
        <v>#NUM!</v>
      </c>
    </row>
    <row r="157" spans="1:93" s="44" customFormat="1" ht="15.4" hidden="1" thickBot="1" x14ac:dyDescent="0.45">
      <c r="A157" s="44">
        <v>4</v>
      </c>
      <c r="C157" s="57">
        <f t="shared" ca="1" si="140"/>
        <v>0</v>
      </c>
      <c r="D157" s="57">
        <f t="shared" si="140"/>
        <v>0</v>
      </c>
      <c r="E157" s="57">
        <f t="shared" ca="1" si="140"/>
        <v>0</v>
      </c>
      <c r="F157" s="57">
        <f t="shared" si="140"/>
        <v>0</v>
      </c>
      <c r="G157" s="57">
        <f t="shared" ca="1" si="140"/>
        <v>0</v>
      </c>
      <c r="H157" s="57">
        <f t="shared" si="140"/>
        <v>0</v>
      </c>
      <c r="I157" s="57">
        <f t="shared" ca="1" si="140"/>
        <v>0</v>
      </c>
      <c r="J157" s="57">
        <f t="shared" si="140"/>
        <v>0</v>
      </c>
      <c r="K157" s="57">
        <f t="shared" ca="1" si="140"/>
        <v>0</v>
      </c>
      <c r="L157" s="57">
        <f t="shared" si="140"/>
        <v>0</v>
      </c>
      <c r="M157" s="57">
        <f t="shared" ca="1" si="140"/>
        <v>0</v>
      </c>
      <c r="N157" s="57">
        <f t="shared" si="140"/>
        <v>0</v>
      </c>
      <c r="O157" s="57">
        <f t="shared" ca="1" si="140"/>
        <v>0</v>
      </c>
      <c r="P157" s="57">
        <f t="shared" si="140"/>
        <v>0</v>
      </c>
      <c r="T157" s="57">
        <f t="shared" ca="1" si="141"/>
        <v>0</v>
      </c>
      <c r="U157" s="57">
        <f t="shared" si="141"/>
        <v>0</v>
      </c>
      <c r="V157" s="57">
        <f t="shared" ca="1" si="141"/>
        <v>0</v>
      </c>
      <c r="W157" s="57">
        <f t="shared" si="141"/>
        <v>0</v>
      </c>
      <c r="X157" s="57">
        <f t="shared" ca="1" si="141"/>
        <v>0</v>
      </c>
      <c r="Y157" s="57">
        <f t="shared" si="141"/>
        <v>0</v>
      </c>
      <c r="Z157" s="57">
        <f t="shared" ca="1" si="141"/>
        <v>0</v>
      </c>
      <c r="AA157" s="57">
        <f t="shared" si="141"/>
        <v>0</v>
      </c>
      <c r="AB157" s="57">
        <f t="shared" ca="1" si="141"/>
        <v>0</v>
      </c>
      <c r="AC157" s="57">
        <f t="shared" si="141"/>
        <v>0</v>
      </c>
      <c r="AD157" s="57">
        <f t="shared" ca="1" si="141"/>
        <v>0</v>
      </c>
      <c r="AE157" s="57">
        <f t="shared" si="141"/>
        <v>0</v>
      </c>
      <c r="AF157" s="57">
        <f t="shared" ca="1" si="141"/>
        <v>0</v>
      </c>
      <c r="AG157" s="57">
        <f t="shared" si="141"/>
        <v>0</v>
      </c>
      <c r="CA157" s="44">
        <v>25</v>
      </c>
      <c r="CB157" s="1" t="str">
        <f t="shared" si="128"/>
        <v>ÇALIŞTIĞI KURUM ADI</v>
      </c>
      <c r="CI157" s="103" t="str">
        <f t="shared" si="127"/>
        <v/>
      </c>
      <c r="CK157" s="90" t="e">
        <f t="shared" si="129"/>
        <v>#NUM!</v>
      </c>
      <c r="CM157" s="90" t="str">
        <f t="shared" ca="1" si="130"/>
        <v/>
      </c>
      <c r="CO157" s="90" t="e">
        <f t="shared" ca="1" si="131"/>
        <v>#NUM!</v>
      </c>
    </row>
    <row r="158" spans="1:93" s="44" customFormat="1" ht="15" hidden="1" x14ac:dyDescent="0.4">
      <c r="A158" s="44">
        <v>5</v>
      </c>
      <c r="C158" s="57">
        <f t="shared" ca="1" si="140"/>
        <v>0</v>
      </c>
      <c r="D158" s="57">
        <f t="shared" si="140"/>
        <v>0</v>
      </c>
      <c r="E158" s="57">
        <f t="shared" ca="1" si="140"/>
        <v>0</v>
      </c>
      <c r="F158" s="57">
        <f t="shared" si="140"/>
        <v>0</v>
      </c>
      <c r="G158" s="57">
        <f t="shared" ca="1" si="140"/>
        <v>0</v>
      </c>
      <c r="H158" s="57">
        <f t="shared" si="140"/>
        <v>0</v>
      </c>
      <c r="I158" s="57">
        <f t="shared" ca="1" si="140"/>
        <v>0</v>
      </c>
      <c r="J158" s="57">
        <f t="shared" si="140"/>
        <v>0</v>
      </c>
      <c r="K158" s="57">
        <f t="shared" ca="1" si="140"/>
        <v>0</v>
      </c>
      <c r="L158" s="57">
        <f t="shared" si="140"/>
        <v>0</v>
      </c>
      <c r="M158" s="57">
        <f t="shared" ca="1" si="140"/>
        <v>0</v>
      </c>
      <c r="N158" s="57">
        <f t="shared" si="140"/>
        <v>0</v>
      </c>
      <c r="O158" s="57">
        <f t="shared" ca="1" si="140"/>
        <v>0</v>
      </c>
      <c r="P158" s="57">
        <f t="shared" si="140"/>
        <v>0</v>
      </c>
      <c r="T158" s="57">
        <f t="shared" ca="1" si="141"/>
        <v>0</v>
      </c>
      <c r="U158" s="57">
        <f t="shared" si="141"/>
        <v>0</v>
      </c>
      <c r="V158" s="57">
        <f t="shared" ca="1" si="141"/>
        <v>0</v>
      </c>
      <c r="W158" s="57">
        <f t="shared" si="141"/>
        <v>0</v>
      </c>
      <c r="X158" s="57">
        <f t="shared" ca="1" si="141"/>
        <v>0</v>
      </c>
      <c r="Y158" s="57">
        <f t="shared" si="141"/>
        <v>0</v>
      </c>
      <c r="Z158" s="57">
        <f t="shared" ca="1" si="141"/>
        <v>0</v>
      </c>
      <c r="AA158" s="57">
        <f t="shared" si="141"/>
        <v>0</v>
      </c>
      <c r="AB158" s="57">
        <f t="shared" ca="1" si="141"/>
        <v>0</v>
      </c>
      <c r="AC158" s="57">
        <f t="shared" si="141"/>
        <v>0</v>
      </c>
      <c r="AD158" s="57">
        <f t="shared" ca="1" si="141"/>
        <v>0</v>
      </c>
      <c r="AE158" s="57">
        <f t="shared" si="141"/>
        <v>0</v>
      </c>
      <c r="AF158" s="57">
        <f t="shared" ca="1" si="141"/>
        <v>0</v>
      </c>
      <c r="AG158" s="57">
        <f t="shared" si="141"/>
        <v>0</v>
      </c>
    </row>
    <row r="159" spans="1:93" s="44" customFormat="1" ht="15" hidden="1" x14ac:dyDescent="0.4">
      <c r="A159" s="44">
        <v>6</v>
      </c>
      <c r="C159" s="57">
        <f t="shared" ca="1" si="140"/>
        <v>0</v>
      </c>
      <c r="D159" s="57">
        <f t="shared" si="140"/>
        <v>0</v>
      </c>
      <c r="E159" s="57">
        <f t="shared" ca="1" si="140"/>
        <v>0</v>
      </c>
      <c r="F159" s="57">
        <f t="shared" si="140"/>
        <v>0</v>
      </c>
      <c r="G159" s="57">
        <f t="shared" ca="1" si="140"/>
        <v>0</v>
      </c>
      <c r="H159" s="57">
        <f t="shared" si="140"/>
        <v>0</v>
      </c>
      <c r="I159" s="57">
        <f t="shared" ca="1" si="140"/>
        <v>0</v>
      </c>
      <c r="J159" s="57">
        <f t="shared" si="140"/>
        <v>0</v>
      </c>
      <c r="K159" s="57">
        <f t="shared" ca="1" si="140"/>
        <v>0</v>
      </c>
      <c r="L159" s="57">
        <f t="shared" si="140"/>
        <v>0</v>
      </c>
      <c r="M159" s="57">
        <f t="shared" ca="1" si="140"/>
        <v>0</v>
      </c>
      <c r="N159" s="57">
        <f t="shared" si="140"/>
        <v>0</v>
      </c>
      <c r="O159" s="57">
        <f t="shared" ca="1" si="140"/>
        <v>0</v>
      </c>
      <c r="P159" s="57">
        <f t="shared" si="140"/>
        <v>0</v>
      </c>
      <c r="T159" s="57">
        <f t="shared" ca="1" si="141"/>
        <v>0</v>
      </c>
      <c r="U159" s="57">
        <f t="shared" si="141"/>
        <v>0</v>
      </c>
      <c r="V159" s="57">
        <f t="shared" ca="1" si="141"/>
        <v>0</v>
      </c>
      <c r="W159" s="57">
        <f t="shared" si="141"/>
        <v>0</v>
      </c>
      <c r="X159" s="57">
        <f t="shared" ca="1" si="141"/>
        <v>0</v>
      </c>
      <c r="Y159" s="57">
        <f t="shared" si="141"/>
        <v>0</v>
      </c>
      <c r="Z159" s="57">
        <f t="shared" ca="1" si="141"/>
        <v>0</v>
      </c>
      <c r="AA159" s="57">
        <f t="shared" si="141"/>
        <v>0</v>
      </c>
      <c r="AB159" s="57">
        <f t="shared" ca="1" si="141"/>
        <v>0</v>
      </c>
      <c r="AC159" s="57">
        <f t="shared" si="141"/>
        <v>0</v>
      </c>
      <c r="AD159" s="57">
        <f t="shared" ca="1" si="141"/>
        <v>0</v>
      </c>
      <c r="AE159" s="57">
        <f t="shared" si="141"/>
        <v>0</v>
      </c>
      <c r="AF159" s="57">
        <f t="shared" ca="1" si="141"/>
        <v>0</v>
      </c>
      <c r="AG159" s="57">
        <f t="shared" si="141"/>
        <v>0</v>
      </c>
    </row>
    <row r="160" spans="1:93" s="44" customFormat="1" ht="15" hidden="1" x14ac:dyDescent="0.4">
      <c r="A160" s="44">
        <v>7</v>
      </c>
      <c r="C160" s="57">
        <f t="shared" ca="1" si="140"/>
        <v>0</v>
      </c>
      <c r="D160" s="57">
        <f t="shared" si="140"/>
        <v>0</v>
      </c>
      <c r="E160" s="57">
        <f t="shared" ca="1" si="140"/>
        <v>0</v>
      </c>
      <c r="F160" s="57">
        <f t="shared" si="140"/>
        <v>0</v>
      </c>
      <c r="G160" s="57">
        <f t="shared" ca="1" si="140"/>
        <v>0</v>
      </c>
      <c r="H160" s="57">
        <f t="shared" si="140"/>
        <v>0</v>
      </c>
      <c r="I160" s="57">
        <f t="shared" ca="1" si="140"/>
        <v>0</v>
      </c>
      <c r="J160" s="57">
        <f t="shared" si="140"/>
        <v>0</v>
      </c>
      <c r="K160" s="57">
        <f t="shared" ca="1" si="140"/>
        <v>0</v>
      </c>
      <c r="L160" s="57">
        <f t="shared" si="140"/>
        <v>0</v>
      </c>
      <c r="M160" s="57">
        <f t="shared" ca="1" si="140"/>
        <v>0</v>
      </c>
      <c r="N160" s="57">
        <f t="shared" si="140"/>
        <v>0</v>
      </c>
      <c r="O160" s="57">
        <f t="shared" ca="1" si="140"/>
        <v>0</v>
      </c>
      <c r="P160" s="57">
        <f t="shared" si="140"/>
        <v>0</v>
      </c>
      <c r="T160" s="57">
        <f t="shared" ca="1" si="141"/>
        <v>0</v>
      </c>
      <c r="U160" s="57">
        <f t="shared" si="141"/>
        <v>0</v>
      </c>
      <c r="V160" s="57">
        <f t="shared" ca="1" si="141"/>
        <v>0</v>
      </c>
      <c r="W160" s="57">
        <f t="shared" si="141"/>
        <v>0</v>
      </c>
      <c r="X160" s="57">
        <f t="shared" ca="1" si="141"/>
        <v>0</v>
      </c>
      <c r="Y160" s="57">
        <f t="shared" si="141"/>
        <v>0</v>
      </c>
      <c r="Z160" s="57">
        <f t="shared" ca="1" si="141"/>
        <v>0</v>
      </c>
      <c r="AA160" s="57">
        <f t="shared" si="141"/>
        <v>0</v>
      </c>
      <c r="AB160" s="57">
        <f t="shared" ca="1" si="141"/>
        <v>0</v>
      </c>
      <c r="AC160" s="57">
        <f t="shared" si="141"/>
        <v>0</v>
      </c>
      <c r="AD160" s="57">
        <f t="shared" ca="1" si="141"/>
        <v>0</v>
      </c>
      <c r="AE160" s="57">
        <f t="shared" si="141"/>
        <v>0</v>
      </c>
      <c r="AF160" s="57">
        <f t="shared" ca="1" si="141"/>
        <v>0</v>
      </c>
      <c r="AG160" s="57">
        <f t="shared" si="141"/>
        <v>0</v>
      </c>
    </row>
    <row r="161" spans="1:55" s="44" customFormat="1" ht="15" hidden="1" x14ac:dyDescent="0.4">
      <c r="A161" s="44">
        <v>8</v>
      </c>
      <c r="C161" s="57">
        <f t="shared" ca="1" si="140"/>
        <v>0</v>
      </c>
      <c r="D161" s="57">
        <f t="shared" si="140"/>
        <v>0</v>
      </c>
      <c r="E161" s="57">
        <f t="shared" ca="1" si="140"/>
        <v>0</v>
      </c>
      <c r="F161" s="57">
        <f t="shared" si="140"/>
        <v>0</v>
      </c>
      <c r="G161" s="57">
        <f t="shared" ca="1" si="140"/>
        <v>0</v>
      </c>
      <c r="H161" s="57">
        <f t="shared" si="140"/>
        <v>0</v>
      </c>
      <c r="I161" s="57">
        <f t="shared" ca="1" si="140"/>
        <v>0</v>
      </c>
      <c r="J161" s="57">
        <f t="shared" si="140"/>
        <v>0</v>
      </c>
      <c r="K161" s="57">
        <f t="shared" ca="1" si="140"/>
        <v>0</v>
      </c>
      <c r="L161" s="57">
        <f t="shared" si="140"/>
        <v>0</v>
      </c>
      <c r="M161" s="57">
        <f t="shared" ca="1" si="140"/>
        <v>0</v>
      </c>
      <c r="N161" s="57">
        <f t="shared" si="140"/>
        <v>0</v>
      </c>
      <c r="O161" s="57">
        <f t="shared" ca="1" si="140"/>
        <v>0</v>
      </c>
      <c r="P161" s="57">
        <f t="shared" si="140"/>
        <v>0</v>
      </c>
      <c r="T161" s="57">
        <f t="shared" ca="1" si="141"/>
        <v>0</v>
      </c>
      <c r="U161" s="57">
        <f t="shared" si="141"/>
        <v>0</v>
      </c>
      <c r="V161" s="57">
        <f t="shared" ca="1" si="141"/>
        <v>0</v>
      </c>
      <c r="W161" s="57">
        <f t="shared" si="141"/>
        <v>0</v>
      </c>
      <c r="X161" s="57">
        <f t="shared" ca="1" si="141"/>
        <v>0</v>
      </c>
      <c r="Y161" s="57">
        <f t="shared" si="141"/>
        <v>0</v>
      </c>
      <c r="Z161" s="57">
        <f t="shared" ca="1" si="141"/>
        <v>0</v>
      </c>
      <c r="AA161" s="57">
        <f t="shared" si="141"/>
        <v>0</v>
      </c>
      <c r="AB161" s="57">
        <f t="shared" ca="1" si="141"/>
        <v>0</v>
      </c>
      <c r="AC161" s="57">
        <f t="shared" si="141"/>
        <v>0</v>
      </c>
      <c r="AD161" s="57">
        <f t="shared" ca="1" si="141"/>
        <v>0</v>
      </c>
      <c r="AE161" s="57">
        <f t="shared" si="141"/>
        <v>0</v>
      </c>
      <c r="AF161" s="57">
        <f t="shared" ca="1" si="141"/>
        <v>0</v>
      </c>
      <c r="AG161" s="57">
        <f t="shared" si="141"/>
        <v>0</v>
      </c>
    </row>
    <row r="162" spans="1:55" s="44" customFormat="1" ht="15" hidden="1" x14ac:dyDescent="0.4">
      <c r="A162" s="44">
        <v>9</v>
      </c>
      <c r="C162" s="57">
        <f t="shared" ca="1" si="140"/>
        <v>0</v>
      </c>
      <c r="D162" s="57">
        <f t="shared" si="140"/>
        <v>0</v>
      </c>
      <c r="E162" s="57">
        <f t="shared" ca="1" si="140"/>
        <v>0</v>
      </c>
      <c r="F162" s="57">
        <f t="shared" si="140"/>
        <v>0</v>
      </c>
      <c r="G162" s="57">
        <f t="shared" ca="1" si="140"/>
        <v>0</v>
      </c>
      <c r="H162" s="57">
        <f t="shared" si="140"/>
        <v>0</v>
      </c>
      <c r="I162" s="57">
        <f t="shared" ca="1" si="140"/>
        <v>0</v>
      </c>
      <c r="J162" s="57">
        <f t="shared" si="140"/>
        <v>0</v>
      </c>
      <c r="K162" s="57">
        <f t="shared" ca="1" si="140"/>
        <v>0</v>
      </c>
      <c r="L162" s="57">
        <f t="shared" si="140"/>
        <v>0</v>
      </c>
      <c r="M162" s="57">
        <f t="shared" ca="1" si="140"/>
        <v>0</v>
      </c>
      <c r="N162" s="57">
        <f t="shared" si="140"/>
        <v>0</v>
      </c>
      <c r="O162" s="57">
        <f t="shared" ca="1" si="140"/>
        <v>0</v>
      </c>
      <c r="P162" s="57">
        <f t="shared" si="140"/>
        <v>0</v>
      </c>
      <c r="T162" s="57">
        <f t="shared" ca="1" si="141"/>
        <v>0</v>
      </c>
      <c r="U162" s="57">
        <f t="shared" si="141"/>
        <v>0</v>
      </c>
      <c r="V162" s="57">
        <f t="shared" ca="1" si="141"/>
        <v>0</v>
      </c>
      <c r="W162" s="57">
        <f t="shared" si="141"/>
        <v>0</v>
      </c>
      <c r="X162" s="57">
        <f t="shared" ca="1" si="141"/>
        <v>0</v>
      </c>
      <c r="Y162" s="57">
        <f t="shared" si="141"/>
        <v>0</v>
      </c>
      <c r="Z162" s="57">
        <f t="shared" ca="1" si="141"/>
        <v>0</v>
      </c>
      <c r="AA162" s="57">
        <f t="shared" si="141"/>
        <v>0</v>
      </c>
      <c r="AB162" s="57">
        <f t="shared" ca="1" si="141"/>
        <v>0</v>
      </c>
      <c r="AC162" s="57">
        <f t="shared" si="141"/>
        <v>0</v>
      </c>
      <c r="AD162" s="57">
        <f t="shared" ca="1" si="141"/>
        <v>0</v>
      </c>
      <c r="AE162" s="57">
        <f t="shared" si="141"/>
        <v>0</v>
      </c>
      <c r="AF162" s="57">
        <f t="shared" ca="1" si="141"/>
        <v>0</v>
      </c>
      <c r="AG162" s="57">
        <f t="shared" si="141"/>
        <v>0</v>
      </c>
    </row>
    <row r="163" spans="1:55" ht="15" hidden="1" x14ac:dyDescent="0.4">
      <c r="A163" s="44">
        <v>10</v>
      </c>
      <c r="B163" s="44"/>
      <c r="C163" s="57">
        <f t="shared" ca="1" si="140"/>
        <v>0</v>
      </c>
      <c r="D163" s="57">
        <f t="shared" si="140"/>
        <v>0</v>
      </c>
      <c r="E163" s="57">
        <f t="shared" ca="1" si="140"/>
        <v>0</v>
      </c>
      <c r="F163" s="57">
        <f t="shared" si="140"/>
        <v>0</v>
      </c>
      <c r="G163" s="57">
        <f t="shared" ca="1" si="140"/>
        <v>0</v>
      </c>
      <c r="H163" s="57">
        <f t="shared" si="140"/>
        <v>0</v>
      </c>
      <c r="I163" s="57">
        <f t="shared" ca="1" si="140"/>
        <v>0</v>
      </c>
      <c r="J163" s="57">
        <f t="shared" si="140"/>
        <v>0</v>
      </c>
      <c r="K163" s="57">
        <f t="shared" ca="1" si="140"/>
        <v>0</v>
      </c>
      <c r="L163" s="57">
        <f t="shared" si="140"/>
        <v>0</v>
      </c>
      <c r="M163" s="57">
        <f t="shared" ca="1" si="140"/>
        <v>0</v>
      </c>
      <c r="N163" s="57">
        <f t="shared" si="140"/>
        <v>0</v>
      </c>
      <c r="O163" s="57">
        <f t="shared" ca="1" si="140"/>
        <v>0</v>
      </c>
      <c r="P163" s="57">
        <f t="shared" si="140"/>
        <v>0</v>
      </c>
      <c r="T163" s="57">
        <f t="shared" ca="1" si="141"/>
        <v>0</v>
      </c>
      <c r="U163" s="57">
        <f t="shared" si="141"/>
        <v>0</v>
      </c>
      <c r="V163" s="57">
        <f t="shared" ca="1" si="141"/>
        <v>0</v>
      </c>
      <c r="W163" s="57">
        <f t="shared" si="141"/>
        <v>0</v>
      </c>
      <c r="X163" s="57">
        <f t="shared" ca="1" si="141"/>
        <v>0</v>
      </c>
      <c r="Y163" s="57">
        <f t="shared" si="141"/>
        <v>0</v>
      </c>
      <c r="Z163" s="57">
        <f t="shared" ca="1" si="141"/>
        <v>0</v>
      </c>
      <c r="AA163" s="57">
        <f t="shared" si="141"/>
        <v>0</v>
      </c>
      <c r="AB163" s="57">
        <f t="shared" ca="1" si="141"/>
        <v>0</v>
      </c>
      <c r="AC163" s="57">
        <f t="shared" si="141"/>
        <v>0</v>
      </c>
      <c r="AD163" s="57">
        <f t="shared" ca="1" si="141"/>
        <v>0</v>
      </c>
      <c r="AE163" s="57">
        <f t="shared" si="141"/>
        <v>0</v>
      </c>
      <c r="AF163" s="57">
        <f t="shared" ca="1" si="141"/>
        <v>0</v>
      </c>
      <c r="AG163" s="57">
        <f t="shared" si="141"/>
        <v>0</v>
      </c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</row>
    <row r="164" spans="1:55" ht="15" hidden="1" x14ac:dyDescent="0.4"/>
    <row r="165" spans="1:55" ht="15" hidden="1" x14ac:dyDescent="0.4"/>
    <row r="166" spans="1:55" ht="15" hidden="1" x14ac:dyDescent="0.4"/>
    <row r="167" spans="1:55" ht="15" hidden="1" x14ac:dyDescent="0.4">
      <c r="A167" s="44"/>
      <c r="B167" s="44"/>
      <c r="C167" s="44" t="s">
        <v>110</v>
      </c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55" ht="15" hidden="1" x14ac:dyDescent="0.4">
      <c r="A168" s="44">
        <v>1</v>
      </c>
      <c r="B168" s="44"/>
      <c r="C168" s="57">
        <f t="shared" ref="C168:P183" ca="1" si="142">IF(C$63=$B25,$BA25,"")</f>
        <v>0</v>
      </c>
      <c r="D168" s="57">
        <f t="shared" si="142"/>
        <v>0</v>
      </c>
      <c r="E168" s="57">
        <f t="shared" ca="1" si="142"/>
        <v>0</v>
      </c>
      <c r="F168" s="57">
        <f t="shared" si="142"/>
        <v>0</v>
      </c>
      <c r="G168" s="57">
        <f t="shared" ca="1" si="142"/>
        <v>0</v>
      </c>
      <c r="H168" s="57">
        <f t="shared" si="142"/>
        <v>0</v>
      </c>
      <c r="I168" s="57">
        <f t="shared" ca="1" si="142"/>
        <v>0</v>
      </c>
      <c r="J168" s="57">
        <f t="shared" si="142"/>
        <v>0</v>
      </c>
      <c r="K168" s="57">
        <f t="shared" ca="1" si="142"/>
        <v>0</v>
      </c>
      <c r="L168" s="57">
        <f t="shared" si="142"/>
        <v>0</v>
      </c>
      <c r="M168" s="57">
        <f t="shared" ca="1" si="142"/>
        <v>0</v>
      </c>
      <c r="N168" s="57">
        <f t="shared" si="142"/>
        <v>0</v>
      </c>
      <c r="O168" s="57">
        <f t="shared" ca="1" si="142"/>
        <v>0</v>
      </c>
      <c r="P168" s="57">
        <f t="shared" si="142"/>
        <v>0</v>
      </c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44"/>
    </row>
    <row r="169" spans="1:55" ht="15" hidden="1" x14ac:dyDescent="0.4">
      <c r="A169" s="44">
        <v>2</v>
      </c>
      <c r="B169" s="44"/>
      <c r="C169" s="57">
        <f t="shared" ca="1" si="142"/>
        <v>0</v>
      </c>
      <c r="D169" s="57">
        <f t="shared" si="142"/>
        <v>0</v>
      </c>
      <c r="E169" s="57">
        <f t="shared" ca="1" si="142"/>
        <v>0</v>
      </c>
      <c r="F169" s="57">
        <f t="shared" si="142"/>
        <v>0</v>
      </c>
      <c r="G169" s="57">
        <f t="shared" ca="1" si="142"/>
        <v>0</v>
      </c>
      <c r="H169" s="57">
        <f t="shared" si="142"/>
        <v>0</v>
      </c>
      <c r="I169" s="57">
        <f t="shared" ca="1" si="142"/>
        <v>0</v>
      </c>
      <c r="J169" s="57">
        <f t="shared" si="142"/>
        <v>0</v>
      </c>
      <c r="K169" s="57">
        <f t="shared" ca="1" si="142"/>
        <v>0</v>
      </c>
      <c r="L169" s="57">
        <f t="shared" si="142"/>
        <v>0</v>
      </c>
      <c r="M169" s="57">
        <f t="shared" ca="1" si="142"/>
        <v>0</v>
      </c>
      <c r="N169" s="57">
        <f t="shared" si="142"/>
        <v>0</v>
      </c>
      <c r="O169" s="57">
        <f t="shared" ca="1" si="142"/>
        <v>0</v>
      </c>
      <c r="P169" s="57">
        <f t="shared" si="142"/>
        <v>0</v>
      </c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44"/>
    </row>
    <row r="170" spans="1:55" ht="15" hidden="1" x14ac:dyDescent="0.4">
      <c r="A170" s="44">
        <v>3</v>
      </c>
      <c r="B170" s="44"/>
      <c r="C170" s="57">
        <f t="shared" ca="1" si="142"/>
        <v>0</v>
      </c>
      <c r="D170" s="57">
        <f t="shared" si="142"/>
        <v>0</v>
      </c>
      <c r="E170" s="57">
        <f t="shared" ca="1" si="142"/>
        <v>0</v>
      </c>
      <c r="F170" s="57">
        <f t="shared" si="142"/>
        <v>0</v>
      </c>
      <c r="G170" s="57">
        <f t="shared" ca="1" si="142"/>
        <v>0</v>
      </c>
      <c r="H170" s="57">
        <f t="shared" si="142"/>
        <v>0</v>
      </c>
      <c r="I170" s="57">
        <f t="shared" ca="1" si="142"/>
        <v>0</v>
      </c>
      <c r="J170" s="57">
        <f t="shared" si="142"/>
        <v>0</v>
      </c>
      <c r="K170" s="57">
        <f t="shared" ca="1" si="142"/>
        <v>0</v>
      </c>
      <c r="L170" s="57">
        <f t="shared" si="142"/>
        <v>0</v>
      </c>
      <c r="M170" s="57">
        <f t="shared" ca="1" si="142"/>
        <v>0</v>
      </c>
      <c r="N170" s="57">
        <f t="shared" si="142"/>
        <v>0</v>
      </c>
      <c r="O170" s="57">
        <f t="shared" ca="1" si="142"/>
        <v>0</v>
      </c>
      <c r="P170" s="57">
        <f t="shared" si="142"/>
        <v>0</v>
      </c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44"/>
    </row>
    <row r="171" spans="1:55" ht="15" hidden="1" x14ac:dyDescent="0.4">
      <c r="A171" s="44">
        <v>4</v>
      </c>
      <c r="B171" s="44"/>
      <c r="C171" s="57">
        <f t="shared" ca="1" si="142"/>
        <v>0</v>
      </c>
      <c r="D171" s="57">
        <f t="shared" si="142"/>
        <v>0</v>
      </c>
      <c r="E171" s="57">
        <f t="shared" ca="1" si="142"/>
        <v>0</v>
      </c>
      <c r="F171" s="57">
        <f t="shared" si="142"/>
        <v>0</v>
      </c>
      <c r="G171" s="57">
        <f t="shared" ca="1" si="142"/>
        <v>0</v>
      </c>
      <c r="H171" s="57">
        <f t="shared" si="142"/>
        <v>0</v>
      </c>
      <c r="I171" s="57">
        <f t="shared" ca="1" si="142"/>
        <v>0</v>
      </c>
      <c r="J171" s="57">
        <f t="shared" si="142"/>
        <v>0</v>
      </c>
      <c r="K171" s="57">
        <f t="shared" ca="1" si="142"/>
        <v>0</v>
      </c>
      <c r="L171" s="57">
        <f t="shared" si="142"/>
        <v>0</v>
      </c>
      <c r="M171" s="57">
        <f t="shared" ca="1" si="142"/>
        <v>0</v>
      </c>
      <c r="N171" s="57">
        <f t="shared" si="142"/>
        <v>0</v>
      </c>
      <c r="O171" s="57">
        <f t="shared" ca="1" si="142"/>
        <v>0</v>
      </c>
      <c r="P171" s="57">
        <f t="shared" si="142"/>
        <v>0</v>
      </c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44"/>
    </row>
    <row r="172" spans="1:55" ht="15" hidden="1" x14ac:dyDescent="0.4">
      <c r="A172" s="44">
        <v>5</v>
      </c>
      <c r="B172" s="44"/>
      <c r="C172" s="57">
        <f t="shared" ca="1" si="142"/>
        <v>0</v>
      </c>
      <c r="D172" s="57">
        <f t="shared" si="142"/>
        <v>0</v>
      </c>
      <c r="E172" s="57">
        <f t="shared" ca="1" si="142"/>
        <v>0</v>
      </c>
      <c r="F172" s="57">
        <f t="shared" si="142"/>
        <v>0</v>
      </c>
      <c r="G172" s="57">
        <f t="shared" ca="1" si="142"/>
        <v>0</v>
      </c>
      <c r="H172" s="57">
        <f t="shared" si="142"/>
        <v>0</v>
      </c>
      <c r="I172" s="57">
        <f t="shared" ca="1" si="142"/>
        <v>0</v>
      </c>
      <c r="J172" s="57">
        <f t="shared" si="142"/>
        <v>0</v>
      </c>
      <c r="K172" s="57">
        <f t="shared" ca="1" si="142"/>
        <v>0</v>
      </c>
      <c r="L172" s="57">
        <f t="shared" si="142"/>
        <v>0</v>
      </c>
      <c r="M172" s="57">
        <f t="shared" ca="1" si="142"/>
        <v>0</v>
      </c>
      <c r="N172" s="57">
        <f t="shared" si="142"/>
        <v>0</v>
      </c>
      <c r="O172" s="57">
        <f t="shared" ca="1" si="142"/>
        <v>0</v>
      </c>
      <c r="P172" s="57">
        <f t="shared" si="142"/>
        <v>0</v>
      </c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44"/>
    </row>
    <row r="173" spans="1:55" ht="15" hidden="1" x14ac:dyDescent="0.4">
      <c r="A173" s="44">
        <v>6</v>
      </c>
      <c r="B173" s="44"/>
      <c r="C173" s="57">
        <f t="shared" ca="1" si="142"/>
        <v>0</v>
      </c>
      <c r="D173" s="57">
        <f t="shared" si="142"/>
        <v>0</v>
      </c>
      <c r="E173" s="57">
        <f t="shared" ca="1" si="142"/>
        <v>0</v>
      </c>
      <c r="F173" s="57">
        <f t="shared" si="142"/>
        <v>0</v>
      </c>
      <c r="G173" s="57">
        <f t="shared" ca="1" si="142"/>
        <v>0</v>
      </c>
      <c r="H173" s="57">
        <f t="shared" si="142"/>
        <v>0</v>
      </c>
      <c r="I173" s="57">
        <f t="shared" ca="1" si="142"/>
        <v>0</v>
      </c>
      <c r="J173" s="57">
        <f t="shared" si="142"/>
        <v>0</v>
      </c>
      <c r="K173" s="57">
        <f t="shared" ca="1" si="142"/>
        <v>0</v>
      </c>
      <c r="L173" s="57">
        <f t="shared" si="142"/>
        <v>0</v>
      </c>
      <c r="M173" s="57">
        <f t="shared" ca="1" si="142"/>
        <v>0</v>
      </c>
      <c r="N173" s="57">
        <f t="shared" si="142"/>
        <v>0</v>
      </c>
      <c r="O173" s="57">
        <f t="shared" ca="1" si="142"/>
        <v>0</v>
      </c>
      <c r="P173" s="57">
        <f t="shared" si="142"/>
        <v>0</v>
      </c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44"/>
    </row>
    <row r="174" spans="1:55" ht="15" hidden="1" x14ac:dyDescent="0.4">
      <c r="A174" s="44">
        <v>7</v>
      </c>
      <c r="B174" s="44"/>
      <c r="C174" s="57">
        <f t="shared" ca="1" si="142"/>
        <v>0</v>
      </c>
      <c r="D174" s="57">
        <f t="shared" si="142"/>
        <v>0</v>
      </c>
      <c r="E174" s="57">
        <f t="shared" ca="1" si="142"/>
        <v>0</v>
      </c>
      <c r="F174" s="57">
        <f t="shared" si="142"/>
        <v>0</v>
      </c>
      <c r="G174" s="57">
        <f t="shared" ca="1" si="142"/>
        <v>0</v>
      </c>
      <c r="H174" s="57">
        <f t="shared" si="142"/>
        <v>0</v>
      </c>
      <c r="I174" s="57">
        <f t="shared" ca="1" si="142"/>
        <v>0</v>
      </c>
      <c r="J174" s="57">
        <f t="shared" si="142"/>
        <v>0</v>
      </c>
      <c r="K174" s="57">
        <f t="shared" ca="1" si="142"/>
        <v>0</v>
      </c>
      <c r="L174" s="57">
        <f t="shared" si="142"/>
        <v>0</v>
      </c>
      <c r="M174" s="57">
        <f t="shared" ca="1" si="142"/>
        <v>0</v>
      </c>
      <c r="N174" s="57">
        <f t="shared" si="142"/>
        <v>0</v>
      </c>
      <c r="O174" s="57">
        <f t="shared" ca="1" si="142"/>
        <v>0</v>
      </c>
      <c r="P174" s="57">
        <f t="shared" si="142"/>
        <v>0</v>
      </c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44"/>
    </row>
    <row r="175" spans="1:55" ht="15" hidden="1" x14ac:dyDescent="0.4">
      <c r="A175" s="44">
        <v>8</v>
      </c>
      <c r="B175" s="44"/>
      <c r="C175" s="57">
        <f t="shared" ca="1" si="142"/>
        <v>0</v>
      </c>
      <c r="D175" s="57">
        <f t="shared" si="142"/>
        <v>0</v>
      </c>
      <c r="E175" s="57">
        <f t="shared" ca="1" si="142"/>
        <v>0</v>
      </c>
      <c r="F175" s="57">
        <f t="shared" si="142"/>
        <v>0</v>
      </c>
      <c r="G175" s="57">
        <f t="shared" ca="1" si="142"/>
        <v>0</v>
      </c>
      <c r="H175" s="57">
        <f t="shared" si="142"/>
        <v>0</v>
      </c>
      <c r="I175" s="57">
        <f t="shared" ca="1" si="142"/>
        <v>0</v>
      </c>
      <c r="J175" s="57">
        <f t="shared" si="142"/>
        <v>0</v>
      </c>
      <c r="K175" s="57">
        <f t="shared" ca="1" si="142"/>
        <v>0</v>
      </c>
      <c r="L175" s="57">
        <f t="shared" si="142"/>
        <v>0</v>
      </c>
      <c r="M175" s="57">
        <f t="shared" ca="1" si="142"/>
        <v>0</v>
      </c>
      <c r="N175" s="57">
        <f t="shared" si="142"/>
        <v>0</v>
      </c>
      <c r="O175" s="57">
        <f t="shared" ca="1" si="142"/>
        <v>0</v>
      </c>
      <c r="P175" s="57">
        <f t="shared" si="142"/>
        <v>0</v>
      </c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44"/>
    </row>
    <row r="176" spans="1:55" ht="15" hidden="1" x14ac:dyDescent="0.4">
      <c r="A176" s="44">
        <v>9</v>
      </c>
      <c r="B176" s="44"/>
      <c r="C176" s="57">
        <f t="shared" ca="1" si="142"/>
        <v>0</v>
      </c>
      <c r="D176" s="57">
        <f t="shared" si="142"/>
        <v>0</v>
      </c>
      <c r="E176" s="57">
        <f t="shared" ca="1" si="142"/>
        <v>0</v>
      </c>
      <c r="F176" s="57">
        <f t="shared" si="142"/>
        <v>0</v>
      </c>
      <c r="G176" s="57">
        <f t="shared" ca="1" si="142"/>
        <v>0</v>
      </c>
      <c r="H176" s="57">
        <f t="shared" si="142"/>
        <v>0</v>
      </c>
      <c r="I176" s="57">
        <f t="shared" ca="1" si="142"/>
        <v>0</v>
      </c>
      <c r="J176" s="57">
        <f t="shared" si="142"/>
        <v>0</v>
      </c>
      <c r="K176" s="57">
        <f t="shared" ca="1" si="142"/>
        <v>0</v>
      </c>
      <c r="L176" s="57">
        <f t="shared" si="142"/>
        <v>0</v>
      </c>
      <c r="M176" s="57">
        <f t="shared" ca="1" si="142"/>
        <v>0</v>
      </c>
      <c r="N176" s="57">
        <f t="shared" si="142"/>
        <v>0</v>
      </c>
      <c r="O176" s="57">
        <f t="shared" ca="1" si="142"/>
        <v>0</v>
      </c>
      <c r="P176" s="57">
        <f t="shared" si="142"/>
        <v>0</v>
      </c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44"/>
    </row>
    <row r="177" spans="1:90" ht="15" hidden="1" x14ac:dyDescent="0.4">
      <c r="A177" s="44">
        <v>10</v>
      </c>
      <c r="B177" s="44"/>
      <c r="C177" s="57">
        <f t="shared" ca="1" si="142"/>
        <v>0</v>
      </c>
      <c r="D177" s="57">
        <f t="shared" si="142"/>
        <v>0</v>
      </c>
      <c r="E177" s="57">
        <f t="shared" ca="1" si="142"/>
        <v>0</v>
      </c>
      <c r="F177" s="57">
        <f t="shared" si="142"/>
        <v>0</v>
      </c>
      <c r="G177" s="57">
        <f t="shared" ca="1" si="142"/>
        <v>0</v>
      </c>
      <c r="H177" s="57">
        <f t="shared" si="142"/>
        <v>0</v>
      </c>
      <c r="I177" s="57">
        <f t="shared" ca="1" si="142"/>
        <v>0</v>
      </c>
      <c r="J177" s="57">
        <f t="shared" si="142"/>
        <v>0</v>
      </c>
      <c r="K177" s="57">
        <f t="shared" ca="1" si="142"/>
        <v>0</v>
      </c>
      <c r="L177" s="57">
        <f t="shared" si="142"/>
        <v>0</v>
      </c>
      <c r="M177" s="57">
        <f t="shared" ca="1" si="142"/>
        <v>0</v>
      </c>
      <c r="N177" s="57">
        <f t="shared" si="142"/>
        <v>0</v>
      </c>
      <c r="O177" s="57">
        <f t="shared" ca="1" si="142"/>
        <v>0</v>
      </c>
      <c r="P177" s="57">
        <f t="shared" si="142"/>
        <v>0</v>
      </c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44"/>
    </row>
    <row r="178" spans="1:90" ht="15" hidden="1" x14ac:dyDescent="0.4">
      <c r="A178" s="44">
        <v>11</v>
      </c>
      <c r="B178" s="44"/>
      <c r="C178" s="57">
        <f t="shared" ca="1" si="142"/>
        <v>0</v>
      </c>
      <c r="D178" s="57">
        <f t="shared" si="142"/>
        <v>0</v>
      </c>
      <c r="E178" s="57">
        <f t="shared" ca="1" si="142"/>
        <v>0</v>
      </c>
      <c r="F178" s="57">
        <f t="shared" si="142"/>
        <v>0</v>
      </c>
      <c r="G178" s="57">
        <f t="shared" ca="1" si="142"/>
        <v>0</v>
      </c>
      <c r="H178" s="57">
        <f t="shared" si="142"/>
        <v>0</v>
      </c>
      <c r="I178" s="57">
        <f t="shared" ca="1" si="142"/>
        <v>0</v>
      </c>
      <c r="J178" s="57">
        <f t="shared" si="142"/>
        <v>0</v>
      </c>
      <c r="K178" s="57">
        <f t="shared" ca="1" si="142"/>
        <v>0</v>
      </c>
      <c r="L178" s="57">
        <f t="shared" si="142"/>
        <v>0</v>
      </c>
      <c r="M178" s="57">
        <f t="shared" ca="1" si="142"/>
        <v>0</v>
      </c>
      <c r="N178" s="57">
        <f t="shared" si="142"/>
        <v>0</v>
      </c>
      <c r="O178" s="57">
        <f t="shared" ca="1" si="142"/>
        <v>0</v>
      </c>
      <c r="P178" s="57">
        <f t="shared" si="142"/>
        <v>0</v>
      </c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44"/>
    </row>
    <row r="179" spans="1:90" ht="15" hidden="1" x14ac:dyDescent="0.4">
      <c r="A179" s="44">
        <v>12</v>
      </c>
      <c r="B179" s="44"/>
      <c r="C179" s="57">
        <f t="shared" ca="1" si="142"/>
        <v>0</v>
      </c>
      <c r="D179" s="57">
        <f t="shared" si="142"/>
        <v>0</v>
      </c>
      <c r="E179" s="57">
        <f t="shared" ca="1" si="142"/>
        <v>0</v>
      </c>
      <c r="F179" s="57">
        <f t="shared" si="142"/>
        <v>0</v>
      </c>
      <c r="G179" s="57">
        <f t="shared" ca="1" si="142"/>
        <v>0</v>
      </c>
      <c r="H179" s="57">
        <f t="shared" si="142"/>
        <v>0</v>
      </c>
      <c r="I179" s="57">
        <f t="shared" ca="1" si="142"/>
        <v>0</v>
      </c>
      <c r="J179" s="57">
        <f t="shared" si="142"/>
        <v>0</v>
      </c>
      <c r="K179" s="57">
        <f t="shared" ca="1" si="142"/>
        <v>0</v>
      </c>
      <c r="L179" s="57">
        <f t="shared" si="142"/>
        <v>0</v>
      </c>
      <c r="M179" s="57">
        <f t="shared" ca="1" si="142"/>
        <v>0</v>
      </c>
      <c r="N179" s="57">
        <f t="shared" si="142"/>
        <v>0</v>
      </c>
      <c r="O179" s="57">
        <f t="shared" ca="1" si="142"/>
        <v>0</v>
      </c>
      <c r="P179" s="57">
        <f t="shared" si="142"/>
        <v>0</v>
      </c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44"/>
    </row>
    <row r="180" spans="1:90" ht="15" hidden="1" x14ac:dyDescent="0.4">
      <c r="A180" s="44">
        <v>13</v>
      </c>
      <c r="B180" s="44"/>
      <c r="C180" s="57">
        <f t="shared" ca="1" si="142"/>
        <v>0</v>
      </c>
      <c r="D180" s="57">
        <f t="shared" si="142"/>
        <v>0</v>
      </c>
      <c r="E180" s="57">
        <f t="shared" ca="1" si="142"/>
        <v>0</v>
      </c>
      <c r="F180" s="57">
        <f t="shared" si="142"/>
        <v>0</v>
      </c>
      <c r="G180" s="57">
        <f t="shared" ca="1" si="142"/>
        <v>0</v>
      </c>
      <c r="H180" s="57">
        <f t="shared" si="142"/>
        <v>0</v>
      </c>
      <c r="I180" s="57">
        <f t="shared" ca="1" si="142"/>
        <v>0</v>
      </c>
      <c r="J180" s="57">
        <f t="shared" si="142"/>
        <v>0</v>
      </c>
      <c r="K180" s="57">
        <f t="shared" ca="1" si="142"/>
        <v>0</v>
      </c>
      <c r="L180" s="57">
        <f t="shared" si="142"/>
        <v>0</v>
      </c>
      <c r="M180" s="57">
        <f t="shared" ca="1" si="142"/>
        <v>0</v>
      </c>
      <c r="N180" s="57">
        <f t="shared" si="142"/>
        <v>0</v>
      </c>
      <c r="O180" s="57">
        <f t="shared" ca="1" si="142"/>
        <v>0</v>
      </c>
      <c r="P180" s="57">
        <f t="shared" si="142"/>
        <v>0</v>
      </c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44"/>
    </row>
    <row r="181" spans="1:90" ht="15" hidden="1" x14ac:dyDescent="0.4">
      <c r="A181" s="44">
        <v>14</v>
      </c>
      <c r="B181" s="44"/>
      <c r="C181" s="57">
        <f t="shared" ca="1" si="142"/>
        <v>0</v>
      </c>
      <c r="D181" s="57">
        <f t="shared" si="142"/>
        <v>0</v>
      </c>
      <c r="E181" s="57">
        <f t="shared" ca="1" si="142"/>
        <v>0</v>
      </c>
      <c r="F181" s="57">
        <f t="shared" si="142"/>
        <v>0</v>
      </c>
      <c r="G181" s="57">
        <f t="shared" ca="1" si="142"/>
        <v>0</v>
      </c>
      <c r="H181" s="57">
        <f t="shared" si="142"/>
        <v>0</v>
      </c>
      <c r="I181" s="57">
        <f t="shared" ca="1" si="142"/>
        <v>0</v>
      </c>
      <c r="J181" s="57">
        <f t="shared" si="142"/>
        <v>0</v>
      </c>
      <c r="K181" s="57">
        <f t="shared" ca="1" si="142"/>
        <v>0</v>
      </c>
      <c r="L181" s="57">
        <f t="shared" si="142"/>
        <v>0</v>
      </c>
      <c r="M181" s="57">
        <f t="shared" ca="1" si="142"/>
        <v>0</v>
      </c>
      <c r="N181" s="57">
        <f t="shared" si="142"/>
        <v>0</v>
      </c>
      <c r="O181" s="57">
        <f t="shared" ca="1" si="142"/>
        <v>0</v>
      </c>
      <c r="P181" s="57">
        <f t="shared" si="142"/>
        <v>0</v>
      </c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44"/>
    </row>
    <row r="182" spans="1:90" ht="15" hidden="1" x14ac:dyDescent="0.4">
      <c r="A182" s="44">
        <v>15</v>
      </c>
      <c r="B182" s="44"/>
      <c r="C182" s="57">
        <f t="shared" ca="1" si="142"/>
        <v>0</v>
      </c>
      <c r="D182" s="57">
        <f t="shared" si="142"/>
        <v>0</v>
      </c>
      <c r="E182" s="57">
        <f t="shared" ca="1" si="142"/>
        <v>0</v>
      </c>
      <c r="F182" s="57">
        <f t="shared" si="142"/>
        <v>0</v>
      </c>
      <c r="G182" s="57">
        <f t="shared" ca="1" si="142"/>
        <v>0</v>
      </c>
      <c r="H182" s="57">
        <f t="shared" si="142"/>
        <v>0</v>
      </c>
      <c r="I182" s="57">
        <f t="shared" ca="1" si="142"/>
        <v>0</v>
      </c>
      <c r="J182" s="57">
        <f t="shared" si="142"/>
        <v>0</v>
      </c>
      <c r="K182" s="57">
        <f t="shared" ca="1" si="142"/>
        <v>0</v>
      </c>
      <c r="L182" s="57">
        <f t="shared" si="142"/>
        <v>0</v>
      </c>
      <c r="M182" s="57">
        <f t="shared" ca="1" si="142"/>
        <v>0</v>
      </c>
      <c r="N182" s="57">
        <f t="shared" si="142"/>
        <v>0</v>
      </c>
      <c r="O182" s="57">
        <f t="shared" ca="1" si="142"/>
        <v>0</v>
      </c>
      <c r="P182" s="57">
        <f t="shared" si="142"/>
        <v>0</v>
      </c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44"/>
    </row>
    <row r="183" spans="1:90" ht="15" hidden="1" x14ac:dyDescent="0.4">
      <c r="A183" s="44">
        <v>16</v>
      </c>
      <c r="B183" s="44"/>
      <c r="C183" s="57">
        <f t="shared" ca="1" si="142"/>
        <v>0</v>
      </c>
      <c r="D183" s="57">
        <f t="shared" si="142"/>
        <v>0</v>
      </c>
      <c r="E183" s="57">
        <f t="shared" ca="1" si="142"/>
        <v>0</v>
      </c>
      <c r="F183" s="57">
        <f t="shared" si="142"/>
        <v>0</v>
      </c>
      <c r="G183" s="57">
        <f t="shared" ca="1" si="142"/>
        <v>0</v>
      </c>
      <c r="H183" s="57">
        <f t="shared" si="142"/>
        <v>0</v>
      </c>
      <c r="I183" s="57">
        <f t="shared" ca="1" si="142"/>
        <v>0</v>
      </c>
      <c r="J183" s="57">
        <f t="shared" si="142"/>
        <v>0</v>
      </c>
      <c r="K183" s="57">
        <f t="shared" ca="1" si="142"/>
        <v>0</v>
      </c>
      <c r="L183" s="57">
        <f t="shared" si="142"/>
        <v>0</v>
      </c>
      <c r="M183" s="57">
        <f t="shared" ca="1" si="142"/>
        <v>0</v>
      </c>
      <c r="N183" s="57">
        <f t="shared" si="142"/>
        <v>0</v>
      </c>
      <c r="O183" s="57">
        <f t="shared" ca="1" si="142"/>
        <v>0</v>
      </c>
      <c r="P183" s="57">
        <f t="shared" si="142"/>
        <v>0</v>
      </c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44"/>
    </row>
    <row r="184" spans="1:90" ht="15" hidden="1" x14ac:dyDescent="0.4">
      <c r="A184" s="44">
        <v>17</v>
      </c>
      <c r="B184" s="44"/>
      <c r="C184" s="57">
        <f t="shared" ref="C184:P187" ca="1" si="143">IF(C$63=$B41,$BA41,"")</f>
        <v>0</v>
      </c>
      <c r="D184" s="57">
        <f t="shared" si="143"/>
        <v>0</v>
      </c>
      <c r="E184" s="57">
        <f t="shared" ca="1" si="143"/>
        <v>0</v>
      </c>
      <c r="F184" s="57">
        <f t="shared" si="143"/>
        <v>0</v>
      </c>
      <c r="G184" s="57">
        <f t="shared" ca="1" si="143"/>
        <v>0</v>
      </c>
      <c r="H184" s="57">
        <f t="shared" si="143"/>
        <v>0</v>
      </c>
      <c r="I184" s="57">
        <f t="shared" ca="1" si="143"/>
        <v>0</v>
      </c>
      <c r="J184" s="57">
        <f t="shared" si="143"/>
        <v>0</v>
      </c>
      <c r="K184" s="57">
        <f t="shared" ca="1" si="143"/>
        <v>0</v>
      </c>
      <c r="L184" s="57">
        <f t="shared" si="143"/>
        <v>0</v>
      </c>
      <c r="M184" s="57">
        <f t="shared" ca="1" si="143"/>
        <v>0</v>
      </c>
      <c r="N184" s="57">
        <f t="shared" si="143"/>
        <v>0</v>
      </c>
      <c r="O184" s="57">
        <f t="shared" ca="1" si="143"/>
        <v>0</v>
      </c>
      <c r="P184" s="57">
        <f t="shared" si="143"/>
        <v>0</v>
      </c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44"/>
    </row>
    <row r="185" spans="1:90" ht="15" hidden="1" x14ac:dyDescent="0.4">
      <c r="A185" s="44">
        <v>18</v>
      </c>
      <c r="B185" s="44"/>
      <c r="C185" s="57">
        <f t="shared" ca="1" si="143"/>
        <v>0</v>
      </c>
      <c r="D185" s="57">
        <f t="shared" si="143"/>
        <v>0</v>
      </c>
      <c r="E185" s="57">
        <f t="shared" ca="1" si="143"/>
        <v>0</v>
      </c>
      <c r="F185" s="57">
        <f t="shared" si="143"/>
        <v>0</v>
      </c>
      <c r="G185" s="57">
        <f t="shared" ca="1" si="143"/>
        <v>0</v>
      </c>
      <c r="H185" s="57">
        <f t="shared" si="143"/>
        <v>0</v>
      </c>
      <c r="I185" s="57">
        <f t="shared" ca="1" si="143"/>
        <v>0</v>
      </c>
      <c r="J185" s="57">
        <f t="shared" si="143"/>
        <v>0</v>
      </c>
      <c r="K185" s="57">
        <f t="shared" ca="1" si="143"/>
        <v>0</v>
      </c>
      <c r="L185" s="57">
        <f t="shared" si="143"/>
        <v>0</v>
      </c>
      <c r="M185" s="57">
        <f t="shared" ca="1" si="143"/>
        <v>0</v>
      </c>
      <c r="N185" s="57">
        <f t="shared" si="143"/>
        <v>0</v>
      </c>
      <c r="O185" s="57">
        <f t="shared" ca="1" si="143"/>
        <v>0</v>
      </c>
      <c r="P185" s="57">
        <f t="shared" si="143"/>
        <v>0</v>
      </c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44"/>
    </row>
    <row r="186" spans="1:90" ht="15" hidden="1" x14ac:dyDescent="0.4">
      <c r="A186" s="44">
        <v>19</v>
      </c>
      <c r="B186" s="44"/>
      <c r="C186" s="57">
        <f t="shared" ca="1" si="143"/>
        <v>0</v>
      </c>
      <c r="D186" s="57">
        <f t="shared" si="143"/>
        <v>0</v>
      </c>
      <c r="E186" s="57">
        <f t="shared" ca="1" si="143"/>
        <v>0</v>
      </c>
      <c r="F186" s="57">
        <f t="shared" si="143"/>
        <v>0</v>
      </c>
      <c r="G186" s="57">
        <f t="shared" ca="1" si="143"/>
        <v>0</v>
      </c>
      <c r="H186" s="57">
        <f t="shared" si="143"/>
        <v>0</v>
      </c>
      <c r="I186" s="57">
        <f t="shared" ca="1" si="143"/>
        <v>0</v>
      </c>
      <c r="J186" s="57">
        <f t="shared" si="143"/>
        <v>0</v>
      </c>
      <c r="K186" s="57">
        <f t="shared" ca="1" si="143"/>
        <v>0</v>
      </c>
      <c r="L186" s="57">
        <f t="shared" si="143"/>
        <v>0</v>
      </c>
      <c r="M186" s="57">
        <f t="shared" ca="1" si="143"/>
        <v>0</v>
      </c>
      <c r="N186" s="57">
        <f t="shared" si="143"/>
        <v>0</v>
      </c>
      <c r="O186" s="57">
        <f t="shared" ca="1" si="143"/>
        <v>0</v>
      </c>
      <c r="P186" s="57">
        <f t="shared" si="143"/>
        <v>0</v>
      </c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44"/>
    </row>
    <row r="187" spans="1:90" ht="15" hidden="1" x14ac:dyDescent="0.4">
      <c r="A187" s="44">
        <v>20</v>
      </c>
      <c r="B187" s="44"/>
      <c r="C187" s="57">
        <f t="shared" ca="1" si="143"/>
        <v>0</v>
      </c>
      <c r="D187" s="57">
        <f t="shared" si="143"/>
        <v>0</v>
      </c>
      <c r="E187" s="57">
        <f t="shared" ca="1" si="143"/>
        <v>0</v>
      </c>
      <c r="F187" s="57">
        <f t="shared" si="143"/>
        <v>0</v>
      </c>
      <c r="G187" s="57">
        <f t="shared" ca="1" si="143"/>
        <v>0</v>
      </c>
      <c r="H187" s="57">
        <f t="shared" si="143"/>
        <v>0</v>
      </c>
      <c r="I187" s="57">
        <f t="shared" ca="1" si="143"/>
        <v>0</v>
      </c>
      <c r="J187" s="57">
        <f t="shared" si="143"/>
        <v>0</v>
      </c>
      <c r="K187" s="57">
        <f t="shared" ca="1" si="143"/>
        <v>0</v>
      </c>
      <c r="L187" s="57">
        <f t="shared" si="143"/>
        <v>0</v>
      </c>
      <c r="M187" s="57">
        <f t="shared" ca="1" si="143"/>
        <v>0</v>
      </c>
      <c r="N187" s="57">
        <f t="shared" si="143"/>
        <v>0</v>
      </c>
      <c r="O187" s="57">
        <f t="shared" ca="1" si="143"/>
        <v>0</v>
      </c>
      <c r="P187" s="57">
        <f t="shared" si="143"/>
        <v>0</v>
      </c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44"/>
    </row>
    <row r="188" spans="1:90" ht="15" hidden="1" x14ac:dyDescent="0.4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BA188" s="44"/>
      <c r="BB188" s="44"/>
      <c r="BC188" s="44"/>
      <c r="BD188" s="44"/>
      <c r="BE188" s="44"/>
      <c r="CH188" s="13"/>
      <c r="CI188" s="13"/>
      <c r="CJ188" s="13"/>
      <c r="CK188" s="13"/>
      <c r="CL188" s="13"/>
    </row>
    <row r="189" spans="1:90" ht="15" hidden="1" x14ac:dyDescent="0.4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BA189" s="44"/>
      <c r="BB189" s="44"/>
      <c r="BC189" s="44"/>
      <c r="BD189" s="44"/>
      <c r="BE189" s="44"/>
      <c r="CH189" s="13"/>
      <c r="CI189" s="13"/>
      <c r="CJ189" s="13"/>
      <c r="CK189" s="13"/>
      <c r="CL189" s="13"/>
    </row>
    <row r="190" spans="1:90" ht="15" hidden="1" x14ac:dyDescent="0.4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BA190" s="44"/>
      <c r="BB190" s="44"/>
      <c r="BC190" s="44"/>
      <c r="BD190" s="44"/>
      <c r="BE190" s="44"/>
      <c r="CH190" s="13"/>
      <c r="CI190" s="13"/>
      <c r="CJ190" s="13"/>
      <c r="CK190" s="13"/>
      <c r="CL190" s="13"/>
    </row>
    <row r="191" spans="1:90" ht="15" hidden="1" x14ac:dyDescent="0.4">
      <c r="A191" s="44">
        <v>1</v>
      </c>
      <c r="B191" s="44"/>
      <c r="C191" s="57">
        <f t="shared" ref="C191:P200" ca="1" si="144">IF(C$63=$B48,$BA48,"")</f>
        <v>0</v>
      </c>
      <c r="D191" s="57">
        <f t="shared" si="144"/>
        <v>0</v>
      </c>
      <c r="E191" s="57">
        <f t="shared" ca="1" si="144"/>
        <v>0</v>
      </c>
      <c r="F191" s="57">
        <f t="shared" si="144"/>
        <v>0</v>
      </c>
      <c r="G191" s="57">
        <f t="shared" ca="1" si="144"/>
        <v>0</v>
      </c>
      <c r="H191" s="57">
        <f t="shared" si="144"/>
        <v>0</v>
      </c>
      <c r="I191" s="57">
        <f t="shared" ca="1" si="144"/>
        <v>0</v>
      </c>
      <c r="J191" s="57">
        <f t="shared" si="144"/>
        <v>0</v>
      </c>
      <c r="K191" s="57">
        <f t="shared" ca="1" si="144"/>
        <v>0</v>
      </c>
      <c r="L191" s="57">
        <f t="shared" si="144"/>
        <v>0</v>
      </c>
      <c r="M191" s="57">
        <f t="shared" ca="1" si="144"/>
        <v>0</v>
      </c>
      <c r="N191" s="57">
        <f t="shared" si="144"/>
        <v>0</v>
      </c>
      <c r="O191" s="57">
        <f t="shared" ca="1" si="144"/>
        <v>0</v>
      </c>
      <c r="P191" s="57">
        <f t="shared" si="144"/>
        <v>0</v>
      </c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44"/>
    </row>
    <row r="192" spans="1:90" ht="15" hidden="1" x14ac:dyDescent="0.4">
      <c r="A192" s="44">
        <v>2</v>
      </c>
      <c r="B192" s="44"/>
      <c r="C192" s="57">
        <f t="shared" ca="1" si="144"/>
        <v>0</v>
      </c>
      <c r="D192" s="57">
        <f t="shared" si="144"/>
        <v>0</v>
      </c>
      <c r="E192" s="57">
        <f t="shared" ca="1" si="144"/>
        <v>0</v>
      </c>
      <c r="F192" s="57">
        <f t="shared" si="144"/>
        <v>0</v>
      </c>
      <c r="G192" s="57">
        <f t="shared" ca="1" si="144"/>
        <v>0</v>
      </c>
      <c r="H192" s="57">
        <f t="shared" si="144"/>
        <v>0</v>
      </c>
      <c r="I192" s="57">
        <f t="shared" ca="1" si="144"/>
        <v>0</v>
      </c>
      <c r="J192" s="57">
        <f t="shared" si="144"/>
        <v>0</v>
      </c>
      <c r="K192" s="57">
        <f t="shared" ca="1" si="144"/>
        <v>0</v>
      </c>
      <c r="L192" s="57">
        <f t="shared" si="144"/>
        <v>0</v>
      </c>
      <c r="M192" s="57">
        <f t="shared" ca="1" si="144"/>
        <v>0</v>
      </c>
      <c r="N192" s="57">
        <f t="shared" si="144"/>
        <v>0</v>
      </c>
      <c r="O192" s="57">
        <f t="shared" ca="1" si="144"/>
        <v>0</v>
      </c>
      <c r="P192" s="57">
        <f t="shared" si="144"/>
        <v>0</v>
      </c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44"/>
    </row>
    <row r="193" spans="1:34" ht="15" hidden="1" x14ac:dyDescent="0.4">
      <c r="A193" s="44">
        <v>3</v>
      </c>
      <c r="B193" s="44"/>
      <c r="C193" s="57">
        <f t="shared" ca="1" si="144"/>
        <v>0</v>
      </c>
      <c r="D193" s="57">
        <f t="shared" si="144"/>
        <v>0</v>
      </c>
      <c r="E193" s="57">
        <f t="shared" ca="1" si="144"/>
        <v>0</v>
      </c>
      <c r="F193" s="57">
        <f t="shared" si="144"/>
        <v>0</v>
      </c>
      <c r="G193" s="57">
        <f t="shared" ca="1" si="144"/>
        <v>0</v>
      </c>
      <c r="H193" s="57">
        <f t="shared" si="144"/>
        <v>0</v>
      </c>
      <c r="I193" s="57">
        <f t="shared" ca="1" si="144"/>
        <v>0</v>
      </c>
      <c r="J193" s="57">
        <f t="shared" si="144"/>
        <v>0</v>
      </c>
      <c r="K193" s="57">
        <f t="shared" ca="1" si="144"/>
        <v>0</v>
      </c>
      <c r="L193" s="57">
        <f t="shared" si="144"/>
        <v>0</v>
      </c>
      <c r="M193" s="57">
        <f t="shared" ca="1" si="144"/>
        <v>0</v>
      </c>
      <c r="N193" s="57">
        <f t="shared" si="144"/>
        <v>0</v>
      </c>
      <c r="O193" s="57">
        <f t="shared" ca="1" si="144"/>
        <v>0</v>
      </c>
      <c r="P193" s="57">
        <f t="shared" si="144"/>
        <v>0</v>
      </c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44"/>
    </row>
    <row r="194" spans="1:34" ht="15" hidden="1" x14ac:dyDescent="0.4">
      <c r="A194" s="44">
        <v>4</v>
      </c>
      <c r="B194" s="44"/>
      <c r="C194" s="57">
        <f t="shared" ca="1" si="144"/>
        <v>0</v>
      </c>
      <c r="D194" s="57">
        <f t="shared" si="144"/>
        <v>0</v>
      </c>
      <c r="E194" s="57">
        <f t="shared" ca="1" si="144"/>
        <v>0</v>
      </c>
      <c r="F194" s="57">
        <f t="shared" si="144"/>
        <v>0</v>
      </c>
      <c r="G194" s="57">
        <f t="shared" ca="1" si="144"/>
        <v>0</v>
      </c>
      <c r="H194" s="57">
        <f t="shared" si="144"/>
        <v>0</v>
      </c>
      <c r="I194" s="57">
        <f t="shared" ca="1" si="144"/>
        <v>0</v>
      </c>
      <c r="J194" s="57">
        <f t="shared" si="144"/>
        <v>0</v>
      </c>
      <c r="K194" s="57">
        <f t="shared" ca="1" si="144"/>
        <v>0</v>
      </c>
      <c r="L194" s="57">
        <f t="shared" si="144"/>
        <v>0</v>
      </c>
      <c r="M194" s="57">
        <f t="shared" ca="1" si="144"/>
        <v>0</v>
      </c>
      <c r="N194" s="57">
        <f t="shared" si="144"/>
        <v>0</v>
      </c>
      <c r="O194" s="57">
        <f t="shared" ca="1" si="144"/>
        <v>0</v>
      </c>
      <c r="P194" s="57">
        <f t="shared" si="144"/>
        <v>0</v>
      </c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44"/>
    </row>
    <row r="195" spans="1:34" ht="15" hidden="1" x14ac:dyDescent="0.4">
      <c r="A195" s="44">
        <v>5</v>
      </c>
      <c r="B195" s="44"/>
      <c r="C195" s="57">
        <f t="shared" ca="1" si="144"/>
        <v>0</v>
      </c>
      <c r="D195" s="57">
        <f t="shared" si="144"/>
        <v>0</v>
      </c>
      <c r="E195" s="57">
        <f t="shared" ca="1" si="144"/>
        <v>0</v>
      </c>
      <c r="F195" s="57">
        <f t="shared" si="144"/>
        <v>0</v>
      </c>
      <c r="G195" s="57">
        <f t="shared" ca="1" si="144"/>
        <v>0</v>
      </c>
      <c r="H195" s="57">
        <f t="shared" si="144"/>
        <v>0</v>
      </c>
      <c r="I195" s="57">
        <f t="shared" ca="1" si="144"/>
        <v>0</v>
      </c>
      <c r="J195" s="57">
        <f t="shared" si="144"/>
        <v>0</v>
      </c>
      <c r="K195" s="57">
        <f t="shared" ca="1" si="144"/>
        <v>0</v>
      </c>
      <c r="L195" s="57">
        <f t="shared" si="144"/>
        <v>0</v>
      </c>
      <c r="M195" s="57">
        <f t="shared" ca="1" si="144"/>
        <v>0</v>
      </c>
      <c r="N195" s="57">
        <f t="shared" si="144"/>
        <v>0</v>
      </c>
      <c r="O195" s="57">
        <f t="shared" ca="1" si="144"/>
        <v>0</v>
      </c>
      <c r="P195" s="57">
        <f t="shared" si="144"/>
        <v>0</v>
      </c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44"/>
    </row>
    <row r="196" spans="1:34" ht="15" hidden="1" x14ac:dyDescent="0.4">
      <c r="A196" s="44">
        <v>6</v>
      </c>
      <c r="B196" s="44"/>
      <c r="C196" s="57">
        <f t="shared" ca="1" si="144"/>
        <v>0</v>
      </c>
      <c r="D196" s="57">
        <f t="shared" si="144"/>
        <v>0</v>
      </c>
      <c r="E196" s="57">
        <f t="shared" ca="1" si="144"/>
        <v>0</v>
      </c>
      <c r="F196" s="57">
        <f t="shared" si="144"/>
        <v>0</v>
      </c>
      <c r="G196" s="57">
        <f t="shared" ca="1" si="144"/>
        <v>0</v>
      </c>
      <c r="H196" s="57">
        <f t="shared" si="144"/>
        <v>0</v>
      </c>
      <c r="I196" s="57">
        <f t="shared" ca="1" si="144"/>
        <v>0</v>
      </c>
      <c r="J196" s="57">
        <f t="shared" si="144"/>
        <v>0</v>
      </c>
      <c r="K196" s="57">
        <f t="shared" ca="1" si="144"/>
        <v>0</v>
      </c>
      <c r="L196" s="57">
        <f t="shared" si="144"/>
        <v>0</v>
      </c>
      <c r="M196" s="57">
        <f t="shared" ca="1" si="144"/>
        <v>0</v>
      </c>
      <c r="N196" s="57">
        <f t="shared" si="144"/>
        <v>0</v>
      </c>
      <c r="O196" s="57">
        <f t="shared" ca="1" si="144"/>
        <v>0</v>
      </c>
      <c r="P196" s="57">
        <f t="shared" si="144"/>
        <v>0</v>
      </c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44"/>
    </row>
    <row r="197" spans="1:34" ht="15" hidden="1" x14ac:dyDescent="0.4">
      <c r="A197" s="44">
        <v>7</v>
      </c>
      <c r="B197" s="44"/>
      <c r="C197" s="57">
        <f t="shared" ca="1" si="144"/>
        <v>0</v>
      </c>
      <c r="D197" s="57">
        <f t="shared" si="144"/>
        <v>0</v>
      </c>
      <c r="E197" s="57">
        <f t="shared" ca="1" si="144"/>
        <v>0</v>
      </c>
      <c r="F197" s="57">
        <f t="shared" si="144"/>
        <v>0</v>
      </c>
      <c r="G197" s="57">
        <f t="shared" ca="1" si="144"/>
        <v>0</v>
      </c>
      <c r="H197" s="57">
        <f t="shared" si="144"/>
        <v>0</v>
      </c>
      <c r="I197" s="57">
        <f t="shared" ca="1" si="144"/>
        <v>0</v>
      </c>
      <c r="J197" s="57">
        <f t="shared" si="144"/>
        <v>0</v>
      </c>
      <c r="K197" s="57">
        <f t="shared" ca="1" si="144"/>
        <v>0</v>
      </c>
      <c r="L197" s="57">
        <f t="shared" si="144"/>
        <v>0</v>
      </c>
      <c r="M197" s="57">
        <f t="shared" ca="1" si="144"/>
        <v>0</v>
      </c>
      <c r="N197" s="57">
        <f t="shared" si="144"/>
        <v>0</v>
      </c>
      <c r="O197" s="57">
        <f t="shared" ca="1" si="144"/>
        <v>0</v>
      </c>
      <c r="P197" s="57">
        <f t="shared" si="144"/>
        <v>0</v>
      </c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44"/>
    </row>
    <row r="198" spans="1:34" ht="15" hidden="1" x14ac:dyDescent="0.4">
      <c r="A198" s="44">
        <v>8</v>
      </c>
      <c r="B198" s="44"/>
      <c r="C198" s="57">
        <f t="shared" ca="1" si="144"/>
        <v>0</v>
      </c>
      <c r="D198" s="57">
        <f t="shared" si="144"/>
        <v>0</v>
      </c>
      <c r="E198" s="57">
        <f t="shared" ca="1" si="144"/>
        <v>0</v>
      </c>
      <c r="F198" s="57">
        <f t="shared" si="144"/>
        <v>0</v>
      </c>
      <c r="G198" s="57">
        <f t="shared" ca="1" si="144"/>
        <v>0</v>
      </c>
      <c r="H198" s="57">
        <f t="shared" si="144"/>
        <v>0</v>
      </c>
      <c r="I198" s="57">
        <f t="shared" ca="1" si="144"/>
        <v>0</v>
      </c>
      <c r="J198" s="57">
        <f t="shared" si="144"/>
        <v>0</v>
      </c>
      <c r="K198" s="57">
        <f t="shared" ca="1" si="144"/>
        <v>0</v>
      </c>
      <c r="L198" s="57">
        <f t="shared" si="144"/>
        <v>0</v>
      </c>
      <c r="M198" s="57">
        <f t="shared" ca="1" si="144"/>
        <v>0</v>
      </c>
      <c r="N198" s="57">
        <f t="shared" si="144"/>
        <v>0</v>
      </c>
      <c r="O198" s="57">
        <f t="shared" ca="1" si="144"/>
        <v>0</v>
      </c>
      <c r="P198" s="57">
        <f t="shared" si="144"/>
        <v>0</v>
      </c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44"/>
    </row>
    <row r="199" spans="1:34" ht="15" hidden="1" x14ac:dyDescent="0.4">
      <c r="A199" s="44">
        <v>9</v>
      </c>
      <c r="B199" s="44"/>
      <c r="C199" s="57">
        <f t="shared" ca="1" si="144"/>
        <v>0</v>
      </c>
      <c r="D199" s="57">
        <f t="shared" si="144"/>
        <v>0</v>
      </c>
      <c r="E199" s="57">
        <f t="shared" ca="1" si="144"/>
        <v>0</v>
      </c>
      <c r="F199" s="57">
        <f t="shared" si="144"/>
        <v>0</v>
      </c>
      <c r="G199" s="57">
        <f t="shared" ca="1" si="144"/>
        <v>0</v>
      </c>
      <c r="H199" s="57">
        <f t="shared" si="144"/>
        <v>0</v>
      </c>
      <c r="I199" s="57">
        <f t="shared" ca="1" si="144"/>
        <v>0</v>
      </c>
      <c r="J199" s="57">
        <f t="shared" si="144"/>
        <v>0</v>
      </c>
      <c r="K199" s="57">
        <f t="shared" ca="1" si="144"/>
        <v>0</v>
      </c>
      <c r="L199" s="57">
        <f t="shared" si="144"/>
        <v>0</v>
      </c>
      <c r="M199" s="57">
        <f t="shared" ca="1" si="144"/>
        <v>0</v>
      </c>
      <c r="N199" s="57">
        <f t="shared" si="144"/>
        <v>0</v>
      </c>
      <c r="O199" s="57">
        <f t="shared" ca="1" si="144"/>
        <v>0</v>
      </c>
      <c r="P199" s="57">
        <f t="shared" si="144"/>
        <v>0</v>
      </c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44"/>
    </row>
    <row r="200" spans="1:34" ht="15" hidden="1" x14ac:dyDescent="0.4">
      <c r="A200" s="44">
        <v>10</v>
      </c>
      <c r="B200" s="44"/>
      <c r="C200" s="57">
        <f t="shared" ca="1" si="144"/>
        <v>0</v>
      </c>
      <c r="D200" s="57">
        <f t="shared" si="144"/>
        <v>0</v>
      </c>
      <c r="E200" s="57">
        <f t="shared" ca="1" si="144"/>
        <v>0</v>
      </c>
      <c r="F200" s="57">
        <f t="shared" si="144"/>
        <v>0</v>
      </c>
      <c r="G200" s="57">
        <f t="shared" ca="1" si="144"/>
        <v>0</v>
      </c>
      <c r="H200" s="57">
        <f t="shared" si="144"/>
        <v>0</v>
      </c>
      <c r="I200" s="57">
        <f t="shared" ca="1" si="144"/>
        <v>0</v>
      </c>
      <c r="J200" s="57">
        <f t="shared" si="144"/>
        <v>0</v>
      </c>
      <c r="K200" s="57">
        <f t="shared" ca="1" si="144"/>
        <v>0</v>
      </c>
      <c r="L200" s="57">
        <f t="shared" si="144"/>
        <v>0</v>
      </c>
      <c r="M200" s="57">
        <f t="shared" ca="1" si="144"/>
        <v>0</v>
      </c>
      <c r="N200" s="57">
        <f t="shared" si="144"/>
        <v>0</v>
      </c>
      <c r="O200" s="57">
        <f t="shared" ca="1" si="144"/>
        <v>0</v>
      </c>
      <c r="P200" s="57">
        <f t="shared" si="144"/>
        <v>0</v>
      </c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44"/>
    </row>
    <row r="201" spans="1:34" ht="15" x14ac:dyDescent="0.4"/>
    <row r="202" spans="1:34" ht="15" x14ac:dyDescent="0.4"/>
    <row r="203" spans="1:34" ht="15" x14ac:dyDescent="0.4"/>
    <row r="204" spans="1:34" ht="15" x14ac:dyDescent="0.4"/>
    <row r="205" spans="1:34" ht="15" x14ac:dyDescent="0.4"/>
    <row r="206" spans="1:34" ht="15" x14ac:dyDescent="0.4"/>
    <row r="207" spans="1:34" ht="15" x14ac:dyDescent="0.4"/>
    <row r="208" spans="1:34" ht="15" x14ac:dyDescent="0.4">
      <c r="B208" s="104" t="s">
        <v>115</v>
      </c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</row>
    <row r="209" spans="1:16" ht="15" x14ac:dyDescent="0.4"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</row>
    <row r="210" spans="1:16" ht="15" x14ac:dyDescent="0.4">
      <c r="A210" s="13">
        <v>1</v>
      </c>
      <c r="B210" s="107" t="s">
        <v>68</v>
      </c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</row>
    <row r="211" spans="1:16" ht="15" x14ac:dyDescent="0.4">
      <c r="A211" s="13">
        <v>2</v>
      </c>
      <c r="B211" s="108" t="s">
        <v>69</v>
      </c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</row>
    <row r="212" spans="1:16" ht="15" x14ac:dyDescent="0.4">
      <c r="A212" s="13">
        <v>3</v>
      </c>
      <c r="B212" s="108" t="s">
        <v>70</v>
      </c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</row>
    <row r="213" spans="1:16" ht="15" x14ac:dyDescent="0.4">
      <c r="A213" s="13">
        <v>4</v>
      </c>
      <c r="B213" s="109" t="s">
        <v>132</v>
      </c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</row>
    <row r="214" spans="1:16" ht="15" x14ac:dyDescent="0.4">
      <c r="A214" s="13">
        <v>5</v>
      </c>
      <c r="B214" s="108" t="s">
        <v>87</v>
      </c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</row>
    <row r="215" spans="1:16" ht="15" x14ac:dyDescent="0.4">
      <c r="A215" s="13">
        <v>6</v>
      </c>
      <c r="B215" s="108" t="s">
        <v>71</v>
      </c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</row>
    <row r="216" spans="1:16" ht="15" x14ac:dyDescent="0.4">
      <c r="A216" s="13">
        <v>7</v>
      </c>
      <c r="B216" s="109" t="s">
        <v>133</v>
      </c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</row>
    <row r="217" spans="1:16" ht="15" x14ac:dyDescent="0.4">
      <c r="A217" s="13">
        <v>8</v>
      </c>
      <c r="B217" s="108" t="s">
        <v>72</v>
      </c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</row>
    <row r="218" spans="1:16" ht="15" x14ac:dyDescent="0.4">
      <c r="A218" s="13">
        <v>9</v>
      </c>
      <c r="B218" s="108" t="s">
        <v>84</v>
      </c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</row>
    <row r="219" spans="1:16" ht="15" x14ac:dyDescent="0.4">
      <c r="A219" s="13">
        <v>10</v>
      </c>
      <c r="B219" s="108" t="s">
        <v>86</v>
      </c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</row>
    <row r="220" spans="1:16" ht="15" x14ac:dyDescent="0.4">
      <c r="A220" s="13">
        <v>11</v>
      </c>
      <c r="B220" s="109" t="s">
        <v>112</v>
      </c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</row>
    <row r="221" spans="1:16" ht="15" x14ac:dyDescent="0.4">
      <c r="A221" s="13">
        <v>12</v>
      </c>
      <c r="B221" s="109" t="s">
        <v>135</v>
      </c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</row>
    <row r="222" spans="1:16" ht="15" x14ac:dyDescent="0.4">
      <c r="A222" s="13">
        <v>13</v>
      </c>
      <c r="B222" s="110" t="s">
        <v>130</v>
      </c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</row>
    <row r="223" spans="1:16" ht="15" x14ac:dyDescent="0.4">
      <c r="A223" s="13">
        <v>14</v>
      </c>
      <c r="B223" s="111" t="s">
        <v>134</v>
      </c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</row>
    <row r="224" spans="1:16" ht="15" x14ac:dyDescent="0.4">
      <c r="A224" s="13">
        <v>15</v>
      </c>
      <c r="B224" s="112" t="s">
        <v>73</v>
      </c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</row>
    <row r="225" spans="1:16" ht="15" x14ac:dyDescent="0.4">
      <c r="A225" s="13">
        <v>16</v>
      </c>
      <c r="B225" s="112" t="s">
        <v>74</v>
      </c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</row>
    <row r="226" spans="1:16" ht="15" x14ac:dyDescent="0.4">
      <c r="A226" s="13">
        <v>17</v>
      </c>
      <c r="B226" s="112" t="s">
        <v>67</v>
      </c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</row>
    <row r="227" spans="1:16" ht="15" x14ac:dyDescent="0.4">
      <c r="A227" s="13">
        <v>18</v>
      </c>
      <c r="B227" s="112" t="s">
        <v>88</v>
      </c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</row>
    <row r="228" spans="1:16" ht="15" x14ac:dyDescent="0.4">
      <c r="A228" s="13">
        <v>19</v>
      </c>
      <c r="B228" s="111" t="s">
        <v>131</v>
      </c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</row>
    <row r="229" spans="1:16" ht="15" x14ac:dyDescent="0.4">
      <c r="A229" s="13">
        <v>20</v>
      </c>
      <c r="B229" s="111" t="s">
        <v>113</v>
      </c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</row>
    <row r="230" spans="1:16" ht="15" x14ac:dyDescent="0.4">
      <c r="A230" s="13">
        <v>21</v>
      </c>
      <c r="B230" s="111" t="s">
        <v>113</v>
      </c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</row>
    <row r="231" spans="1:16" ht="15" x14ac:dyDescent="0.4">
      <c r="A231" s="13">
        <v>22</v>
      </c>
      <c r="B231" s="111" t="s">
        <v>113</v>
      </c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</row>
    <row r="232" spans="1:16" ht="15" x14ac:dyDescent="0.4">
      <c r="A232" s="13">
        <v>23</v>
      </c>
      <c r="B232" s="111" t="s">
        <v>113</v>
      </c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</row>
    <row r="233" spans="1:16" ht="15" x14ac:dyDescent="0.4">
      <c r="A233" s="13">
        <v>24</v>
      </c>
      <c r="B233" s="111" t="s">
        <v>113</v>
      </c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</row>
    <row r="234" spans="1:16" ht="15" x14ac:dyDescent="0.4">
      <c r="A234" s="13">
        <v>25</v>
      </c>
      <c r="B234" s="111" t="s">
        <v>113</v>
      </c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</row>
  </sheetData>
  <mergeCells count="484">
    <mergeCell ref="DE9:DO10"/>
    <mergeCell ref="AZ4:BB4"/>
    <mergeCell ref="B5:J5"/>
    <mergeCell ref="L5:U5"/>
    <mergeCell ref="AJ5:AN5"/>
    <mergeCell ref="AO5:AS5"/>
    <mergeCell ref="AZ5:BB5"/>
    <mergeCell ref="B1:AY1"/>
    <mergeCell ref="B3:J3"/>
    <mergeCell ref="L3:U3"/>
    <mergeCell ref="AL3:AN3"/>
    <mergeCell ref="B4:J4"/>
    <mergeCell ref="L4:U4"/>
    <mergeCell ref="AJ4:AS4"/>
    <mergeCell ref="DE7:DO8"/>
    <mergeCell ref="AJ8:AS8"/>
    <mergeCell ref="AT8:BB8"/>
    <mergeCell ref="DE5:DO6"/>
    <mergeCell ref="B6:J6"/>
    <mergeCell ref="L6:U6"/>
    <mergeCell ref="AJ6:AN6"/>
    <mergeCell ref="AO6:AS6"/>
    <mergeCell ref="AZ6:BB6"/>
    <mergeCell ref="B9:BC9"/>
    <mergeCell ref="B10:K11"/>
    <mergeCell ref="M10:S10"/>
    <mergeCell ref="U10:AA10"/>
    <mergeCell ref="AC10:AI10"/>
    <mergeCell ref="AK10:AQ10"/>
    <mergeCell ref="AS10:AY10"/>
    <mergeCell ref="BA10:BC11"/>
    <mergeCell ref="B7:J7"/>
    <mergeCell ref="L7:U7"/>
    <mergeCell ref="Z7:AC7"/>
    <mergeCell ref="AJ7:AS7"/>
    <mergeCell ref="AT7:BB7"/>
    <mergeCell ref="B18:BC18"/>
    <mergeCell ref="B19:K19"/>
    <mergeCell ref="BB19:BC19"/>
    <mergeCell ref="B20:K20"/>
    <mergeCell ref="BB20:BC21"/>
    <mergeCell ref="B21:K21"/>
    <mergeCell ref="B12:D13"/>
    <mergeCell ref="E12:K12"/>
    <mergeCell ref="BB12:BC13"/>
    <mergeCell ref="E13:K13"/>
    <mergeCell ref="B14:D15"/>
    <mergeCell ref="E14:K14"/>
    <mergeCell ref="BB14:BC16"/>
    <mergeCell ref="E15:K15"/>
    <mergeCell ref="B16:D16"/>
    <mergeCell ref="E16:K16"/>
    <mergeCell ref="B22:BC22"/>
    <mergeCell ref="B23:K24"/>
    <mergeCell ref="L23:O23"/>
    <mergeCell ref="P23:S23"/>
    <mergeCell ref="T23:AH24"/>
    <mergeCell ref="AI23:AK24"/>
    <mergeCell ref="AL23:AT23"/>
    <mergeCell ref="AU23:AW24"/>
    <mergeCell ref="AX23:AZ24"/>
    <mergeCell ref="L24:O24"/>
    <mergeCell ref="P24:S24"/>
    <mergeCell ref="AL24:AN24"/>
    <mergeCell ref="AO24:AQ24"/>
    <mergeCell ref="AR24:AT24"/>
    <mergeCell ref="CH24:CN24"/>
    <mergeCell ref="DE24:DO25"/>
    <mergeCell ref="AO25:AQ25"/>
    <mergeCell ref="AR25:AT25"/>
    <mergeCell ref="AU25:AW25"/>
    <mergeCell ref="AX25:AZ25"/>
    <mergeCell ref="B26:K26"/>
    <mergeCell ref="L26:O26"/>
    <mergeCell ref="P26:S26"/>
    <mergeCell ref="T26:AH26"/>
    <mergeCell ref="AI26:AK26"/>
    <mergeCell ref="AL26:AN26"/>
    <mergeCell ref="B25:K25"/>
    <mergeCell ref="L25:O25"/>
    <mergeCell ref="P25:S25"/>
    <mergeCell ref="T25:AH25"/>
    <mergeCell ref="AI25:AK25"/>
    <mergeCell ref="AL25:AN25"/>
    <mergeCell ref="AX27:AZ27"/>
    <mergeCell ref="DC27:DD28"/>
    <mergeCell ref="DE27:DO28"/>
    <mergeCell ref="AO28:AQ28"/>
    <mergeCell ref="AR28:AT28"/>
    <mergeCell ref="AU28:AW28"/>
    <mergeCell ref="AX28:AZ28"/>
    <mergeCell ref="AO26:AQ26"/>
    <mergeCell ref="AR26:AT26"/>
    <mergeCell ref="AU26:AW26"/>
    <mergeCell ref="AX26:AZ26"/>
    <mergeCell ref="B28:K28"/>
    <mergeCell ref="L28:O28"/>
    <mergeCell ref="P28:S28"/>
    <mergeCell ref="T28:AH28"/>
    <mergeCell ref="AI28:AK28"/>
    <mergeCell ref="AL28:AN28"/>
    <mergeCell ref="AO27:AQ27"/>
    <mergeCell ref="AR27:AT27"/>
    <mergeCell ref="AU27:AW27"/>
    <mergeCell ref="B27:K27"/>
    <mergeCell ref="L27:O27"/>
    <mergeCell ref="P27:S27"/>
    <mergeCell ref="T27:AH27"/>
    <mergeCell ref="AI27:AK27"/>
    <mergeCell ref="AL27:AN27"/>
    <mergeCell ref="AX29:AZ29"/>
    <mergeCell ref="DC29:DD30"/>
    <mergeCell ref="DE29:DO30"/>
    <mergeCell ref="AO30:AQ30"/>
    <mergeCell ref="AR30:AT30"/>
    <mergeCell ref="AU30:AW30"/>
    <mergeCell ref="AX30:AZ30"/>
    <mergeCell ref="B29:K29"/>
    <mergeCell ref="L29:O29"/>
    <mergeCell ref="P29:S29"/>
    <mergeCell ref="T29:AH29"/>
    <mergeCell ref="AI29:AK29"/>
    <mergeCell ref="AL29:AN29"/>
    <mergeCell ref="B30:K30"/>
    <mergeCell ref="L30:O30"/>
    <mergeCell ref="P30:S30"/>
    <mergeCell ref="T30:AH30"/>
    <mergeCell ref="AI30:AK30"/>
    <mergeCell ref="AL30:AN30"/>
    <mergeCell ref="AO29:AQ29"/>
    <mergeCell ref="AR29:AT29"/>
    <mergeCell ref="AU29:AW29"/>
    <mergeCell ref="AX31:AZ31"/>
    <mergeCell ref="DC31:DD32"/>
    <mergeCell ref="DE31:DO32"/>
    <mergeCell ref="AO32:AQ32"/>
    <mergeCell ref="AR32:AT32"/>
    <mergeCell ref="AU32:AW32"/>
    <mergeCell ref="AX32:AZ32"/>
    <mergeCell ref="B31:K31"/>
    <mergeCell ref="L31:O31"/>
    <mergeCell ref="P31:S31"/>
    <mergeCell ref="T31:AH31"/>
    <mergeCell ref="AI31:AK31"/>
    <mergeCell ref="AL31:AN31"/>
    <mergeCell ref="B32:K32"/>
    <mergeCell ref="L32:O32"/>
    <mergeCell ref="P32:S32"/>
    <mergeCell ref="T32:AH32"/>
    <mergeCell ref="AI32:AK32"/>
    <mergeCell ref="AL32:AN32"/>
    <mergeCell ref="AO31:AQ31"/>
    <mergeCell ref="AR31:AT31"/>
    <mergeCell ref="AU31:AW31"/>
    <mergeCell ref="AX33:AZ33"/>
    <mergeCell ref="DC33:DD34"/>
    <mergeCell ref="DE33:DO34"/>
    <mergeCell ref="AO34:AQ34"/>
    <mergeCell ref="AR34:AT34"/>
    <mergeCell ref="AU34:AW34"/>
    <mergeCell ref="AX34:AZ34"/>
    <mergeCell ref="B33:K33"/>
    <mergeCell ref="L33:O33"/>
    <mergeCell ref="P33:S33"/>
    <mergeCell ref="T33:AH33"/>
    <mergeCell ref="AI33:AK33"/>
    <mergeCell ref="AL33:AN33"/>
    <mergeCell ref="B34:K34"/>
    <mergeCell ref="L34:O34"/>
    <mergeCell ref="P34:S34"/>
    <mergeCell ref="T34:AH34"/>
    <mergeCell ref="AI34:AK34"/>
    <mergeCell ref="AL34:AN34"/>
    <mergeCell ref="AO33:AQ33"/>
    <mergeCell ref="AR33:AT33"/>
    <mergeCell ref="AU33:AW33"/>
    <mergeCell ref="AX35:AZ35"/>
    <mergeCell ref="DC35:DD36"/>
    <mergeCell ref="DE35:DO36"/>
    <mergeCell ref="AO36:AQ36"/>
    <mergeCell ref="AR36:AT36"/>
    <mergeCell ref="AU36:AW36"/>
    <mergeCell ref="AX36:AZ36"/>
    <mergeCell ref="B35:K35"/>
    <mergeCell ref="L35:O35"/>
    <mergeCell ref="P35:S35"/>
    <mergeCell ref="T35:AH35"/>
    <mergeCell ref="AI35:AK35"/>
    <mergeCell ref="AL35:AN35"/>
    <mergeCell ref="B36:K36"/>
    <mergeCell ref="L36:O36"/>
    <mergeCell ref="P36:S36"/>
    <mergeCell ref="T36:AH36"/>
    <mergeCell ref="AI36:AK36"/>
    <mergeCell ref="AL36:AN36"/>
    <mergeCell ref="AO35:AQ35"/>
    <mergeCell ref="AR35:AT35"/>
    <mergeCell ref="AU35:AW35"/>
    <mergeCell ref="AX37:AZ37"/>
    <mergeCell ref="DC37:DD38"/>
    <mergeCell ref="DE37:DO38"/>
    <mergeCell ref="AO38:AQ38"/>
    <mergeCell ref="AR38:AT38"/>
    <mergeCell ref="AU38:AW38"/>
    <mergeCell ref="AX38:AZ38"/>
    <mergeCell ref="B37:K37"/>
    <mergeCell ref="L37:O37"/>
    <mergeCell ref="P37:S37"/>
    <mergeCell ref="T37:AH37"/>
    <mergeCell ref="AI37:AK37"/>
    <mergeCell ref="AL37:AN37"/>
    <mergeCell ref="B38:K38"/>
    <mergeCell ref="L38:O38"/>
    <mergeCell ref="P38:S38"/>
    <mergeCell ref="T38:AH38"/>
    <mergeCell ref="AI38:AK38"/>
    <mergeCell ref="AL38:AN38"/>
    <mergeCell ref="AO37:AQ37"/>
    <mergeCell ref="AR37:AT37"/>
    <mergeCell ref="AU37:AW37"/>
    <mergeCell ref="AX39:AZ39"/>
    <mergeCell ref="DC39:DD40"/>
    <mergeCell ref="DE39:DO40"/>
    <mergeCell ref="AO40:AQ40"/>
    <mergeCell ref="AR40:AT40"/>
    <mergeCell ref="AU40:AW40"/>
    <mergeCell ref="AX40:AZ40"/>
    <mergeCell ref="B39:K39"/>
    <mergeCell ref="L39:O39"/>
    <mergeCell ref="P39:S39"/>
    <mergeCell ref="T39:AH39"/>
    <mergeCell ref="AI39:AK39"/>
    <mergeCell ref="AL39:AN39"/>
    <mergeCell ref="B40:K40"/>
    <mergeCell ref="L40:O40"/>
    <mergeCell ref="P40:S40"/>
    <mergeCell ref="T40:AH40"/>
    <mergeCell ref="AI40:AK40"/>
    <mergeCell ref="AL40:AN40"/>
    <mergeCell ref="AO39:AQ39"/>
    <mergeCell ref="AR39:AT39"/>
    <mergeCell ref="AU39:AW39"/>
    <mergeCell ref="AX41:AZ41"/>
    <mergeCell ref="DC41:DD42"/>
    <mergeCell ref="DE41:DO42"/>
    <mergeCell ref="AO42:AQ42"/>
    <mergeCell ref="AR42:AT42"/>
    <mergeCell ref="AU42:AW42"/>
    <mergeCell ref="AX42:AZ42"/>
    <mergeCell ref="B41:K41"/>
    <mergeCell ref="L41:O41"/>
    <mergeCell ref="P41:S41"/>
    <mergeCell ref="T41:AH41"/>
    <mergeCell ref="AI41:AK41"/>
    <mergeCell ref="AL41:AN41"/>
    <mergeCell ref="B42:K42"/>
    <mergeCell ref="L42:O42"/>
    <mergeCell ref="P42:S42"/>
    <mergeCell ref="T42:AH42"/>
    <mergeCell ref="AI42:AK42"/>
    <mergeCell ref="AL42:AN42"/>
    <mergeCell ref="AO41:AQ41"/>
    <mergeCell ref="AR41:AT41"/>
    <mergeCell ref="AU41:AW41"/>
    <mergeCell ref="AX43:AZ43"/>
    <mergeCell ref="B44:K44"/>
    <mergeCell ref="L44:O44"/>
    <mergeCell ref="P44:S44"/>
    <mergeCell ref="T44:AH44"/>
    <mergeCell ref="AI44:AK44"/>
    <mergeCell ref="AL44:AN44"/>
    <mergeCell ref="B43:K43"/>
    <mergeCell ref="L43:O43"/>
    <mergeCell ref="P43:S43"/>
    <mergeCell ref="T43:AH43"/>
    <mergeCell ref="AI43:AK43"/>
    <mergeCell ref="AL43:AN43"/>
    <mergeCell ref="B45:K45"/>
    <mergeCell ref="L45:O45"/>
    <mergeCell ref="P45:S45"/>
    <mergeCell ref="T45:AH45"/>
    <mergeCell ref="AI45:AK45"/>
    <mergeCell ref="AL45:AN45"/>
    <mergeCell ref="AO43:AQ43"/>
    <mergeCell ref="AR43:AT43"/>
    <mergeCell ref="AU43:AW43"/>
    <mergeCell ref="L46:O46"/>
    <mergeCell ref="P46:S46"/>
    <mergeCell ref="T46:AH46"/>
    <mergeCell ref="AI46:AK46"/>
    <mergeCell ref="AL46:AN46"/>
    <mergeCell ref="AO46:AQ46"/>
    <mergeCell ref="AO44:AQ44"/>
    <mergeCell ref="AR44:AT44"/>
    <mergeCell ref="AU44:AW44"/>
    <mergeCell ref="AR46:AT46"/>
    <mergeCell ref="AU46:AZ46"/>
    <mergeCell ref="AX44:AZ44"/>
    <mergeCell ref="BA46:BC46"/>
    <mergeCell ref="T47:AH47"/>
    <mergeCell ref="AL47:AN47"/>
    <mergeCell ref="AO47:AQ47"/>
    <mergeCell ref="AR47:AT47"/>
    <mergeCell ref="AU47:AW47"/>
    <mergeCell ref="AO45:AQ45"/>
    <mergeCell ref="AR45:AT45"/>
    <mergeCell ref="AU45:AW45"/>
    <mergeCell ref="AX45:AZ45"/>
    <mergeCell ref="AO48:AQ48"/>
    <mergeCell ref="AR48:AT48"/>
    <mergeCell ref="AU48:AW48"/>
    <mergeCell ref="AX48:AZ48"/>
    <mergeCell ref="B49:K49"/>
    <mergeCell ref="L49:O49"/>
    <mergeCell ref="P49:S49"/>
    <mergeCell ref="T49:AH49"/>
    <mergeCell ref="AI49:AK49"/>
    <mergeCell ref="AL49:AN49"/>
    <mergeCell ref="B48:K48"/>
    <mergeCell ref="L48:O48"/>
    <mergeCell ref="P48:S48"/>
    <mergeCell ref="T48:AH48"/>
    <mergeCell ref="AI48:AK48"/>
    <mergeCell ref="AL48:AN48"/>
    <mergeCell ref="AO49:AQ49"/>
    <mergeCell ref="AR49:AT49"/>
    <mergeCell ref="AU49:AW49"/>
    <mergeCell ref="AX49:AZ49"/>
    <mergeCell ref="AX50:AZ50"/>
    <mergeCell ref="B51:K51"/>
    <mergeCell ref="L51:O51"/>
    <mergeCell ref="P51:S51"/>
    <mergeCell ref="T51:AH51"/>
    <mergeCell ref="AI51:AK51"/>
    <mergeCell ref="AL51:AN51"/>
    <mergeCell ref="AO51:AQ51"/>
    <mergeCell ref="AR51:AT51"/>
    <mergeCell ref="AU51:AW51"/>
    <mergeCell ref="AX51:AZ51"/>
    <mergeCell ref="B50:K50"/>
    <mergeCell ref="L50:O50"/>
    <mergeCell ref="P50:S50"/>
    <mergeCell ref="T50:AH50"/>
    <mergeCell ref="AI50:AK50"/>
    <mergeCell ref="AL50:AN50"/>
    <mergeCell ref="AO50:AQ50"/>
    <mergeCell ref="AR50:AT50"/>
    <mergeCell ref="AU50:AW50"/>
    <mergeCell ref="AX52:AZ52"/>
    <mergeCell ref="B53:K53"/>
    <mergeCell ref="L53:O53"/>
    <mergeCell ref="P53:S53"/>
    <mergeCell ref="T53:AH53"/>
    <mergeCell ref="AI53:AK53"/>
    <mergeCell ref="AL53:AN53"/>
    <mergeCell ref="AO53:AQ53"/>
    <mergeCell ref="AR53:AT53"/>
    <mergeCell ref="AU53:AW53"/>
    <mergeCell ref="AX53:AZ53"/>
    <mergeCell ref="B52:K52"/>
    <mergeCell ref="L52:O52"/>
    <mergeCell ref="P52:S52"/>
    <mergeCell ref="T52:AH52"/>
    <mergeCell ref="AI52:AK52"/>
    <mergeCell ref="AL52:AN52"/>
    <mergeCell ref="AO52:AQ52"/>
    <mergeCell ref="AR52:AT52"/>
    <mergeCell ref="AU52:AW52"/>
    <mergeCell ref="AX54:AZ54"/>
    <mergeCell ref="B55:K55"/>
    <mergeCell ref="L55:O55"/>
    <mergeCell ref="P55:S55"/>
    <mergeCell ref="T55:AH55"/>
    <mergeCell ref="AI55:AK55"/>
    <mergeCell ref="AL55:AN55"/>
    <mergeCell ref="AO55:AQ55"/>
    <mergeCell ref="AR55:AT55"/>
    <mergeCell ref="AU55:AW55"/>
    <mergeCell ref="AX55:AZ55"/>
    <mergeCell ref="B54:K54"/>
    <mergeCell ref="L54:O54"/>
    <mergeCell ref="P54:S54"/>
    <mergeCell ref="T54:AH54"/>
    <mergeCell ref="AI54:AK54"/>
    <mergeCell ref="AL54:AN54"/>
    <mergeCell ref="AO54:AQ54"/>
    <mergeCell ref="AR54:AT54"/>
    <mergeCell ref="AU54:AW54"/>
    <mergeCell ref="B56:K56"/>
    <mergeCell ref="L56:O56"/>
    <mergeCell ref="P56:S56"/>
    <mergeCell ref="T56:AH56"/>
    <mergeCell ref="AI56:AK56"/>
    <mergeCell ref="AL56:AN56"/>
    <mergeCell ref="AO56:AQ56"/>
    <mergeCell ref="AR56:AT56"/>
    <mergeCell ref="AU56:AW56"/>
    <mergeCell ref="AX56:AZ56"/>
    <mergeCell ref="B57:K57"/>
    <mergeCell ref="L57:O57"/>
    <mergeCell ref="P57:S57"/>
    <mergeCell ref="T57:AH57"/>
    <mergeCell ref="AI57:AK57"/>
    <mergeCell ref="AL57:AN57"/>
    <mergeCell ref="B62:B68"/>
    <mergeCell ref="C62:S62"/>
    <mergeCell ref="T62:AK62"/>
    <mergeCell ref="AN62:BC62"/>
    <mergeCell ref="C63:D67"/>
    <mergeCell ref="E63:F67"/>
    <mergeCell ref="AO57:AQ57"/>
    <mergeCell ref="AR57:AT57"/>
    <mergeCell ref="AU57:AW57"/>
    <mergeCell ref="AX57:AZ57"/>
    <mergeCell ref="T58:AH58"/>
    <mergeCell ref="AI58:AK58"/>
    <mergeCell ref="AL58:AN58"/>
    <mergeCell ref="AO58:AQ58"/>
    <mergeCell ref="AR58:AT58"/>
    <mergeCell ref="AU58:AW58"/>
    <mergeCell ref="G63:H67"/>
    <mergeCell ref="AX58:AZ58"/>
    <mergeCell ref="DE58:DO59"/>
    <mergeCell ref="AN60:BC61"/>
    <mergeCell ref="DE61:DO65"/>
    <mergeCell ref="AX63:AY67"/>
    <mergeCell ref="AZ63:BA67"/>
    <mergeCell ref="BB63:BB69"/>
    <mergeCell ref="BC63:BC69"/>
    <mergeCell ref="AN68:AN69"/>
    <mergeCell ref="AO68:AO69"/>
    <mergeCell ref="AP68:AP69"/>
    <mergeCell ref="AQ68:AQ69"/>
    <mergeCell ref="AR68:AR69"/>
    <mergeCell ref="AS68:AS69"/>
    <mergeCell ref="AN63:AO67"/>
    <mergeCell ref="AP63:AQ67"/>
    <mergeCell ref="AR63:AS67"/>
    <mergeCell ref="AT63:AU67"/>
    <mergeCell ref="AV63:AW67"/>
    <mergeCell ref="AT68:AT69"/>
    <mergeCell ref="AU68:AU69"/>
    <mergeCell ref="AV68:AV69"/>
    <mergeCell ref="AW68:AW69"/>
    <mergeCell ref="B82:F82"/>
    <mergeCell ref="G82:Q82"/>
    <mergeCell ref="DE80:DO81"/>
    <mergeCell ref="AX68:AX69"/>
    <mergeCell ref="AY68:AY69"/>
    <mergeCell ref="AZ68:AZ69"/>
    <mergeCell ref="BA68:BA69"/>
    <mergeCell ref="AF75:AM75"/>
    <mergeCell ref="B78:K78"/>
    <mergeCell ref="L78:N78"/>
    <mergeCell ref="O78:P78"/>
    <mergeCell ref="R78:V78"/>
    <mergeCell ref="X78:AE78"/>
    <mergeCell ref="AK63:AK68"/>
    <mergeCell ref="AB63:AC67"/>
    <mergeCell ref="AD63:AE67"/>
    <mergeCell ref="AF63:AG67"/>
    <mergeCell ref="AH63:AH68"/>
    <mergeCell ref="AI63:AI68"/>
    <mergeCell ref="AJ63:AJ68"/>
    <mergeCell ref="R63:R68"/>
    <mergeCell ref="S63:S68"/>
    <mergeCell ref="T63:U67"/>
    <mergeCell ref="V63:W67"/>
    <mergeCell ref="AH94:AH98"/>
    <mergeCell ref="AI94:AI98"/>
    <mergeCell ref="AG78:AQ79"/>
    <mergeCell ref="AS78:BC79"/>
    <mergeCell ref="X80:AB80"/>
    <mergeCell ref="AG80:AQ82"/>
    <mergeCell ref="AS80:BC82"/>
    <mergeCell ref="I63:J67"/>
    <mergeCell ref="K63:L67"/>
    <mergeCell ref="M63:N67"/>
    <mergeCell ref="O63:P67"/>
    <mergeCell ref="Q63:Q68"/>
    <mergeCell ref="G81:Q81"/>
    <mergeCell ref="R81:AD82"/>
    <mergeCell ref="X63:Y67"/>
    <mergeCell ref="Z63:AA67"/>
  </mergeCells>
  <conditionalFormatting sqref="C76:AK76 AN76:BC76">
    <cfRule type="cellIs" dxfId="19" priority="19" stopIfTrue="1" operator="greaterThan">
      <formula>0</formula>
    </cfRule>
    <cfRule type="cellIs" dxfId="18" priority="20" stopIfTrue="1" operator="greaterThan">
      <formula>30</formula>
    </cfRule>
  </conditionalFormatting>
  <conditionalFormatting sqref="BB17 M12:S17 U16:AA17 AK16:AQ17 AS16:AY17 AC12:AI17 T12:AB15 AJ12:AY15">
    <cfRule type="cellIs" dxfId="17" priority="18" stopIfTrue="1" operator="greaterThan">
      <formula>0</formula>
    </cfRule>
  </conditionalFormatting>
  <conditionalFormatting sqref="C69:R69 T69:AK69">
    <cfRule type="cellIs" dxfId="16" priority="17" stopIfTrue="1" operator="greaterThan">
      <formula>0</formula>
    </cfRule>
  </conditionalFormatting>
  <conditionalFormatting sqref="C76:BC76 C69:R69 T69:AK69">
    <cfRule type="cellIs" dxfId="15" priority="14" stopIfTrue="1" operator="greaterThan">
      <formula>0</formula>
    </cfRule>
    <cfRule type="cellIs" dxfId="14" priority="15" stopIfTrue="1" operator="greaterThan">
      <formula>0</formula>
    </cfRule>
    <cfRule type="cellIs" dxfId="13" priority="16" stopIfTrue="1" operator="greaterThan">
      <formula>0</formula>
    </cfRule>
  </conditionalFormatting>
  <conditionalFormatting sqref="BB19 M19:S19 U19:AA19 AC19:AI19 AS19:AY19 AK19:AQ19">
    <cfRule type="cellIs" dxfId="12" priority="13" stopIfTrue="1" operator="greaterThan">
      <formula>0</formula>
    </cfRule>
  </conditionalFormatting>
  <conditionalFormatting sqref="BB20 M20:S21 U20:AA21 AC20:AI21 AK20:AQ21 AS20:AY21">
    <cfRule type="cellIs" dxfId="11" priority="12" stopIfTrue="1" operator="greaterThan">
      <formula>0</formula>
    </cfRule>
  </conditionalFormatting>
  <conditionalFormatting sqref="M12:AY16">
    <cfRule type="cellIs" dxfId="10" priority="6" stopIfTrue="1" operator="greaterThan">
      <formula>0</formula>
    </cfRule>
    <cfRule type="cellIs" dxfId="9" priority="11" stopIfTrue="1" operator="greaterThan">
      <formula>0</formula>
    </cfRule>
  </conditionalFormatting>
  <conditionalFormatting sqref="M19:AY21">
    <cfRule type="cellIs" dxfId="8" priority="4" stopIfTrue="1" operator="greaterThan">
      <formula>0</formula>
    </cfRule>
    <cfRule type="cellIs" dxfId="7" priority="5" stopIfTrue="1" operator="greaterThan">
      <formula>0</formula>
    </cfRule>
    <cfRule type="cellIs" dxfId="6" priority="10" stopIfTrue="1" operator="greaterThan">
      <formula>0</formula>
    </cfRule>
  </conditionalFormatting>
  <conditionalFormatting sqref="M19">
    <cfRule type="cellIs" dxfId="5" priority="8" stopIfTrue="1" operator="greaterThan">
      <formula>0</formula>
    </cfRule>
    <cfRule type="cellIs" dxfId="4" priority="9" stopIfTrue="1" operator="greaterThan">
      <formula>0</formula>
    </cfRule>
  </conditionalFormatting>
  <conditionalFormatting sqref="C69:R69 T69:AJ69">
    <cfRule type="cellIs" dxfId="3" priority="3" stopIfTrue="1" operator="greaterThan">
      <formula>0</formula>
    </cfRule>
    <cfRule type="cellIs" dxfId="2" priority="7" stopIfTrue="1" operator="greaterThan">
      <formula>0</formula>
    </cfRule>
  </conditionalFormatting>
  <conditionalFormatting sqref="C70:R70 S69:S70 T70:BA70 C71:BA74 C75:BC75">
    <cfRule type="cellIs" dxfId="1" priority="2" stopIfTrue="1" operator="greaterThan">
      <formula>0</formula>
    </cfRule>
  </conditionalFormatting>
  <conditionalFormatting sqref="BB70:BC74">
    <cfRule type="cellIs" dxfId="0" priority="1" stopIfTrue="1" operator="greaterThan">
      <formula>0</formula>
    </cfRule>
  </conditionalFormatting>
  <dataValidations count="2">
    <dataValidation type="list" allowBlank="1" showInputMessage="1" showErrorMessage="1" promptTitle="LİSTEDEN SEÇİM YAPINIZ" sqref="B25:K44 L6:U6 B48:K57" xr:uid="{00000000-0002-0000-0000-000000000000}">
      <formula1>KURUMLAR</formula1>
    </dataValidation>
    <dataValidation type="list" allowBlank="1" showInputMessage="1" showErrorMessage="1" sqref="AX25:AZ44 AX48:AZ57" xr:uid="{00000000-0002-0000-0000-000001000000}">
      <formula1>GÜNLER</formula1>
    </dataValidation>
  </dataValidations>
  <printOptions horizontalCentered="1"/>
  <pageMargins left="0.25" right="0.25" top="0.75" bottom="0.75" header="0.3" footer="0.3"/>
  <pageSetup paperSize="9" scale="44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OCAK</vt:lpstr>
      <vt:lpstr>OCAK!BİRİM</vt:lpstr>
      <vt:lpstr>OCAK!BİRİMLER</vt:lpstr>
      <vt:lpstr>OCAK!GÜNLER</vt:lpstr>
      <vt:lpstr>OCAK!KURUMLAR</vt:lpstr>
      <vt:lpstr>OCAK!Print_Area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vural</dc:creator>
  <cp:lastModifiedBy>Umut Tosun</cp:lastModifiedBy>
  <cp:lastPrinted>2019-01-14T09:54:48Z</cp:lastPrinted>
  <dcterms:created xsi:type="dcterms:W3CDTF">2005-10-03T05:25:45Z</dcterms:created>
  <dcterms:modified xsi:type="dcterms:W3CDTF">2019-03-11T09:33:58Z</dcterms:modified>
</cp:coreProperties>
</file>