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chool\grad\csgsa\finance\"/>
    </mc:Choice>
  </mc:AlternateContent>
  <bookViews>
    <workbookView xWindow="0" yWindow="0" windowWidth="20490" windowHeight="7680" xr2:uid="{00000000-000D-0000-FFFF-FFFF00000000}"/>
  </bookViews>
  <sheets>
    <sheet name="Overview - 2009 to present" sheetId="1" r:id="rId1"/>
    <sheet name="Overview - 2009 to year-end" sheetId="5" r:id="rId2"/>
  </sheets>
  <calcPr calcId="171027"/>
</workbook>
</file>

<file path=xl/calcChain.xml><?xml version="1.0" encoding="utf-8"?>
<calcChain xmlns="http://schemas.openxmlformats.org/spreadsheetml/2006/main">
  <c r="K6" i="1" l="1"/>
  <c r="K17" i="1"/>
  <c r="K42" i="1"/>
  <c r="K56" i="1"/>
  <c r="K70" i="1"/>
  <c r="K81" i="1"/>
  <c r="K94" i="1"/>
  <c r="K10" i="1"/>
  <c r="K23" i="1"/>
  <c r="K35" i="1"/>
  <c r="K49" i="1"/>
  <c r="K63" i="1"/>
  <c r="K74" i="1"/>
  <c r="K87" i="1"/>
  <c r="K101" i="1"/>
  <c r="K115" i="1"/>
  <c r="K117" i="1" s="1"/>
  <c r="K118" i="1" s="1"/>
  <c r="K108" i="5"/>
  <c r="K115" i="5"/>
  <c r="H112" i="5"/>
  <c r="H111" i="5"/>
  <c r="H110" i="5"/>
  <c r="H109" i="5"/>
  <c r="K101" i="5"/>
  <c r="K102" i="5" s="1"/>
  <c r="K94" i="5"/>
  <c r="K87" i="5"/>
  <c r="K88" i="5" s="1"/>
  <c r="K81" i="5"/>
  <c r="K74" i="5"/>
  <c r="K75" i="5" s="1"/>
  <c r="K70" i="5"/>
  <c r="K63" i="5"/>
  <c r="K64" i="5" s="1"/>
  <c r="K56" i="5"/>
  <c r="K49" i="5"/>
  <c r="K50" i="5" s="1"/>
  <c r="K42" i="5"/>
  <c r="K35" i="5"/>
  <c r="K36" i="5" s="1"/>
  <c r="K30" i="5"/>
  <c r="K23" i="5"/>
  <c r="K24" i="5" s="1"/>
  <c r="K17" i="5"/>
  <c r="K10" i="5"/>
  <c r="K11" i="5" s="1"/>
  <c r="K6" i="5"/>
  <c r="K108" i="1"/>
  <c r="K116" i="1" l="1"/>
  <c r="K116" i="5"/>
  <c r="K117" i="5" s="1"/>
  <c r="L117" i="5" s="1"/>
  <c r="L119" i="5" s="1"/>
  <c r="K51" i="5"/>
  <c r="L51" i="5" s="1"/>
  <c r="M52" i="5" s="1"/>
  <c r="K76" i="5"/>
  <c r="L76" i="5" s="1"/>
  <c r="M77" i="5" s="1"/>
  <c r="K103" i="5"/>
  <c r="L103" i="5" s="1"/>
  <c r="M104" i="5" s="1"/>
  <c r="K25" i="5"/>
  <c r="L25" i="5" s="1"/>
  <c r="M26" i="5" s="1"/>
  <c r="K12" i="5"/>
  <c r="L12" i="5" s="1"/>
  <c r="K37" i="5"/>
  <c r="L37" i="5" s="1"/>
  <c r="M38" i="5"/>
  <c r="K65" i="5"/>
  <c r="L65" i="5" s="1"/>
  <c r="M66" i="5" s="1"/>
  <c r="K89" i="5"/>
  <c r="L89" i="5" s="1"/>
  <c r="M90" i="5"/>
  <c r="H112" i="1"/>
  <c r="H111" i="1"/>
  <c r="H110" i="1"/>
  <c r="H109" i="1"/>
  <c r="K102" i="1"/>
  <c r="K88" i="1"/>
  <c r="K75" i="1"/>
  <c r="K64" i="1"/>
  <c r="K50" i="1"/>
  <c r="K36" i="1"/>
  <c r="K30" i="1"/>
  <c r="K24" i="1"/>
  <c r="K11" i="1"/>
  <c r="M118" i="5" l="1"/>
  <c r="M13" i="5"/>
  <c r="M119" i="5" s="1"/>
  <c r="K12" i="1"/>
  <c r="L12" i="1" s="1"/>
  <c r="K65" i="1"/>
  <c r="L65" i="1" s="1"/>
  <c r="M66" i="1" s="1"/>
  <c r="K25" i="1"/>
  <c r="L25" i="1" s="1"/>
  <c r="M26" i="1" s="1"/>
  <c r="K51" i="1"/>
  <c r="L51" i="1" s="1"/>
  <c r="M52" i="1" s="1"/>
  <c r="K76" i="1"/>
  <c r="L76" i="1" s="1"/>
  <c r="M77" i="1" s="1"/>
  <c r="K103" i="1"/>
  <c r="L103" i="1" s="1"/>
  <c r="K37" i="1"/>
  <c r="L37" i="1" s="1"/>
  <c r="M38" i="1" s="1"/>
  <c r="K89" i="1"/>
  <c r="L89" i="1" s="1"/>
  <c r="M90" i="1" s="1"/>
  <c r="L120" i="1" l="1"/>
  <c r="M104" i="1"/>
  <c r="L118" i="1"/>
  <c r="M119" i="1" s="1"/>
  <c r="M13" i="1"/>
  <c r="M121" i="1" l="1"/>
  <c r="L121" i="1"/>
  <c r="M1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5000000}">
      <text>
        <r>
          <rPr>
            <sz val="10"/>
            <color rgb="FF000000"/>
            <rFont val="Arial"/>
          </rPr>
          <t>A maximum of half of the total year-end caucus core funds will be transferred to the trust fund every August 31.
	-alice in wonderland</t>
        </r>
      </text>
    </comment>
    <comment ref="G1" authorId="0" shapeId="0" xr:uid="{00000000-0006-0000-0000-000002000000}">
      <text>
        <r>
          <rPr>
            <sz val="10"/>
            <color rgb="FF000000"/>
            <rFont val="Arial"/>
          </rPr>
          <t>Executive member who submitted the cheque requisition Form.
	-alice in wonderland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</rPr>
          <t>Link to Minutes
	-alice in wonderland</t>
        </r>
      </text>
    </comment>
    <comment ref="I1" authorId="0" shapeId="0" xr:uid="{00000000-0006-0000-0000-000004000000}">
      <text>
        <r>
          <rPr>
            <sz val="10"/>
            <color rgb="FF000000"/>
            <rFont val="Arial"/>
          </rPr>
          <t>Date the cheque requisition form was submitted. Done once per person per day.
	-alice in wonderland</t>
        </r>
      </text>
    </comment>
    <comment ref="L1" authorId="0" shapeId="0" xr:uid="{00000000-0006-0000-0000-000001000000}">
      <text>
        <r>
          <rPr>
            <sz val="10"/>
            <color rgb="FF000000"/>
            <rFont val="Arial"/>
          </rPr>
          <t>A maximum of half of the total year-end caucus core funds will be transferred to the trust fund every August 31.
	-alice in wonderland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BAED95B5-581E-48B4-949B-B1763AD2A431}">
      <text>
        <r>
          <rPr>
            <sz val="10"/>
            <color rgb="FF000000"/>
            <rFont val="Arial"/>
          </rPr>
          <t>A maximum of half of the total year-end caucus core funds will be transferred to the trust fund every August 31.
	-alice in wonderland</t>
        </r>
      </text>
    </comment>
    <comment ref="G1" authorId="0" shapeId="0" xr:uid="{E6EAC19C-DB4A-4148-BB7F-482909712F95}">
      <text>
        <r>
          <rPr>
            <sz val="10"/>
            <color rgb="FF000000"/>
            <rFont val="Arial"/>
          </rPr>
          <t>Executive member who submitted the cheque requisition Form.
	-alice in wonderland</t>
        </r>
      </text>
    </comment>
    <comment ref="H1" authorId="0" shapeId="0" xr:uid="{4C2A8A15-A0D5-4FB5-9FDA-E212DB123694}">
      <text>
        <r>
          <rPr>
            <sz val="10"/>
            <color rgb="FF000000"/>
            <rFont val="Arial"/>
          </rPr>
          <t>Link to Minutes
	-alice in wonderland</t>
        </r>
      </text>
    </comment>
    <comment ref="I1" authorId="0" shapeId="0" xr:uid="{D64A5344-4652-4BC2-830E-BD9EE6573D56}">
      <text>
        <r>
          <rPr>
            <sz val="10"/>
            <color rgb="FF000000"/>
            <rFont val="Arial"/>
          </rPr>
          <t>Date the cheque requisition form was submitted. Done once per person per day.
	-alice in wonderland</t>
        </r>
      </text>
    </comment>
    <comment ref="L1" authorId="0" shapeId="0" xr:uid="{52511461-8B8C-4F04-8C54-F0E9E5B3090A}">
      <text>
        <r>
          <rPr>
            <sz val="10"/>
            <color rgb="FF000000"/>
            <rFont val="Arial"/>
          </rPr>
          <t>A maximum of half of the total year-end caucus core funds will be transferred to the trust fund every August 31.
	-alice in wonderland</t>
        </r>
      </text>
    </comment>
  </commentList>
</comments>
</file>

<file path=xl/sharedStrings.xml><?xml version="1.0" encoding="utf-8"?>
<sst xmlns="http://schemas.openxmlformats.org/spreadsheetml/2006/main" count="320" uniqueCount="44">
  <si>
    <t>Row Number</t>
  </si>
  <si>
    <t>Type</t>
  </si>
  <si>
    <t>Description</t>
  </si>
  <si>
    <t>First Name</t>
  </si>
  <si>
    <t>Last Name</t>
  </si>
  <si>
    <t>Email</t>
  </si>
  <si>
    <t>Executive</t>
  </si>
  <si>
    <t>Date Proposed &amp; Approved</t>
  </si>
  <si>
    <t>Date</t>
  </si>
  <si>
    <t>Caucus Core Fund</t>
  </si>
  <si>
    <t>Caucus Trust Fund</t>
  </si>
  <si>
    <t>Unused Core Funds (Money Lost!)</t>
  </si>
  <si>
    <t>How much was in the Trust fund before GSS records started</t>
  </si>
  <si>
    <t>Semesterly Funding from the GSS</t>
  </si>
  <si>
    <t>Remaining Caucus Core Funds</t>
  </si>
  <si>
    <t>Transfer</t>
  </si>
  <si>
    <t>Year end transfer from core to trust fund</t>
  </si>
  <si>
    <t>Unused Core Funds</t>
  </si>
  <si>
    <t>Money Lost!</t>
  </si>
  <si>
    <t>Microwave Covers</t>
  </si>
  <si>
    <t>Vahid</t>
  </si>
  <si>
    <t>Vaezian</t>
  </si>
  <si>
    <t>vvaezian@sfu.ca</t>
  </si>
  <si>
    <t>aya43@sfu.ca</t>
  </si>
  <si>
    <t>Event</t>
  </si>
  <si>
    <t>General Meeting Refreshements</t>
  </si>
  <si>
    <t>Game Night Refreshements</t>
  </si>
  <si>
    <t>CSGSA Logo Design Contest Award, Certificates, and Posters</t>
  </si>
  <si>
    <t>Alice</t>
  </si>
  <si>
    <t>Yue</t>
  </si>
  <si>
    <t>nazanin.mehrasa@sfu.ca</t>
  </si>
  <si>
    <t>Amenities</t>
  </si>
  <si>
    <t>Xbox controllers x 3</t>
  </si>
  <si>
    <t>Year-end Trust Fund Total</t>
  </si>
  <si>
    <t>Cash Flow</t>
  </si>
  <si>
    <t>Total Earnings</t>
  </si>
  <si>
    <t>Total Expenses</t>
  </si>
  <si>
    <t>Remaining Caucus Core Funds to date</t>
  </si>
  <si>
    <t>Transfer to Trust Fund at year-end</t>
  </si>
  <si>
    <t>Year end Transfer to Trust Fund at year-end from core to trust fund</t>
  </si>
  <si>
    <t>Remaining Caucus Core Funds at year-end</t>
  </si>
  <si>
    <t>Trust Fund Total to date</t>
  </si>
  <si>
    <t>Trust Fund Total at year-end</t>
  </si>
  <si>
    <t>Unused Core Funds not transferred into trust fund since record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</si>
</sst>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]#,##0.00"/>
    <numFmt numFmtId="165" formatCode="_([$$-804]* #,##0.00_);_([$$-804]* \(#,##0.00\);_([$$-804]* &quot;-&quot;??_);_(@_)"/>
    <numFmt numFmtId="166" formatCode="yyyy\-mm\-dd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6" fontId="2" fillId="0" borderId="0" xfId="0" applyNumberFormat="1" applyFont="1" applyAlignment="1"/>
    <xf numFmtId="165" fontId="2" fillId="0" borderId="0" xfId="0" applyNumberFormat="1" applyFont="1" applyAlignment="1"/>
    <xf numFmtId="165" fontId="2" fillId="0" borderId="0" xfId="0" applyNumberFormat="1" applyFont="1"/>
    <xf numFmtId="166" fontId="3" fillId="0" borderId="0" xfId="0" applyNumberFormat="1" applyFont="1" applyAlignment="1">
      <alignment horizontal="right"/>
    </xf>
    <xf numFmtId="165" fontId="1" fillId="0" borderId="1" xfId="0" applyNumberFormat="1" applyFont="1" applyBorder="1"/>
    <xf numFmtId="165" fontId="1" fillId="0" borderId="0" xfId="0" applyNumberFormat="1" applyFont="1"/>
    <xf numFmtId="0" fontId="3" fillId="0" borderId="0" xfId="0" applyFont="1" applyAlignment="1"/>
    <xf numFmtId="165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>
      <alignment horizontal="right"/>
    </xf>
    <xf numFmtId="0" fontId="4" fillId="0" borderId="0" xfId="0" applyFont="1" applyAlignment="1"/>
    <xf numFmtId="166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5" fontId="4" fillId="0" borderId="0" xfId="0" applyNumberFormat="1" applyFont="1" applyAlignment="1"/>
    <xf numFmtId="0" fontId="4" fillId="0" borderId="0" xfId="0" applyFont="1" applyAlignment="1"/>
    <xf numFmtId="166" fontId="3" fillId="0" borderId="0" xfId="0" applyNumberFormat="1" applyFont="1" applyAlignment="1">
      <alignment horizontal="right"/>
    </xf>
    <xf numFmtId="0" fontId="4" fillId="0" borderId="0" xfId="0" applyFont="1" applyAlignment="1"/>
    <xf numFmtId="165" fontId="4" fillId="0" borderId="2" xfId="0" applyNumberFormat="1" applyFont="1" applyBorder="1" applyAlignment="1"/>
    <xf numFmtId="164" fontId="2" fillId="0" borderId="0" xfId="0" applyNumberFormat="1" applyFont="1" applyAlignment="1"/>
    <xf numFmtId="166" fontId="5" fillId="0" borderId="0" xfId="0" applyNumberFormat="1" applyFont="1" applyAlignment="1"/>
    <xf numFmtId="0" fontId="1" fillId="0" borderId="0" xfId="0" applyFont="1"/>
    <xf numFmtId="165" fontId="1" fillId="0" borderId="3" xfId="0" applyNumberFormat="1" applyFont="1" applyBorder="1"/>
    <xf numFmtId="165" fontId="2" fillId="0" borderId="0" xfId="0" applyNumberFormat="1" applyFont="1"/>
    <xf numFmtId="0" fontId="2" fillId="0" borderId="4" xfId="0" applyFont="1" applyBorder="1" applyAlignment="1"/>
    <xf numFmtId="166" fontId="2" fillId="0" borderId="4" xfId="0" applyNumberFormat="1" applyFont="1" applyBorder="1" applyAlignment="1"/>
    <xf numFmtId="165" fontId="2" fillId="0" borderId="4" xfId="0" applyNumberFormat="1" applyFont="1" applyBorder="1" applyAlignment="1"/>
    <xf numFmtId="165" fontId="2" fillId="0" borderId="4" xfId="0" applyNumberFormat="1" applyFont="1" applyBorder="1"/>
    <xf numFmtId="0" fontId="6" fillId="0" borderId="0" xfId="0" applyFont="1" applyAlignment="1"/>
    <xf numFmtId="0" fontId="7" fillId="0" borderId="0" xfId="0" applyFont="1" applyAlignment="1"/>
    <xf numFmtId="0" fontId="6" fillId="0" borderId="4" xfId="0" applyFont="1" applyBorder="1" applyAlignment="1"/>
    <xf numFmtId="165" fontId="6" fillId="0" borderId="0" xfId="0" applyNumberFormat="1" applyFont="1"/>
    <xf numFmtId="165" fontId="7" fillId="0" borderId="0" xfId="0" applyNumberFormat="1" applyFont="1" applyAlignment="1"/>
    <xf numFmtId="165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/>
    <xf numFmtId="166" fontId="6" fillId="0" borderId="0" xfId="0" applyNumberFormat="1" applyFont="1" applyAlignment="1"/>
    <xf numFmtId="166" fontId="6" fillId="0" borderId="0" xfId="0" applyNumberFormat="1" applyFont="1" applyAlignment="1">
      <alignment horizontal="right"/>
    </xf>
    <xf numFmtId="165" fontId="6" fillId="0" borderId="1" xfId="0" applyNumberFormat="1" applyFont="1" applyBorder="1" applyAlignment="1"/>
    <xf numFmtId="165" fontId="6" fillId="0" borderId="0" xfId="0" applyNumberFormat="1" applyFont="1" applyAlignment="1"/>
    <xf numFmtId="0" fontId="6" fillId="0" borderId="0" xfId="0" applyFont="1"/>
    <xf numFmtId="0" fontId="8" fillId="0" borderId="0" xfId="0" applyFont="1" applyAlignment="1"/>
    <xf numFmtId="4" fontId="8" fillId="0" borderId="0" xfId="0" applyNumberFormat="1" applyFont="1" applyAlignment="1"/>
    <xf numFmtId="0" fontId="2" fillId="0" borderId="5" xfId="0" applyFont="1" applyBorder="1" applyAlignment="1"/>
    <xf numFmtId="166" fontId="2" fillId="0" borderId="5" xfId="0" applyNumberFormat="1" applyFont="1" applyBorder="1" applyAlignment="1"/>
    <xf numFmtId="165" fontId="2" fillId="0" borderId="5" xfId="0" applyNumberFormat="1" applyFont="1" applyBorder="1" applyAlignment="1"/>
    <xf numFmtId="165" fontId="6" fillId="0" borderId="0" xfId="0" applyNumberFormat="1" applyFont="1" applyAlignment="1">
      <alignment horizontal="right"/>
    </xf>
    <xf numFmtId="165" fontId="6" fillId="0" borderId="3" xfId="0" applyNumberFormat="1" applyFont="1" applyBorder="1"/>
  </cellXfs>
  <cellStyles count="1">
    <cellStyle name="Normal" xfId="0" builtinId="0"/>
  </cellStyles>
  <dxfs count="7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Overview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57150</xdr:colOff>
      <xdr:row>53</xdr:row>
      <xdr:rowOff>28575</xdr:rowOff>
    </xdr:to>
    <xdr:sp macro="" textlink="">
      <xdr:nvSpPr>
        <xdr:cNvPr id="1033" name="Text Box 9" hidden="1">
          <a:extLst>
            <a:ext uri="{FF2B5EF4-FFF2-40B4-BE49-F238E27FC236}">
              <a16:creationId xmlns:a16="http://schemas.microsoft.com/office/drawing/2014/main" id="{706E4A87-7E99-4429-A24D-30DF0FAF305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2</xdr:col>
      <xdr:colOff>2143125</xdr:colOff>
      <xdr:row>3</xdr:row>
      <xdr:rowOff>38100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7BE2104A-600E-4EAF-B6D6-05D1A526F92A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2</xdr:col>
      <xdr:colOff>2143125</xdr:colOff>
      <xdr:row>3</xdr:row>
      <xdr:rowOff>38100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66F9D4F1-B337-460B-88F1-51DA1AF45C1D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2</xdr:col>
      <xdr:colOff>2143125</xdr:colOff>
      <xdr:row>3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BEE3F4E8-EEB5-4F1E-B781-0D97867B3BCE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57150</xdr:colOff>
      <xdr:row>53</xdr:row>
      <xdr:rowOff>28575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55D01C53-A00D-481F-BBBC-9E88886F24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601325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95250</xdr:rowOff>
    </xdr:from>
    <xdr:to>
      <xdr:col>3</xdr:col>
      <xdr:colOff>571500</xdr:colOff>
      <xdr:row>3</xdr:row>
      <xdr:rowOff>38100</xdr:rowOff>
    </xdr:to>
    <xdr:sp macro="" textlink="">
      <xdr:nvSpPr>
        <xdr:cNvPr id="2" name="Text Box 3" hidden="1">
          <a:extLst>
            <a:ext uri="{FF2B5EF4-FFF2-40B4-BE49-F238E27FC236}">
              <a16:creationId xmlns:a16="http://schemas.microsoft.com/office/drawing/2014/main" id="{376BA3C6-E7D8-47B0-A02D-92922EE78E53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3</xdr:col>
      <xdr:colOff>571500</xdr:colOff>
      <xdr:row>3</xdr:row>
      <xdr:rowOff>38100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098BEDE2-BC5D-4A08-AD07-85ACC2719669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3</xdr:col>
      <xdr:colOff>571500</xdr:colOff>
      <xdr:row>3</xdr:row>
      <xdr:rowOff>38100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E36BBD6C-CCB9-47C4-94D6-44D53ACC2D46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57150</xdr:colOff>
      <xdr:row>53</xdr:row>
      <xdr:rowOff>28575</xdr:rowOff>
    </xdr:to>
    <xdr:sp macro="" textlink="">
      <xdr:nvSpPr>
        <xdr:cNvPr id="5" name="AutoShape 9">
          <a:extLst>
            <a:ext uri="{FF2B5EF4-FFF2-40B4-BE49-F238E27FC236}">
              <a16:creationId xmlns:a16="http://schemas.microsoft.com/office/drawing/2014/main" id="{8BB70302-F18E-4479-A906-6CAD338EC2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601325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121">
  <tableColumns count="13">
    <tableColumn id="1" xr3:uid="{00000000-0010-0000-0000-000001000000}" name="Row Number"/>
    <tableColumn id="2" xr3:uid="{00000000-0010-0000-0000-000002000000}" name="Type"/>
    <tableColumn id="3" xr3:uid="{00000000-0010-0000-0000-000003000000}" name="Description"/>
    <tableColumn id="4" xr3:uid="{00000000-0010-0000-0000-000004000000}" name="First Name"/>
    <tableColumn id="5" xr3:uid="{00000000-0010-0000-0000-000005000000}" name="Last Name"/>
    <tableColumn id="6" xr3:uid="{00000000-0010-0000-0000-000006000000}" name="Email"/>
    <tableColumn id="7" xr3:uid="{00000000-0010-0000-0000-000007000000}" name="Executive"/>
    <tableColumn id="8" xr3:uid="{00000000-0010-0000-0000-000008000000}" name="Date Proposed &amp; Approved"/>
    <tableColumn id="9" xr3:uid="{00000000-0010-0000-0000-000009000000}" name="Date"/>
    <tableColumn id="10" xr3:uid="{00000000-0010-0000-0000-00000A000000}" name="Cash Flow"/>
    <tableColumn id="11" xr3:uid="{00000000-0010-0000-0000-00000B000000}" name="Caucus Core Fund"/>
    <tableColumn id="12" xr3:uid="{00000000-0010-0000-0000-00000C000000}" name="Caucus Trust Fund"/>
    <tableColumn id="13" xr3:uid="{00000000-0010-0000-0000-00000D000000}" name="Unused Core Funds not transferred into trust fund since record start"/>
  </tableColumns>
  <tableStyleInfo name="Overview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02E33F-3233-4A9C-AFCE-0217B090D77C}" name="Table_13" displayName="Table_13" ref="A1:M119">
  <tableColumns count="13">
    <tableColumn id="1" xr3:uid="{0964F252-6217-4567-AC1F-B336E1B3BC97}" name="Row Number"/>
    <tableColumn id="2" xr3:uid="{DF4074F7-C330-4E76-9491-FA563550BE6A}" name="Type"/>
    <tableColumn id="3" xr3:uid="{C76EF7A5-44B4-48D0-91CC-A08A6E36C562}" name="Description"/>
    <tableColumn id="4" xr3:uid="{5F1A7573-353D-4308-B276-CCD077937F84}" name="First Name"/>
    <tableColumn id="5" xr3:uid="{58CB8678-4C19-4DE6-9F73-103519BE6905}" name="Last Name"/>
    <tableColumn id="6" xr3:uid="{9AEE210E-A615-497A-B011-13AA7DDBF34F}" name="Email"/>
    <tableColumn id="7" xr3:uid="{0D537FC3-74BC-4793-A2D9-9E0FC69E2274}" name="Executive"/>
    <tableColumn id="8" xr3:uid="{EB298623-BE78-4947-958F-72CCB9561CA7}" name="Date Proposed &amp; Approved"/>
    <tableColumn id="9" xr3:uid="{9505D7F9-9FDF-4255-A76A-47C252A0DF19}" name="Date"/>
    <tableColumn id="10" xr3:uid="{E2A2F85C-7687-4855-BBA9-DCC9C0050E05}" name="Cash Flow"/>
    <tableColumn id="11" xr3:uid="{3EA07CEB-2788-4EC5-9553-55B424342F1F}" name="Caucus Core Fund"/>
    <tableColumn id="12" xr3:uid="{2978FD73-F447-4993-92B3-D7C8F2591FF5}" name="Caucus Trust Fund"/>
    <tableColumn id="13" xr3:uid="{0E6519FC-AC2C-474A-927A-9AAEE41BA3EA}" name="Unused Core Funds (Money Lost!)"/>
  </tableColumns>
  <tableStyleInfo name="Overview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1" topLeftCell="D1" workbookViewId="0">
      <pane ySplit="1" topLeftCell="A98" activePane="bottomLeft" state="frozen"/>
      <selection pane="bottomLeft" activeCell="K116" sqref="K116"/>
    </sheetView>
  </sheetViews>
  <sheetFormatPr defaultColWidth="14.42578125" defaultRowHeight="15.75" customHeight="1" x14ac:dyDescent="0.2"/>
  <cols>
    <col min="1" max="1" width="4.5703125" customWidth="1"/>
    <col min="2" max="2" width="40.42578125" customWidth="1"/>
    <col min="3" max="3" width="34.28515625" customWidth="1"/>
    <col min="4" max="7" width="11.28515625" customWidth="1"/>
    <col min="8" max="9" width="13.5703125" customWidth="1"/>
    <col min="10" max="10" width="17.28515625" customWidth="1"/>
    <col min="11" max="11" width="18.140625" customWidth="1"/>
    <col min="12" max="12" width="18.28515625" customWidth="1"/>
  </cols>
  <sheetData>
    <row r="1" spans="1:3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9" t="s">
        <v>34</v>
      </c>
      <c r="K1" s="3" t="s">
        <v>9</v>
      </c>
      <c r="L1" s="3" t="s">
        <v>10</v>
      </c>
      <c r="M1" s="39" t="s">
        <v>43</v>
      </c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5.75" customHeight="1" thickBot="1" x14ac:dyDescent="0.25">
      <c r="A2" s="6">
        <v>1</v>
      </c>
      <c r="B2" s="6" t="s">
        <v>10</v>
      </c>
      <c r="C2" s="49" t="s">
        <v>12</v>
      </c>
      <c r="D2" s="50"/>
      <c r="E2" s="50"/>
      <c r="F2" s="50"/>
      <c r="G2" s="50"/>
      <c r="H2" s="50"/>
      <c r="I2" s="50">
        <v>40057</v>
      </c>
      <c r="J2" s="51"/>
      <c r="K2" s="51"/>
      <c r="L2" s="51">
        <v>900.86</v>
      </c>
      <c r="M2" s="51"/>
    </row>
    <row r="3" spans="1:32" ht="15.75" customHeight="1" x14ac:dyDescent="0.2">
      <c r="A3" s="6">
        <v>2</v>
      </c>
      <c r="B3" s="6" t="s">
        <v>9</v>
      </c>
      <c r="C3" s="6" t="s">
        <v>13</v>
      </c>
      <c r="D3" s="7"/>
      <c r="E3" s="7"/>
      <c r="F3" s="7"/>
      <c r="G3" s="7"/>
      <c r="H3" s="7"/>
      <c r="I3" s="7">
        <v>40057</v>
      </c>
      <c r="J3" s="8">
        <v>867</v>
      </c>
      <c r="K3" s="9"/>
      <c r="L3" s="9"/>
      <c r="M3" s="9"/>
    </row>
    <row r="4" spans="1:32" ht="15.75" customHeight="1" x14ac:dyDescent="0.2">
      <c r="A4" s="6">
        <v>3</v>
      </c>
      <c r="B4" s="6" t="s">
        <v>9</v>
      </c>
      <c r="C4" s="6" t="s">
        <v>13</v>
      </c>
      <c r="D4" s="7"/>
      <c r="E4" s="7"/>
      <c r="F4" s="7"/>
      <c r="G4" s="7"/>
      <c r="H4" s="7"/>
      <c r="I4" s="7">
        <v>40179</v>
      </c>
      <c r="J4" s="8">
        <v>867</v>
      </c>
      <c r="K4" s="9"/>
      <c r="L4" s="9"/>
      <c r="M4" s="9"/>
    </row>
    <row r="5" spans="1:32" ht="15.75" customHeight="1" x14ac:dyDescent="0.2">
      <c r="A5" s="6">
        <v>4</v>
      </c>
      <c r="B5" s="6" t="s">
        <v>9</v>
      </c>
      <c r="C5" s="6" t="s">
        <v>13</v>
      </c>
      <c r="D5" s="7"/>
      <c r="E5" s="7"/>
      <c r="F5" s="7"/>
      <c r="G5" s="7"/>
      <c r="H5" s="7"/>
      <c r="I5" s="7">
        <v>40299</v>
      </c>
      <c r="J5" s="8">
        <v>866</v>
      </c>
      <c r="K5" s="9"/>
      <c r="L5" s="9"/>
      <c r="M5" s="9"/>
    </row>
    <row r="6" spans="1:32" s="47" customFormat="1" ht="15.75" customHeight="1" x14ac:dyDescent="0.2">
      <c r="A6" s="35">
        <v>5</v>
      </c>
      <c r="B6" s="35" t="s">
        <v>35</v>
      </c>
      <c r="C6" s="35"/>
      <c r="D6" s="42"/>
      <c r="E6" s="42"/>
      <c r="F6" s="42"/>
      <c r="G6" s="42"/>
      <c r="H6" s="42"/>
      <c r="I6" s="43">
        <v>40421</v>
      </c>
      <c r="J6" s="44"/>
      <c r="K6" s="41">
        <f ca="1">SUMIF(I3:I5,"&lt;="&amp;TODAY(),J3:J5)</f>
        <v>2600</v>
      </c>
      <c r="L6" s="45"/>
      <c r="M6" s="38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ht="15.75" customHeight="1" x14ac:dyDescent="0.2">
      <c r="A7" s="6">
        <v>6</v>
      </c>
      <c r="B7" s="6"/>
      <c r="C7" s="6"/>
      <c r="D7" s="7"/>
      <c r="E7" s="7"/>
      <c r="F7" s="7"/>
      <c r="G7" s="7"/>
      <c r="H7" s="7"/>
      <c r="I7" s="7">
        <v>40118</v>
      </c>
      <c r="J7" s="8">
        <v>-68.25</v>
      </c>
      <c r="K7" s="9"/>
      <c r="L7" s="8"/>
      <c r="M7" s="9"/>
    </row>
    <row r="8" spans="1:32" ht="15.75" customHeight="1" x14ac:dyDescent="0.2">
      <c r="A8" s="6">
        <v>7</v>
      </c>
      <c r="B8" s="6"/>
      <c r="C8" s="6"/>
      <c r="D8" s="7"/>
      <c r="E8" s="7"/>
      <c r="F8" s="7"/>
      <c r="G8" s="7"/>
      <c r="H8" s="7"/>
      <c r="I8" s="7">
        <v>40148</v>
      </c>
      <c r="J8" s="8">
        <v>-906.93</v>
      </c>
      <c r="K8" s="9"/>
      <c r="L8" s="8"/>
      <c r="M8" s="9"/>
    </row>
    <row r="9" spans="1:32" ht="15.75" customHeight="1" x14ac:dyDescent="0.2">
      <c r="A9" s="6">
        <v>8</v>
      </c>
      <c r="B9" s="6"/>
      <c r="C9" s="6"/>
      <c r="D9" s="7"/>
      <c r="E9" s="7"/>
      <c r="F9" s="7"/>
      <c r="G9" s="7"/>
      <c r="H9" s="7"/>
      <c r="I9" s="7">
        <v>40360</v>
      </c>
      <c r="J9" s="8">
        <v>-140.33000000000001</v>
      </c>
      <c r="K9" s="9"/>
      <c r="L9" s="9"/>
      <c r="M9" s="9"/>
    </row>
    <row r="10" spans="1:32" s="47" customFormat="1" ht="15.75" customHeight="1" x14ac:dyDescent="0.2">
      <c r="A10" s="35">
        <v>9</v>
      </c>
      <c r="B10" s="35" t="s">
        <v>36</v>
      </c>
      <c r="C10" s="35"/>
      <c r="D10" s="43"/>
      <c r="E10" s="43"/>
      <c r="F10" s="43"/>
      <c r="G10" s="43"/>
      <c r="H10" s="43"/>
      <c r="I10" s="43">
        <v>40421</v>
      </c>
      <c r="J10" s="40"/>
      <c r="K10" s="40">
        <f ca="1">SUMIF(I7:I9,"&lt;="&amp;TODAY(),J7:J9)</f>
        <v>-1115.51</v>
      </c>
      <c r="L10" s="45"/>
      <c r="M10" s="4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 ht="15.75" customHeight="1" x14ac:dyDescent="0.2">
      <c r="A11" s="1">
        <v>10</v>
      </c>
      <c r="B11" s="13" t="s">
        <v>14</v>
      </c>
      <c r="C11" s="13"/>
      <c r="D11" s="10"/>
      <c r="E11" s="10"/>
      <c r="F11" s="10"/>
      <c r="G11" s="10"/>
      <c r="H11" s="10"/>
      <c r="I11" s="10">
        <v>40421</v>
      </c>
      <c r="J11" s="16"/>
      <c r="K11" s="11">
        <f ca="1">SUM(K10,K6)</f>
        <v>1484.49</v>
      </c>
      <c r="L11" s="16"/>
      <c r="M11" s="1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ht="15.75" customHeight="1" x14ac:dyDescent="0.2">
      <c r="A12" s="6">
        <v>11</v>
      </c>
      <c r="B12" s="17" t="s">
        <v>38</v>
      </c>
      <c r="C12" s="17" t="s">
        <v>39</v>
      </c>
      <c r="D12" s="18"/>
      <c r="E12" s="18"/>
      <c r="F12" s="18"/>
      <c r="G12" s="18"/>
      <c r="H12" s="18"/>
      <c r="I12" s="18">
        <v>40421</v>
      </c>
      <c r="J12" s="19"/>
      <c r="K12" s="20">
        <f ca="1">-MIN(K6/2,K11)</f>
        <v>-1300</v>
      </c>
      <c r="L12" s="9">
        <f ca="1">ABS(K12)</f>
        <v>1300</v>
      </c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</row>
    <row r="13" spans="1:32" ht="15.75" customHeight="1" thickBot="1" x14ac:dyDescent="0.25">
      <c r="A13" s="1">
        <v>12</v>
      </c>
      <c r="B13" s="13" t="s">
        <v>17</v>
      </c>
      <c r="C13" s="13" t="s">
        <v>18</v>
      </c>
      <c r="D13" s="23"/>
      <c r="E13" s="23"/>
      <c r="F13" s="23"/>
      <c r="G13" s="23"/>
      <c r="H13" s="23"/>
      <c r="I13" s="10">
        <v>40421</v>
      </c>
      <c r="J13" s="16"/>
      <c r="K13" s="12"/>
      <c r="L13" s="14"/>
      <c r="M13" s="16">
        <f ca="1">-MAX(0,K11-L12)</f>
        <v>-184.49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ht="15.75" customHeight="1" x14ac:dyDescent="0.2">
      <c r="A14" s="31">
        <v>13</v>
      </c>
      <c r="B14" s="31" t="s">
        <v>9</v>
      </c>
      <c r="C14" s="31" t="s">
        <v>13</v>
      </c>
      <c r="D14" s="32"/>
      <c r="E14" s="32"/>
      <c r="F14" s="32"/>
      <c r="G14" s="32"/>
      <c r="H14" s="32"/>
      <c r="I14" s="32">
        <v>40422</v>
      </c>
      <c r="J14" s="33">
        <v>867</v>
      </c>
      <c r="K14" s="34"/>
      <c r="L14" s="34"/>
      <c r="M14" s="34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 spans="1:32" ht="15.75" customHeight="1" x14ac:dyDescent="0.2">
      <c r="A15" s="6">
        <v>14</v>
      </c>
      <c r="B15" s="6" t="s">
        <v>9</v>
      </c>
      <c r="C15" s="6" t="s">
        <v>13</v>
      </c>
      <c r="D15" s="7"/>
      <c r="E15" s="7"/>
      <c r="F15" s="7"/>
      <c r="G15" s="7"/>
      <c r="H15" s="7"/>
      <c r="I15" s="7">
        <v>40544</v>
      </c>
      <c r="J15" s="8">
        <v>867</v>
      </c>
      <c r="K15" s="9"/>
      <c r="L15" s="9"/>
      <c r="M15" s="9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</row>
    <row r="16" spans="1:32" ht="15.75" customHeight="1" x14ac:dyDescent="0.2">
      <c r="A16" s="6">
        <v>15</v>
      </c>
      <c r="B16" s="6" t="s">
        <v>9</v>
      </c>
      <c r="C16" s="6" t="s">
        <v>13</v>
      </c>
      <c r="D16" s="7"/>
      <c r="E16" s="7"/>
      <c r="F16" s="7"/>
      <c r="G16" s="7"/>
      <c r="H16" s="7"/>
      <c r="I16" s="7">
        <v>40664</v>
      </c>
      <c r="J16" s="8">
        <v>866</v>
      </c>
      <c r="K16" s="9"/>
      <c r="L16" s="9"/>
      <c r="M16" s="9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spans="1:32" s="47" customFormat="1" ht="15.75" customHeight="1" x14ac:dyDescent="0.2">
      <c r="A17" s="35">
        <v>16</v>
      </c>
      <c r="B17" s="35" t="s">
        <v>35</v>
      </c>
      <c r="C17" s="35"/>
      <c r="D17" s="42"/>
      <c r="E17" s="42"/>
      <c r="F17" s="42"/>
      <c r="G17" s="42"/>
      <c r="H17" s="42"/>
      <c r="I17" s="43">
        <v>40786</v>
      </c>
      <c r="J17" s="44"/>
      <c r="K17" s="41">
        <f ca="1">SUMIF(I14:I16,"&lt;="&amp;TODAY(),J14:J16)</f>
        <v>2600</v>
      </c>
      <c r="L17" s="45"/>
      <c r="M17" s="38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 ht="15.75" customHeight="1" x14ac:dyDescent="0.2">
      <c r="A18" s="6">
        <v>17</v>
      </c>
      <c r="B18" s="6"/>
      <c r="C18" s="6"/>
      <c r="D18" s="7"/>
      <c r="E18" s="7"/>
      <c r="F18" s="7"/>
      <c r="G18" s="7"/>
      <c r="H18" s="7"/>
      <c r="I18" s="7">
        <v>40452</v>
      </c>
      <c r="J18" s="8">
        <v>-563</v>
      </c>
      <c r="K18" s="9"/>
      <c r="L18" s="8"/>
      <c r="M18" s="9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spans="1:32" ht="15.75" customHeight="1" x14ac:dyDescent="0.2">
      <c r="A19" s="6">
        <v>18</v>
      </c>
      <c r="B19" s="6"/>
      <c r="C19" s="6"/>
      <c r="D19" s="7"/>
      <c r="E19" s="7"/>
      <c r="F19" s="7"/>
      <c r="G19" s="7"/>
      <c r="H19" s="7"/>
      <c r="I19" s="7">
        <v>40483</v>
      </c>
      <c r="J19" s="8">
        <v>-390.48</v>
      </c>
      <c r="K19" s="9"/>
      <c r="L19" s="8"/>
      <c r="M19" s="9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 spans="1:32" ht="15.75" customHeight="1" x14ac:dyDescent="0.2">
      <c r="A20" s="6">
        <v>19</v>
      </c>
      <c r="B20" s="6"/>
      <c r="C20" s="6"/>
      <c r="D20" s="7"/>
      <c r="E20" s="7"/>
      <c r="F20" s="7"/>
      <c r="G20" s="7"/>
      <c r="H20" s="7"/>
      <c r="I20" s="7">
        <v>40544</v>
      </c>
      <c r="J20" s="8">
        <v>-75</v>
      </c>
      <c r="K20" s="9"/>
      <c r="L20" s="9"/>
      <c r="M20" s="9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</row>
    <row r="21" spans="1:32" ht="15.75" customHeight="1" x14ac:dyDescent="0.2">
      <c r="A21" s="6">
        <v>20</v>
      </c>
      <c r="B21" s="6"/>
      <c r="C21" s="6"/>
      <c r="D21" s="7"/>
      <c r="E21" s="7"/>
      <c r="F21" s="7"/>
      <c r="G21" s="7"/>
      <c r="H21" s="7"/>
      <c r="I21" s="7">
        <v>40603</v>
      </c>
      <c r="J21" s="8">
        <v>-98.78</v>
      </c>
      <c r="K21" s="9"/>
      <c r="L21" s="9"/>
      <c r="M21" s="9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</row>
    <row r="22" spans="1:32" ht="15.75" customHeight="1" x14ac:dyDescent="0.2">
      <c r="A22" s="6">
        <v>21</v>
      </c>
      <c r="B22" s="6"/>
      <c r="C22" s="6"/>
      <c r="D22" s="7"/>
      <c r="E22" s="7"/>
      <c r="F22" s="7"/>
      <c r="G22" s="7"/>
      <c r="H22" s="7"/>
      <c r="I22" s="7">
        <v>40756</v>
      </c>
      <c r="J22" s="8">
        <v>-1375.2</v>
      </c>
      <c r="K22" s="9"/>
      <c r="L22" s="9"/>
      <c r="M22" s="9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spans="1:32" s="47" customFormat="1" ht="15.75" customHeight="1" x14ac:dyDescent="0.2">
      <c r="A23" s="35">
        <v>22</v>
      </c>
      <c r="B23" s="35" t="s">
        <v>36</v>
      </c>
      <c r="C23" s="35"/>
      <c r="D23" s="43"/>
      <c r="E23" s="43"/>
      <c r="F23" s="43"/>
      <c r="G23" s="43"/>
      <c r="H23" s="43"/>
      <c r="I23" s="43">
        <v>40786</v>
      </c>
      <c r="J23" s="40"/>
      <c r="K23" s="40">
        <f ca="1">SUMIF(I18:I22,"&lt;="&amp;TODAY(),J18:J22)</f>
        <v>-2502.46</v>
      </c>
      <c r="L23" s="45"/>
      <c r="M23" s="4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 ht="15.75" customHeight="1" x14ac:dyDescent="0.2">
      <c r="A24" s="1">
        <v>23</v>
      </c>
      <c r="B24" s="13" t="s">
        <v>14</v>
      </c>
      <c r="C24" s="13"/>
      <c r="D24" s="10"/>
      <c r="E24" s="10"/>
      <c r="F24" s="10"/>
      <c r="G24" s="10"/>
      <c r="H24" s="10"/>
      <c r="I24" s="10">
        <v>40786</v>
      </c>
      <c r="J24" s="16"/>
      <c r="K24" s="11">
        <f ca="1">SUM(K23,K17)</f>
        <v>97.539999999999964</v>
      </c>
      <c r="L24" s="16"/>
      <c r="M24" s="14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ht="12.75" x14ac:dyDescent="0.2">
      <c r="A25" s="6">
        <v>24</v>
      </c>
      <c r="B25" s="17" t="s">
        <v>38</v>
      </c>
      <c r="C25" s="17" t="s">
        <v>39</v>
      </c>
      <c r="D25" s="18"/>
      <c r="E25" s="18"/>
      <c r="F25" s="18"/>
      <c r="G25" s="18"/>
      <c r="H25" s="18"/>
      <c r="I25" s="18">
        <v>40786</v>
      </c>
      <c r="J25" s="19"/>
      <c r="K25" s="20">
        <f ca="1">-MIN(K17/2,K24)</f>
        <v>-97.539999999999964</v>
      </c>
      <c r="L25" s="9">
        <f ca="1">ABS(K25)</f>
        <v>97.539999999999964</v>
      </c>
      <c r="M25" s="21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ht="13.5" thickBot="1" x14ac:dyDescent="0.25">
      <c r="A26" s="1">
        <v>25</v>
      </c>
      <c r="B26" s="13" t="s">
        <v>17</v>
      </c>
      <c r="C26" s="13" t="s">
        <v>18</v>
      </c>
      <c r="D26" s="23"/>
      <c r="E26" s="23"/>
      <c r="F26" s="23"/>
      <c r="G26" s="23"/>
      <c r="H26" s="23"/>
      <c r="I26" s="10">
        <v>40786</v>
      </c>
      <c r="J26" s="16"/>
      <c r="K26" s="12"/>
      <c r="L26" s="14"/>
      <c r="M26" s="16">
        <f ca="1">-MAX(0,K24-L25)</f>
        <v>0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ht="12.75" x14ac:dyDescent="0.2">
      <c r="A27" s="31">
        <v>26</v>
      </c>
      <c r="B27" s="31" t="s">
        <v>9</v>
      </c>
      <c r="C27" s="31" t="s">
        <v>13</v>
      </c>
      <c r="D27" s="32"/>
      <c r="E27" s="32"/>
      <c r="F27" s="32"/>
      <c r="G27" s="32"/>
      <c r="H27" s="32"/>
      <c r="I27" s="32">
        <v>40787</v>
      </c>
      <c r="J27" s="33">
        <v>867</v>
      </c>
      <c r="K27" s="34"/>
      <c r="L27" s="34"/>
      <c r="M27" s="34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ht="12.75" x14ac:dyDescent="0.2">
      <c r="A28" s="6">
        <v>27</v>
      </c>
      <c r="B28" s="6" t="s">
        <v>9</v>
      </c>
      <c r="C28" s="6" t="s">
        <v>13</v>
      </c>
      <c r="D28" s="7"/>
      <c r="E28" s="7"/>
      <c r="F28" s="7"/>
      <c r="G28" s="7"/>
      <c r="H28" s="7"/>
      <c r="I28" s="7">
        <v>40909</v>
      </c>
      <c r="J28" s="8">
        <v>867</v>
      </c>
      <c r="K28" s="9"/>
      <c r="L28" s="9"/>
      <c r="M28" s="9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32" ht="12.75" x14ac:dyDescent="0.2">
      <c r="A29" s="6">
        <v>28</v>
      </c>
      <c r="B29" s="6" t="s">
        <v>9</v>
      </c>
      <c r="C29" s="6" t="s">
        <v>13</v>
      </c>
      <c r="D29" s="7"/>
      <c r="E29" s="7"/>
      <c r="F29" s="7"/>
      <c r="G29" s="7"/>
      <c r="H29" s="7"/>
      <c r="I29" s="7">
        <v>41030</v>
      </c>
      <c r="J29" s="8">
        <v>866</v>
      </c>
      <c r="K29" s="9"/>
      <c r="L29" s="9"/>
      <c r="M29" s="9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s="47" customFormat="1" ht="12.75" x14ac:dyDescent="0.2">
      <c r="A30" s="35">
        <v>29</v>
      </c>
      <c r="B30" s="35" t="s">
        <v>35</v>
      </c>
      <c r="C30" s="35"/>
      <c r="D30" s="42"/>
      <c r="E30" s="42"/>
      <c r="F30" s="42"/>
      <c r="G30" s="42"/>
      <c r="H30" s="42"/>
      <c r="I30" s="43">
        <v>41152</v>
      </c>
      <c r="J30" s="40"/>
      <c r="K30" s="41">
        <f>SUM(J27:J29)</f>
        <v>2600</v>
      </c>
      <c r="L30" s="45"/>
      <c r="M30" s="38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 ht="12.75" x14ac:dyDescent="0.2">
      <c r="A31" s="6">
        <v>30</v>
      </c>
      <c r="B31" s="24"/>
      <c r="C31" s="24"/>
      <c r="D31" s="18"/>
      <c r="E31" s="18"/>
      <c r="F31" s="18"/>
      <c r="G31" s="18"/>
      <c r="H31" s="18"/>
      <c r="I31" s="18">
        <v>40878</v>
      </c>
      <c r="J31" s="19">
        <v>-309.88</v>
      </c>
      <c r="K31" s="21"/>
      <c r="L31" s="21"/>
      <c r="M31" s="21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 spans="1:32" ht="12.75" x14ac:dyDescent="0.2">
      <c r="A32" s="6">
        <v>31</v>
      </c>
      <c r="B32" s="24"/>
      <c r="C32" s="24"/>
      <c r="D32" s="18"/>
      <c r="E32" s="18"/>
      <c r="F32" s="18"/>
      <c r="G32" s="18"/>
      <c r="H32" s="18"/>
      <c r="I32" s="18">
        <v>40969</v>
      </c>
      <c r="J32" s="19">
        <v>-30</v>
      </c>
      <c r="K32" s="21"/>
      <c r="L32" s="21"/>
      <c r="M32" s="21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 spans="1:32" ht="12.75" x14ac:dyDescent="0.2">
      <c r="A33" s="6">
        <v>32</v>
      </c>
      <c r="B33" s="24"/>
      <c r="C33" s="24"/>
      <c r="D33" s="18"/>
      <c r="E33" s="18"/>
      <c r="F33" s="18"/>
      <c r="G33" s="18"/>
      <c r="H33" s="18"/>
      <c r="I33" s="18">
        <v>41061</v>
      </c>
      <c r="J33" s="19">
        <v>-226.38</v>
      </c>
      <c r="K33" s="21"/>
      <c r="L33" s="21"/>
      <c r="M33" s="21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 spans="1:32" ht="12.75" x14ac:dyDescent="0.2">
      <c r="A34" s="6">
        <v>33</v>
      </c>
      <c r="B34" s="24"/>
      <c r="C34" s="24"/>
      <c r="D34" s="18"/>
      <c r="E34" s="18"/>
      <c r="F34" s="18"/>
      <c r="G34" s="18"/>
      <c r="H34" s="18"/>
      <c r="I34" s="18">
        <v>41091</v>
      </c>
      <c r="J34" s="19">
        <v>-462.14</v>
      </c>
      <c r="K34" s="25"/>
      <c r="L34" s="21"/>
      <c r="M34" s="21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spans="1:32" s="47" customFormat="1" ht="12.75" x14ac:dyDescent="0.2">
      <c r="A35" s="35">
        <v>34</v>
      </c>
      <c r="B35" s="35" t="s">
        <v>36</v>
      </c>
      <c r="C35" s="35"/>
      <c r="D35" s="43"/>
      <c r="E35" s="43"/>
      <c r="F35" s="43"/>
      <c r="G35" s="43"/>
      <c r="H35" s="43"/>
      <c r="I35" s="43">
        <v>41152</v>
      </c>
      <c r="J35" s="40"/>
      <c r="K35" s="40">
        <f ca="1">SUMIF(I31:I34,"&lt;="&amp;TODAY(),J31:J34)</f>
        <v>-1028.4000000000001</v>
      </c>
      <c r="L35" s="45"/>
      <c r="M35" s="4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 ht="12.75" x14ac:dyDescent="0.2">
      <c r="A36" s="1">
        <v>35</v>
      </c>
      <c r="B36" s="13" t="s">
        <v>14</v>
      </c>
      <c r="C36" s="13"/>
      <c r="D36" s="10"/>
      <c r="E36" s="10"/>
      <c r="F36" s="10"/>
      <c r="G36" s="10"/>
      <c r="H36" s="10"/>
      <c r="I36" s="10">
        <v>41152</v>
      </c>
      <c r="J36" s="16"/>
      <c r="K36" s="11">
        <f ca="1">SUM(K35,K30)</f>
        <v>1571.6</v>
      </c>
      <c r="L36" s="16"/>
      <c r="M36" s="14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 ht="12.75" x14ac:dyDescent="0.2">
      <c r="A37" s="6">
        <v>36</v>
      </c>
      <c r="B37" s="17" t="s">
        <v>38</v>
      </c>
      <c r="C37" s="17" t="s">
        <v>39</v>
      </c>
      <c r="D37" s="18"/>
      <c r="E37" s="18"/>
      <c r="F37" s="18"/>
      <c r="G37" s="18"/>
      <c r="H37" s="18"/>
      <c r="I37" s="18">
        <v>41152</v>
      </c>
      <c r="J37" s="19"/>
      <c r="K37" s="20">
        <f ca="1">-MIN(K30/2,K36)</f>
        <v>-1300</v>
      </c>
      <c r="L37" s="9">
        <f ca="1">ABS(K37)</f>
        <v>1300</v>
      </c>
      <c r="M37" s="21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ht="13.5" thickBot="1" x14ac:dyDescent="0.25">
      <c r="A38" s="1">
        <v>37</v>
      </c>
      <c r="B38" s="13" t="s">
        <v>17</v>
      </c>
      <c r="C38" s="13" t="s">
        <v>18</v>
      </c>
      <c r="D38" s="23"/>
      <c r="E38" s="23"/>
      <c r="F38" s="23"/>
      <c r="G38" s="23"/>
      <c r="H38" s="23"/>
      <c r="I38" s="10">
        <v>41152</v>
      </c>
      <c r="J38" s="16"/>
      <c r="K38" s="12"/>
      <c r="L38" s="14"/>
      <c r="M38" s="16">
        <f ca="1">-MAX(0,K36-L37)</f>
        <v>-271.59999999999991</v>
      </c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 ht="12.75" x14ac:dyDescent="0.2">
      <c r="A39" s="31">
        <v>38</v>
      </c>
      <c r="B39" s="31" t="s">
        <v>9</v>
      </c>
      <c r="C39" s="31" t="s">
        <v>13</v>
      </c>
      <c r="D39" s="32"/>
      <c r="E39" s="32"/>
      <c r="F39" s="32"/>
      <c r="G39" s="32"/>
      <c r="H39" s="32"/>
      <c r="I39" s="32">
        <v>41153</v>
      </c>
      <c r="J39" s="33">
        <v>900</v>
      </c>
      <c r="K39" s="34"/>
      <c r="L39" s="34"/>
      <c r="M39" s="34"/>
    </row>
    <row r="40" spans="1:32" ht="12.75" x14ac:dyDescent="0.2">
      <c r="A40" s="6">
        <v>39</v>
      </c>
      <c r="B40" s="6" t="s">
        <v>9</v>
      </c>
      <c r="C40" s="6" t="s">
        <v>13</v>
      </c>
      <c r="D40" s="7"/>
      <c r="E40" s="7"/>
      <c r="F40" s="7"/>
      <c r="G40" s="7"/>
      <c r="H40" s="7"/>
      <c r="I40" s="7">
        <v>41275</v>
      </c>
      <c r="J40" s="8">
        <v>900</v>
      </c>
      <c r="K40" s="9"/>
      <c r="L40" s="9"/>
      <c r="M40" s="9"/>
    </row>
    <row r="41" spans="1:32" ht="12.75" x14ac:dyDescent="0.2">
      <c r="A41" s="6">
        <v>40</v>
      </c>
      <c r="B41" s="6" t="s">
        <v>9</v>
      </c>
      <c r="C41" s="6" t="s">
        <v>13</v>
      </c>
      <c r="D41" s="7"/>
      <c r="E41" s="7"/>
      <c r="F41" s="7"/>
      <c r="G41" s="7"/>
      <c r="H41" s="7"/>
      <c r="I41" s="7">
        <v>41395</v>
      </c>
      <c r="J41" s="8">
        <v>900</v>
      </c>
      <c r="K41" s="9"/>
      <c r="L41" s="9"/>
      <c r="M41" s="9"/>
    </row>
    <row r="42" spans="1:32" s="47" customFormat="1" ht="12.75" x14ac:dyDescent="0.2">
      <c r="A42" s="35">
        <v>41</v>
      </c>
      <c r="B42" s="35" t="s">
        <v>35</v>
      </c>
      <c r="C42" s="35"/>
      <c r="D42" s="42"/>
      <c r="E42" s="42"/>
      <c r="F42" s="42"/>
      <c r="G42" s="42"/>
      <c r="H42" s="42"/>
      <c r="I42" s="43">
        <v>41517</v>
      </c>
      <c r="J42" s="40"/>
      <c r="K42" s="41">
        <f ca="1">SUMIF(I39:I41,"&lt;="&amp;TODAY(),J39:J41)</f>
        <v>2700</v>
      </c>
      <c r="L42" s="45"/>
      <c r="M42" s="38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</row>
    <row r="43" spans="1:32" ht="12.75" x14ac:dyDescent="0.2">
      <c r="A43" s="6">
        <v>42</v>
      </c>
      <c r="B43" s="6"/>
      <c r="C43" s="6"/>
      <c r="D43" s="7"/>
      <c r="E43" s="7"/>
      <c r="F43" s="7"/>
      <c r="G43" s="7"/>
      <c r="H43" s="7"/>
      <c r="I43" s="7">
        <v>41244</v>
      </c>
      <c r="J43" s="8">
        <v>-865.51</v>
      </c>
      <c r="K43" s="9"/>
      <c r="L43" s="8"/>
      <c r="M43" s="9"/>
    </row>
    <row r="44" spans="1:32" ht="12.75" x14ac:dyDescent="0.2">
      <c r="A44" s="6">
        <v>43</v>
      </c>
      <c r="B44" s="6"/>
      <c r="C44" s="6"/>
      <c r="D44" s="7"/>
      <c r="E44" s="7"/>
      <c r="F44" s="7"/>
      <c r="G44" s="7"/>
      <c r="H44" s="7"/>
      <c r="I44" s="7">
        <v>41275</v>
      </c>
      <c r="J44" s="8">
        <v>-323.38</v>
      </c>
      <c r="K44" s="9"/>
      <c r="L44" s="8"/>
      <c r="M44" s="9"/>
    </row>
    <row r="45" spans="1:32" ht="12.75" x14ac:dyDescent="0.2">
      <c r="A45" s="6">
        <v>44</v>
      </c>
      <c r="B45" s="6"/>
      <c r="C45" s="6"/>
      <c r="D45" s="7"/>
      <c r="E45" s="7"/>
      <c r="F45" s="7"/>
      <c r="G45" s="7"/>
      <c r="H45" s="7"/>
      <c r="I45" s="7">
        <v>41334</v>
      </c>
      <c r="J45" s="8">
        <v>-986.93</v>
      </c>
      <c r="K45" s="9"/>
      <c r="L45" s="9"/>
      <c r="M45" s="9"/>
    </row>
    <row r="46" spans="1:32" ht="12.75" x14ac:dyDescent="0.2">
      <c r="A46" s="6">
        <v>45</v>
      </c>
      <c r="B46" s="6"/>
      <c r="C46" s="6"/>
      <c r="D46" s="7"/>
      <c r="E46" s="7"/>
      <c r="F46" s="7"/>
      <c r="G46" s="7"/>
      <c r="H46" s="7"/>
      <c r="I46" s="7">
        <v>41365</v>
      </c>
      <c r="J46" s="8">
        <v>-131.4</v>
      </c>
      <c r="K46" s="9"/>
      <c r="L46" s="9"/>
      <c r="M46" s="9"/>
    </row>
    <row r="47" spans="1:32" ht="12.75" x14ac:dyDescent="0.2">
      <c r="A47" s="6">
        <v>46</v>
      </c>
      <c r="B47" s="6"/>
      <c r="C47" s="6"/>
      <c r="D47" s="7"/>
      <c r="E47" s="7"/>
      <c r="F47" s="7"/>
      <c r="G47" s="7"/>
      <c r="H47" s="7"/>
      <c r="I47" s="7">
        <v>41456</v>
      </c>
      <c r="J47" s="8">
        <v>-250</v>
      </c>
      <c r="K47" s="9"/>
      <c r="L47" s="9"/>
      <c r="M47" s="9"/>
    </row>
    <row r="48" spans="1:32" ht="12.75" x14ac:dyDescent="0.2">
      <c r="A48" s="6">
        <v>47</v>
      </c>
      <c r="B48" s="6"/>
      <c r="C48" s="6"/>
      <c r="D48" s="7"/>
      <c r="E48" s="7"/>
      <c r="F48" s="7"/>
      <c r="G48" s="7"/>
      <c r="H48" s="7"/>
      <c r="I48" s="7">
        <v>41487</v>
      </c>
      <c r="J48" s="8">
        <v>-141.1</v>
      </c>
      <c r="K48" s="9"/>
      <c r="L48" s="9"/>
      <c r="M48" s="9"/>
    </row>
    <row r="49" spans="1:32" s="47" customFormat="1" ht="12.75" x14ac:dyDescent="0.2">
      <c r="A49" s="35">
        <v>48</v>
      </c>
      <c r="B49" s="35" t="s">
        <v>36</v>
      </c>
      <c r="C49" s="35"/>
      <c r="D49" s="43"/>
      <c r="E49" s="43"/>
      <c r="F49" s="43"/>
      <c r="G49" s="43"/>
      <c r="H49" s="43"/>
      <c r="I49" s="43">
        <v>41517</v>
      </c>
      <c r="J49" s="40"/>
      <c r="K49" s="40">
        <f ca="1">SUMIF(I43:I48,"&lt;="&amp;TODAY(),J43:J48)</f>
        <v>-2698.3199999999997</v>
      </c>
      <c r="L49" s="45"/>
      <c r="M49" s="45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</row>
    <row r="50" spans="1:32" ht="12.75" x14ac:dyDescent="0.2">
      <c r="A50" s="1">
        <v>49</v>
      </c>
      <c r="B50" s="13" t="s">
        <v>14</v>
      </c>
      <c r="C50" s="13"/>
      <c r="D50" s="10"/>
      <c r="E50" s="10"/>
      <c r="F50" s="10"/>
      <c r="G50" s="10"/>
      <c r="H50" s="10"/>
      <c r="I50" s="10">
        <v>41517</v>
      </c>
      <c r="J50" s="16"/>
      <c r="K50" s="11">
        <f ca="1">SUM(K49,K42)</f>
        <v>1.680000000000291</v>
      </c>
      <c r="L50" s="16"/>
      <c r="M50" s="1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2.75" x14ac:dyDescent="0.2">
      <c r="A51" s="6">
        <v>50</v>
      </c>
      <c r="B51" s="17" t="s">
        <v>38</v>
      </c>
      <c r="C51" s="17" t="s">
        <v>39</v>
      </c>
      <c r="D51" s="18"/>
      <c r="E51" s="18"/>
      <c r="F51" s="18"/>
      <c r="G51" s="18"/>
      <c r="H51" s="18"/>
      <c r="I51" s="18">
        <v>41517</v>
      </c>
      <c r="J51" s="19"/>
      <c r="K51" s="20">
        <f ca="1">-MIN(K42/2,K50)</f>
        <v>-1.680000000000291</v>
      </c>
      <c r="L51" s="9">
        <f ca="1">ABS(K51)</f>
        <v>1.680000000000291</v>
      </c>
      <c r="M51" s="21"/>
    </row>
    <row r="52" spans="1:32" ht="13.5" thickBot="1" x14ac:dyDescent="0.25">
      <c r="A52" s="1">
        <v>51</v>
      </c>
      <c r="B52" s="13" t="s">
        <v>17</v>
      </c>
      <c r="C52" s="13" t="s">
        <v>18</v>
      </c>
      <c r="D52" s="23"/>
      <c r="E52" s="23"/>
      <c r="F52" s="23"/>
      <c r="G52" s="23"/>
      <c r="H52" s="23"/>
      <c r="I52" s="10">
        <v>41517</v>
      </c>
      <c r="J52" s="16"/>
      <c r="K52" s="12"/>
      <c r="L52" s="14"/>
      <c r="M52" s="16">
        <f ca="1">-MAX(0,K50-L51)</f>
        <v>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2.75" x14ac:dyDescent="0.2">
      <c r="A53" s="31">
        <v>52</v>
      </c>
      <c r="B53" s="31" t="s">
        <v>9</v>
      </c>
      <c r="C53" s="31" t="s">
        <v>13</v>
      </c>
      <c r="D53" s="32"/>
      <c r="E53" s="32"/>
      <c r="F53" s="32"/>
      <c r="G53" s="32"/>
      <c r="H53" s="32"/>
      <c r="I53" s="32">
        <v>41518</v>
      </c>
      <c r="J53" s="33">
        <v>980</v>
      </c>
      <c r="K53" s="34"/>
      <c r="L53" s="34"/>
      <c r="M53" s="34"/>
    </row>
    <row r="54" spans="1:32" ht="12.75" x14ac:dyDescent="0.2">
      <c r="A54" s="6">
        <v>53</v>
      </c>
      <c r="B54" s="6" t="s">
        <v>9</v>
      </c>
      <c r="C54" s="6" t="s">
        <v>13</v>
      </c>
      <c r="D54" s="7"/>
      <c r="E54" s="7"/>
      <c r="F54" s="7"/>
      <c r="G54" s="7"/>
      <c r="H54" s="7"/>
      <c r="I54" s="7">
        <v>41640</v>
      </c>
      <c r="J54" s="8">
        <v>980</v>
      </c>
      <c r="K54" s="9"/>
      <c r="L54" s="9"/>
      <c r="M54" s="9"/>
    </row>
    <row r="55" spans="1:32" ht="12.75" x14ac:dyDescent="0.2">
      <c r="A55" s="6">
        <v>54</v>
      </c>
      <c r="B55" s="6" t="s">
        <v>9</v>
      </c>
      <c r="C55" s="6" t="s">
        <v>13</v>
      </c>
      <c r="D55" s="7"/>
      <c r="E55" s="7"/>
      <c r="F55" s="7"/>
      <c r="G55" s="7"/>
      <c r="H55" s="7"/>
      <c r="I55" s="7">
        <v>41760</v>
      </c>
      <c r="J55" s="8">
        <v>490</v>
      </c>
      <c r="K55" s="9"/>
      <c r="L55" s="9"/>
      <c r="M55" s="9"/>
    </row>
    <row r="56" spans="1:32" s="47" customFormat="1" ht="12.75" x14ac:dyDescent="0.2">
      <c r="A56" s="35">
        <v>55</v>
      </c>
      <c r="B56" s="35" t="s">
        <v>35</v>
      </c>
      <c r="C56" s="35"/>
      <c r="D56" s="42"/>
      <c r="E56" s="42"/>
      <c r="F56" s="42"/>
      <c r="G56" s="42"/>
      <c r="H56" s="42"/>
      <c r="I56" s="43">
        <v>41882</v>
      </c>
      <c r="J56" s="40"/>
      <c r="K56" s="41">
        <f ca="1">SUMIF(I53:I55,"&lt;="&amp;TODAY(),J53:J55)</f>
        <v>2450</v>
      </c>
      <c r="L56" s="45"/>
      <c r="M56" s="38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1:32" ht="12.75" x14ac:dyDescent="0.2">
      <c r="A57" s="6">
        <v>56</v>
      </c>
      <c r="B57" s="6"/>
      <c r="C57" s="6"/>
      <c r="D57" s="7"/>
      <c r="E57" s="7"/>
      <c r="F57" s="7"/>
      <c r="G57" s="7"/>
      <c r="H57" s="7"/>
      <c r="I57" s="7">
        <v>41548</v>
      </c>
      <c r="J57" s="8">
        <v>-484.73</v>
      </c>
      <c r="K57" s="9"/>
      <c r="L57" s="8"/>
      <c r="M57" s="9"/>
    </row>
    <row r="58" spans="1:32" ht="12.75" x14ac:dyDescent="0.2">
      <c r="A58" s="6">
        <v>57</v>
      </c>
      <c r="B58" s="6"/>
      <c r="C58" s="6"/>
      <c r="D58" s="7"/>
      <c r="E58" s="7"/>
      <c r="F58" s="7"/>
      <c r="G58" s="7"/>
      <c r="H58" s="7"/>
      <c r="I58" s="7">
        <v>41671</v>
      </c>
      <c r="J58" s="8">
        <v>-144.87</v>
      </c>
      <c r="K58" s="9"/>
      <c r="L58" s="8"/>
      <c r="M58" s="9"/>
    </row>
    <row r="59" spans="1:32" ht="12.75" x14ac:dyDescent="0.2">
      <c r="A59" s="6">
        <v>58</v>
      </c>
      <c r="B59" s="6"/>
      <c r="C59" s="6"/>
      <c r="D59" s="7"/>
      <c r="E59" s="7"/>
      <c r="F59" s="7"/>
      <c r="G59" s="7"/>
      <c r="H59" s="7"/>
      <c r="I59" s="7">
        <v>41699</v>
      </c>
      <c r="J59" s="8">
        <v>-300.91000000000003</v>
      </c>
      <c r="K59" s="9"/>
      <c r="L59" s="8"/>
      <c r="M59" s="9"/>
    </row>
    <row r="60" spans="1:32" ht="12.75" x14ac:dyDescent="0.2">
      <c r="A60" s="6">
        <v>59</v>
      </c>
      <c r="B60" s="6"/>
      <c r="C60" s="6"/>
      <c r="D60" s="7"/>
      <c r="E60" s="7"/>
      <c r="F60" s="7"/>
      <c r="G60" s="7"/>
      <c r="H60" s="7"/>
      <c r="I60" s="7">
        <v>41730</v>
      </c>
      <c r="J60" s="8">
        <v>-560.30999999999995</v>
      </c>
      <c r="K60" s="9"/>
      <c r="L60" s="8"/>
      <c r="M60" s="9"/>
    </row>
    <row r="61" spans="1:32" ht="12.75" x14ac:dyDescent="0.2">
      <c r="A61" s="6">
        <v>60</v>
      </c>
      <c r="B61" s="6"/>
      <c r="C61" s="6"/>
      <c r="D61" s="7"/>
      <c r="E61" s="7"/>
      <c r="F61" s="7"/>
      <c r="G61" s="7"/>
      <c r="H61" s="7"/>
      <c r="I61" s="7">
        <v>41791</v>
      </c>
      <c r="J61" s="8">
        <v>-566.29</v>
      </c>
      <c r="K61" s="9"/>
      <c r="L61" s="8"/>
      <c r="M61" s="9"/>
    </row>
    <row r="62" spans="1:32" ht="12.75" x14ac:dyDescent="0.2">
      <c r="A62" s="6">
        <v>61</v>
      </c>
      <c r="B62" s="6"/>
      <c r="C62" s="6"/>
      <c r="D62" s="7"/>
      <c r="E62" s="7"/>
      <c r="F62" s="7"/>
      <c r="G62" s="7"/>
      <c r="H62" s="7"/>
      <c r="I62" s="7">
        <v>41852</v>
      </c>
      <c r="J62" s="8">
        <v>-240</v>
      </c>
      <c r="K62" s="9"/>
      <c r="L62" s="9"/>
      <c r="M62" s="9"/>
    </row>
    <row r="63" spans="1:32" s="47" customFormat="1" ht="12.75" x14ac:dyDescent="0.2">
      <c r="A63" s="35">
        <v>62</v>
      </c>
      <c r="B63" s="35" t="s">
        <v>36</v>
      </c>
      <c r="C63" s="35"/>
      <c r="D63" s="43"/>
      <c r="E63" s="43"/>
      <c r="F63" s="43"/>
      <c r="G63" s="43"/>
      <c r="H63" s="43"/>
      <c r="I63" s="43">
        <v>41882</v>
      </c>
      <c r="J63" s="40"/>
      <c r="K63" s="40">
        <f ca="1">SUMIF(I57:I62,"&lt;="&amp;TODAY(),J57:J62)</f>
        <v>-2297.1099999999997</v>
      </c>
      <c r="L63" s="45"/>
      <c r="M63" s="45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</row>
    <row r="64" spans="1:32" ht="12.75" x14ac:dyDescent="0.2">
      <c r="A64" s="1">
        <v>63</v>
      </c>
      <c r="B64" s="13" t="s">
        <v>14</v>
      </c>
      <c r="C64" s="13"/>
      <c r="D64" s="10"/>
      <c r="E64" s="10"/>
      <c r="F64" s="10"/>
      <c r="G64" s="10"/>
      <c r="H64" s="10"/>
      <c r="I64" s="10">
        <v>41882</v>
      </c>
      <c r="J64" s="16"/>
      <c r="K64" s="11">
        <f ca="1">SUM(K63,K56)</f>
        <v>152.89000000000033</v>
      </c>
      <c r="L64" s="16"/>
      <c r="M64" s="1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2.75" x14ac:dyDescent="0.2">
      <c r="A65" s="6">
        <v>64</v>
      </c>
      <c r="B65" s="17" t="s">
        <v>38</v>
      </c>
      <c r="C65" s="17" t="s">
        <v>39</v>
      </c>
      <c r="D65" s="18"/>
      <c r="E65" s="18"/>
      <c r="F65" s="18"/>
      <c r="G65" s="18"/>
      <c r="H65" s="18"/>
      <c r="I65" s="18">
        <v>41882</v>
      </c>
      <c r="J65" s="19"/>
      <c r="K65" s="20">
        <f ca="1">-MIN(K56/2,K64)</f>
        <v>-152.89000000000033</v>
      </c>
      <c r="L65" s="9">
        <f ca="1">ABS(K65)</f>
        <v>152.89000000000033</v>
      </c>
      <c r="M65" s="21"/>
    </row>
    <row r="66" spans="1:32" ht="13.5" thickBot="1" x14ac:dyDescent="0.25">
      <c r="A66" s="1">
        <v>65</v>
      </c>
      <c r="B66" s="13" t="s">
        <v>17</v>
      </c>
      <c r="C66" s="13" t="s">
        <v>18</v>
      </c>
      <c r="D66" s="23"/>
      <c r="E66" s="23"/>
      <c r="F66" s="23"/>
      <c r="G66" s="23"/>
      <c r="H66" s="23"/>
      <c r="I66" s="10">
        <v>41882</v>
      </c>
      <c r="J66" s="16"/>
      <c r="K66" s="12"/>
      <c r="L66" s="14"/>
      <c r="M66" s="16">
        <f ca="1">-MAX(0,K64-L65)</f>
        <v>0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2.75" x14ac:dyDescent="0.2">
      <c r="A67" s="31">
        <v>66</v>
      </c>
      <c r="B67" s="31" t="s">
        <v>9</v>
      </c>
      <c r="C67" s="31" t="s">
        <v>13</v>
      </c>
      <c r="D67" s="32"/>
      <c r="E67" s="32"/>
      <c r="F67" s="32"/>
      <c r="G67" s="32"/>
      <c r="H67" s="32"/>
      <c r="I67" s="32">
        <v>41883</v>
      </c>
      <c r="J67" s="33">
        <v>850</v>
      </c>
      <c r="K67" s="34"/>
      <c r="L67" s="34"/>
      <c r="M67" s="34"/>
    </row>
    <row r="68" spans="1:32" ht="12.75" x14ac:dyDescent="0.2">
      <c r="A68" s="6">
        <v>67</v>
      </c>
      <c r="B68" s="6" t="s">
        <v>9</v>
      </c>
      <c r="C68" s="6" t="s">
        <v>13</v>
      </c>
      <c r="D68" s="7"/>
      <c r="E68" s="7"/>
      <c r="F68" s="7"/>
      <c r="G68" s="7"/>
      <c r="H68" s="7"/>
      <c r="I68" s="7">
        <v>42005</v>
      </c>
      <c r="J68" s="8">
        <v>850</v>
      </c>
      <c r="K68" s="9"/>
      <c r="L68" s="9"/>
      <c r="M68" s="9"/>
    </row>
    <row r="69" spans="1:32" ht="12.75" x14ac:dyDescent="0.2">
      <c r="A69" s="6">
        <v>68</v>
      </c>
      <c r="B69" s="6" t="s">
        <v>9</v>
      </c>
      <c r="C69" s="6" t="s">
        <v>13</v>
      </c>
      <c r="D69" s="7"/>
      <c r="E69" s="7"/>
      <c r="F69" s="7"/>
      <c r="G69" s="7"/>
      <c r="H69" s="7"/>
      <c r="I69" s="7">
        <v>42125</v>
      </c>
      <c r="J69" s="8">
        <v>850</v>
      </c>
      <c r="K69" s="9"/>
      <c r="L69" s="9"/>
      <c r="M69" s="9"/>
    </row>
    <row r="70" spans="1:32" s="47" customFormat="1" ht="12.75" x14ac:dyDescent="0.2">
      <c r="A70" s="35">
        <v>69</v>
      </c>
      <c r="B70" s="35" t="s">
        <v>35</v>
      </c>
      <c r="C70" s="35"/>
      <c r="D70" s="42"/>
      <c r="E70" s="42"/>
      <c r="F70" s="42"/>
      <c r="G70" s="42"/>
      <c r="H70" s="42"/>
      <c r="I70" s="43">
        <v>42247</v>
      </c>
      <c r="J70" s="40"/>
      <c r="K70" s="41">
        <f ca="1">SUMIF(I67:I69,"&lt;="&amp;TODAY(),J67:J69)</f>
        <v>2550</v>
      </c>
      <c r="L70" s="45"/>
      <c r="M70" s="38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</row>
    <row r="71" spans="1:32" ht="12.75" x14ac:dyDescent="0.2">
      <c r="A71" s="6">
        <v>70</v>
      </c>
      <c r="B71" s="6"/>
      <c r="C71" s="6"/>
      <c r="D71" s="7"/>
      <c r="E71" s="7"/>
      <c r="F71" s="7"/>
      <c r="G71" s="7"/>
      <c r="H71" s="7"/>
      <c r="I71" s="7">
        <v>41944</v>
      </c>
      <c r="J71" s="8">
        <v>-208.17</v>
      </c>
      <c r="K71" s="9"/>
      <c r="L71" s="8"/>
      <c r="M71" s="9"/>
    </row>
    <row r="72" spans="1:32" ht="12.75" x14ac:dyDescent="0.2">
      <c r="A72" s="6">
        <v>71</v>
      </c>
      <c r="B72" s="6"/>
      <c r="C72" s="6"/>
      <c r="D72" s="7"/>
      <c r="E72" s="7"/>
      <c r="F72" s="7"/>
      <c r="G72" s="7"/>
      <c r="H72" s="7"/>
      <c r="I72" s="7">
        <v>42125</v>
      </c>
      <c r="J72" s="8">
        <v>-344.92</v>
      </c>
      <c r="K72" s="9"/>
      <c r="L72" s="8"/>
      <c r="M72" s="9"/>
    </row>
    <row r="73" spans="1:32" ht="12.75" x14ac:dyDescent="0.2">
      <c r="A73" s="6">
        <v>72</v>
      </c>
      <c r="B73" s="6"/>
      <c r="C73" s="6"/>
      <c r="D73" s="7"/>
      <c r="E73" s="7"/>
      <c r="F73" s="7"/>
      <c r="G73" s="7"/>
      <c r="H73" s="7"/>
      <c r="I73" s="7">
        <v>42217</v>
      </c>
      <c r="J73" s="8">
        <v>-257.51</v>
      </c>
      <c r="K73" s="9"/>
      <c r="L73" s="9"/>
      <c r="M73" s="9"/>
    </row>
    <row r="74" spans="1:32" s="47" customFormat="1" ht="12.75" x14ac:dyDescent="0.2">
      <c r="A74" s="35">
        <v>73</v>
      </c>
      <c r="B74" s="35" t="s">
        <v>36</v>
      </c>
      <c r="C74" s="35"/>
      <c r="D74" s="43"/>
      <c r="E74" s="43"/>
      <c r="F74" s="43"/>
      <c r="G74" s="43"/>
      <c r="H74" s="43"/>
      <c r="I74" s="43">
        <v>42247</v>
      </c>
      <c r="J74" s="40"/>
      <c r="K74" s="40">
        <f ca="1">SUMIF(I71:I73,"&lt;="&amp;TODAY(),J71:J73)</f>
        <v>-810.6</v>
      </c>
      <c r="L74" s="45"/>
      <c r="M74" s="45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</row>
    <row r="75" spans="1:32" ht="12.75" x14ac:dyDescent="0.2">
      <c r="A75" s="1">
        <v>74</v>
      </c>
      <c r="B75" s="13" t="s">
        <v>14</v>
      </c>
      <c r="C75" s="13"/>
      <c r="D75" s="10"/>
      <c r="E75" s="10"/>
      <c r="F75" s="10"/>
      <c r="G75" s="10"/>
      <c r="H75" s="10"/>
      <c r="I75" s="10">
        <v>42247</v>
      </c>
      <c r="J75" s="16"/>
      <c r="K75" s="11">
        <f ca="1">SUM(K74,K70)</f>
        <v>1739.4</v>
      </c>
      <c r="L75" s="16"/>
      <c r="M75" s="1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2.75" x14ac:dyDescent="0.2">
      <c r="A76" s="6">
        <v>75</v>
      </c>
      <c r="B76" s="17" t="s">
        <v>38</v>
      </c>
      <c r="C76" s="17" t="s">
        <v>39</v>
      </c>
      <c r="D76" s="18"/>
      <c r="E76" s="18"/>
      <c r="F76" s="18"/>
      <c r="G76" s="18"/>
      <c r="H76" s="18"/>
      <c r="I76" s="18">
        <v>42247</v>
      </c>
      <c r="J76" s="19"/>
      <c r="K76" s="20">
        <f ca="1">-MIN(K70/2,K75)</f>
        <v>-1275</v>
      </c>
      <c r="L76" s="9">
        <f ca="1">ABS(K76)</f>
        <v>1275</v>
      </c>
      <c r="M76" s="21"/>
    </row>
    <row r="77" spans="1:32" ht="13.5" thickBot="1" x14ac:dyDescent="0.25">
      <c r="A77" s="1">
        <v>76</v>
      </c>
      <c r="B77" s="13" t="s">
        <v>17</v>
      </c>
      <c r="C77" s="13" t="s">
        <v>18</v>
      </c>
      <c r="D77" s="23"/>
      <c r="E77" s="23"/>
      <c r="F77" s="23"/>
      <c r="G77" s="23"/>
      <c r="H77" s="23"/>
      <c r="I77" s="10">
        <v>42247</v>
      </c>
      <c r="J77" s="16"/>
      <c r="K77" s="12"/>
      <c r="L77" s="14"/>
      <c r="M77" s="16">
        <f ca="1">-MAX(0,K75-L76)</f>
        <v>-464.40000000000009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2.75" x14ac:dyDescent="0.2">
      <c r="A78" s="31">
        <v>77</v>
      </c>
      <c r="B78" s="31" t="s">
        <v>9</v>
      </c>
      <c r="C78" s="31" t="s">
        <v>13</v>
      </c>
      <c r="D78" s="32"/>
      <c r="E78" s="32"/>
      <c r="F78" s="32"/>
      <c r="G78" s="32"/>
      <c r="H78" s="32"/>
      <c r="I78" s="32">
        <v>42248</v>
      </c>
      <c r="J78" s="33">
        <v>1000</v>
      </c>
      <c r="K78" s="34"/>
      <c r="L78" s="34"/>
      <c r="M78" s="34"/>
    </row>
    <row r="79" spans="1:32" ht="12.75" x14ac:dyDescent="0.2">
      <c r="A79" s="6">
        <v>78</v>
      </c>
      <c r="B79" s="6" t="s">
        <v>9</v>
      </c>
      <c r="C79" s="6" t="s">
        <v>13</v>
      </c>
      <c r="D79" s="7"/>
      <c r="E79" s="7"/>
      <c r="F79" s="7"/>
      <c r="G79" s="7"/>
      <c r="H79" s="7"/>
      <c r="I79" s="7">
        <v>42370</v>
      </c>
      <c r="J79" s="8">
        <v>1000</v>
      </c>
      <c r="K79" s="9"/>
      <c r="L79" s="9"/>
      <c r="M79" s="9"/>
    </row>
    <row r="80" spans="1:32" ht="12.75" x14ac:dyDescent="0.2">
      <c r="A80" s="6">
        <v>79</v>
      </c>
      <c r="B80" s="6" t="s">
        <v>9</v>
      </c>
      <c r="C80" s="6" t="s">
        <v>13</v>
      </c>
      <c r="D80" s="7"/>
      <c r="E80" s="7"/>
      <c r="F80" s="7"/>
      <c r="G80" s="7"/>
      <c r="H80" s="7"/>
      <c r="I80" s="7">
        <v>42491</v>
      </c>
      <c r="J80" s="8">
        <v>1000</v>
      </c>
      <c r="K80" s="9"/>
      <c r="L80" s="9"/>
      <c r="M80" s="9"/>
    </row>
    <row r="81" spans="1:32" s="47" customFormat="1" ht="12.75" x14ac:dyDescent="0.2">
      <c r="A81" s="35">
        <v>80</v>
      </c>
      <c r="B81" s="35" t="s">
        <v>35</v>
      </c>
      <c r="C81" s="35"/>
      <c r="D81" s="42"/>
      <c r="E81" s="42"/>
      <c r="F81" s="42"/>
      <c r="G81" s="42"/>
      <c r="H81" s="42"/>
      <c r="I81" s="43">
        <v>42613</v>
      </c>
      <c r="J81" s="40"/>
      <c r="K81" s="41">
        <f ca="1">SUMIF(I78:I80,"&lt;="&amp;TODAY(),J78:J80)</f>
        <v>3000</v>
      </c>
      <c r="L81" s="45"/>
      <c r="M81" s="38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</row>
    <row r="82" spans="1:32" ht="12.75" x14ac:dyDescent="0.2">
      <c r="A82" s="6">
        <v>81</v>
      </c>
      <c r="B82" s="6"/>
      <c r="C82" s="6"/>
      <c r="D82" s="7"/>
      <c r="E82" s="7"/>
      <c r="F82" s="7"/>
      <c r="G82" s="7"/>
      <c r="H82" s="7"/>
      <c r="I82" s="7">
        <v>42339</v>
      </c>
      <c r="J82" s="8">
        <v>-68.39</v>
      </c>
      <c r="K82" s="9"/>
      <c r="L82" s="8"/>
      <c r="M82" s="9"/>
    </row>
    <row r="83" spans="1:32" ht="12.75" x14ac:dyDescent="0.2">
      <c r="A83" s="6">
        <v>82</v>
      </c>
      <c r="B83" s="6"/>
      <c r="C83" s="6"/>
      <c r="D83" s="7"/>
      <c r="E83" s="7"/>
      <c r="F83" s="7"/>
      <c r="G83" s="7"/>
      <c r="H83" s="7"/>
      <c r="I83" s="7">
        <v>42370</v>
      </c>
      <c r="J83" s="8">
        <v>-149.38999999999999</v>
      </c>
      <c r="K83" s="9"/>
      <c r="L83" s="8"/>
      <c r="M83" s="9"/>
    </row>
    <row r="84" spans="1:32" ht="12.75" x14ac:dyDescent="0.2">
      <c r="A84" s="6">
        <v>83</v>
      </c>
      <c r="B84" s="6"/>
      <c r="C84" s="6"/>
      <c r="D84" s="7"/>
      <c r="E84" s="7"/>
      <c r="F84" s="7"/>
      <c r="G84" s="7"/>
      <c r="H84" s="7"/>
      <c r="I84" s="7">
        <v>42401</v>
      </c>
      <c r="J84" s="8">
        <v>-287.94</v>
      </c>
      <c r="K84" s="9"/>
      <c r="L84" s="9"/>
      <c r="M84" s="9"/>
    </row>
    <row r="85" spans="1:32" ht="12.75" x14ac:dyDescent="0.2">
      <c r="A85" s="6">
        <v>84</v>
      </c>
      <c r="B85" s="6"/>
      <c r="C85" s="6"/>
      <c r="D85" s="7"/>
      <c r="E85" s="7"/>
      <c r="F85" s="7"/>
      <c r="G85" s="7"/>
      <c r="H85" s="7"/>
      <c r="I85" s="7">
        <v>42461</v>
      </c>
      <c r="J85" s="8">
        <v>-189</v>
      </c>
      <c r="K85" s="9"/>
      <c r="L85" s="9"/>
      <c r="M85" s="9"/>
    </row>
    <row r="86" spans="1:32" ht="12.75" x14ac:dyDescent="0.2">
      <c r="A86" s="6">
        <v>85</v>
      </c>
      <c r="B86" s="6"/>
      <c r="C86" s="6"/>
      <c r="D86" s="7"/>
      <c r="E86" s="7"/>
      <c r="F86" s="7"/>
      <c r="G86" s="7"/>
      <c r="H86" s="7"/>
      <c r="I86" s="7">
        <v>42583</v>
      </c>
      <c r="J86" s="8">
        <v>-2001.4</v>
      </c>
      <c r="K86" s="9"/>
      <c r="L86" s="9"/>
      <c r="M86" s="9"/>
    </row>
    <row r="87" spans="1:32" s="47" customFormat="1" ht="12.75" x14ac:dyDescent="0.2">
      <c r="A87" s="35">
        <v>86</v>
      </c>
      <c r="B87" s="35" t="s">
        <v>36</v>
      </c>
      <c r="C87" s="35"/>
      <c r="D87" s="43"/>
      <c r="E87" s="43"/>
      <c r="F87" s="43"/>
      <c r="G87" s="43"/>
      <c r="H87" s="43"/>
      <c r="I87" s="43">
        <v>42613</v>
      </c>
      <c r="J87" s="40"/>
      <c r="K87" s="40">
        <f ca="1">SUMIF(I82:I86,"&lt;="&amp;TODAY(),J82:J86)</f>
        <v>-2696.12</v>
      </c>
      <c r="L87" s="45"/>
      <c r="M87" s="45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</row>
    <row r="88" spans="1:32" ht="12.75" x14ac:dyDescent="0.2">
      <c r="A88" s="1">
        <v>87</v>
      </c>
      <c r="B88" s="13" t="s">
        <v>14</v>
      </c>
      <c r="C88" s="13"/>
      <c r="D88" s="10"/>
      <c r="E88" s="10"/>
      <c r="F88" s="10"/>
      <c r="G88" s="10"/>
      <c r="H88" s="10"/>
      <c r="I88" s="10">
        <v>42613</v>
      </c>
      <c r="J88" s="16"/>
      <c r="K88" s="11">
        <f ca="1">SUM(K87,K81)</f>
        <v>303.88000000000011</v>
      </c>
      <c r="L88" s="16"/>
      <c r="M88" s="1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2.75" x14ac:dyDescent="0.2">
      <c r="A89" s="6">
        <v>88</v>
      </c>
      <c r="B89" s="17" t="s">
        <v>38</v>
      </c>
      <c r="C89" s="17" t="s">
        <v>39</v>
      </c>
      <c r="D89" s="18"/>
      <c r="E89" s="18"/>
      <c r="F89" s="18"/>
      <c r="G89" s="18"/>
      <c r="H89" s="18"/>
      <c r="I89" s="18">
        <v>42613</v>
      </c>
      <c r="J89" s="19"/>
      <c r="K89" s="20">
        <f ca="1">-MIN(K81/2,K88)</f>
        <v>-303.88000000000011</v>
      </c>
      <c r="L89" s="9">
        <f ca="1">ABS(K89)</f>
        <v>303.88000000000011</v>
      </c>
      <c r="M89" s="21"/>
    </row>
    <row r="90" spans="1:32" ht="13.5" thickBot="1" x14ac:dyDescent="0.25">
      <c r="A90" s="1">
        <v>89</v>
      </c>
      <c r="B90" s="13" t="s">
        <v>17</v>
      </c>
      <c r="C90" s="13" t="s">
        <v>18</v>
      </c>
      <c r="D90" s="23"/>
      <c r="E90" s="23"/>
      <c r="F90" s="23"/>
      <c r="G90" s="23"/>
      <c r="H90" s="23"/>
      <c r="I90" s="10">
        <v>42613</v>
      </c>
      <c r="J90" s="16"/>
      <c r="K90" s="12"/>
      <c r="L90" s="14"/>
      <c r="M90" s="16">
        <f ca="1">-MAX(0,K88-L89)</f>
        <v>0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2.75" x14ac:dyDescent="0.2">
      <c r="A91" s="31">
        <v>90</v>
      </c>
      <c r="B91" s="31" t="s">
        <v>9</v>
      </c>
      <c r="C91" s="31" t="s">
        <v>13</v>
      </c>
      <c r="D91" s="32"/>
      <c r="E91" s="32"/>
      <c r="F91" s="32"/>
      <c r="G91" s="32"/>
      <c r="H91" s="32"/>
      <c r="I91" s="32">
        <v>42614</v>
      </c>
      <c r="J91" s="33">
        <v>1100</v>
      </c>
      <c r="K91" s="34"/>
      <c r="L91" s="34"/>
      <c r="M91" s="34"/>
    </row>
    <row r="92" spans="1:32" ht="12.75" x14ac:dyDescent="0.2">
      <c r="A92" s="6">
        <v>91</v>
      </c>
      <c r="B92" s="6" t="s">
        <v>9</v>
      </c>
      <c r="C92" s="6" t="s">
        <v>13</v>
      </c>
      <c r="D92" s="7"/>
      <c r="E92" s="7"/>
      <c r="F92" s="7"/>
      <c r="G92" s="7"/>
      <c r="H92" s="7"/>
      <c r="I92" s="7">
        <v>42736</v>
      </c>
      <c r="J92" s="8">
        <v>1100</v>
      </c>
      <c r="K92" s="9"/>
      <c r="L92" s="9"/>
      <c r="M92" s="9"/>
    </row>
    <row r="93" spans="1:32" ht="12.75" x14ac:dyDescent="0.2">
      <c r="A93" s="6">
        <v>92</v>
      </c>
      <c r="B93" s="6" t="s">
        <v>9</v>
      </c>
      <c r="C93" s="6" t="s">
        <v>13</v>
      </c>
      <c r="D93" s="7"/>
      <c r="E93" s="7"/>
      <c r="F93" s="7"/>
      <c r="G93" s="7"/>
      <c r="H93" s="7"/>
      <c r="I93" s="7">
        <v>42856</v>
      </c>
      <c r="J93" s="8">
        <v>1100</v>
      </c>
      <c r="K93" s="9"/>
      <c r="L93" s="9"/>
      <c r="M93" s="9"/>
    </row>
    <row r="94" spans="1:32" s="47" customFormat="1" ht="12.75" x14ac:dyDescent="0.2">
      <c r="A94" s="35">
        <v>93</v>
      </c>
      <c r="B94" s="35" t="s">
        <v>35</v>
      </c>
      <c r="C94" s="35"/>
      <c r="D94" s="42"/>
      <c r="E94" s="42"/>
      <c r="F94" s="42"/>
      <c r="G94" s="42"/>
      <c r="H94" s="42"/>
      <c r="I94" s="43">
        <v>42613</v>
      </c>
      <c r="J94" s="40"/>
      <c r="K94" s="41">
        <f ca="1">SUMIF(I91:I93,"&lt;="&amp;TODAY(),J91:J93)</f>
        <v>3300</v>
      </c>
      <c r="L94" s="45"/>
      <c r="M94" s="38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</row>
    <row r="95" spans="1:32" ht="12.75" x14ac:dyDescent="0.2">
      <c r="A95" s="6">
        <v>94</v>
      </c>
      <c r="B95" s="6"/>
      <c r="C95" s="6"/>
      <c r="D95" s="7"/>
      <c r="E95" s="7"/>
      <c r="F95" s="7"/>
      <c r="G95" s="7"/>
      <c r="H95" s="7"/>
      <c r="I95" s="7">
        <v>42705</v>
      </c>
      <c r="J95" s="8">
        <v>-476.9</v>
      </c>
      <c r="K95" s="9"/>
      <c r="L95" s="8"/>
      <c r="M95" s="9"/>
    </row>
    <row r="96" spans="1:32" ht="12.75" x14ac:dyDescent="0.2">
      <c r="A96" s="6">
        <v>95</v>
      </c>
      <c r="B96" s="6"/>
      <c r="C96" s="6"/>
      <c r="D96" s="7"/>
      <c r="E96" s="7"/>
      <c r="F96" s="7"/>
      <c r="G96" s="7"/>
      <c r="H96" s="7"/>
      <c r="I96" s="7">
        <v>42736</v>
      </c>
      <c r="J96" s="8">
        <v>-150.35</v>
      </c>
      <c r="K96" s="9"/>
      <c r="L96" s="8"/>
      <c r="M96" s="9"/>
    </row>
    <row r="97" spans="1:32" ht="12.75" x14ac:dyDescent="0.2">
      <c r="A97" s="6">
        <v>96</v>
      </c>
      <c r="B97" s="6"/>
      <c r="C97" s="6"/>
      <c r="D97" s="7"/>
      <c r="E97" s="7"/>
      <c r="F97" s="7"/>
      <c r="G97" s="7"/>
      <c r="H97" s="7"/>
      <c r="I97" s="7">
        <v>42767</v>
      </c>
      <c r="J97" s="8">
        <v>-267.64</v>
      </c>
      <c r="K97" s="9"/>
      <c r="L97" s="8"/>
      <c r="M97" s="9"/>
    </row>
    <row r="98" spans="1:32" ht="12.75" x14ac:dyDescent="0.2">
      <c r="A98" s="6">
        <v>97</v>
      </c>
      <c r="B98" s="6"/>
      <c r="C98" s="6"/>
      <c r="D98" s="7"/>
      <c r="E98" s="7"/>
      <c r="F98" s="7"/>
      <c r="G98" s="7"/>
      <c r="H98" s="7"/>
      <c r="I98" s="7">
        <v>42795</v>
      </c>
      <c r="J98" s="8">
        <v>-450</v>
      </c>
      <c r="K98" s="9"/>
      <c r="L98" s="8"/>
      <c r="M98" s="9"/>
    </row>
    <row r="99" spans="1:32" ht="12.75" x14ac:dyDescent="0.2">
      <c r="A99" s="6">
        <v>98</v>
      </c>
      <c r="B99" s="6"/>
      <c r="C99" s="6"/>
      <c r="D99" s="7"/>
      <c r="E99" s="7"/>
      <c r="F99" s="7"/>
      <c r="G99" s="7"/>
      <c r="H99" s="7"/>
      <c r="I99" s="7">
        <v>42917</v>
      </c>
      <c r="J99" s="8">
        <v>-309.2</v>
      </c>
      <c r="K99" s="9"/>
      <c r="L99" s="8"/>
      <c r="M99" s="9"/>
    </row>
    <row r="100" spans="1:32" ht="12.75" x14ac:dyDescent="0.2">
      <c r="A100" s="6">
        <v>99</v>
      </c>
      <c r="B100" s="6"/>
      <c r="C100" s="6"/>
      <c r="D100" s="7"/>
      <c r="E100" s="7"/>
      <c r="F100" s="7"/>
      <c r="G100" s="7"/>
      <c r="H100" s="7"/>
      <c r="I100" s="7">
        <v>42948</v>
      </c>
      <c r="J100" s="8">
        <v>-408.61</v>
      </c>
      <c r="K100" s="9"/>
      <c r="L100" s="9"/>
      <c r="M100" s="9"/>
    </row>
    <row r="101" spans="1:32" s="47" customFormat="1" ht="12.75" x14ac:dyDescent="0.2">
      <c r="A101" s="35">
        <v>100</v>
      </c>
      <c r="B101" s="35" t="s">
        <v>36</v>
      </c>
      <c r="C101" s="35"/>
      <c r="D101" s="43"/>
      <c r="E101" s="43"/>
      <c r="F101" s="43"/>
      <c r="G101" s="43"/>
      <c r="H101" s="43"/>
      <c r="I101" s="43">
        <v>42978</v>
      </c>
      <c r="J101" s="40"/>
      <c r="K101" s="40">
        <f ca="1">SUMIF(I95:I100,"&lt;="&amp;TODAY(),J95:J100)</f>
        <v>-2062.6999999999998</v>
      </c>
      <c r="L101" s="45"/>
      <c r="M101" s="45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</row>
    <row r="102" spans="1:32" ht="12.75" x14ac:dyDescent="0.2">
      <c r="A102" s="1">
        <v>101</v>
      </c>
      <c r="B102" s="36" t="s">
        <v>14</v>
      </c>
      <c r="C102" s="13"/>
      <c r="D102" s="10"/>
      <c r="E102" s="10"/>
      <c r="F102" s="10"/>
      <c r="G102" s="10"/>
      <c r="H102" s="10"/>
      <c r="I102" s="10">
        <v>42978</v>
      </c>
      <c r="J102" s="16"/>
      <c r="K102" s="11">
        <f ca="1">SUM(K101,K94)</f>
        <v>1237.3000000000002</v>
      </c>
      <c r="L102" s="16"/>
      <c r="M102" s="1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12.75" x14ac:dyDescent="0.2">
      <c r="A103" s="6">
        <v>102</v>
      </c>
      <c r="B103" s="17" t="s">
        <v>38</v>
      </c>
      <c r="C103" s="17" t="s">
        <v>39</v>
      </c>
      <c r="D103" s="18"/>
      <c r="E103" s="18"/>
      <c r="F103" s="18"/>
      <c r="G103" s="18"/>
      <c r="H103" s="18"/>
      <c r="I103" s="18">
        <v>42978</v>
      </c>
      <c r="J103" s="19"/>
      <c r="K103" s="20">
        <f ca="1">-MIN(K94/2,K102)</f>
        <v>-1237.3000000000002</v>
      </c>
      <c r="L103" s="9">
        <f ca="1">ABS(K103)</f>
        <v>1237.3000000000002</v>
      </c>
      <c r="M103" s="21"/>
    </row>
    <row r="104" spans="1:32" ht="13.5" thickBot="1" x14ac:dyDescent="0.25">
      <c r="A104" s="1">
        <v>103</v>
      </c>
      <c r="B104" s="13" t="s">
        <v>17</v>
      </c>
      <c r="C104" s="13" t="s">
        <v>18</v>
      </c>
      <c r="D104" s="23"/>
      <c r="E104" s="23"/>
      <c r="F104" s="23"/>
      <c r="G104" s="23"/>
      <c r="H104" s="23"/>
      <c r="I104" s="10">
        <v>42978</v>
      </c>
      <c r="J104" s="16"/>
      <c r="K104" s="12"/>
      <c r="L104" s="14"/>
      <c r="M104" s="16">
        <f ca="1">-MAX(0,K102-L103)</f>
        <v>0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2.75" x14ac:dyDescent="0.2">
      <c r="A105" s="31">
        <v>104</v>
      </c>
      <c r="B105" s="37" t="s">
        <v>9</v>
      </c>
      <c r="C105" s="37" t="s">
        <v>13</v>
      </c>
      <c r="D105" s="32"/>
      <c r="E105" s="32"/>
      <c r="F105" s="32"/>
      <c r="G105" s="32"/>
      <c r="H105" s="32"/>
      <c r="I105" s="32">
        <v>42979</v>
      </c>
      <c r="J105" s="33">
        <v>1100</v>
      </c>
      <c r="K105" s="34"/>
      <c r="L105" s="34"/>
      <c r="M105" s="34"/>
    </row>
    <row r="106" spans="1:32" ht="12.75" x14ac:dyDescent="0.2">
      <c r="A106" s="6">
        <v>105</v>
      </c>
      <c r="B106" s="6" t="s">
        <v>9</v>
      </c>
      <c r="C106" s="6" t="s">
        <v>13</v>
      </c>
      <c r="D106" s="7"/>
      <c r="E106" s="7"/>
      <c r="F106" s="7"/>
      <c r="G106" s="7"/>
      <c r="H106" s="7"/>
      <c r="I106" s="7">
        <v>43101</v>
      </c>
      <c r="J106" s="8">
        <v>1100</v>
      </c>
      <c r="K106" s="9"/>
      <c r="L106" s="9"/>
      <c r="M106" s="9"/>
    </row>
    <row r="107" spans="1:32" ht="12.75" x14ac:dyDescent="0.2">
      <c r="A107" s="6">
        <v>106</v>
      </c>
      <c r="B107" s="6" t="s">
        <v>9</v>
      </c>
      <c r="C107" s="6" t="s">
        <v>13</v>
      </c>
      <c r="D107" s="7"/>
      <c r="E107" s="7"/>
      <c r="F107" s="7"/>
      <c r="G107" s="7"/>
      <c r="H107" s="7"/>
      <c r="I107" s="7">
        <v>43221</v>
      </c>
      <c r="J107" s="8">
        <v>1100</v>
      </c>
      <c r="K107" s="9"/>
      <c r="L107" s="9"/>
      <c r="M107" s="9"/>
    </row>
    <row r="108" spans="1:32" s="47" customFormat="1" ht="12.75" x14ac:dyDescent="0.2">
      <c r="A108" s="35">
        <v>107</v>
      </c>
      <c r="B108" s="35" t="s">
        <v>35</v>
      </c>
      <c r="C108" s="35"/>
      <c r="D108" s="42"/>
      <c r="E108" s="42"/>
      <c r="F108" s="42"/>
      <c r="G108" s="42"/>
      <c r="H108" s="42"/>
      <c r="I108" s="43">
        <v>43343</v>
      </c>
      <c r="J108" s="40"/>
      <c r="K108" s="41">
        <f ca="1">SUMIF(I105:I107,"&lt;="&amp;TODAY(),J105:J107)</f>
        <v>2200</v>
      </c>
      <c r="L108" s="45"/>
      <c r="M108" s="38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</row>
    <row r="109" spans="1:32" ht="12.75" x14ac:dyDescent="0.2">
      <c r="A109" s="6">
        <v>108</v>
      </c>
      <c r="B109" s="35" t="s">
        <v>31</v>
      </c>
      <c r="C109" s="6" t="s">
        <v>19</v>
      </c>
      <c r="D109" s="6" t="s">
        <v>20</v>
      </c>
      <c r="E109" s="6" t="s">
        <v>21</v>
      </c>
      <c r="F109" s="6" t="s">
        <v>22</v>
      </c>
      <c r="G109" s="26" t="s">
        <v>23</v>
      </c>
      <c r="H109" s="27" t="str">
        <f t="shared" ref="H109:H112" si="0">HYPERLINK("https://github.com/SFUCSGSA/documents/blob/master/minutes/20170928_csgsa_minutes.pdf","2017-09-28")</f>
        <v>2017-09-28</v>
      </c>
      <c r="I109" s="7">
        <v>43022</v>
      </c>
      <c r="J109" s="8">
        <v>-18.7</v>
      </c>
      <c r="K109" s="9"/>
      <c r="L109" s="8"/>
      <c r="M109" s="9"/>
    </row>
    <row r="110" spans="1:32" ht="12.75" x14ac:dyDescent="0.2">
      <c r="A110" s="6">
        <v>109</v>
      </c>
      <c r="B110" s="6" t="s">
        <v>24</v>
      </c>
      <c r="C110" s="6" t="s">
        <v>25</v>
      </c>
      <c r="D110" s="6" t="s">
        <v>20</v>
      </c>
      <c r="E110" s="6" t="s">
        <v>21</v>
      </c>
      <c r="F110" s="6" t="s">
        <v>22</v>
      </c>
      <c r="G110" s="26" t="s">
        <v>23</v>
      </c>
      <c r="H110" s="27" t="str">
        <f t="shared" si="0"/>
        <v>2017-09-28</v>
      </c>
      <c r="I110" s="7">
        <v>43022</v>
      </c>
      <c r="J110" s="8">
        <v>-154.18</v>
      </c>
      <c r="K110" s="9"/>
      <c r="L110" s="8"/>
      <c r="M110" s="9"/>
    </row>
    <row r="111" spans="1:32" ht="12.75" x14ac:dyDescent="0.2">
      <c r="A111" s="6">
        <v>110</v>
      </c>
      <c r="B111" s="6" t="s">
        <v>24</v>
      </c>
      <c r="C111" s="6" t="s">
        <v>26</v>
      </c>
      <c r="D111" s="6" t="s">
        <v>20</v>
      </c>
      <c r="E111" s="6" t="s">
        <v>21</v>
      </c>
      <c r="F111" s="6" t="s">
        <v>22</v>
      </c>
      <c r="G111" s="26" t="s">
        <v>23</v>
      </c>
      <c r="H111" s="27" t="str">
        <f t="shared" si="0"/>
        <v>2017-09-28</v>
      </c>
      <c r="I111" s="7">
        <v>43064</v>
      </c>
      <c r="J111" s="8">
        <v>-127.38</v>
      </c>
      <c r="K111" s="9"/>
      <c r="L111" s="8"/>
      <c r="M111" s="9"/>
    </row>
    <row r="112" spans="1:32" ht="12.75" x14ac:dyDescent="0.2">
      <c r="A112" s="6">
        <v>111</v>
      </c>
      <c r="B112" s="6" t="s">
        <v>24</v>
      </c>
      <c r="C112" s="6" t="s">
        <v>27</v>
      </c>
      <c r="D112" s="6" t="s">
        <v>28</v>
      </c>
      <c r="E112" s="6" t="s">
        <v>29</v>
      </c>
      <c r="F112" s="6" t="s">
        <v>23</v>
      </c>
      <c r="G112" s="26" t="s">
        <v>30</v>
      </c>
      <c r="H112" s="27" t="str">
        <f t="shared" si="0"/>
        <v>2017-09-28</v>
      </c>
      <c r="I112" s="7">
        <v>43081</v>
      </c>
      <c r="J112" s="8">
        <v>-109.41</v>
      </c>
      <c r="K112" s="9"/>
      <c r="L112" s="8"/>
      <c r="M112" s="9"/>
    </row>
    <row r="113" spans="1:32" ht="12.75" x14ac:dyDescent="0.2">
      <c r="A113" s="6">
        <v>112</v>
      </c>
      <c r="B113" s="35" t="s">
        <v>31</v>
      </c>
      <c r="C113" s="35" t="s">
        <v>32</v>
      </c>
      <c r="D113" s="7"/>
      <c r="E113" s="7"/>
      <c r="F113" s="7"/>
      <c r="G113" s="7"/>
      <c r="H113" s="7"/>
      <c r="I113" s="7">
        <v>43070</v>
      </c>
      <c r="J113" s="8">
        <v>-237.71</v>
      </c>
      <c r="K113" s="9"/>
      <c r="L113" s="8"/>
      <c r="M113" s="9"/>
    </row>
    <row r="114" spans="1:32" ht="12.75" x14ac:dyDescent="0.2">
      <c r="A114" s="6">
        <v>113</v>
      </c>
      <c r="B114" s="6"/>
      <c r="C114" s="6"/>
      <c r="D114" s="7"/>
      <c r="E114" s="7"/>
      <c r="F114" s="7"/>
      <c r="G114" s="7"/>
      <c r="H114" s="7"/>
      <c r="I114" s="7"/>
      <c r="J114" s="8"/>
      <c r="K114" s="9"/>
      <c r="L114" s="9"/>
      <c r="M114" s="9"/>
    </row>
    <row r="115" spans="1:32" s="47" customFormat="1" ht="12.75" x14ac:dyDescent="0.2">
      <c r="A115" s="35">
        <v>114</v>
      </c>
      <c r="B115" s="35" t="s">
        <v>36</v>
      </c>
      <c r="C115" s="35"/>
      <c r="D115" s="43"/>
      <c r="E115" s="43"/>
      <c r="F115" s="43"/>
      <c r="G115" s="43"/>
      <c r="H115" s="43"/>
      <c r="I115" s="43">
        <v>43343</v>
      </c>
      <c r="J115" s="40"/>
      <c r="K115" s="40">
        <f ca="1">SUMIF(I109:I114,"&lt;="&amp;TODAY(),J109:J114)</f>
        <v>-647.38</v>
      </c>
      <c r="L115" s="45"/>
      <c r="M115" s="45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</row>
    <row r="116" spans="1:32" ht="12.75" x14ac:dyDescent="0.2">
      <c r="A116" s="4">
        <v>115</v>
      </c>
      <c r="B116" s="36" t="s">
        <v>37</v>
      </c>
      <c r="C116" s="15"/>
      <c r="D116" s="23"/>
      <c r="E116" s="23"/>
      <c r="F116" s="23"/>
      <c r="G116" s="23"/>
      <c r="H116" s="23"/>
      <c r="I116" s="23">
        <v>43343</v>
      </c>
      <c r="J116" s="16"/>
      <c r="K116" s="11">
        <f ca="1">SUM(K115,K108)</f>
        <v>1552.62</v>
      </c>
      <c r="L116" s="16"/>
      <c r="M116" s="14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spans="1:32" s="47" customFormat="1" ht="12.75" x14ac:dyDescent="0.2">
      <c r="A117" s="35">
        <v>115</v>
      </c>
      <c r="B117" s="35" t="s">
        <v>40</v>
      </c>
      <c r="C117" s="35"/>
      <c r="D117" s="43"/>
      <c r="E117" s="43"/>
      <c r="F117" s="43"/>
      <c r="G117" s="43"/>
      <c r="H117" s="43"/>
      <c r="I117" s="43">
        <v>43343</v>
      </c>
      <c r="J117" s="52"/>
      <c r="K117" s="41">
        <f ca="1">SUM(K115,SUM(J105:J107))</f>
        <v>2652.62</v>
      </c>
      <c r="L117" s="52"/>
      <c r="M117" s="45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</row>
    <row r="118" spans="1:32" ht="12.75" x14ac:dyDescent="0.2">
      <c r="A118" s="6">
        <v>116</v>
      </c>
      <c r="B118" s="35" t="s">
        <v>15</v>
      </c>
      <c r="C118" s="17" t="s">
        <v>39</v>
      </c>
      <c r="D118" s="18"/>
      <c r="E118" s="18"/>
      <c r="F118" s="18"/>
      <c r="G118" s="18"/>
      <c r="H118" s="18"/>
      <c r="I118" s="18">
        <v>43343</v>
      </c>
      <c r="J118" s="19"/>
      <c r="K118" s="20">
        <f ca="1">-MIN(SUM(J105:J107)/2,K117)</f>
        <v>-1650</v>
      </c>
      <c r="L118" s="9">
        <f ca="1">ABS(K118)</f>
        <v>1650</v>
      </c>
      <c r="M118" s="21"/>
    </row>
    <row r="119" spans="1:32" ht="12.75" x14ac:dyDescent="0.2">
      <c r="A119" s="1">
        <v>117</v>
      </c>
      <c r="B119" s="36" t="s">
        <v>17</v>
      </c>
      <c r="C119" s="13" t="s">
        <v>18</v>
      </c>
      <c r="D119" s="23"/>
      <c r="E119" s="23"/>
      <c r="F119" s="23"/>
      <c r="G119" s="23"/>
      <c r="H119" s="23"/>
      <c r="I119" s="10">
        <v>43343</v>
      </c>
      <c r="J119" s="16"/>
      <c r="K119" s="12"/>
      <c r="L119" s="14"/>
      <c r="M119" s="16">
        <f ca="1">-MAX(0,K117-L118)</f>
        <v>-1002.6199999999999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ht="13.5" thickBot="1" x14ac:dyDescent="0.25">
      <c r="A120" s="4">
        <v>118</v>
      </c>
      <c r="B120" s="36" t="s">
        <v>41</v>
      </c>
      <c r="C120" s="28"/>
      <c r="D120" s="28"/>
      <c r="E120" s="28"/>
      <c r="F120" s="28"/>
      <c r="G120" s="28"/>
      <c r="H120" s="28"/>
      <c r="I120" s="28"/>
      <c r="J120" s="12"/>
      <c r="K120" s="12"/>
      <c r="L120" s="29">
        <f ca="1">SUMIF(I1:I118,"&lt;="&amp;TODAY(),L1:L118)</f>
        <v>6569.1500000000015</v>
      </c>
      <c r="M120" s="29">
        <f ca="1">SUMIF(I1:I118,"&lt;="&amp;TODAY(),M1:M118)</f>
        <v>-920.49</v>
      </c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</row>
    <row r="121" spans="1:32" s="47" customFormat="1" ht="14.25" thickTop="1" thickBot="1" x14ac:dyDescent="0.25">
      <c r="A121" s="35">
        <v>118</v>
      </c>
      <c r="B121" s="35" t="s">
        <v>42</v>
      </c>
      <c r="C121" s="46"/>
      <c r="D121" s="46"/>
      <c r="E121" s="46"/>
      <c r="F121" s="46"/>
      <c r="G121" s="46"/>
      <c r="H121" s="46"/>
      <c r="I121" s="46"/>
      <c r="J121" s="38"/>
      <c r="K121" s="38"/>
      <c r="L121" s="53">
        <f ca="1">SUM(L2:L119)</f>
        <v>8219.1500000000015</v>
      </c>
      <c r="M121" s="53">
        <f ca="1">SUM(M2:M119)</f>
        <v>-1923.11</v>
      </c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</row>
    <row r="122" spans="1:32" ht="12.75" x14ac:dyDescent="0.2">
      <c r="J122" s="30"/>
      <c r="K122" s="30"/>
      <c r="L122" s="30"/>
      <c r="M122" s="30"/>
    </row>
    <row r="123" spans="1:32" ht="12.75" x14ac:dyDescent="0.2">
      <c r="J123" s="38"/>
      <c r="K123" s="30"/>
      <c r="L123" s="30"/>
      <c r="M123" s="30"/>
    </row>
    <row r="124" spans="1:32" ht="12.75" x14ac:dyDescent="0.2">
      <c r="J124" s="30"/>
      <c r="K124" s="30"/>
      <c r="L124" s="30"/>
      <c r="M124" s="30"/>
    </row>
    <row r="125" spans="1:32" ht="12.75" x14ac:dyDescent="0.2">
      <c r="J125" s="30"/>
      <c r="K125" s="30"/>
      <c r="L125" s="30"/>
      <c r="M125" s="48"/>
    </row>
    <row r="126" spans="1:32" ht="12.75" x14ac:dyDescent="0.2">
      <c r="J126" s="30"/>
      <c r="K126" s="30"/>
      <c r="L126" s="30"/>
      <c r="M126" s="30"/>
    </row>
    <row r="127" spans="1:32" ht="12.75" x14ac:dyDescent="0.2">
      <c r="J127" s="30"/>
      <c r="K127" s="30"/>
      <c r="L127" s="30"/>
      <c r="M127" s="30"/>
    </row>
    <row r="128" spans="1:32" ht="12.75" x14ac:dyDescent="0.2">
      <c r="J128" s="30"/>
      <c r="K128" s="30"/>
      <c r="L128" s="30"/>
      <c r="M128" s="30"/>
    </row>
    <row r="129" spans="10:13" ht="12.75" x14ac:dyDescent="0.2">
      <c r="J129" s="30"/>
      <c r="K129" s="30"/>
      <c r="L129" s="30"/>
      <c r="M129" s="30"/>
    </row>
  </sheetData>
  <conditionalFormatting sqref="J2:M115 J117:M119 J121:M121">
    <cfRule type="cellIs" dxfId="3" priority="3" operator="lessThan">
      <formula>0</formula>
    </cfRule>
  </conditionalFormatting>
  <conditionalFormatting sqref="J116:M116">
    <cfRule type="cellIs" dxfId="2" priority="2" operator="lessThan">
      <formula>0</formula>
    </cfRule>
  </conditionalFormatting>
  <conditionalFormatting sqref="J120:M12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C288-CEC1-45C8-BE1C-7FF07768E053}">
  <dimension ref="A1:AF127"/>
  <sheetViews>
    <sheetView topLeftCell="C1" workbookViewId="0">
      <pane ySplit="1" topLeftCell="A98" activePane="bottomLeft" state="frozen"/>
      <selection pane="bottomLeft" activeCell="M122" sqref="M122"/>
    </sheetView>
  </sheetViews>
  <sheetFormatPr defaultColWidth="14.42578125" defaultRowHeight="15.75" customHeight="1" x14ac:dyDescent="0.2"/>
  <cols>
    <col min="1" max="1" width="4.5703125" customWidth="1"/>
    <col min="2" max="2" width="29.7109375" customWidth="1"/>
    <col min="3" max="3" width="34.28515625" customWidth="1"/>
    <col min="4" max="7" width="11.28515625" customWidth="1"/>
    <col min="8" max="9" width="13.5703125" customWidth="1"/>
    <col min="10" max="10" width="17.28515625" customWidth="1"/>
    <col min="11" max="11" width="18.140625" customWidth="1"/>
    <col min="12" max="12" width="18.28515625" customWidth="1"/>
  </cols>
  <sheetData>
    <row r="1" spans="1:32" ht="15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39" t="s">
        <v>34</v>
      </c>
      <c r="K1" s="3" t="s">
        <v>9</v>
      </c>
      <c r="L1" s="3" t="s">
        <v>10</v>
      </c>
      <c r="M1" s="3" t="s">
        <v>11</v>
      </c>
      <c r="N1" s="4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 ht="15.75" customHeight="1" thickBot="1" x14ac:dyDescent="0.25">
      <c r="A2" s="6">
        <v>1</v>
      </c>
      <c r="B2" s="6" t="s">
        <v>10</v>
      </c>
      <c r="C2" s="49" t="s">
        <v>12</v>
      </c>
      <c r="D2" s="50"/>
      <c r="E2" s="50"/>
      <c r="F2" s="50"/>
      <c r="G2" s="50"/>
      <c r="H2" s="50"/>
      <c r="I2" s="50">
        <v>40057</v>
      </c>
      <c r="J2" s="51"/>
      <c r="K2" s="51"/>
      <c r="L2" s="51">
        <v>900.86</v>
      </c>
      <c r="M2" s="51"/>
    </row>
    <row r="3" spans="1:32" ht="15.75" customHeight="1" x14ac:dyDescent="0.2">
      <c r="A3" s="6">
        <v>2</v>
      </c>
      <c r="B3" s="6" t="s">
        <v>9</v>
      </c>
      <c r="C3" s="6" t="s">
        <v>13</v>
      </c>
      <c r="D3" s="7"/>
      <c r="E3" s="7"/>
      <c r="F3" s="7"/>
      <c r="G3" s="7"/>
      <c r="H3" s="7"/>
      <c r="I3" s="7">
        <v>40057</v>
      </c>
      <c r="J3" s="8">
        <v>867</v>
      </c>
      <c r="K3" s="30"/>
      <c r="L3" s="30"/>
      <c r="M3" s="30"/>
    </row>
    <row r="4" spans="1:32" ht="15.75" customHeight="1" x14ac:dyDescent="0.2">
      <c r="A4" s="6">
        <v>3</v>
      </c>
      <c r="B4" s="6" t="s">
        <v>9</v>
      </c>
      <c r="C4" s="6" t="s">
        <v>13</v>
      </c>
      <c r="D4" s="7"/>
      <c r="E4" s="7"/>
      <c r="F4" s="7"/>
      <c r="G4" s="7"/>
      <c r="H4" s="7"/>
      <c r="I4" s="7">
        <v>40179</v>
      </c>
      <c r="J4" s="8">
        <v>867</v>
      </c>
      <c r="K4" s="30"/>
      <c r="L4" s="30"/>
      <c r="M4" s="30"/>
    </row>
    <row r="5" spans="1:32" ht="15.75" customHeight="1" x14ac:dyDescent="0.2">
      <c r="A5" s="6">
        <v>4</v>
      </c>
      <c r="B5" s="6" t="s">
        <v>9</v>
      </c>
      <c r="C5" s="6" t="s">
        <v>13</v>
      </c>
      <c r="D5" s="7"/>
      <c r="E5" s="7"/>
      <c r="F5" s="7"/>
      <c r="G5" s="7"/>
      <c r="H5" s="7"/>
      <c r="I5" s="7">
        <v>40299</v>
      </c>
      <c r="J5" s="8">
        <v>866</v>
      </c>
      <c r="K5" s="30"/>
      <c r="L5" s="30"/>
      <c r="M5" s="30"/>
    </row>
    <row r="6" spans="1:32" s="47" customFormat="1" ht="15.75" customHeight="1" x14ac:dyDescent="0.2">
      <c r="A6" s="35">
        <v>5</v>
      </c>
      <c r="B6" s="35" t="s">
        <v>35</v>
      </c>
      <c r="C6" s="35"/>
      <c r="D6" s="42"/>
      <c r="E6" s="42"/>
      <c r="F6" s="42"/>
      <c r="G6" s="42"/>
      <c r="H6" s="42"/>
      <c r="I6" s="43">
        <v>40421</v>
      </c>
      <c r="J6" s="44"/>
      <c r="K6" s="41">
        <f>SUM(J3:J5)</f>
        <v>2600</v>
      </c>
      <c r="L6" s="45"/>
      <c r="M6" s="38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ht="15.75" customHeight="1" x14ac:dyDescent="0.2">
      <c r="A7" s="6">
        <v>6</v>
      </c>
      <c r="B7" s="6"/>
      <c r="C7" s="6"/>
      <c r="D7" s="7"/>
      <c r="E7" s="7"/>
      <c r="F7" s="7"/>
      <c r="G7" s="7"/>
      <c r="H7" s="7"/>
      <c r="I7" s="7">
        <v>40118</v>
      </c>
      <c r="J7" s="8">
        <v>-68.25</v>
      </c>
      <c r="K7" s="30"/>
      <c r="L7" s="8"/>
      <c r="M7" s="30"/>
    </row>
    <row r="8" spans="1:32" ht="15.75" customHeight="1" x14ac:dyDescent="0.2">
      <c r="A8" s="6">
        <v>7</v>
      </c>
      <c r="B8" s="6"/>
      <c r="C8" s="6"/>
      <c r="D8" s="7"/>
      <c r="E8" s="7"/>
      <c r="F8" s="7"/>
      <c r="G8" s="7"/>
      <c r="H8" s="7"/>
      <c r="I8" s="7">
        <v>40148</v>
      </c>
      <c r="J8" s="8">
        <v>-906.93</v>
      </c>
      <c r="K8" s="30"/>
      <c r="L8" s="8"/>
      <c r="M8" s="30"/>
    </row>
    <row r="9" spans="1:32" ht="15.75" customHeight="1" x14ac:dyDescent="0.2">
      <c r="A9" s="6">
        <v>8</v>
      </c>
      <c r="B9" s="6"/>
      <c r="C9" s="6"/>
      <c r="D9" s="7"/>
      <c r="E9" s="7"/>
      <c r="F9" s="7"/>
      <c r="G9" s="7"/>
      <c r="H9" s="7"/>
      <c r="I9" s="7">
        <v>40360</v>
      </c>
      <c r="J9" s="8">
        <v>-140.33000000000001</v>
      </c>
      <c r="K9" s="30"/>
      <c r="L9" s="30"/>
      <c r="M9" s="30"/>
    </row>
    <row r="10" spans="1:32" s="47" customFormat="1" ht="15.75" customHeight="1" x14ac:dyDescent="0.2">
      <c r="A10" s="35">
        <v>9</v>
      </c>
      <c r="B10" s="35" t="s">
        <v>36</v>
      </c>
      <c r="C10" s="35"/>
      <c r="D10" s="43"/>
      <c r="E10" s="43"/>
      <c r="F10" s="43"/>
      <c r="G10" s="43"/>
      <c r="H10" s="43"/>
      <c r="I10" s="43">
        <v>40421</v>
      </c>
      <c r="J10" s="40"/>
      <c r="K10" s="40">
        <f>SUM(J7:J9)</f>
        <v>-1115.51</v>
      </c>
      <c r="L10" s="45"/>
      <c r="M10" s="4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 ht="15.75" customHeight="1" x14ac:dyDescent="0.2">
      <c r="A11" s="4">
        <v>10</v>
      </c>
      <c r="B11" s="15" t="s">
        <v>14</v>
      </c>
      <c r="C11" s="15"/>
      <c r="D11" s="23"/>
      <c r="E11" s="23"/>
      <c r="F11" s="23"/>
      <c r="G11" s="23"/>
      <c r="H11" s="23"/>
      <c r="I11" s="23">
        <v>40421</v>
      </c>
      <c r="J11" s="16"/>
      <c r="K11" s="11">
        <f>SUM(K10,K6)</f>
        <v>1484.49</v>
      </c>
      <c r="L11" s="16"/>
      <c r="M11" s="1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ht="15.75" customHeight="1" x14ac:dyDescent="0.2">
      <c r="A12" s="6">
        <v>11</v>
      </c>
      <c r="B12" s="24" t="s">
        <v>15</v>
      </c>
      <c r="C12" s="24" t="s">
        <v>16</v>
      </c>
      <c r="D12" s="18"/>
      <c r="E12" s="18"/>
      <c r="F12" s="18"/>
      <c r="G12" s="18"/>
      <c r="H12" s="18"/>
      <c r="I12" s="18">
        <v>40421</v>
      </c>
      <c r="J12" s="19"/>
      <c r="K12" s="20">
        <f>-MIN(K6/2,K11)</f>
        <v>-1300</v>
      </c>
      <c r="L12" s="30">
        <f>ABS(K12)</f>
        <v>1300</v>
      </c>
      <c r="M12" s="21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 spans="1:32" ht="15.75" customHeight="1" thickBot="1" x14ac:dyDescent="0.25">
      <c r="A13" s="4">
        <v>12</v>
      </c>
      <c r="B13" s="15" t="s">
        <v>17</v>
      </c>
      <c r="C13" s="15" t="s">
        <v>18</v>
      </c>
      <c r="D13" s="23"/>
      <c r="E13" s="23"/>
      <c r="F13" s="23"/>
      <c r="G13" s="23"/>
      <c r="H13" s="23"/>
      <c r="I13" s="23">
        <v>40421</v>
      </c>
      <c r="J13" s="16"/>
      <c r="K13" s="12"/>
      <c r="L13" s="14"/>
      <c r="M13" s="16">
        <f>-MAX(0,K11-L12)</f>
        <v>-184.49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ht="15.75" customHeight="1" x14ac:dyDescent="0.2">
      <c r="A14" s="31">
        <v>13</v>
      </c>
      <c r="B14" s="31" t="s">
        <v>9</v>
      </c>
      <c r="C14" s="31" t="s">
        <v>13</v>
      </c>
      <c r="D14" s="32"/>
      <c r="E14" s="32"/>
      <c r="F14" s="32"/>
      <c r="G14" s="32"/>
      <c r="H14" s="32"/>
      <c r="I14" s="32">
        <v>40422</v>
      </c>
      <c r="J14" s="33">
        <v>867</v>
      </c>
      <c r="K14" s="34"/>
      <c r="L14" s="34"/>
      <c r="M14" s="3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32" ht="15.75" customHeight="1" x14ac:dyDescent="0.2">
      <c r="A15" s="6">
        <v>14</v>
      </c>
      <c r="B15" s="6" t="s">
        <v>9</v>
      </c>
      <c r="C15" s="6" t="s">
        <v>13</v>
      </c>
      <c r="D15" s="7"/>
      <c r="E15" s="7"/>
      <c r="F15" s="7"/>
      <c r="G15" s="7"/>
      <c r="H15" s="7"/>
      <c r="I15" s="7">
        <v>40544</v>
      </c>
      <c r="J15" s="8">
        <v>867</v>
      </c>
      <c r="K15" s="30"/>
      <c r="L15" s="30"/>
      <c r="M15" s="30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32" ht="15.75" customHeight="1" x14ac:dyDescent="0.2">
      <c r="A16" s="6">
        <v>15</v>
      </c>
      <c r="B16" s="6" t="s">
        <v>9</v>
      </c>
      <c r="C16" s="6" t="s">
        <v>13</v>
      </c>
      <c r="D16" s="7"/>
      <c r="E16" s="7"/>
      <c r="F16" s="7"/>
      <c r="G16" s="7"/>
      <c r="H16" s="7"/>
      <c r="I16" s="7">
        <v>40664</v>
      </c>
      <c r="J16" s="8">
        <v>866</v>
      </c>
      <c r="K16" s="30"/>
      <c r="L16" s="30"/>
      <c r="M16" s="30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1:32" s="47" customFormat="1" ht="15.75" customHeight="1" x14ac:dyDescent="0.2">
      <c r="A17" s="35">
        <v>16</v>
      </c>
      <c r="B17" s="35" t="s">
        <v>35</v>
      </c>
      <c r="C17" s="35"/>
      <c r="D17" s="42"/>
      <c r="E17" s="42"/>
      <c r="F17" s="42"/>
      <c r="G17" s="42"/>
      <c r="H17" s="42"/>
      <c r="I17" s="43">
        <v>40786</v>
      </c>
      <c r="J17" s="44"/>
      <c r="K17" s="41">
        <f>SUM(J14:J16)</f>
        <v>2600</v>
      </c>
      <c r="L17" s="45"/>
      <c r="M17" s="38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 ht="15.75" customHeight="1" x14ac:dyDescent="0.2">
      <c r="A18" s="6">
        <v>17</v>
      </c>
      <c r="B18" s="6"/>
      <c r="C18" s="6"/>
      <c r="D18" s="7"/>
      <c r="E18" s="7"/>
      <c r="F18" s="7"/>
      <c r="G18" s="7"/>
      <c r="H18" s="7"/>
      <c r="I18" s="7">
        <v>40452</v>
      </c>
      <c r="J18" s="8">
        <v>-563</v>
      </c>
      <c r="K18" s="30"/>
      <c r="L18" s="8"/>
      <c r="M18" s="30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spans="1:32" ht="15.75" customHeight="1" x14ac:dyDescent="0.2">
      <c r="A19" s="6">
        <v>18</v>
      </c>
      <c r="B19" s="6"/>
      <c r="C19" s="6"/>
      <c r="D19" s="7"/>
      <c r="E19" s="7"/>
      <c r="F19" s="7"/>
      <c r="G19" s="7"/>
      <c r="H19" s="7"/>
      <c r="I19" s="7">
        <v>40483</v>
      </c>
      <c r="J19" s="8">
        <v>-390.48</v>
      </c>
      <c r="K19" s="30"/>
      <c r="L19" s="8"/>
      <c r="M19" s="30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 spans="1:32" ht="15.75" customHeight="1" x14ac:dyDescent="0.2">
      <c r="A20" s="6">
        <v>19</v>
      </c>
      <c r="B20" s="6"/>
      <c r="C20" s="6"/>
      <c r="D20" s="7"/>
      <c r="E20" s="7"/>
      <c r="F20" s="7"/>
      <c r="G20" s="7"/>
      <c r="H20" s="7"/>
      <c r="I20" s="7">
        <v>40544</v>
      </c>
      <c r="J20" s="8">
        <v>-75</v>
      </c>
      <c r="K20" s="30"/>
      <c r="L20" s="30"/>
      <c r="M20" s="30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 spans="1:32" ht="15.75" customHeight="1" x14ac:dyDescent="0.2">
      <c r="A21" s="6">
        <v>20</v>
      </c>
      <c r="B21" s="6"/>
      <c r="C21" s="6"/>
      <c r="D21" s="7"/>
      <c r="E21" s="7"/>
      <c r="F21" s="7"/>
      <c r="G21" s="7"/>
      <c r="H21" s="7"/>
      <c r="I21" s="7">
        <v>40603</v>
      </c>
      <c r="J21" s="8">
        <v>-98.78</v>
      </c>
      <c r="K21" s="30"/>
      <c r="L21" s="30"/>
      <c r="M21" s="30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</row>
    <row r="22" spans="1:32" ht="15.75" customHeight="1" x14ac:dyDescent="0.2">
      <c r="A22" s="6">
        <v>21</v>
      </c>
      <c r="B22" s="6"/>
      <c r="C22" s="6"/>
      <c r="D22" s="7"/>
      <c r="E22" s="7"/>
      <c r="F22" s="7"/>
      <c r="G22" s="7"/>
      <c r="H22" s="7"/>
      <c r="I22" s="7">
        <v>40756</v>
      </c>
      <c r="J22" s="8">
        <v>-1375.2</v>
      </c>
      <c r="K22" s="30"/>
      <c r="L22" s="30"/>
      <c r="M22" s="30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 spans="1:32" s="47" customFormat="1" ht="15.75" customHeight="1" x14ac:dyDescent="0.2">
      <c r="A23" s="35">
        <v>22</v>
      </c>
      <c r="B23" s="35" t="s">
        <v>36</v>
      </c>
      <c r="C23" s="35"/>
      <c r="D23" s="43"/>
      <c r="E23" s="43"/>
      <c r="F23" s="43"/>
      <c r="G23" s="43"/>
      <c r="H23" s="43"/>
      <c r="I23" s="43">
        <v>40786</v>
      </c>
      <c r="J23" s="40"/>
      <c r="K23" s="40">
        <f>SUM(J18:J22)</f>
        <v>-2502.46</v>
      </c>
      <c r="L23" s="45"/>
      <c r="M23" s="4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 ht="15.75" customHeight="1" x14ac:dyDescent="0.2">
      <c r="A24" s="4">
        <v>23</v>
      </c>
      <c r="B24" s="15" t="s">
        <v>14</v>
      </c>
      <c r="C24" s="15"/>
      <c r="D24" s="23"/>
      <c r="E24" s="23"/>
      <c r="F24" s="23"/>
      <c r="G24" s="23"/>
      <c r="H24" s="23"/>
      <c r="I24" s="23">
        <v>40786</v>
      </c>
      <c r="J24" s="16"/>
      <c r="K24" s="11">
        <f>SUM(K23,K17)</f>
        <v>97.539999999999964</v>
      </c>
      <c r="L24" s="16"/>
      <c r="M24" s="14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ht="12.75" x14ac:dyDescent="0.2">
      <c r="A25" s="6">
        <v>24</v>
      </c>
      <c r="B25" s="24" t="s">
        <v>15</v>
      </c>
      <c r="C25" s="24" t="s">
        <v>16</v>
      </c>
      <c r="D25" s="18"/>
      <c r="E25" s="18"/>
      <c r="F25" s="18"/>
      <c r="G25" s="18"/>
      <c r="H25" s="18"/>
      <c r="I25" s="18">
        <v>40786</v>
      </c>
      <c r="J25" s="19"/>
      <c r="K25" s="20">
        <f>-MIN(K17/2,K24)</f>
        <v>-97.539999999999964</v>
      </c>
      <c r="L25" s="30">
        <f>ABS(K25)</f>
        <v>97.539999999999964</v>
      </c>
      <c r="M25" s="21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</row>
    <row r="26" spans="1:32" ht="13.5" thickBot="1" x14ac:dyDescent="0.25">
      <c r="A26" s="4">
        <v>25</v>
      </c>
      <c r="B26" s="15" t="s">
        <v>17</v>
      </c>
      <c r="C26" s="15" t="s">
        <v>18</v>
      </c>
      <c r="D26" s="23"/>
      <c r="E26" s="23"/>
      <c r="F26" s="23"/>
      <c r="G26" s="23"/>
      <c r="H26" s="23"/>
      <c r="I26" s="23">
        <v>40786</v>
      </c>
      <c r="J26" s="16"/>
      <c r="K26" s="12"/>
      <c r="L26" s="14"/>
      <c r="M26" s="16">
        <f>-MAX(0,K24-L25)</f>
        <v>0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ht="12.75" x14ac:dyDescent="0.2">
      <c r="A27" s="31">
        <v>26</v>
      </c>
      <c r="B27" s="31" t="s">
        <v>9</v>
      </c>
      <c r="C27" s="31" t="s">
        <v>13</v>
      </c>
      <c r="D27" s="32"/>
      <c r="E27" s="32"/>
      <c r="F27" s="32"/>
      <c r="G27" s="32"/>
      <c r="H27" s="32"/>
      <c r="I27" s="32">
        <v>40787</v>
      </c>
      <c r="J27" s="33">
        <v>867</v>
      </c>
      <c r="K27" s="34"/>
      <c r="L27" s="34"/>
      <c r="M27" s="3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 spans="1:32" ht="12.75" x14ac:dyDescent="0.2">
      <c r="A28" s="6">
        <v>27</v>
      </c>
      <c r="B28" s="6" t="s">
        <v>9</v>
      </c>
      <c r="C28" s="6" t="s">
        <v>13</v>
      </c>
      <c r="D28" s="7"/>
      <c r="E28" s="7"/>
      <c r="F28" s="7"/>
      <c r="G28" s="7"/>
      <c r="H28" s="7"/>
      <c r="I28" s="7">
        <v>40909</v>
      </c>
      <c r="J28" s="8">
        <v>867</v>
      </c>
      <c r="K28" s="30"/>
      <c r="L28" s="30"/>
      <c r="M28" s="30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</row>
    <row r="29" spans="1:32" ht="12.75" x14ac:dyDescent="0.2">
      <c r="A29" s="6">
        <v>28</v>
      </c>
      <c r="B29" s="6" t="s">
        <v>9</v>
      </c>
      <c r="C29" s="6" t="s">
        <v>13</v>
      </c>
      <c r="D29" s="7"/>
      <c r="E29" s="7"/>
      <c r="F29" s="7"/>
      <c r="G29" s="7"/>
      <c r="H29" s="7"/>
      <c r="I29" s="7">
        <v>41030</v>
      </c>
      <c r="J29" s="8">
        <v>866</v>
      </c>
      <c r="K29" s="30"/>
      <c r="L29" s="30"/>
      <c r="M29" s="30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</row>
    <row r="30" spans="1:32" s="47" customFormat="1" ht="12.75" x14ac:dyDescent="0.2">
      <c r="A30" s="35">
        <v>29</v>
      </c>
      <c r="B30" s="35" t="s">
        <v>35</v>
      </c>
      <c r="C30" s="35"/>
      <c r="D30" s="42"/>
      <c r="E30" s="42"/>
      <c r="F30" s="42"/>
      <c r="G30" s="42"/>
      <c r="H30" s="42"/>
      <c r="I30" s="43">
        <v>41152</v>
      </c>
      <c r="J30" s="40"/>
      <c r="K30" s="41">
        <f>SUM(J27:J29)</f>
        <v>2600</v>
      </c>
      <c r="L30" s="45"/>
      <c r="M30" s="38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 ht="12.75" x14ac:dyDescent="0.2">
      <c r="A31" s="6">
        <v>30</v>
      </c>
      <c r="B31" s="24"/>
      <c r="C31" s="24"/>
      <c r="D31" s="18"/>
      <c r="E31" s="18"/>
      <c r="F31" s="18"/>
      <c r="G31" s="18"/>
      <c r="H31" s="18"/>
      <c r="I31" s="18">
        <v>40878</v>
      </c>
      <c r="J31" s="19">
        <v>-309.88</v>
      </c>
      <c r="K31" s="21"/>
      <c r="L31" s="21"/>
      <c r="M31" s="21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</row>
    <row r="32" spans="1:32" ht="12.75" x14ac:dyDescent="0.2">
      <c r="A32" s="6">
        <v>31</v>
      </c>
      <c r="B32" s="24"/>
      <c r="C32" s="24"/>
      <c r="D32" s="18"/>
      <c r="E32" s="18"/>
      <c r="F32" s="18"/>
      <c r="G32" s="18"/>
      <c r="H32" s="18"/>
      <c r="I32" s="18">
        <v>40969</v>
      </c>
      <c r="J32" s="19">
        <v>-30</v>
      </c>
      <c r="K32" s="21"/>
      <c r="L32" s="21"/>
      <c r="M32" s="21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</row>
    <row r="33" spans="1:32" ht="12.75" x14ac:dyDescent="0.2">
      <c r="A33" s="6">
        <v>32</v>
      </c>
      <c r="B33" s="24"/>
      <c r="C33" s="24"/>
      <c r="D33" s="18"/>
      <c r="E33" s="18"/>
      <c r="F33" s="18"/>
      <c r="G33" s="18"/>
      <c r="H33" s="18"/>
      <c r="I33" s="18">
        <v>41061</v>
      </c>
      <c r="J33" s="19">
        <v>-226.38</v>
      </c>
      <c r="K33" s="21"/>
      <c r="L33" s="21"/>
      <c r="M33" s="21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</row>
    <row r="34" spans="1:32" ht="12.75" x14ac:dyDescent="0.2">
      <c r="A34" s="6">
        <v>33</v>
      </c>
      <c r="B34" s="24"/>
      <c r="C34" s="24"/>
      <c r="D34" s="18"/>
      <c r="E34" s="18"/>
      <c r="F34" s="18"/>
      <c r="G34" s="18"/>
      <c r="H34" s="18"/>
      <c r="I34" s="18">
        <v>41091</v>
      </c>
      <c r="J34" s="19">
        <v>-462.14</v>
      </c>
      <c r="K34" s="25"/>
      <c r="L34" s="21"/>
      <c r="M34" s="21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</row>
    <row r="35" spans="1:32" s="47" customFormat="1" ht="12.75" x14ac:dyDescent="0.2">
      <c r="A35" s="35">
        <v>34</v>
      </c>
      <c r="B35" s="35" t="s">
        <v>36</v>
      </c>
      <c r="C35" s="35"/>
      <c r="D35" s="43"/>
      <c r="E35" s="43"/>
      <c r="F35" s="43"/>
      <c r="G35" s="43"/>
      <c r="H35" s="43"/>
      <c r="I35" s="43">
        <v>41152</v>
      </c>
      <c r="J35" s="40"/>
      <c r="K35" s="40">
        <f>SUM(J31:J34)</f>
        <v>-1028.4000000000001</v>
      </c>
      <c r="L35" s="45"/>
      <c r="M35" s="4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 ht="12.75" x14ac:dyDescent="0.2">
      <c r="A36" s="4">
        <v>35</v>
      </c>
      <c r="B36" s="15" t="s">
        <v>14</v>
      </c>
      <c r="C36" s="15"/>
      <c r="D36" s="23"/>
      <c r="E36" s="23"/>
      <c r="F36" s="23"/>
      <c r="G36" s="23"/>
      <c r="H36" s="23"/>
      <c r="I36" s="23">
        <v>41152</v>
      </c>
      <c r="J36" s="16"/>
      <c r="K36" s="11">
        <f>SUM(K35,K30)</f>
        <v>1571.6</v>
      </c>
      <c r="L36" s="16"/>
      <c r="M36" s="14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 ht="12.75" x14ac:dyDescent="0.2">
      <c r="A37" s="6">
        <v>36</v>
      </c>
      <c r="B37" s="24" t="s">
        <v>15</v>
      </c>
      <c r="C37" s="24" t="s">
        <v>16</v>
      </c>
      <c r="D37" s="18"/>
      <c r="E37" s="18"/>
      <c r="F37" s="18"/>
      <c r="G37" s="18"/>
      <c r="H37" s="18"/>
      <c r="I37" s="18">
        <v>41152</v>
      </c>
      <c r="J37" s="19"/>
      <c r="K37" s="20">
        <f>-MIN(K30/2,K36)</f>
        <v>-1300</v>
      </c>
      <c r="L37" s="30">
        <f>ABS(K37)</f>
        <v>1300</v>
      </c>
      <c r="M37" s="21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</row>
    <row r="38" spans="1:32" ht="13.5" thickBot="1" x14ac:dyDescent="0.25">
      <c r="A38" s="4">
        <v>37</v>
      </c>
      <c r="B38" s="15" t="s">
        <v>17</v>
      </c>
      <c r="C38" s="15" t="s">
        <v>18</v>
      </c>
      <c r="D38" s="23"/>
      <c r="E38" s="23"/>
      <c r="F38" s="23"/>
      <c r="G38" s="23"/>
      <c r="H38" s="23"/>
      <c r="I38" s="23">
        <v>41152</v>
      </c>
      <c r="J38" s="16"/>
      <c r="K38" s="12"/>
      <c r="L38" s="14"/>
      <c r="M38" s="16">
        <f>-MAX(0,K36-L37)</f>
        <v>-271.59999999999991</v>
      </c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 ht="12.75" x14ac:dyDescent="0.2">
      <c r="A39" s="31">
        <v>38</v>
      </c>
      <c r="B39" s="31" t="s">
        <v>9</v>
      </c>
      <c r="C39" s="31" t="s">
        <v>13</v>
      </c>
      <c r="D39" s="32"/>
      <c r="E39" s="32"/>
      <c r="F39" s="32"/>
      <c r="G39" s="32"/>
      <c r="H39" s="32"/>
      <c r="I39" s="32">
        <v>41153</v>
      </c>
      <c r="J39" s="33">
        <v>900</v>
      </c>
      <c r="K39" s="34"/>
      <c r="L39" s="34"/>
      <c r="M39" s="34"/>
    </row>
    <row r="40" spans="1:32" ht="12.75" x14ac:dyDescent="0.2">
      <c r="A40" s="6">
        <v>39</v>
      </c>
      <c r="B40" s="6" t="s">
        <v>9</v>
      </c>
      <c r="C40" s="6" t="s">
        <v>13</v>
      </c>
      <c r="D40" s="7"/>
      <c r="E40" s="7"/>
      <c r="F40" s="7"/>
      <c r="G40" s="7"/>
      <c r="H40" s="7"/>
      <c r="I40" s="7">
        <v>41275</v>
      </c>
      <c r="J40" s="8">
        <v>900</v>
      </c>
      <c r="K40" s="30"/>
      <c r="L40" s="30"/>
      <c r="M40" s="30"/>
    </row>
    <row r="41" spans="1:32" ht="12.75" x14ac:dyDescent="0.2">
      <c r="A41" s="6">
        <v>40</v>
      </c>
      <c r="B41" s="6" t="s">
        <v>9</v>
      </c>
      <c r="C41" s="6" t="s">
        <v>13</v>
      </c>
      <c r="D41" s="7"/>
      <c r="E41" s="7"/>
      <c r="F41" s="7"/>
      <c r="G41" s="7"/>
      <c r="H41" s="7"/>
      <c r="I41" s="7">
        <v>41395</v>
      </c>
      <c r="J41" s="8">
        <v>900</v>
      </c>
      <c r="K41" s="30"/>
      <c r="L41" s="30"/>
      <c r="M41" s="30"/>
    </row>
    <row r="42" spans="1:32" s="47" customFormat="1" ht="12.75" x14ac:dyDescent="0.2">
      <c r="A42" s="35">
        <v>41</v>
      </c>
      <c r="B42" s="35" t="s">
        <v>35</v>
      </c>
      <c r="C42" s="35"/>
      <c r="D42" s="42"/>
      <c r="E42" s="42"/>
      <c r="F42" s="42"/>
      <c r="G42" s="42"/>
      <c r="H42" s="42"/>
      <c r="I42" s="43">
        <v>41517</v>
      </c>
      <c r="J42" s="40"/>
      <c r="K42" s="41">
        <f>SUM(J39:J41)</f>
        <v>2700</v>
      </c>
      <c r="L42" s="45"/>
      <c r="M42" s="38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</row>
    <row r="43" spans="1:32" ht="12.75" x14ac:dyDescent="0.2">
      <c r="A43" s="6">
        <v>42</v>
      </c>
      <c r="B43" s="6"/>
      <c r="C43" s="6"/>
      <c r="D43" s="7"/>
      <c r="E43" s="7"/>
      <c r="F43" s="7"/>
      <c r="G43" s="7"/>
      <c r="H43" s="7"/>
      <c r="I43" s="7">
        <v>41244</v>
      </c>
      <c r="J43" s="8">
        <v>-865.51</v>
      </c>
      <c r="K43" s="30"/>
      <c r="L43" s="8"/>
      <c r="M43" s="30"/>
    </row>
    <row r="44" spans="1:32" ht="12.75" x14ac:dyDescent="0.2">
      <c r="A44" s="6">
        <v>43</v>
      </c>
      <c r="B44" s="6"/>
      <c r="C44" s="6"/>
      <c r="D44" s="7"/>
      <c r="E44" s="7"/>
      <c r="F44" s="7"/>
      <c r="G44" s="7"/>
      <c r="H44" s="7"/>
      <c r="I44" s="7">
        <v>41275</v>
      </c>
      <c r="J44" s="8">
        <v>-323.38</v>
      </c>
      <c r="K44" s="30"/>
      <c r="L44" s="8"/>
      <c r="M44" s="30"/>
    </row>
    <row r="45" spans="1:32" ht="12.75" x14ac:dyDescent="0.2">
      <c r="A45" s="6">
        <v>44</v>
      </c>
      <c r="B45" s="6"/>
      <c r="C45" s="6"/>
      <c r="D45" s="7"/>
      <c r="E45" s="7"/>
      <c r="F45" s="7"/>
      <c r="G45" s="7"/>
      <c r="H45" s="7"/>
      <c r="I45" s="7">
        <v>41334</v>
      </c>
      <c r="J45" s="8">
        <v>-986.93</v>
      </c>
      <c r="K45" s="30"/>
      <c r="L45" s="30"/>
      <c r="M45" s="30"/>
    </row>
    <row r="46" spans="1:32" ht="12.75" x14ac:dyDescent="0.2">
      <c r="A46" s="6">
        <v>45</v>
      </c>
      <c r="B46" s="6"/>
      <c r="C46" s="6"/>
      <c r="D46" s="7"/>
      <c r="E46" s="7"/>
      <c r="F46" s="7"/>
      <c r="G46" s="7"/>
      <c r="H46" s="7"/>
      <c r="I46" s="7">
        <v>41365</v>
      </c>
      <c r="J46" s="8">
        <v>-131.4</v>
      </c>
      <c r="K46" s="30"/>
      <c r="L46" s="30"/>
      <c r="M46" s="30"/>
    </row>
    <row r="47" spans="1:32" ht="12.75" x14ac:dyDescent="0.2">
      <c r="A47" s="6">
        <v>46</v>
      </c>
      <c r="B47" s="6"/>
      <c r="C47" s="6"/>
      <c r="D47" s="7"/>
      <c r="E47" s="7"/>
      <c r="F47" s="7"/>
      <c r="G47" s="7"/>
      <c r="H47" s="7"/>
      <c r="I47" s="7">
        <v>41456</v>
      </c>
      <c r="J47" s="8">
        <v>-250</v>
      </c>
      <c r="K47" s="30"/>
      <c r="L47" s="30"/>
      <c r="M47" s="30"/>
    </row>
    <row r="48" spans="1:32" ht="12.75" x14ac:dyDescent="0.2">
      <c r="A48" s="6">
        <v>47</v>
      </c>
      <c r="B48" s="6"/>
      <c r="C48" s="6"/>
      <c r="D48" s="7"/>
      <c r="E48" s="7"/>
      <c r="F48" s="7"/>
      <c r="G48" s="7"/>
      <c r="H48" s="7"/>
      <c r="I48" s="7">
        <v>41487</v>
      </c>
      <c r="J48" s="8">
        <v>-141.1</v>
      </c>
      <c r="K48" s="30"/>
      <c r="L48" s="30"/>
      <c r="M48" s="30"/>
    </row>
    <row r="49" spans="1:32" s="47" customFormat="1" ht="12.75" x14ac:dyDescent="0.2">
      <c r="A49" s="35">
        <v>48</v>
      </c>
      <c r="B49" s="35" t="s">
        <v>36</v>
      </c>
      <c r="C49" s="35"/>
      <c r="D49" s="43"/>
      <c r="E49" s="43"/>
      <c r="F49" s="43"/>
      <c r="G49" s="43"/>
      <c r="H49" s="43"/>
      <c r="I49" s="43">
        <v>41517</v>
      </c>
      <c r="J49" s="40"/>
      <c r="K49" s="40">
        <f>SUM(J43:J48)</f>
        <v>-2698.3199999999997</v>
      </c>
      <c r="L49" s="45"/>
      <c r="M49" s="45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</row>
    <row r="50" spans="1:32" ht="12.75" x14ac:dyDescent="0.2">
      <c r="A50" s="4">
        <v>49</v>
      </c>
      <c r="B50" s="15" t="s">
        <v>14</v>
      </c>
      <c r="C50" s="15"/>
      <c r="D50" s="23"/>
      <c r="E50" s="23"/>
      <c r="F50" s="23"/>
      <c r="G50" s="23"/>
      <c r="H50" s="23"/>
      <c r="I50" s="23">
        <v>41517</v>
      </c>
      <c r="J50" s="16"/>
      <c r="K50" s="11">
        <f>SUM(K49,K42)</f>
        <v>1.680000000000291</v>
      </c>
      <c r="L50" s="16"/>
      <c r="M50" s="14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</row>
    <row r="51" spans="1:32" ht="12.75" x14ac:dyDescent="0.2">
      <c r="A51" s="6">
        <v>50</v>
      </c>
      <c r="B51" s="24" t="s">
        <v>15</v>
      </c>
      <c r="C51" s="24" t="s">
        <v>16</v>
      </c>
      <c r="D51" s="18"/>
      <c r="E51" s="18"/>
      <c r="F51" s="18"/>
      <c r="G51" s="18"/>
      <c r="H51" s="18"/>
      <c r="I51" s="18">
        <v>41517</v>
      </c>
      <c r="J51" s="19"/>
      <c r="K51" s="20">
        <f>-MIN(K42/2,K50)</f>
        <v>-1.680000000000291</v>
      </c>
      <c r="L51" s="30">
        <f>ABS(K51)</f>
        <v>1.680000000000291</v>
      </c>
      <c r="M51" s="21"/>
    </row>
    <row r="52" spans="1:32" ht="13.5" thickBot="1" x14ac:dyDescent="0.25">
      <c r="A52" s="4">
        <v>51</v>
      </c>
      <c r="B52" s="15" t="s">
        <v>17</v>
      </c>
      <c r="C52" s="15" t="s">
        <v>18</v>
      </c>
      <c r="D52" s="23"/>
      <c r="E52" s="23"/>
      <c r="F52" s="23"/>
      <c r="G52" s="23"/>
      <c r="H52" s="23"/>
      <c r="I52" s="23">
        <v>41517</v>
      </c>
      <c r="J52" s="16"/>
      <c r="K52" s="12"/>
      <c r="L52" s="14"/>
      <c r="M52" s="16">
        <f>-MAX(0,K50-L51)</f>
        <v>0</v>
      </c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 spans="1:32" ht="12.75" x14ac:dyDescent="0.2">
      <c r="A53" s="31">
        <v>52</v>
      </c>
      <c r="B53" s="31" t="s">
        <v>9</v>
      </c>
      <c r="C53" s="31" t="s">
        <v>13</v>
      </c>
      <c r="D53" s="32"/>
      <c r="E53" s="32"/>
      <c r="F53" s="32"/>
      <c r="G53" s="32"/>
      <c r="H53" s="32"/>
      <c r="I53" s="32">
        <v>41518</v>
      </c>
      <c r="J53" s="33">
        <v>980</v>
      </c>
      <c r="K53" s="34"/>
      <c r="L53" s="34"/>
      <c r="M53" s="34"/>
    </row>
    <row r="54" spans="1:32" ht="12.75" x14ac:dyDescent="0.2">
      <c r="A54" s="6">
        <v>53</v>
      </c>
      <c r="B54" s="6" t="s">
        <v>9</v>
      </c>
      <c r="C54" s="6" t="s">
        <v>13</v>
      </c>
      <c r="D54" s="7"/>
      <c r="E54" s="7"/>
      <c r="F54" s="7"/>
      <c r="G54" s="7"/>
      <c r="H54" s="7"/>
      <c r="I54" s="7">
        <v>41640</v>
      </c>
      <c r="J54" s="8">
        <v>980</v>
      </c>
      <c r="K54" s="30"/>
      <c r="L54" s="30"/>
      <c r="M54" s="30"/>
    </row>
    <row r="55" spans="1:32" ht="12.75" x14ac:dyDescent="0.2">
      <c r="A55" s="6">
        <v>54</v>
      </c>
      <c r="B55" s="6" t="s">
        <v>9</v>
      </c>
      <c r="C55" s="6" t="s">
        <v>13</v>
      </c>
      <c r="D55" s="7"/>
      <c r="E55" s="7"/>
      <c r="F55" s="7"/>
      <c r="G55" s="7"/>
      <c r="H55" s="7"/>
      <c r="I55" s="7">
        <v>41760</v>
      </c>
      <c r="J55" s="8">
        <v>490</v>
      </c>
      <c r="K55" s="30"/>
      <c r="L55" s="30"/>
      <c r="M55" s="30"/>
    </row>
    <row r="56" spans="1:32" s="47" customFormat="1" ht="12.75" x14ac:dyDescent="0.2">
      <c r="A56" s="35">
        <v>55</v>
      </c>
      <c r="B56" s="35" t="s">
        <v>35</v>
      </c>
      <c r="C56" s="35"/>
      <c r="D56" s="42"/>
      <c r="E56" s="42"/>
      <c r="F56" s="42"/>
      <c r="G56" s="42"/>
      <c r="H56" s="42"/>
      <c r="I56" s="43">
        <v>41882</v>
      </c>
      <c r="J56" s="40"/>
      <c r="K56" s="41">
        <f>SUM(J53:J55)</f>
        <v>2450</v>
      </c>
      <c r="L56" s="45"/>
      <c r="M56" s="38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1:32" ht="12.75" x14ac:dyDescent="0.2">
      <c r="A57" s="6">
        <v>56</v>
      </c>
      <c r="B57" s="6"/>
      <c r="C57" s="6"/>
      <c r="D57" s="7"/>
      <c r="E57" s="7"/>
      <c r="F57" s="7"/>
      <c r="G57" s="7"/>
      <c r="H57" s="7"/>
      <c r="I57" s="7">
        <v>41548</v>
      </c>
      <c r="J57" s="8">
        <v>-484.73</v>
      </c>
      <c r="K57" s="30"/>
      <c r="L57" s="8"/>
      <c r="M57" s="30"/>
    </row>
    <row r="58" spans="1:32" ht="12.75" x14ac:dyDescent="0.2">
      <c r="A58" s="6">
        <v>57</v>
      </c>
      <c r="B58" s="6"/>
      <c r="C58" s="6"/>
      <c r="D58" s="7"/>
      <c r="E58" s="7"/>
      <c r="F58" s="7"/>
      <c r="G58" s="7"/>
      <c r="H58" s="7"/>
      <c r="I58" s="7">
        <v>41671</v>
      </c>
      <c r="J58" s="8">
        <v>-144.87</v>
      </c>
      <c r="K58" s="30"/>
      <c r="L58" s="8"/>
      <c r="M58" s="30"/>
    </row>
    <row r="59" spans="1:32" ht="12.75" x14ac:dyDescent="0.2">
      <c r="A59" s="6">
        <v>58</v>
      </c>
      <c r="B59" s="6"/>
      <c r="C59" s="6"/>
      <c r="D59" s="7"/>
      <c r="E59" s="7"/>
      <c r="F59" s="7"/>
      <c r="G59" s="7"/>
      <c r="H59" s="7"/>
      <c r="I59" s="7">
        <v>41699</v>
      </c>
      <c r="J59" s="8">
        <v>-300.91000000000003</v>
      </c>
      <c r="K59" s="30"/>
      <c r="L59" s="8"/>
      <c r="M59" s="30"/>
    </row>
    <row r="60" spans="1:32" ht="12.75" x14ac:dyDescent="0.2">
      <c r="A60" s="6">
        <v>59</v>
      </c>
      <c r="B60" s="6"/>
      <c r="C60" s="6"/>
      <c r="D60" s="7"/>
      <c r="E60" s="7"/>
      <c r="F60" s="7"/>
      <c r="G60" s="7"/>
      <c r="H60" s="7"/>
      <c r="I60" s="7">
        <v>41730</v>
      </c>
      <c r="J60" s="8">
        <v>-560.30999999999995</v>
      </c>
      <c r="K60" s="30"/>
      <c r="L60" s="8"/>
      <c r="M60" s="30"/>
    </row>
    <row r="61" spans="1:32" ht="12.75" x14ac:dyDescent="0.2">
      <c r="A61" s="6">
        <v>60</v>
      </c>
      <c r="B61" s="6"/>
      <c r="C61" s="6"/>
      <c r="D61" s="7"/>
      <c r="E61" s="7"/>
      <c r="F61" s="7"/>
      <c r="G61" s="7"/>
      <c r="H61" s="7"/>
      <c r="I61" s="7">
        <v>41791</v>
      </c>
      <c r="J61" s="8">
        <v>-566.29</v>
      </c>
      <c r="K61" s="30"/>
      <c r="L61" s="8"/>
      <c r="M61" s="30"/>
    </row>
    <row r="62" spans="1:32" ht="12.75" x14ac:dyDescent="0.2">
      <c r="A62" s="6">
        <v>61</v>
      </c>
      <c r="B62" s="6"/>
      <c r="C62" s="6"/>
      <c r="D62" s="7"/>
      <c r="E62" s="7"/>
      <c r="F62" s="7"/>
      <c r="G62" s="7"/>
      <c r="H62" s="7"/>
      <c r="I62" s="7">
        <v>41852</v>
      </c>
      <c r="J62" s="8">
        <v>-240</v>
      </c>
      <c r="K62" s="30"/>
      <c r="L62" s="30"/>
      <c r="M62" s="30"/>
    </row>
    <row r="63" spans="1:32" s="47" customFormat="1" ht="12.75" x14ac:dyDescent="0.2">
      <c r="A63" s="35">
        <v>62</v>
      </c>
      <c r="B63" s="35" t="s">
        <v>36</v>
      </c>
      <c r="C63" s="35"/>
      <c r="D63" s="43"/>
      <c r="E63" s="43"/>
      <c r="F63" s="43"/>
      <c r="G63" s="43"/>
      <c r="H63" s="43"/>
      <c r="I63" s="43">
        <v>41882</v>
      </c>
      <c r="J63" s="40"/>
      <c r="K63" s="40">
        <f>SUM(J57:J62)</f>
        <v>-2297.1099999999997</v>
      </c>
      <c r="L63" s="45"/>
      <c r="M63" s="45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</row>
    <row r="64" spans="1:32" ht="12.75" x14ac:dyDescent="0.2">
      <c r="A64" s="4">
        <v>63</v>
      </c>
      <c r="B64" s="15" t="s">
        <v>14</v>
      </c>
      <c r="C64" s="15"/>
      <c r="D64" s="23"/>
      <c r="E64" s="23"/>
      <c r="F64" s="23"/>
      <c r="G64" s="23"/>
      <c r="H64" s="23"/>
      <c r="I64" s="23">
        <v>41882</v>
      </c>
      <c r="J64" s="16"/>
      <c r="K64" s="11">
        <f>SUM(K63,K56)</f>
        <v>152.89000000000033</v>
      </c>
      <c r="L64" s="16"/>
      <c r="M64" s="14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spans="1:32" ht="12.75" x14ac:dyDescent="0.2">
      <c r="A65" s="6">
        <v>64</v>
      </c>
      <c r="B65" s="24" t="s">
        <v>15</v>
      </c>
      <c r="C65" s="24" t="s">
        <v>16</v>
      </c>
      <c r="D65" s="18"/>
      <c r="E65" s="18"/>
      <c r="F65" s="18"/>
      <c r="G65" s="18"/>
      <c r="H65" s="18"/>
      <c r="I65" s="18">
        <v>41882</v>
      </c>
      <c r="J65" s="19"/>
      <c r="K65" s="20">
        <f>-MIN(K56/2,K64)</f>
        <v>-152.89000000000033</v>
      </c>
      <c r="L65" s="30">
        <f>ABS(K65)</f>
        <v>152.89000000000033</v>
      </c>
      <c r="M65" s="21"/>
    </row>
    <row r="66" spans="1:32" ht="13.5" thickBot="1" x14ac:dyDescent="0.25">
      <c r="A66" s="4">
        <v>65</v>
      </c>
      <c r="B66" s="15" t="s">
        <v>17</v>
      </c>
      <c r="C66" s="15" t="s">
        <v>18</v>
      </c>
      <c r="D66" s="23"/>
      <c r="E66" s="23"/>
      <c r="F66" s="23"/>
      <c r="G66" s="23"/>
      <c r="H66" s="23"/>
      <c r="I66" s="23">
        <v>41882</v>
      </c>
      <c r="J66" s="16"/>
      <c r="K66" s="12"/>
      <c r="L66" s="14"/>
      <c r="M66" s="16">
        <f>-MAX(0,K64-L65)</f>
        <v>0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</row>
    <row r="67" spans="1:32" ht="12.75" x14ac:dyDescent="0.2">
      <c r="A67" s="31">
        <v>66</v>
      </c>
      <c r="B67" s="31" t="s">
        <v>9</v>
      </c>
      <c r="C67" s="31" t="s">
        <v>13</v>
      </c>
      <c r="D67" s="32"/>
      <c r="E67" s="32"/>
      <c r="F67" s="32"/>
      <c r="G67" s="32"/>
      <c r="H67" s="32"/>
      <c r="I67" s="32">
        <v>41883</v>
      </c>
      <c r="J67" s="33">
        <v>850</v>
      </c>
      <c r="K67" s="34"/>
      <c r="L67" s="34"/>
      <c r="M67" s="34"/>
    </row>
    <row r="68" spans="1:32" ht="12.75" x14ac:dyDescent="0.2">
      <c r="A68" s="6">
        <v>67</v>
      </c>
      <c r="B68" s="6" t="s">
        <v>9</v>
      </c>
      <c r="C68" s="6" t="s">
        <v>13</v>
      </c>
      <c r="D68" s="7"/>
      <c r="E68" s="7"/>
      <c r="F68" s="7"/>
      <c r="G68" s="7"/>
      <c r="H68" s="7"/>
      <c r="I68" s="7">
        <v>42005</v>
      </c>
      <c r="J68" s="8">
        <v>850</v>
      </c>
      <c r="K68" s="30"/>
      <c r="L68" s="30"/>
      <c r="M68" s="30"/>
    </row>
    <row r="69" spans="1:32" ht="12.75" x14ac:dyDescent="0.2">
      <c r="A69" s="6">
        <v>68</v>
      </c>
      <c r="B69" s="6" t="s">
        <v>9</v>
      </c>
      <c r="C69" s="6" t="s">
        <v>13</v>
      </c>
      <c r="D69" s="7"/>
      <c r="E69" s="7"/>
      <c r="F69" s="7"/>
      <c r="G69" s="7"/>
      <c r="H69" s="7"/>
      <c r="I69" s="7">
        <v>42125</v>
      </c>
      <c r="J69" s="8">
        <v>850</v>
      </c>
      <c r="K69" s="30"/>
      <c r="L69" s="30"/>
      <c r="M69" s="30"/>
    </row>
    <row r="70" spans="1:32" s="47" customFormat="1" ht="12.75" x14ac:dyDescent="0.2">
      <c r="A70" s="35">
        <v>69</v>
      </c>
      <c r="B70" s="35" t="s">
        <v>35</v>
      </c>
      <c r="C70" s="35"/>
      <c r="D70" s="42"/>
      <c r="E70" s="42"/>
      <c r="F70" s="42"/>
      <c r="G70" s="42"/>
      <c r="H70" s="42"/>
      <c r="I70" s="43">
        <v>42247</v>
      </c>
      <c r="J70" s="40"/>
      <c r="K70" s="41">
        <f>SUM(J67:J69)</f>
        <v>2550</v>
      </c>
      <c r="L70" s="45"/>
      <c r="M70" s="38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</row>
    <row r="71" spans="1:32" ht="12.75" x14ac:dyDescent="0.2">
      <c r="A71" s="6">
        <v>70</v>
      </c>
      <c r="B71" s="6"/>
      <c r="C71" s="6"/>
      <c r="D71" s="7"/>
      <c r="E71" s="7"/>
      <c r="F71" s="7"/>
      <c r="G71" s="7"/>
      <c r="H71" s="7"/>
      <c r="I71" s="7">
        <v>41944</v>
      </c>
      <c r="J71" s="8">
        <v>-208.17</v>
      </c>
      <c r="K71" s="30"/>
      <c r="L71" s="8"/>
      <c r="M71" s="30"/>
    </row>
    <row r="72" spans="1:32" ht="12.75" x14ac:dyDescent="0.2">
      <c r="A72" s="6">
        <v>71</v>
      </c>
      <c r="B72" s="6"/>
      <c r="C72" s="6"/>
      <c r="D72" s="7"/>
      <c r="E72" s="7"/>
      <c r="F72" s="7"/>
      <c r="G72" s="7"/>
      <c r="H72" s="7"/>
      <c r="I72" s="7">
        <v>42125</v>
      </c>
      <c r="J72" s="8">
        <v>-344.92</v>
      </c>
      <c r="K72" s="30"/>
      <c r="L72" s="8"/>
      <c r="M72" s="30"/>
    </row>
    <row r="73" spans="1:32" ht="12.75" x14ac:dyDescent="0.2">
      <c r="A73" s="6">
        <v>72</v>
      </c>
      <c r="B73" s="6"/>
      <c r="C73" s="6"/>
      <c r="D73" s="7"/>
      <c r="E73" s="7"/>
      <c r="F73" s="7"/>
      <c r="G73" s="7"/>
      <c r="H73" s="7"/>
      <c r="I73" s="7">
        <v>42217</v>
      </c>
      <c r="J73" s="8">
        <v>-257.51</v>
      </c>
      <c r="K73" s="30"/>
      <c r="L73" s="30"/>
      <c r="M73" s="30"/>
    </row>
    <row r="74" spans="1:32" s="47" customFormat="1" ht="12.75" x14ac:dyDescent="0.2">
      <c r="A74" s="35">
        <v>73</v>
      </c>
      <c r="B74" s="35" t="s">
        <v>36</v>
      </c>
      <c r="C74" s="35"/>
      <c r="D74" s="43"/>
      <c r="E74" s="43"/>
      <c r="F74" s="43"/>
      <c r="G74" s="43"/>
      <c r="H74" s="43"/>
      <c r="I74" s="43">
        <v>42247</v>
      </c>
      <c r="J74" s="40"/>
      <c r="K74" s="40">
        <f>SUM(J71:J73)</f>
        <v>-810.6</v>
      </c>
      <c r="L74" s="45"/>
      <c r="M74" s="45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</row>
    <row r="75" spans="1:32" ht="12.75" x14ac:dyDescent="0.2">
      <c r="A75" s="4">
        <v>74</v>
      </c>
      <c r="B75" s="15" t="s">
        <v>14</v>
      </c>
      <c r="C75" s="15"/>
      <c r="D75" s="23"/>
      <c r="E75" s="23"/>
      <c r="F75" s="23"/>
      <c r="G75" s="23"/>
      <c r="H75" s="23"/>
      <c r="I75" s="23">
        <v>42247</v>
      </c>
      <c r="J75" s="16"/>
      <c r="K75" s="11">
        <f>SUM(K74,K70)</f>
        <v>1739.4</v>
      </c>
      <c r="L75" s="16"/>
      <c r="M75" s="14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 spans="1:32" ht="12.75" x14ac:dyDescent="0.2">
      <c r="A76" s="6">
        <v>75</v>
      </c>
      <c r="B76" s="24" t="s">
        <v>15</v>
      </c>
      <c r="C76" s="24" t="s">
        <v>16</v>
      </c>
      <c r="D76" s="18"/>
      <c r="E76" s="18"/>
      <c r="F76" s="18"/>
      <c r="G76" s="18"/>
      <c r="H76" s="18"/>
      <c r="I76" s="18">
        <v>42247</v>
      </c>
      <c r="J76" s="19"/>
      <c r="K76" s="20">
        <f>-MIN(K70/2,K75)</f>
        <v>-1275</v>
      </c>
      <c r="L76" s="30">
        <f>ABS(K76)</f>
        <v>1275</v>
      </c>
      <c r="M76" s="21"/>
    </row>
    <row r="77" spans="1:32" ht="13.5" thickBot="1" x14ac:dyDescent="0.25">
      <c r="A77" s="4">
        <v>76</v>
      </c>
      <c r="B77" s="15" t="s">
        <v>17</v>
      </c>
      <c r="C77" s="15" t="s">
        <v>18</v>
      </c>
      <c r="D77" s="23"/>
      <c r="E77" s="23"/>
      <c r="F77" s="23"/>
      <c r="G77" s="23"/>
      <c r="H77" s="23"/>
      <c r="I77" s="23">
        <v>42247</v>
      </c>
      <c r="J77" s="16"/>
      <c r="K77" s="12"/>
      <c r="L77" s="14"/>
      <c r="M77" s="16">
        <f>-MAX(0,K75-L76)</f>
        <v>-464.40000000000009</v>
      </c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</row>
    <row r="78" spans="1:32" ht="12.75" x14ac:dyDescent="0.2">
      <c r="A78" s="31">
        <v>77</v>
      </c>
      <c r="B78" s="31" t="s">
        <v>9</v>
      </c>
      <c r="C78" s="31" t="s">
        <v>13</v>
      </c>
      <c r="D78" s="32"/>
      <c r="E78" s="32"/>
      <c r="F78" s="32"/>
      <c r="G78" s="32"/>
      <c r="H78" s="32"/>
      <c r="I78" s="32">
        <v>42248</v>
      </c>
      <c r="J78" s="33">
        <v>1000</v>
      </c>
      <c r="K78" s="34"/>
      <c r="L78" s="34"/>
      <c r="M78" s="34"/>
    </row>
    <row r="79" spans="1:32" ht="12.75" x14ac:dyDescent="0.2">
      <c r="A79" s="6">
        <v>78</v>
      </c>
      <c r="B79" s="6" t="s">
        <v>9</v>
      </c>
      <c r="C79" s="6" t="s">
        <v>13</v>
      </c>
      <c r="D79" s="7"/>
      <c r="E79" s="7"/>
      <c r="F79" s="7"/>
      <c r="G79" s="7"/>
      <c r="H79" s="7"/>
      <c r="I79" s="7">
        <v>42370</v>
      </c>
      <c r="J79" s="8">
        <v>1000</v>
      </c>
      <c r="K79" s="30"/>
      <c r="L79" s="30"/>
      <c r="M79" s="30"/>
    </row>
    <row r="80" spans="1:32" ht="12.75" x14ac:dyDescent="0.2">
      <c r="A80" s="6">
        <v>79</v>
      </c>
      <c r="B80" s="6" t="s">
        <v>9</v>
      </c>
      <c r="C80" s="6" t="s">
        <v>13</v>
      </c>
      <c r="D80" s="7"/>
      <c r="E80" s="7"/>
      <c r="F80" s="7"/>
      <c r="G80" s="7"/>
      <c r="H80" s="7"/>
      <c r="I80" s="7">
        <v>42491</v>
      </c>
      <c r="J80" s="8">
        <v>1000</v>
      </c>
      <c r="K80" s="30"/>
      <c r="L80" s="30"/>
      <c r="M80" s="30"/>
    </row>
    <row r="81" spans="1:32" s="47" customFormat="1" ht="12.75" x14ac:dyDescent="0.2">
      <c r="A81" s="35">
        <v>80</v>
      </c>
      <c r="B81" s="35" t="s">
        <v>35</v>
      </c>
      <c r="C81" s="35"/>
      <c r="D81" s="42"/>
      <c r="E81" s="42"/>
      <c r="F81" s="42"/>
      <c r="G81" s="42"/>
      <c r="H81" s="42"/>
      <c r="I81" s="43">
        <v>42613</v>
      </c>
      <c r="J81" s="40"/>
      <c r="K81" s="41">
        <f>SUM(J78:J80)</f>
        <v>3000</v>
      </c>
      <c r="L81" s="45"/>
      <c r="M81" s="38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</row>
    <row r="82" spans="1:32" ht="12.75" x14ac:dyDescent="0.2">
      <c r="A82" s="6">
        <v>81</v>
      </c>
      <c r="B82" s="6"/>
      <c r="C82" s="6"/>
      <c r="D82" s="7"/>
      <c r="E82" s="7"/>
      <c r="F82" s="7"/>
      <c r="G82" s="7"/>
      <c r="H82" s="7"/>
      <c r="I82" s="7">
        <v>42339</v>
      </c>
      <c r="J82" s="8">
        <v>-68.39</v>
      </c>
      <c r="K82" s="30"/>
      <c r="L82" s="8"/>
      <c r="M82" s="30"/>
    </row>
    <row r="83" spans="1:32" ht="12.75" x14ac:dyDescent="0.2">
      <c r="A83" s="6">
        <v>82</v>
      </c>
      <c r="B83" s="6"/>
      <c r="C83" s="6"/>
      <c r="D83" s="7"/>
      <c r="E83" s="7"/>
      <c r="F83" s="7"/>
      <c r="G83" s="7"/>
      <c r="H83" s="7"/>
      <c r="I83" s="7">
        <v>42370</v>
      </c>
      <c r="J83" s="8">
        <v>-149.38999999999999</v>
      </c>
      <c r="K83" s="30"/>
      <c r="L83" s="8"/>
      <c r="M83" s="30"/>
    </row>
    <row r="84" spans="1:32" ht="12.75" x14ac:dyDescent="0.2">
      <c r="A84" s="6">
        <v>83</v>
      </c>
      <c r="B84" s="6"/>
      <c r="C84" s="6"/>
      <c r="D84" s="7"/>
      <c r="E84" s="7"/>
      <c r="F84" s="7"/>
      <c r="G84" s="7"/>
      <c r="H84" s="7"/>
      <c r="I84" s="7">
        <v>42401</v>
      </c>
      <c r="J84" s="8">
        <v>-287.94</v>
      </c>
      <c r="K84" s="30"/>
      <c r="L84" s="30"/>
      <c r="M84" s="30"/>
    </row>
    <row r="85" spans="1:32" ht="12.75" x14ac:dyDescent="0.2">
      <c r="A85" s="6">
        <v>84</v>
      </c>
      <c r="B85" s="6"/>
      <c r="C85" s="6"/>
      <c r="D85" s="7"/>
      <c r="E85" s="7"/>
      <c r="F85" s="7"/>
      <c r="G85" s="7"/>
      <c r="H85" s="7"/>
      <c r="I85" s="7">
        <v>42461</v>
      </c>
      <c r="J85" s="8">
        <v>-189</v>
      </c>
      <c r="K85" s="30"/>
      <c r="L85" s="30"/>
      <c r="M85" s="30"/>
    </row>
    <row r="86" spans="1:32" ht="12.75" x14ac:dyDescent="0.2">
      <c r="A86" s="6">
        <v>85</v>
      </c>
      <c r="B86" s="6"/>
      <c r="C86" s="6"/>
      <c r="D86" s="7"/>
      <c r="E86" s="7"/>
      <c r="F86" s="7"/>
      <c r="G86" s="7"/>
      <c r="H86" s="7"/>
      <c r="I86" s="7">
        <v>42583</v>
      </c>
      <c r="J86" s="8">
        <v>-2001.4</v>
      </c>
      <c r="K86" s="30"/>
      <c r="L86" s="30"/>
      <c r="M86" s="30"/>
    </row>
    <row r="87" spans="1:32" s="47" customFormat="1" ht="12.75" x14ac:dyDescent="0.2">
      <c r="A87" s="35">
        <v>86</v>
      </c>
      <c r="B87" s="35" t="s">
        <v>36</v>
      </c>
      <c r="C87" s="35"/>
      <c r="D87" s="43"/>
      <c r="E87" s="43"/>
      <c r="F87" s="43"/>
      <c r="G87" s="43"/>
      <c r="H87" s="43"/>
      <c r="I87" s="43">
        <v>42613</v>
      </c>
      <c r="J87" s="40"/>
      <c r="K87" s="40">
        <f>SUM(J82:J86)</f>
        <v>-2696.12</v>
      </c>
      <c r="L87" s="45"/>
      <c r="M87" s="45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</row>
    <row r="88" spans="1:32" ht="12.75" x14ac:dyDescent="0.2">
      <c r="A88" s="4">
        <v>87</v>
      </c>
      <c r="B88" s="15" t="s">
        <v>14</v>
      </c>
      <c r="C88" s="15"/>
      <c r="D88" s="23"/>
      <c r="E88" s="23"/>
      <c r="F88" s="23"/>
      <c r="G88" s="23"/>
      <c r="H88" s="23"/>
      <c r="I88" s="23">
        <v>42613</v>
      </c>
      <c r="J88" s="16"/>
      <c r="K88" s="11">
        <f>SUM(K87,K81)</f>
        <v>303.88000000000011</v>
      </c>
      <c r="L88" s="16"/>
      <c r="M88" s="14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</row>
    <row r="89" spans="1:32" ht="12.75" x14ac:dyDescent="0.2">
      <c r="A89" s="6">
        <v>88</v>
      </c>
      <c r="B89" s="24" t="s">
        <v>15</v>
      </c>
      <c r="C89" s="24" t="s">
        <v>16</v>
      </c>
      <c r="D89" s="18"/>
      <c r="E89" s="18"/>
      <c r="F89" s="18"/>
      <c r="G89" s="18"/>
      <c r="H89" s="18"/>
      <c r="I89" s="18">
        <v>42613</v>
      </c>
      <c r="J89" s="19"/>
      <c r="K89" s="20">
        <f>-MIN(K81/2,K88)</f>
        <v>-303.88000000000011</v>
      </c>
      <c r="L89" s="30">
        <f>ABS(K89)</f>
        <v>303.88000000000011</v>
      </c>
      <c r="M89" s="21"/>
    </row>
    <row r="90" spans="1:32" ht="13.5" thickBot="1" x14ac:dyDescent="0.25">
      <c r="A90" s="4">
        <v>89</v>
      </c>
      <c r="B90" s="15" t="s">
        <v>17</v>
      </c>
      <c r="C90" s="15" t="s">
        <v>18</v>
      </c>
      <c r="D90" s="23"/>
      <c r="E90" s="23"/>
      <c r="F90" s="23"/>
      <c r="G90" s="23"/>
      <c r="H90" s="23"/>
      <c r="I90" s="23">
        <v>42613</v>
      </c>
      <c r="J90" s="16"/>
      <c r="K90" s="12"/>
      <c r="L90" s="14"/>
      <c r="M90" s="16">
        <f>-MAX(0,K88-L89)</f>
        <v>0</v>
      </c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</row>
    <row r="91" spans="1:32" ht="12.75" x14ac:dyDescent="0.2">
      <c r="A91" s="31">
        <v>90</v>
      </c>
      <c r="B91" s="31" t="s">
        <v>9</v>
      </c>
      <c r="C91" s="31" t="s">
        <v>13</v>
      </c>
      <c r="D91" s="32"/>
      <c r="E91" s="32"/>
      <c r="F91" s="32"/>
      <c r="G91" s="32"/>
      <c r="H91" s="32"/>
      <c r="I91" s="32">
        <v>42614</v>
      </c>
      <c r="J91" s="33">
        <v>1100</v>
      </c>
      <c r="K91" s="34"/>
      <c r="L91" s="34"/>
      <c r="M91" s="34"/>
    </row>
    <row r="92" spans="1:32" ht="12.75" x14ac:dyDescent="0.2">
      <c r="A92" s="6">
        <v>91</v>
      </c>
      <c r="B92" s="6" t="s">
        <v>9</v>
      </c>
      <c r="C92" s="6" t="s">
        <v>13</v>
      </c>
      <c r="D92" s="7"/>
      <c r="E92" s="7"/>
      <c r="F92" s="7"/>
      <c r="G92" s="7"/>
      <c r="H92" s="7"/>
      <c r="I92" s="7">
        <v>42736</v>
      </c>
      <c r="J92" s="8">
        <v>1100</v>
      </c>
      <c r="K92" s="30"/>
      <c r="L92" s="30"/>
      <c r="M92" s="30"/>
    </row>
    <row r="93" spans="1:32" ht="12.75" x14ac:dyDescent="0.2">
      <c r="A93" s="6">
        <v>92</v>
      </c>
      <c r="B93" s="6" t="s">
        <v>9</v>
      </c>
      <c r="C93" s="6" t="s">
        <v>13</v>
      </c>
      <c r="D93" s="7"/>
      <c r="E93" s="7"/>
      <c r="F93" s="7"/>
      <c r="G93" s="7"/>
      <c r="H93" s="7"/>
      <c r="I93" s="7">
        <v>42856</v>
      </c>
      <c r="J93" s="8">
        <v>1100</v>
      </c>
      <c r="K93" s="30"/>
      <c r="L93" s="30"/>
      <c r="M93" s="30"/>
    </row>
    <row r="94" spans="1:32" s="47" customFormat="1" ht="12.75" x14ac:dyDescent="0.2">
      <c r="A94" s="35">
        <v>93</v>
      </c>
      <c r="B94" s="35" t="s">
        <v>35</v>
      </c>
      <c r="C94" s="35"/>
      <c r="D94" s="42"/>
      <c r="E94" s="42"/>
      <c r="F94" s="42"/>
      <c r="G94" s="42"/>
      <c r="H94" s="42"/>
      <c r="I94" s="43">
        <v>42613</v>
      </c>
      <c r="J94" s="40"/>
      <c r="K94" s="41">
        <f>SUM(J91:J93)</f>
        <v>3300</v>
      </c>
      <c r="L94" s="45"/>
      <c r="M94" s="38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</row>
    <row r="95" spans="1:32" ht="12.75" x14ac:dyDescent="0.2">
      <c r="A95" s="6">
        <v>94</v>
      </c>
      <c r="B95" s="6"/>
      <c r="C95" s="6"/>
      <c r="D95" s="7"/>
      <c r="E95" s="7"/>
      <c r="F95" s="7"/>
      <c r="G95" s="7"/>
      <c r="H95" s="7"/>
      <c r="I95" s="7">
        <v>42705</v>
      </c>
      <c r="J95" s="8">
        <v>-476.9</v>
      </c>
      <c r="K95" s="30"/>
      <c r="L95" s="8"/>
      <c r="M95" s="30"/>
    </row>
    <row r="96" spans="1:32" ht="12.75" x14ac:dyDescent="0.2">
      <c r="A96" s="6">
        <v>95</v>
      </c>
      <c r="B96" s="6"/>
      <c r="C96" s="6"/>
      <c r="D96" s="7"/>
      <c r="E96" s="7"/>
      <c r="F96" s="7"/>
      <c r="G96" s="7"/>
      <c r="H96" s="7"/>
      <c r="I96" s="7">
        <v>42736</v>
      </c>
      <c r="J96" s="8">
        <v>-150.35</v>
      </c>
      <c r="K96" s="30"/>
      <c r="L96" s="8"/>
      <c r="M96" s="30"/>
    </row>
    <row r="97" spans="1:32" ht="12.75" x14ac:dyDescent="0.2">
      <c r="A97" s="6">
        <v>96</v>
      </c>
      <c r="B97" s="6"/>
      <c r="C97" s="6"/>
      <c r="D97" s="7"/>
      <c r="E97" s="7"/>
      <c r="F97" s="7"/>
      <c r="G97" s="7"/>
      <c r="H97" s="7"/>
      <c r="I97" s="7">
        <v>42767</v>
      </c>
      <c r="J97" s="8">
        <v>-267.64</v>
      </c>
      <c r="K97" s="30"/>
      <c r="L97" s="8"/>
      <c r="M97" s="30"/>
    </row>
    <row r="98" spans="1:32" ht="12.75" x14ac:dyDescent="0.2">
      <c r="A98" s="6">
        <v>97</v>
      </c>
      <c r="B98" s="6"/>
      <c r="C98" s="6"/>
      <c r="D98" s="7"/>
      <c r="E98" s="7"/>
      <c r="F98" s="7"/>
      <c r="G98" s="7"/>
      <c r="H98" s="7"/>
      <c r="I98" s="7">
        <v>42795</v>
      </c>
      <c r="J98" s="8">
        <v>-450</v>
      </c>
      <c r="K98" s="30"/>
      <c r="L98" s="8"/>
      <c r="M98" s="30"/>
    </row>
    <row r="99" spans="1:32" ht="12.75" x14ac:dyDescent="0.2">
      <c r="A99" s="6">
        <v>98</v>
      </c>
      <c r="B99" s="6"/>
      <c r="C99" s="6"/>
      <c r="D99" s="7"/>
      <c r="E99" s="7"/>
      <c r="F99" s="7"/>
      <c r="G99" s="7"/>
      <c r="H99" s="7"/>
      <c r="I99" s="7">
        <v>42917</v>
      </c>
      <c r="J99" s="8">
        <v>-309.2</v>
      </c>
      <c r="K99" s="30"/>
      <c r="L99" s="8"/>
      <c r="M99" s="30"/>
    </row>
    <row r="100" spans="1:32" ht="12.75" x14ac:dyDescent="0.2">
      <c r="A100" s="6">
        <v>99</v>
      </c>
      <c r="B100" s="6"/>
      <c r="C100" s="6"/>
      <c r="D100" s="7"/>
      <c r="E100" s="7"/>
      <c r="F100" s="7"/>
      <c r="G100" s="7"/>
      <c r="H100" s="7"/>
      <c r="I100" s="7">
        <v>42948</v>
      </c>
      <c r="J100" s="8">
        <v>-408.61</v>
      </c>
      <c r="K100" s="30"/>
      <c r="L100" s="30"/>
      <c r="M100" s="30"/>
    </row>
    <row r="101" spans="1:32" s="47" customFormat="1" ht="12.75" x14ac:dyDescent="0.2">
      <c r="A101" s="35">
        <v>100</v>
      </c>
      <c r="B101" s="35" t="s">
        <v>36</v>
      </c>
      <c r="C101" s="35"/>
      <c r="D101" s="43"/>
      <c r="E101" s="43"/>
      <c r="F101" s="43"/>
      <c r="G101" s="43"/>
      <c r="H101" s="43"/>
      <c r="I101" s="43">
        <v>42978</v>
      </c>
      <c r="J101" s="40"/>
      <c r="K101" s="40">
        <f>SUM(J95:J100)</f>
        <v>-2062.6999999999998</v>
      </c>
      <c r="L101" s="45"/>
      <c r="M101" s="45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</row>
    <row r="102" spans="1:32" ht="12.75" x14ac:dyDescent="0.2">
      <c r="A102" s="4">
        <v>101</v>
      </c>
      <c r="B102" s="15" t="s">
        <v>14</v>
      </c>
      <c r="C102" s="15"/>
      <c r="D102" s="23"/>
      <c r="E102" s="23"/>
      <c r="F102" s="23"/>
      <c r="G102" s="23"/>
      <c r="H102" s="23"/>
      <c r="I102" s="23">
        <v>42978</v>
      </c>
      <c r="J102" s="16"/>
      <c r="K102" s="11">
        <f>SUM(K101,K94)</f>
        <v>1237.3000000000002</v>
      </c>
      <c r="L102" s="16"/>
      <c r="M102" s="14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</row>
    <row r="103" spans="1:32" ht="12.75" x14ac:dyDescent="0.2">
      <c r="A103" s="6">
        <v>102</v>
      </c>
      <c r="B103" s="24" t="s">
        <v>15</v>
      </c>
      <c r="C103" s="24" t="s">
        <v>16</v>
      </c>
      <c r="D103" s="18"/>
      <c r="E103" s="18"/>
      <c r="F103" s="18"/>
      <c r="G103" s="18"/>
      <c r="H103" s="18"/>
      <c r="I103" s="18">
        <v>42978</v>
      </c>
      <c r="J103" s="19"/>
      <c r="K103" s="20">
        <f>-MIN(K94/2,K102)</f>
        <v>-1237.3000000000002</v>
      </c>
      <c r="L103" s="30">
        <f>ABS(K103)</f>
        <v>1237.3000000000002</v>
      </c>
      <c r="M103" s="21"/>
    </row>
    <row r="104" spans="1:32" ht="13.5" thickBot="1" x14ac:dyDescent="0.25">
      <c r="A104" s="4">
        <v>103</v>
      </c>
      <c r="B104" s="15" t="s">
        <v>17</v>
      </c>
      <c r="C104" s="15" t="s">
        <v>18</v>
      </c>
      <c r="D104" s="23"/>
      <c r="E104" s="23"/>
      <c r="F104" s="23"/>
      <c r="G104" s="23"/>
      <c r="H104" s="23"/>
      <c r="I104" s="23">
        <v>42978</v>
      </c>
      <c r="J104" s="16"/>
      <c r="K104" s="12"/>
      <c r="L104" s="14"/>
      <c r="M104" s="16">
        <f>-MAX(0,K102-L103)</f>
        <v>0</v>
      </c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</row>
    <row r="105" spans="1:32" ht="12.75" x14ac:dyDescent="0.2">
      <c r="A105" s="31">
        <v>104</v>
      </c>
      <c r="B105" s="37" t="s">
        <v>9</v>
      </c>
      <c r="C105" s="37" t="s">
        <v>13</v>
      </c>
      <c r="D105" s="32"/>
      <c r="E105" s="32"/>
      <c r="F105" s="32"/>
      <c r="G105" s="32"/>
      <c r="H105" s="32"/>
      <c r="I105" s="32">
        <v>42979</v>
      </c>
      <c r="J105" s="33">
        <v>1100</v>
      </c>
      <c r="K105" s="34"/>
      <c r="L105" s="34"/>
      <c r="M105" s="34"/>
    </row>
    <row r="106" spans="1:32" ht="12.75" x14ac:dyDescent="0.2">
      <c r="A106" s="6">
        <v>105</v>
      </c>
      <c r="B106" s="6" t="s">
        <v>9</v>
      </c>
      <c r="C106" s="6" t="s">
        <v>13</v>
      </c>
      <c r="D106" s="7"/>
      <c r="E106" s="7"/>
      <c r="F106" s="7"/>
      <c r="G106" s="7"/>
      <c r="H106" s="7"/>
      <c r="I106" s="7">
        <v>43101</v>
      </c>
      <c r="J106" s="8">
        <v>1100</v>
      </c>
      <c r="K106" s="30"/>
      <c r="L106" s="30"/>
      <c r="M106" s="30"/>
    </row>
    <row r="107" spans="1:32" ht="12.75" x14ac:dyDescent="0.2">
      <c r="A107" s="6">
        <v>106</v>
      </c>
      <c r="B107" s="6" t="s">
        <v>9</v>
      </c>
      <c r="C107" s="6" t="s">
        <v>13</v>
      </c>
      <c r="D107" s="7"/>
      <c r="E107" s="7"/>
      <c r="F107" s="7"/>
      <c r="G107" s="7"/>
      <c r="H107" s="7"/>
      <c r="I107" s="7">
        <v>43221</v>
      </c>
      <c r="J107" s="8">
        <v>1100</v>
      </c>
      <c r="K107" s="30"/>
      <c r="L107" s="30"/>
      <c r="M107" s="30"/>
    </row>
    <row r="108" spans="1:32" s="47" customFormat="1" ht="12.75" x14ac:dyDescent="0.2">
      <c r="A108" s="35">
        <v>107</v>
      </c>
      <c r="B108" s="35" t="s">
        <v>35</v>
      </c>
      <c r="C108" s="35"/>
      <c r="D108" s="42"/>
      <c r="E108" s="42"/>
      <c r="F108" s="42"/>
      <c r="G108" s="42"/>
      <c r="H108" s="42"/>
      <c r="I108" s="43">
        <v>43343</v>
      </c>
      <c r="J108" s="40"/>
      <c r="K108" s="41">
        <f>SUM(J105:J107)</f>
        <v>3300</v>
      </c>
      <c r="L108" s="45"/>
      <c r="M108" s="38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</row>
    <row r="109" spans="1:32" ht="12.75" x14ac:dyDescent="0.2">
      <c r="A109" s="6">
        <v>108</v>
      </c>
      <c r="B109" s="35" t="s">
        <v>31</v>
      </c>
      <c r="C109" s="6" t="s">
        <v>19</v>
      </c>
      <c r="D109" s="6" t="s">
        <v>20</v>
      </c>
      <c r="E109" s="6" t="s">
        <v>21</v>
      </c>
      <c r="F109" s="6" t="s">
        <v>22</v>
      </c>
      <c r="G109" s="26" t="s">
        <v>23</v>
      </c>
      <c r="H109" s="27" t="str">
        <f t="shared" ref="H109:H112" si="0">HYPERLINK("https://github.com/SFUCSGSA/documents/blob/master/minutes/20170928_csgsa_minutes.pdf","2017-09-28")</f>
        <v>2017-09-28</v>
      </c>
      <c r="I109" s="7">
        <v>43022</v>
      </c>
      <c r="J109" s="8">
        <v>-18.7</v>
      </c>
      <c r="K109" s="30"/>
      <c r="L109" s="8"/>
      <c r="M109" s="30"/>
    </row>
    <row r="110" spans="1:32" ht="12.75" x14ac:dyDescent="0.2">
      <c r="A110" s="6">
        <v>109</v>
      </c>
      <c r="B110" s="6" t="s">
        <v>24</v>
      </c>
      <c r="C110" s="6" t="s">
        <v>25</v>
      </c>
      <c r="D110" s="6" t="s">
        <v>20</v>
      </c>
      <c r="E110" s="6" t="s">
        <v>21</v>
      </c>
      <c r="F110" s="6" t="s">
        <v>22</v>
      </c>
      <c r="G110" s="26" t="s">
        <v>23</v>
      </c>
      <c r="H110" s="27" t="str">
        <f t="shared" si="0"/>
        <v>2017-09-28</v>
      </c>
      <c r="I110" s="7">
        <v>43022</v>
      </c>
      <c r="J110" s="8">
        <v>-154.18</v>
      </c>
      <c r="K110" s="30"/>
      <c r="L110" s="8"/>
      <c r="M110" s="30"/>
    </row>
    <row r="111" spans="1:32" ht="12.75" x14ac:dyDescent="0.2">
      <c r="A111" s="6">
        <v>110</v>
      </c>
      <c r="B111" s="6" t="s">
        <v>24</v>
      </c>
      <c r="C111" s="6" t="s">
        <v>26</v>
      </c>
      <c r="D111" s="6" t="s">
        <v>20</v>
      </c>
      <c r="E111" s="6" t="s">
        <v>21</v>
      </c>
      <c r="F111" s="6" t="s">
        <v>22</v>
      </c>
      <c r="G111" s="26" t="s">
        <v>23</v>
      </c>
      <c r="H111" s="27" t="str">
        <f t="shared" si="0"/>
        <v>2017-09-28</v>
      </c>
      <c r="I111" s="7">
        <v>43064</v>
      </c>
      <c r="J111" s="8">
        <v>-127.38</v>
      </c>
      <c r="K111" s="30"/>
      <c r="L111" s="8"/>
      <c r="M111" s="30"/>
    </row>
    <row r="112" spans="1:32" ht="12.75" x14ac:dyDescent="0.2">
      <c r="A112" s="6">
        <v>111</v>
      </c>
      <c r="B112" s="6" t="s">
        <v>24</v>
      </c>
      <c r="C112" s="6" t="s">
        <v>27</v>
      </c>
      <c r="D112" s="6" t="s">
        <v>28</v>
      </c>
      <c r="E112" s="6" t="s">
        <v>29</v>
      </c>
      <c r="F112" s="6" t="s">
        <v>23</v>
      </c>
      <c r="G112" s="26" t="s">
        <v>30</v>
      </c>
      <c r="H112" s="27" t="str">
        <f t="shared" si="0"/>
        <v>2017-09-28</v>
      </c>
      <c r="I112" s="7">
        <v>43081</v>
      </c>
      <c r="J112" s="8">
        <v>-109.41</v>
      </c>
      <c r="K112" s="30"/>
      <c r="L112" s="8"/>
      <c r="M112" s="30"/>
    </row>
    <row r="113" spans="1:32" ht="12.75" x14ac:dyDescent="0.2">
      <c r="A113" s="6">
        <v>112</v>
      </c>
      <c r="B113" s="35" t="s">
        <v>31</v>
      </c>
      <c r="C113" s="35" t="s">
        <v>32</v>
      </c>
      <c r="D113" s="7"/>
      <c r="E113" s="7"/>
      <c r="F113" s="7"/>
      <c r="G113" s="7"/>
      <c r="H113" s="7"/>
      <c r="I113" s="7">
        <v>43070</v>
      </c>
      <c r="J113" s="8">
        <v>-237.71</v>
      </c>
      <c r="K113" s="30"/>
      <c r="L113" s="8"/>
      <c r="M113" s="30"/>
    </row>
    <row r="114" spans="1:32" ht="12.75" x14ac:dyDescent="0.2">
      <c r="A114" s="6">
        <v>113</v>
      </c>
      <c r="B114" s="6"/>
      <c r="C114" s="6"/>
      <c r="D114" s="7"/>
      <c r="E114" s="7"/>
      <c r="F114" s="7"/>
      <c r="G114" s="7"/>
      <c r="H114" s="7"/>
      <c r="I114" s="7"/>
      <c r="J114" s="8"/>
      <c r="K114" s="30"/>
      <c r="L114" s="30"/>
      <c r="M114" s="30"/>
    </row>
    <row r="115" spans="1:32" s="47" customFormat="1" ht="12.75" x14ac:dyDescent="0.2">
      <c r="A115" s="35">
        <v>114</v>
      </c>
      <c r="B115" s="35" t="s">
        <v>36</v>
      </c>
      <c r="C115" s="35"/>
      <c r="D115" s="43"/>
      <c r="E115" s="43"/>
      <c r="F115" s="43"/>
      <c r="G115" s="43"/>
      <c r="H115" s="43"/>
      <c r="I115" s="43">
        <v>43343</v>
      </c>
      <c r="J115" s="40"/>
      <c r="K115" s="40">
        <f>SUM(,J109:J114)</f>
        <v>-647.38</v>
      </c>
      <c r="L115" s="45"/>
      <c r="M115" s="45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</row>
    <row r="116" spans="1:32" ht="12.75" x14ac:dyDescent="0.2">
      <c r="A116" s="4">
        <v>115</v>
      </c>
      <c r="B116" s="36" t="s">
        <v>14</v>
      </c>
      <c r="C116" s="15"/>
      <c r="D116" s="23"/>
      <c r="E116" s="23"/>
      <c r="F116" s="23"/>
      <c r="G116" s="23"/>
      <c r="H116" s="23"/>
      <c r="I116" s="23">
        <v>43343</v>
      </c>
      <c r="J116" s="16"/>
      <c r="K116" s="11">
        <f>SUM(K115,K108)</f>
        <v>2652.62</v>
      </c>
      <c r="L116" s="16"/>
      <c r="M116" s="14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spans="1:32" ht="12.75" x14ac:dyDescent="0.2">
      <c r="A117" s="6">
        <v>116</v>
      </c>
      <c r="B117" s="35" t="s">
        <v>15</v>
      </c>
      <c r="C117" s="24" t="s">
        <v>16</v>
      </c>
      <c r="D117" s="18"/>
      <c r="E117" s="18"/>
      <c r="F117" s="18"/>
      <c r="G117" s="18"/>
      <c r="H117" s="18"/>
      <c r="I117" s="18">
        <v>43343</v>
      </c>
      <c r="J117" s="19"/>
      <c r="K117" s="20">
        <f>-MIN(K108/2,K116)</f>
        <v>-1650</v>
      </c>
      <c r="L117" s="30">
        <f>ABS(K117)</f>
        <v>1650</v>
      </c>
      <c r="M117" s="21"/>
    </row>
    <row r="118" spans="1:32" ht="12.75" x14ac:dyDescent="0.2">
      <c r="A118" s="4">
        <v>117</v>
      </c>
      <c r="B118" s="36" t="s">
        <v>17</v>
      </c>
      <c r="C118" s="15" t="s">
        <v>18</v>
      </c>
      <c r="D118" s="23"/>
      <c r="E118" s="23"/>
      <c r="F118" s="23"/>
      <c r="G118" s="23"/>
      <c r="H118" s="23"/>
      <c r="I118" s="23">
        <v>43343</v>
      </c>
      <c r="J118" s="16"/>
      <c r="K118" s="12"/>
      <c r="L118" s="14"/>
      <c r="M118" s="16">
        <f>-MAX(0,K116-L117)</f>
        <v>-1002.6199999999999</v>
      </c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</row>
    <row r="119" spans="1:32" ht="13.5" thickBot="1" x14ac:dyDescent="0.25">
      <c r="A119" s="4">
        <v>118</v>
      </c>
      <c r="B119" s="36" t="s">
        <v>33</v>
      </c>
      <c r="C119" s="28"/>
      <c r="D119" s="28"/>
      <c r="E119" s="28"/>
      <c r="F119" s="28"/>
      <c r="G119" s="28"/>
      <c r="H119" s="28"/>
      <c r="I119" s="28"/>
      <c r="J119" s="12"/>
      <c r="K119" s="12"/>
      <c r="L119" s="29">
        <f>SUM(L2:L118)</f>
        <v>8219.1500000000015</v>
      </c>
      <c r="M119" s="29">
        <f ca="1">SUMIF(I2:I118,"&lt;="&amp;TODAY(),M2:M118)</f>
        <v>-920.49</v>
      </c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</row>
    <row r="120" spans="1:32" ht="13.5" thickTop="1" x14ac:dyDescent="0.2">
      <c r="J120" s="30"/>
      <c r="K120" s="30"/>
      <c r="L120" s="30"/>
      <c r="M120" s="30"/>
    </row>
    <row r="121" spans="1:32" ht="12.75" x14ac:dyDescent="0.2">
      <c r="J121" s="38"/>
      <c r="K121" s="30"/>
      <c r="L121" s="30"/>
      <c r="M121" s="30"/>
    </row>
    <row r="122" spans="1:32" ht="12.75" x14ac:dyDescent="0.2">
      <c r="J122" s="30"/>
      <c r="K122" s="30"/>
      <c r="L122" s="30"/>
      <c r="M122" s="30"/>
    </row>
    <row r="123" spans="1:32" ht="12.75" x14ac:dyDescent="0.2">
      <c r="J123" s="30"/>
      <c r="K123" s="30"/>
      <c r="L123" s="30"/>
      <c r="M123" s="48"/>
    </row>
    <row r="124" spans="1:32" ht="12.75" x14ac:dyDescent="0.2">
      <c r="J124" s="30"/>
      <c r="K124" s="30"/>
      <c r="L124" s="30"/>
      <c r="M124" s="30"/>
    </row>
    <row r="125" spans="1:32" ht="12.75" x14ac:dyDescent="0.2">
      <c r="J125" s="30"/>
      <c r="K125" s="30"/>
      <c r="L125" s="30"/>
      <c r="M125" s="30"/>
    </row>
    <row r="126" spans="1:32" ht="12.75" x14ac:dyDescent="0.2">
      <c r="J126" s="30"/>
      <c r="K126" s="30"/>
      <c r="L126" s="30"/>
      <c r="M126" s="30"/>
    </row>
    <row r="127" spans="1:32" ht="12.75" x14ac:dyDescent="0.2">
      <c r="J127" s="30"/>
      <c r="K127" s="30"/>
      <c r="L127" s="30"/>
      <c r="M127" s="30"/>
    </row>
  </sheetData>
  <conditionalFormatting sqref="J2:M119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 - 2009 to present</vt:lpstr>
      <vt:lpstr>Overview - 2009 to year-end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maruko</cp:lastModifiedBy>
  <dcterms:created xsi:type="dcterms:W3CDTF">2017-12-22T13:04:45Z</dcterms:created>
  <dcterms:modified xsi:type="dcterms:W3CDTF">2018-02-11T05:13:10Z</dcterms:modified>
</cp:coreProperties>
</file>