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mika\Desktop\MyExcelOnline\000 - 101 EXCEL TEMPLATES\Templates v0.2\Profit &amp; Loss\"/>
    </mc:Choice>
  </mc:AlternateContent>
  <bookViews>
    <workbookView xWindow="0" yWindow="0" windowWidth="28800" windowHeight="12435"/>
  </bookViews>
  <sheets>
    <sheet name="Financial Report" sheetId="3" r:id="rId1"/>
    <sheet name="Financial Data Input" sheetId="1" r:id="rId2"/>
    <sheet name="Key Metric Settings" sheetId="4" r:id="rId3"/>
    <sheet name="Calculations" sheetId="2" state="hidden" r:id="rId4"/>
  </sheets>
  <definedNames>
    <definedName name="lstMetrics">OFFSET('Financial Data Input'!$B$6:$B$30,0,0,COUNTA('Financial Data Input'!$B$6:$B$30))</definedName>
    <definedName name="lstYears">OFFSET('Financial Data Input'!$B$5:$I$5,0,1,1,COUNTA('Financial Data Input'!$B$5:$I$5)-1)</definedName>
    <definedName name="_xlnm.Print_Area" localSheetId="0">'Financial Report'!$A$1:$M$40</definedName>
    <definedName name="SelectedYear">'Financial Report'!$K$2</definedName>
    <definedName name="Years">Calculations!$I$6</definedName>
  </definedNames>
  <calcPr calcId="152511"/>
</workbook>
</file>

<file path=xl/calcChain.xml><?xml version="1.0" encoding="utf-8"?>
<calcChain xmlns="http://schemas.openxmlformats.org/spreadsheetml/2006/main">
  <c r="F30" i="3" l="1"/>
  <c r="F31" i="3"/>
  <c r="F32" i="3"/>
  <c r="F33" i="3"/>
  <c r="F34" i="3"/>
  <c r="F35" i="3"/>
  <c r="F36" i="3"/>
  <c r="F37" i="3"/>
  <c r="F38" i="3"/>
  <c r="F39" i="3"/>
  <c r="F40" i="3"/>
  <c r="A9" i="2"/>
  <c r="A10" i="2"/>
  <c r="A11" i="2"/>
  <c r="A12" i="2"/>
  <c r="F15" i="3"/>
  <c r="D15" i="3"/>
  <c r="B39" i="2" l="1"/>
  <c r="A32" i="2"/>
  <c r="A33" i="2"/>
  <c r="A34" i="2"/>
  <c r="A35" i="2"/>
  <c r="A36" i="2"/>
  <c r="A37" i="2"/>
  <c r="A38" i="2"/>
  <c r="A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A29" i="2"/>
  <c r="B9" i="2"/>
  <c r="B10" i="2"/>
  <c r="B11" i="2"/>
  <c r="B12" i="2"/>
  <c r="B8" i="2"/>
  <c r="A8" i="2" s="1"/>
  <c r="B17" i="3"/>
  <c r="B19" i="3"/>
  <c r="B21" i="3"/>
  <c r="B23" i="3"/>
  <c r="B25" i="3"/>
  <c r="B27" i="3"/>
  <c r="B29" i="3"/>
  <c r="B30" i="2"/>
  <c r="B31" i="2"/>
  <c r="B32" i="2"/>
  <c r="B33" i="2"/>
  <c r="B34" i="2"/>
  <c r="B35" i="2"/>
  <c r="B36" i="2"/>
  <c r="B37" i="2"/>
  <c r="B38" i="3" s="1"/>
  <c r="B38" i="2"/>
  <c r="B40" i="3"/>
  <c r="B16" i="3"/>
  <c r="B36" i="3"/>
  <c r="B18" i="3"/>
  <c r="B20" i="3"/>
  <c r="B22" i="3"/>
  <c r="B24" i="3"/>
  <c r="B26" i="3"/>
  <c r="B28" i="3"/>
  <c r="B30" i="3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30" i="2"/>
  <c r="A31" i="2"/>
  <c r="A15" i="2"/>
  <c r="H7" i="3"/>
  <c r="C3" i="2"/>
  <c r="C4" i="2" s="1"/>
  <c r="D4" i="2" s="1"/>
  <c r="B39" i="3"/>
  <c r="D38" i="2"/>
  <c r="E38" i="2"/>
  <c r="B37" i="3"/>
  <c r="B33" i="3"/>
  <c r="B32" i="3"/>
  <c r="F7" i="3"/>
  <c r="B35" i="3"/>
  <c r="B31" i="3"/>
  <c r="B34" i="3"/>
  <c r="D7" i="3"/>
  <c r="B7" i="3"/>
  <c r="J7" i="3"/>
  <c r="D6" i="4"/>
  <c r="D7" i="4"/>
  <c r="D8" i="4"/>
  <c r="D9" i="4"/>
  <c r="D5" i="4"/>
  <c r="D3" i="2" l="1"/>
  <c r="G7" i="2"/>
  <c r="F36" i="2"/>
  <c r="G32" i="2"/>
  <c r="D33" i="3" s="1"/>
  <c r="D36" i="2"/>
  <c r="E37" i="2"/>
  <c r="C36" i="2"/>
  <c r="D34" i="2"/>
  <c r="D31" i="2"/>
  <c r="D32" i="2"/>
  <c r="D30" i="2"/>
  <c r="D37" i="2"/>
  <c r="G33" i="2"/>
  <c r="D34" i="3" s="1"/>
  <c r="E36" i="2"/>
  <c r="D33" i="2"/>
  <c r="C30" i="2"/>
  <c r="C32" i="2"/>
  <c r="C33" i="2"/>
  <c r="E30" i="2"/>
  <c r="C34" i="2"/>
  <c r="E34" i="2"/>
  <c r="C35" i="2"/>
  <c r="E32" i="2"/>
  <c r="C38" i="2"/>
  <c r="G30" i="2"/>
  <c r="D31" i="3" s="1"/>
  <c r="F30" i="2"/>
  <c r="G34" i="2"/>
  <c r="D35" i="3" s="1"/>
  <c r="F34" i="2"/>
  <c r="E31" i="2"/>
  <c r="F35" i="2"/>
  <c r="F32" i="2"/>
  <c r="G36" i="2"/>
  <c r="D37" i="3" s="1"/>
  <c r="G37" i="2"/>
  <c r="D38" i="3" s="1"/>
  <c r="G38" i="2"/>
  <c r="D39" i="3" s="1"/>
  <c r="F38" i="2"/>
  <c r="G35" i="2"/>
  <c r="D36" i="3" s="1"/>
  <c r="G31" i="2"/>
  <c r="D32" i="3" s="1"/>
  <c r="F29" i="2"/>
  <c r="E29" i="2"/>
  <c r="G29" i="2"/>
  <c r="D30" i="3" s="1"/>
  <c r="C29" i="2"/>
  <c r="D29" i="2"/>
  <c r="F33" i="2"/>
  <c r="E33" i="2"/>
  <c r="F31" i="2"/>
  <c r="C31" i="2"/>
  <c r="E35" i="2"/>
  <c r="D35" i="2"/>
  <c r="F37" i="2"/>
  <c r="C37" i="2"/>
  <c r="G39" i="2"/>
  <c r="D40" i="3" s="1"/>
  <c r="C39" i="2"/>
  <c r="F39" i="2"/>
  <c r="D39" i="2"/>
  <c r="E39" i="2"/>
  <c r="H33" i="3" l="1"/>
  <c r="G6" i="2"/>
  <c r="F7" i="2"/>
  <c r="H36" i="3"/>
  <c r="H39" i="3"/>
  <c r="H32" i="3"/>
  <c r="H30" i="3"/>
  <c r="H37" i="3"/>
  <c r="H35" i="3"/>
  <c r="H31" i="3"/>
  <c r="H34" i="3"/>
  <c r="H38" i="3"/>
  <c r="H40" i="3"/>
  <c r="F6" i="2" l="1"/>
  <c r="E7" i="2"/>
  <c r="G10" i="2"/>
  <c r="G9" i="2"/>
  <c r="G16" i="2"/>
  <c r="D17" i="3" s="1"/>
  <c r="G17" i="2"/>
  <c r="D18" i="3" s="1"/>
  <c r="G22" i="2"/>
  <c r="D23" i="3" s="1"/>
  <c r="G26" i="2"/>
  <c r="D27" i="3" s="1"/>
  <c r="G23" i="2"/>
  <c r="D24" i="3" s="1"/>
  <c r="G20" i="2"/>
  <c r="D21" i="3" s="1"/>
  <c r="G15" i="2"/>
  <c r="D16" i="3" s="1"/>
  <c r="G12" i="2"/>
  <c r="G11" i="2"/>
  <c r="G8" i="2"/>
  <c r="G25" i="2"/>
  <c r="D26" i="3" s="1"/>
  <c r="G21" i="2"/>
  <c r="D22" i="3" s="1"/>
  <c r="G18" i="2"/>
  <c r="D19" i="3" s="1"/>
  <c r="G27" i="2"/>
  <c r="D28" i="3" s="1"/>
  <c r="G19" i="2"/>
  <c r="D20" i="3" s="1"/>
  <c r="G24" i="2"/>
  <c r="D25" i="3" s="1"/>
  <c r="G28" i="2"/>
  <c r="D29" i="3" s="1"/>
  <c r="B8" i="3" l="1"/>
  <c r="J8" i="3"/>
  <c r="D8" i="3"/>
  <c r="E6" i="2"/>
  <c r="D7" i="2"/>
  <c r="H8" i="3"/>
  <c r="F8" i="3"/>
  <c r="F9" i="2"/>
  <c r="H9" i="2" s="1"/>
  <c r="D9" i="3" s="1"/>
  <c r="F10" i="2"/>
  <c r="H10" i="2" s="1"/>
  <c r="F9" i="3" s="1"/>
  <c r="F15" i="2"/>
  <c r="F16" i="3" s="1"/>
  <c r="H16" i="3" s="1"/>
  <c r="F27" i="2"/>
  <c r="F23" i="2"/>
  <c r="F19" i="2"/>
  <c r="F28" i="2"/>
  <c r="F20" i="2"/>
  <c r="F11" i="2"/>
  <c r="H11" i="2" s="1"/>
  <c r="H9" i="3" s="1"/>
  <c r="F12" i="2"/>
  <c r="H12" i="2" s="1"/>
  <c r="J9" i="3" s="1"/>
  <c r="F8" i="2"/>
  <c r="H8" i="2" s="1"/>
  <c r="B9" i="3" s="1"/>
  <c r="F25" i="2"/>
  <c r="F21" i="2"/>
  <c r="F17" i="2"/>
  <c r="F26" i="2"/>
  <c r="F22" i="2"/>
  <c r="F18" i="2"/>
  <c r="F24" i="2"/>
  <c r="F16" i="2"/>
  <c r="F25" i="3" l="1"/>
  <c r="H25" i="3" s="1"/>
  <c r="F23" i="3"/>
  <c r="H23" i="3" s="1"/>
  <c r="F18" i="3"/>
  <c r="H18" i="3" s="1"/>
  <c r="F26" i="3"/>
  <c r="H26" i="3" s="1"/>
  <c r="F21" i="3"/>
  <c r="H21" i="3" s="1"/>
  <c r="F20" i="3"/>
  <c r="H20" i="3" s="1"/>
  <c r="F28" i="3"/>
  <c r="H28" i="3" s="1"/>
  <c r="F17" i="3"/>
  <c r="H17" i="3" s="1"/>
  <c r="F19" i="3"/>
  <c r="H19" i="3" s="1"/>
  <c r="F27" i="3"/>
  <c r="H27" i="3" s="1"/>
  <c r="F22" i="3"/>
  <c r="H22" i="3" s="1"/>
  <c r="F29" i="3"/>
  <c r="H29" i="3" s="1"/>
  <c r="F24" i="3"/>
  <c r="H24" i="3" s="1"/>
  <c r="D6" i="2"/>
  <c r="C7" i="2"/>
  <c r="C6" i="2" s="1"/>
  <c r="E10" i="2"/>
  <c r="E9" i="2"/>
  <c r="E16" i="2"/>
  <c r="E15" i="2"/>
  <c r="E22" i="2"/>
  <c r="E21" i="2"/>
  <c r="E18" i="2"/>
  <c r="E27" i="2"/>
  <c r="E19" i="2"/>
  <c r="E24" i="2"/>
  <c r="E12" i="2"/>
  <c r="E11" i="2"/>
  <c r="E8" i="2"/>
  <c r="E17" i="2"/>
  <c r="E25" i="2"/>
  <c r="E26" i="2"/>
  <c r="E23" i="2"/>
  <c r="E28" i="2"/>
  <c r="E20" i="2"/>
  <c r="I6" i="2" l="1"/>
  <c r="I15" i="3" s="1"/>
  <c r="C10" i="2"/>
  <c r="C9" i="2"/>
  <c r="C16" i="2"/>
  <c r="C18" i="2"/>
  <c r="C17" i="2"/>
  <c r="C15" i="2"/>
  <c r="C27" i="2"/>
  <c r="C19" i="2"/>
  <c r="C24" i="2"/>
  <c r="C12" i="2"/>
  <c r="C11" i="2"/>
  <c r="C8" i="2"/>
  <c r="C26" i="2"/>
  <c r="C21" i="2"/>
  <c r="C25" i="2"/>
  <c r="C22" i="2"/>
  <c r="C23" i="2"/>
  <c r="C28" i="2"/>
  <c r="C20" i="2"/>
  <c r="D9" i="2"/>
  <c r="D10" i="2"/>
  <c r="D16" i="2"/>
  <c r="D22" i="2"/>
  <c r="D15" i="2"/>
  <c r="D26" i="2"/>
  <c r="D27" i="2"/>
  <c r="D19" i="2"/>
  <c r="D24" i="2"/>
  <c r="D11" i="2"/>
  <c r="D12" i="2"/>
  <c r="D8" i="2"/>
  <c r="D25" i="2"/>
  <c r="D17" i="2"/>
  <c r="D21" i="2"/>
  <c r="D18" i="2"/>
  <c r="D23" i="2"/>
  <c r="D28" i="2"/>
  <c r="D20" i="2"/>
</calcChain>
</file>

<file path=xl/sharedStrings.xml><?xml version="1.0" encoding="utf-8"?>
<sst xmlns="http://schemas.openxmlformats.org/spreadsheetml/2006/main" count="43" uniqueCount="37">
  <si>
    <t>ANNUAL FINANCIAL REPORT</t>
  </si>
  <si>
    <t>YOUR COMPANY NAME</t>
  </si>
  <si>
    <t>KEY METRICS</t>
  </si>
  <si>
    <t>Click to change report Key Metrics</t>
  </si>
  <si>
    <t>ALL METRICS</t>
  </si>
  <si>
    <t>Do not modify the information below. Click to enter Financial Data</t>
  </si>
  <si>
    <t>METRIC</t>
  </si>
  <si>
    <t>% CHANGE</t>
  </si>
  <si>
    <t>INPUT YOUR FINANCIAL DATA</t>
  </si>
  <si>
    <t xml:space="preserve"> Click to view Financial Report</t>
  </si>
  <si>
    <t>METRIC NAME</t>
  </si>
  <si>
    <t>REVENUES</t>
  </si>
  <si>
    <t>OPERATING EXPENSES</t>
  </si>
  <si>
    <t>OPERATING PROFIT</t>
  </si>
  <si>
    <t>DEPRECIATION</t>
  </si>
  <si>
    <t>INTEREST</t>
  </si>
  <si>
    <t>NET PROFIT</t>
  </si>
  <si>
    <t>TAX</t>
  </si>
  <si>
    <t>PROFIT AFTER TAX</t>
  </si>
  <si>
    <t>METRIC 1</t>
  </si>
  <si>
    <t>METRIC 2</t>
  </si>
  <si>
    <t>METRIC 3</t>
  </si>
  <si>
    <t>METRIC 4</t>
  </si>
  <si>
    <t>METRIC 5</t>
  </si>
  <si>
    <t>METRIC 6</t>
  </si>
  <si>
    <t>DEFINE KEY METRICS HERE</t>
  </si>
  <si>
    <t xml:space="preserve"> SELECT UP TO 5 KEY METRICS TO SHOW AT THE TOP OF THE REPORT</t>
  </si>
  <si>
    <t xml:space="preserve">  Click to view Financial Report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</si>
  <si>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</si>
  <si>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</si>
  <si>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</si>
  <si>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</si>
  <si>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</si>
  <si>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</si>
  <si>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 xml:space="preserve"> YOU CAN DEFINE UP TO 25 KEY METRICS FOR 7 YEARS</t>
  </si>
  <si>
    <t>To edit data, select the Financial Data Input sheet</t>
  </si>
  <si>
    <t>Select  report year in Cell 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</si>
</sst>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\(&quot;$&quot;#,##0\)"/>
    <numFmt numFmtId="165" formatCode="&quot;$&quot;#,##0.00"/>
  </numFmts>
  <fonts count="20" x14ac:knownFonts="1">
    <font>
      <sz val="10"/>
      <color theme="1" tint="0.34998626667073579"/>
      <name val="Trebuchet MS"/>
      <family val="2"/>
      <scheme val="major"/>
    </font>
    <font>
      <b/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 tint="0.499984740745262"/>
      <name val="Arial"/>
      <family val="2"/>
      <scheme val="minor"/>
    </font>
    <font>
      <i/>
      <sz val="11"/>
      <color theme="1" tint="0.499984740745262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4"/>
      <color theme="4"/>
      <name val="Trebuchet MS"/>
      <family val="2"/>
      <scheme val="major"/>
    </font>
    <font>
      <sz val="14"/>
      <color theme="0" tint="-0.34998626667073579"/>
      <name val="Trebuchet MS"/>
      <family val="2"/>
      <scheme val="major"/>
    </font>
    <font>
      <sz val="18"/>
      <color theme="1" tint="0.34998626667073579"/>
      <name val="Arial"/>
      <family val="2"/>
      <scheme val="minor"/>
    </font>
    <font>
      <sz val="20"/>
      <color theme="0" tint="-0.34998626667073579"/>
      <name val="Trebuchet MS"/>
      <family val="2"/>
      <scheme val="major"/>
    </font>
    <font>
      <sz val="20"/>
      <color theme="0" tint="-0.34998626667073579"/>
      <name val="Arial"/>
      <family val="2"/>
      <scheme val="minor"/>
    </font>
    <font>
      <sz val="14"/>
      <color theme="0" tint="-0.34998626667073579"/>
      <name val="Arial"/>
      <family val="2"/>
      <scheme val="minor"/>
    </font>
    <font>
      <sz val="12"/>
      <color theme="0" tint="-0.34998626667073579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14"/>
      <color theme="3" tint="0.499984740745262"/>
      <name val="Arial"/>
      <family val="2"/>
      <scheme val="minor"/>
    </font>
    <font>
      <b/>
      <sz val="9"/>
      <color theme="0"/>
      <name val="Arial"/>
      <family val="2"/>
      <scheme val="minor"/>
    </font>
    <font>
      <i/>
      <sz val="10"/>
      <color theme="4"/>
      <name val="Arial"/>
      <family val="2"/>
      <scheme val="minor"/>
    </font>
    <font>
      <i/>
      <u/>
      <sz val="10"/>
      <color theme="4"/>
      <name val="Arial"/>
      <family val="2"/>
      <scheme val="minor"/>
    </font>
    <font>
      <b/>
      <sz val="10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/>
      <diagonal/>
    </border>
    <border>
      <left/>
      <right/>
      <top/>
      <bottom style="medium">
        <color theme="1" tint="0.34998626667073579"/>
      </bottom>
      <diagonal/>
    </border>
    <border>
      <left style="medium">
        <color theme="1" tint="0.34998626667073579"/>
      </left>
      <right/>
      <top style="dashed">
        <color theme="1" tint="0.34998626667073579"/>
      </top>
      <bottom/>
      <diagonal/>
    </border>
    <border>
      <left/>
      <right style="medium">
        <color theme="1" tint="0.34998626667073579"/>
      </right>
      <top style="dashed">
        <color theme="1" tint="0.34998626667073579"/>
      </top>
      <bottom/>
      <diagonal/>
    </border>
    <border>
      <left/>
      <right/>
      <top style="dashed">
        <color theme="1" tint="0.34998626667073579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0" tint="-0.34998626667073579"/>
      </left>
      <right style="thin">
        <color theme="0" tint="-0.14996795556505021"/>
      </right>
      <top style="medium">
        <color theme="0" tint="-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medium">
        <color theme="0" tint="-0.34998626667073579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medium">
        <color theme="0" tint="-0.34998626667073579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medium">
        <color theme="0" tint="-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dashed">
        <color theme="1" tint="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1" tint="0.34998626667073579"/>
      </left>
      <right/>
      <top/>
      <bottom style="dashed">
        <color theme="1" tint="0.34998626667073579"/>
      </bottom>
      <diagonal/>
    </border>
    <border>
      <left/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</borders>
  <cellStyleXfs count="11">
    <xf numFmtId="0" fontId="0" fillId="0" borderId="0" applyFill="0" applyBorder="0">
      <alignment vertical="center"/>
    </xf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Protection="0">
      <alignment vertical="center"/>
    </xf>
    <xf numFmtId="0" fontId="9" fillId="0" borderId="0" applyNumberFormat="0" applyFill="0" applyBorder="0" applyAlignment="0" applyProtection="0"/>
    <xf numFmtId="0" fontId="16" fillId="2" borderId="0">
      <alignment horizontal="center" vertical="center"/>
    </xf>
    <xf numFmtId="164" fontId="11" fillId="0" borderId="7">
      <alignment horizontal="center" vertical="center"/>
    </xf>
    <xf numFmtId="9" fontId="13" fillId="0" borderId="0">
      <alignment horizontal="left" vertical="center" indent="1"/>
    </xf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0" applyFont="1">
      <alignment vertic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7" fillId="0" borderId="0" xfId="2"/>
    <xf numFmtId="0" fontId="8" fillId="0" borderId="2" xfId="3">
      <alignment vertical="center"/>
    </xf>
    <xf numFmtId="0" fontId="1" fillId="0" borderId="0" xfId="0" applyFont="1" applyAlignment="1"/>
    <xf numFmtId="0" fontId="0" fillId="0" borderId="0" xfId="0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9" fontId="0" fillId="0" borderId="13" xfId="1" applyFont="1" applyFill="1" applyBorder="1" applyAlignment="1">
      <alignment horizontal="center" vertical="center"/>
    </xf>
    <xf numFmtId="9" fontId="0" fillId="0" borderId="14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inden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8" fillId="0" borderId="2" xfId="3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5" fillId="0" borderId="0" xfId="8" applyAlignment="1">
      <alignment vertical="center"/>
    </xf>
    <xf numFmtId="0" fontId="15" fillId="0" borderId="0" xfId="8" applyAlignment="1">
      <alignment horizontal="left"/>
    </xf>
    <xf numFmtId="165" fontId="0" fillId="0" borderId="14" xfId="0" applyNumberFormat="1" applyFill="1" applyBorder="1" applyAlignment="1">
      <alignment vertical="center"/>
    </xf>
    <xf numFmtId="165" fontId="0" fillId="0" borderId="13" xfId="0" applyNumberFormat="1" applyFill="1" applyBorder="1" applyAlignment="1">
      <alignment vertical="center"/>
    </xf>
    <xf numFmtId="0" fontId="6" fillId="2" borderId="1" xfId="0" applyFont="1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 indent="1"/>
    </xf>
    <xf numFmtId="0" fontId="0" fillId="0" borderId="14" xfId="0" applyFill="1" applyBorder="1" applyAlignment="1">
      <alignment horizontal="left" vertical="center" indent="1"/>
    </xf>
    <xf numFmtId="0" fontId="0" fillId="0" borderId="14" xfId="0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6" fillId="2" borderId="1" xfId="0" applyFont="1" applyFill="1" applyBorder="1" applyAlignment="1" applyProtection="1">
      <alignment horizontal="left" vertical="center" indent="1"/>
      <protection locked="0"/>
    </xf>
    <xf numFmtId="0" fontId="6" fillId="2" borderId="1" xfId="0" applyFont="1" applyFill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right" vertical="center" indent="1"/>
      <protection locked="0"/>
    </xf>
    <xf numFmtId="0" fontId="0" fillId="0" borderId="21" xfId="0" applyBorder="1" applyAlignment="1" applyProtection="1">
      <alignment horizontal="left" vertical="center" indent="1"/>
      <protection locked="0"/>
    </xf>
    <xf numFmtId="165" fontId="0" fillId="0" borderId="21" xfId="0" applyNumberFormat="1" applyBorder="1" applyAlignment="1" applyProtection="1">
      <alignment horizontal="right" vertical="center"/>
      <protection locked="0"/>
    </xf>
    <xf numFmtId="165" fontId="0" fillId="0" borderId="21" xfId="0" applyNumberFormat="1" applyBorder="1" applyAlignment="1" applyProtection="1">
      <alignment horizontal="right" vertical="center" indent="1"/>
      <protection locked="0"/>
    </xf>
    <xf numFmtId="0" fontId="0" fillId="0" borderId="0" xfId="0" applyBorder="1" applyAlignment="1" applyProtection="1">
      <alignment horizontal="left" vertical="center" indent="1"/>
      <protection locked="0"/>
    </xf>
    <xf numFmtId="165" fontId="0" fillId="0" borderId="0" xfId="0" applyNumberFormat="1" applyBorder="1" applyAlignment="1" applyProtection="1">
      <alignment horizontal="right" vertical="center"/>
      <protection locked="0"/>
    </xf>
    <xf numFmtId="165" fontId="0" fillId="0" borderId="0" xfId="0" applyNumberFormat="1" applyBorder="1" applyAlignment="1" applyProtection="1">
      <alignment horizontal="right" vertical="center" indent="1"/>
      <protection locked="0"/>
    </xf>
    <xf numFmtId="165" fontId="0" fillId="0" borderId="22" xfId="0" applyNumberFormat="1" applyBorder="1" applyAlignment="1" applyProtection="1">
      <alignment horizontal="right" vertical="center"/>
      <protection locked="0"/>
    </xf>
    <xf numFmtId="165" fontId="0" fillId="0" borderId="22" xfId="0" applyNumberFormat="1" applyBorder="1" applyAlignment="1" applyProtection="1">
      <alignment horizontal="right" vertical="center" indent="1"/>
      <protection locked="0"/>
    </xf>
    <xf numFmtId="0" fontId="17" fillId="0" borderId="0" xfId="9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17" fillId="0" borderId="2" xfId="9" applyBorder="1" applyAlignment="1" applyProtection="1">
      <alignment horizontal="left" vertical="center"/>
      <protection locked="0"/>
    </xf>
    <xf numFmtId="0" fontId="9" fillId="0" borderId="0" xfId="4" applyAlignment="1" applyProtection="1">
      <alignment vertical="top"/>
      <protection locked="0"/>
    </xf>
    <xf numFmtId="0" fontId="19" fillId="2" borderId="33" xfId="0" applyFont="1" applyFill="1" applyBorder="1" applyAlignment="1">
      <alignment horizontal="left" vertical="center" wrapText="1" indent="1"/>
    </xf>
    <xf numFmtId="0" fontId="0" fillId="0" borderId="0" xfId="0" applyProtection="1">
      <alignment vertical="center"/>
      <protection locked="0"/>
    </xf>
    <xf numFmtId="0" fontId="7" fillId="0" borderId="0" xfId="2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8" fillId="0" borderId="2" xfId="3" applyProtection="1">
      <alignment vertical="center"/>
      <protection locked="0"/>
    </xf>
    <xf numFmtId="0" fontId="8" fillId="0" borderId="23" xfId="3" applyBorder="1" applyProtection="1">
      <alignment vertical="center"/>
      <protection locked="0"/>
    </xf>
    <xf numFmtId="0" fontId="1" fillId="0" borderId="0" xfId="0" applyFont="1" applyAlignment="1" applyProtection="1">
      <protection locked="0"/>
    </xf>
    <xf numFmtId="164" fontId="11" fillId="0" borderId="4" xfId="6" applyBorder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9" fontId="12" fillId="0" borderId="0" xfId="1" applyNumberFormat="1" applyFont="1" applyAlignment="1" applyProtection="1">
      <alignment horizontal="left" vertical="center" indent="1"/>
      <protection locked="0"/>
    </xf>
    <xf numFmtId="9" fontId="5" fillId="0" borderId="0" xfId="0" applyNumberFormat="1" applyFont="1" applyAlignment="1" applyProtection="1">
      <alignment horizontal="left" vertical="center" indent="1"/>
      <protection locked="0"/>
    </xf>
    <xf numFmtId="9" fontId="5" fillId="0" borderId="0" xfId="0" applyNumberFormat="1" applyFont="1" applyBorder="1" applyAlignment="1" applyProtection="1">
      <alignment horizontal="left" vertical="center" indent="1"/>
      <protection locked="0"/>
    </xf>
    <xf numFmtId="0" fontId="0" fillId="0" borderId="8" xfId="0" applyBorder="1" applyAlignment="1" applyProtection="1"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8" xfId="0" applyBorder="1" applyAlignment="1" applyProtection="1">
      <alignment horizontal="left" indent="1"/>
      <protection locked="0"/>
    </xf>
    <xf numFmtId="0" fontId="0" fillId="0" borderId="0" xfId="0" applyBorder="1" applyAlignment="1" applyProtection="1">
      <alignment horizontal="left" indent="1"/>
      <protection locked="0"/>
    </xf>
    <xf numFmtId="0" fontId="0" fillId="0" borderId="25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9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8" fillId="0" borderId="2" xfId="3" applyFill="1" applyProtection="1">
      <alignment vertical="center"/>
      <protection locked="0"/>
    </xf>
    <xf numFmtId="0" fontId="16" fillId="2" borderId="29" xfId="5" applyBorder="1" applyAlignment="1" applyProtection="1">
      <alignment horizontal="center" vertical="center" wrapText="1"/>
    </xf>
    <xf numFmtId="164" fontId="11" fillId="0" borderId="26" xfId="6" applyBorder="1" applyProtection="1">
      <alignment horizontal="center" vertical="center"/>
    </xf>
    <xf numFmtId="164" fontId="11" fillId="0" borderId="26" xfId="6" applyBorder="1" applyAlignment="1" applyProtection="1">
      <alignment horizontal="center" vertical="center"/>
    </xf>
    <xf numFmtId="0" fontId="16" fillId="2" borderId="29" xfId="5" applyFont="1" applyBorder="1" applyAlignment="1" applyProtection="1">
      <alignment horizontal="center" vertical="center" wrapText="1"/>
    </xf>
    <xf numFmtId="9" fontId="13" fillId="0" borderId="24" xfId="1" applyNumberFormat="1" applyFont="1" applyBorder="1" applyAlignment="1" applyProtection="1">
      <alignment horizontal="left" vertical="center" indent="2"/>
    </xf>
    <xf numFmtId="9" fontId="13" fillId="0" borderId="24" xfId="7" applyBorder="1" applyAlignment="1" applyProtection="1">
      <alignment horizontal="left" vertical="center" indent="2"/>
    </xf>
    <xf numFmtId="0" fontId="17" fillId="0" borderId="2" xfId="9" applyBorder="1" applyAlignment="1" applyProtection="1">
      <alignment horizontal="left" vertical="center"/>
      <protection locked="0"/>
    </xf>
    <xf numFmtId="0" fontId="0" fillId="0" borderId="14" xfId="0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10" fillId="0" borderId="2" xfId="3" applyNumberFormat="1" applyFont="1" applyFill="1" applyAlignment="1" applyProtection="1">
      <alignment horizontal="center" vertical="center"/>
      <protection locked="0"/>
    </xf>
    <xf numFmtId="9" fontId="13" fillId="0" borderId="10" xfId="7" applyBorder="1" applyAlignment="1" applyProtection="1">
      <alignment horizontal="left" vertical="center" indent="2"/>
    </xf>
    <xf numFmtId="9" fontId="13" fillId="0" borderId="12" xfId="7" applyBorder="1" applyAlignment="1" applyProtection="1">
      <alignment horizontal="left" vertical="center" indent="2"/>
    </xf>
    <xf numFmtId="9" fontId="13" fillId="0" borderId="11" xfId="7" applyBorder="1" applyAlignment="1" applyProtection="1">
      <alignment horizontal="left" vertical="center" indent="2"/>
    </xf>
    <xf numFmtId="164" fontId="11" fillId="0" borderId="27" xfId="6" applyBorder="1" applyAlignment="1" applyProtection="1">
      <alignment horizontal="center" vertical="center"/>
    </xf>
    <xf numFmtId="164" fontId="11" fillId="0" borderId="7" xfId="6" applyBorder="1" applyAlignment="1" applyProtection="1">
      <alignment horizontal="center" vertical="center"/>
    </xf>
    <xf numFmtId="164" fontId="11" fillId="0" borderId="28" xfId="6" applyBorder="1" applyAlignment="1" applyProtection="1">
      <alignment horizontal="center" vertical="center"/>
    </xf>
    <xf numFmtId="0" fontId="0" fillId="0" borderId="3" xfId="0" applyBorder="1" applyAlignment="1" applyProtection="1">
      <alignment horizontal="left" indent="1"/>
      <protection locked="0"/>
    </xf>
    <xf numFmtId="0" fontId="0" fillId="0" borderId="0" xfId="0" applyBorder="1" applyAlignment="1" applyProtection="1">
      <alignment horizontal="left" indent="1"/>
      <protection locked="0"/>
    </xf>
    <xf numFmtId="0" fontId="0" fillId="0" borderId="4" xfId="0" applyBorder="1" applyAlignment="1" applyProtection="1">
      <alignment horizontal="left" indent="1"/>
      <protection locked="0"/>
    </xf>
    <xf numFmtId="0" fontId="16" fillId="2" borderId="30" xfId="5" applyBorder="1" applyAlignment="1" applyProtection="1">
      <alignment horizontal="center" vertical="center" wrapText="1"/>
    </xf>
    <xf numFmtId="0" fontId="16" fillId="2" borderId="31" xfId="5" applyBorder="1" applyAlignment="1" applyProtection="1">
      <alignment horizontal="center" vertical="center" wrapText="1"/>
    </xf>
    <xf numFmtId="0" fontId="16" fillId="2" borderId="32" xfId="5" applyBorder="1" applyAlignment="1" applyProtection="1">
      <alignment horizontal="center" vertical="center" wrapText="1"/>
    </xf>
    <xf numFmtId="0" fontId="17" fillId="0" borderId="0" xfId="9" applyBorder="1" applyAlignment="1" applyProtection="1">
      <alignment horizontal="left" vertical="center"/>
      <protection locked="0"/>
    </xf>
  </cellXfs>
  <cellStyles count="11">
    <cellStyle name="Followed Hyperlink" xfId="10" builtinId="9" customBuiltin="1"/>
    <cellStyle name="Heading 1" xfId="3" builtinId="16" customBuiltin="1"/>
    <cellStyle name="Heading 2" xfId="4" builtinId="17" customBuiltin="1"/>
    <cellStyle name="Heading 3" xfId="8" builtinId="18" customBuiltin="1"/>
    <cellStyle name="Hyperlink" xfId="9" builtinId="8" customBuiltin="1"/>
    <cellStyle name="Key Metric Header" xfId="5"/>
    <cellStyle name="Key Metric Percentage" xfId="7"/>
    <cellStyle name="Key Metric Value" xfId="6"/>
    <cellStyle name="Normal" xfId="0" builtinId="0" customBuiltin="1"/>
    <cellStyle name="Percent" xfId="1" builtinId="5"/>
    <cellStyle name="Title" xfId="2" builtinId="15" customBuiltin="1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N40"/>
  <sheetViews>
    <sheetView showGridLines="0" tabSelected="1" zoomScaleNormal="100" workbookViewId="0">
      <selection activeCell="K2" sqref="K2:L2"/>
    </sheetView>
  </sheetViews>
  <sheetFormatPr defaultRowHeight="18.75" customHeight="1" x14ac:dyDescent="0.3"/>
  <cols>
    <col min="1" max="1" width="2" customWidth="1"/>
    <col min="2" max="2" width="26.42578125" customWidth="1"/>
    <col min="3" max="3" width="2.7109375" customWidth="1"/>
    <col min="4" max="4" width="26.42578125" customWidth="1"/>
    <col min="5" max="5" width="2.7109375" customWidth="1"/>
    <col min="6" max="6" width="26.42578125" customWidth="1"/>
    <col min="7" max="7" width="2.7109375" customWidth="1"/>
    <col min="8" max="8" width="26.42578125" customWidth="1"/>
    <col min="9" max="9" width="2.7109375" customWidth="1"/>
    <col min="10" max="10" width="12.28515625" customWidth="1"/>
    <col min="11" max="11" width="1.85546875" customWidth="1"/>
    <col min="12" max="12" width="12.28515625" customWidth="1"/>
    <col min="13" max="13" width="1.85546875" customWidth="1"/>
    <col min="14" max="14" width="17.85546875" customWidth="1"/>
    <col min="15" max="15" width="10.140625" customWidth="1"/>
    <col min="16" max="18" width="11.42578125"/>
  </cols>
  <sheetData>
    <row r="1" spans="2:14" ht="8.25" customHeight="1" thickBot="1" x14ac:dyDescent="0.35"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2:14" ht="38.25" customHeight="1" thickBot="1" x14ac:dyDescent="0.5">
      <c r="B2" s="53" t="s">
        <v>0</v>
      </c>
      <c r="C2" s="52"/>
      <c r="D2" s="52"/>
      <c r="E2" s="52"/>
      <c r="F2" s="52"/>
      <c r="G2" s="52"/>
      <c r="H2" s="52"/>
      <c r="I2" s="52"/>
      <c r="J2" s="54"/>
      <c r="K2" s="82">
        <v>2014</v>
      </c>
      <c r="L2" s="82"/>
      <c r="N2" s="51" t="s">
        <v>36</v>
      </c>
    </row>
    <row r="3" spans="2:14" ht="63.75" customHeight="1" thickBot="1" x14ac:dyDescent="0.35">
      <c r="B3" s="50" t="s">
        <v>1</v>
      </c>
      <c r="C3" s="52"/>
      <c r="D3" s="52"/>
      <c r="E3" s="52"/>
      <c r="F3" s="52"/>
      <c r="G3" s="52"/>
      <c r="H3" s="52"/>
      <c r="I3" s="52"/>
      <c r="J3" s="52"/>
      <c r="K3" s="52"/>
      <c r="L3" s="52"/>
      <c r="N3" s="51" t="s">
        <v>35</v>
      </c>
    </row>
    <row r="4" spans="2:14" ht="6.75" customHeight="1" thickBot="1" x14ac:dyDescent="0.35"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2:14" ht="24" customHeight="1" thickBot="1" x14ac:dyDescent="0.35">
      <c r="B5" s="55" t="s">
        <v>2</v>
      </c>
      <c r="C5" s="55"/>
      <c r="D5" s="49" t="s">
        <v>3</v>
      </c>
      <c r="E5" s="55"/>
      <c r="F5" s="55"/>
      <c r="G5" s="55"/>
      <c r="H5" s="55"/>
      <c r="I5" s="55"/>
      <c r="J5" s="55"/>
      <c r="K5" s="55"/>
      <c r="L5" s="55"/>
    </row>
    <row r="6" spans="2:14" s="11" customFormat="1" ht="18.75" customHeight="1" thickBot="1" x14ac:dyDescent="0.35"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</row>
    <row r="7" spans="2:14" ht="22.5" customHeight="1" x14ac:dyDescent="0.25">
      <c r="B7" s="75" t="str">
        <f>Calculations!B8</f>
        <v>REVENUES</v>
      </c>
      <c r="C7" s="57"/>
      <c r="D7" s="72" t="str">
        <f>Calculations!B9</f>
        <v>NET PROFIT</v>
      </c>
      <c r="E7" s="57"/>
      <c r="F7" s="72" t="str">
        <f>Calculations!B10</f>
        <v>INTEREST</v>
      </c>
      <c r="G7" s="57"/>
      <c r="H7" s="72" t="str">
        <f>Calculations!B11</f>
        <v>DEPRECIATION</v>
      </c>
      <c r="I7" s="57"/>
      <c r="J7" s="92" t="str">
        <f>Calculations!B12</f>
        <v>OPERATING PROFIT</v>
      </c>
      <c r="K7" s="93"/>
      <c r="L7" s="94"/>
      <c r="M7" s="10"/>
    </row>
    <row r="8" spans="2:14" ht="42" customHeight="1" x14ac:dyDescent="0.3">
      <c r="B8" s="74">
        <f ca="1">IFERROR(Calculations!G8,"")</f>
        <v>180583.88</v>
      </c>
      <c r="C8" s="58"/>
      <c r="D8" s="74">
        <f ca="1">IFERROR(Calculations!G9,"")</f>
        <v>67474.850000000006</v>
      </c>
      <c r="E8" s="52"/>
      <c r="F8" s="74">
        <f ca="1">IFERROR(Calculations!G10,"")</f>
        <v>3789.47</v>
      </c>
      <c r="G8" s="52"/>
      <c r="H8" s="73">
        <f ca="1">IFERROR(Calculations!G11,"")</f>
        <v>5546.88</v>
      </c>
      <c r="I8" s="59"/>
      <c r="J8" s="86">
        <f ca="1">IFERROR(Calculations!G12,"")</f>
        <v>73425.990000000005</v>
      </c>
      <c r="K8" s="87"/>
      <c r="L8" s="88"/>
    </row>
    <row r="9" spans="2:14" s="5" customFormat="1" ht="18.75" customHeight="1" x14ac:dyDescent="0.3">
      <c r="B9" s="76">
        <f ca="1">Calculations!H8</f>
        <v>3.0953753897409175E-3</v>
      </c>
      <c r="C9" s="60"/>
      <c r="D9" s="77">
        <f ca="1">Calculations!H9</f>
        <v>1.8148662861143583E-2</v>
      </c>
      <c r="E9" s="61"/>
      <c r="F9" s="77">
        <f ca="1">Calculations!H10</f>
        <v>0.13514962705568689</v>
      </c>
      <c r="G9" s="61"/>
      <c r="H9" s="77">
        <f ca="1">Calculations!H11</f>
        <v>9.4400227289766825E-2</v>
      </c>
      <c r="I9" s="62"/>
      <c r="J9" s="83">
        <f ca="1">Calculations!H12</f>
        <v>-5.0335608229046258E-2</v>
      </c>
      <c r="K9" s="84"/>
      <c r="L9" s="85"/>
      <c r="M9" s="6"/>
    </row>
    <row r="10" spans="2:14" ht="18.75" customHeight="1" x14ac:dyDescent="0.3">
      <c r="B10" s="63"/>
      <c r="C10" s="64"/>
      <c r="D10" s="63"/>
      <c r="E10" s="64"/>
      <c r="F10" s="63"/>
      <c r="G10" s="64"/>
      <c r="H10" s="65"/>
      <c r="I10" s="66"/>
      <c r="J10" s="89"/>
      <c r="K10" s="90"/>
      <c r="L10" s="91"/>
      <c r="M10" s="7"/>
    </row>
    <row r="11" spans="2:14" ht="18.75" customHeight="1" thickBot="1" x14ac:dyDescent="0.35">
      <c r="B11" s="67"/>
      <c r="C11" s="52"/>
      <c r="D11" s="67"/>
      <c r="E11" s="52"/>
      <c r="F11" s="67"/>
      <c r="G11" s="52"/>
      <c r="H11" s="67"/>
      <c r="I11" s="52"/>
      <c r="J11" s="68"/>
      <c r="K11" s="69"/>
      <c r="L11" s="70"/>
    </row>
    <row r="12" spans="2:14" ht="18.75" customHeight="1" thickBot="1" x14ac:dyDescent="0.35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spans="2:14" ht="24" customHeight="1" thickBot="1" x14ac:dyDescent="0.35">
      <c r="B13" s="71" t="s">
        <v>4</v>
      </c>
      <c r="C13" s="71"/>
      <c r="D13" s="78" t="s">
        <v>5</v>
      </c>
      <c r="E13" s="78"/>
      <c r="F13" s="78"/>
      <c r="G13" s="78"/>
      <c r="H13" s="78"/>
      <c r="I13" s="71"/>
      <c r="J13" s="71"/>
      <c r="K13" s="71"/>
      <c r="L13" s="71"/>
    </row>
    <row r="15" spans="2:14" ht="18.75" customHeight="1" x14ac:dyDescent="0.3">
      <c r="B15" s="15" t="s">
        <v>6</v>
      </c>
      <c r="C15" s="31"/>
      <c r="D15" s="27" t="str">
        <f>"REPORT YEAR ("&amp;SelectedYear&amp;")"</f>
        <v>REPORT YEAR (2014)</v>
      </c>
      <c r="E15" s="31"/>
      <c r="F15" s="27" t="str">
        <f>"PREVIOUS YEAR ("&amp;SelectedYear-1&amp;")"</f>
        <v>PREVIOUS YEAR (2013)</v>
      </c>
      <c r="G15" s="31"/>
      <c r="H15" s="12" t="s">
        <v>7</v>
      </c>
      <c r="I15" s="80" t="str">
        <f ca="1">CONCATENATE(Years," YEAR TREND")</f>
        <v>5 YEAR TREND</v>
      </c>
      <c r="J15" s="80"/>
      <c r="K15" s="80"/>
      <c r="L15" s="80"/>
    </row>
    <row r="16" spans="2:14" ht="18.75" customHeight="1" x14ac:dyDescent="0.3">
      <c r="B16" s="28" t="str">
        <f>Calculations!B15</f>
        <v>REVENUES</v>
      </c>
      <c r="C16" s="32"/>
      <c r="D16" s="26">
        <f ca="1">IF($B16="","",Calculations!G15)</f>
        <v>180583.88</v>
      </c>
      <c r="E16" s="26"/>
      <c r="F16" s="26">
        <f ca="1">IF($B16="","",Calculations!F15)</f>
        <v>180026.63</v>
      </c>
      <c r="G16" s="32"/>
      <c r="H16" s="13">
        <f t="shared" ref="H16:H40" ca="1" si="0">IFERROR(D16/F16-1,"")</f>
        <v>3.0953753897409175E-3</v>
      </c>
      <c r="I16" s="81"/>
      <c r="J16" s="81"/>
      <c r="K16" s="81"/>
      <c r="L16" s="81"/>
    </row>
    <row r="17" spans="2:12" ht="18.75" customHeight="1" x14ac:dyDescent="0.3">
      <c r="B17" s="29" t="str">
        <f>Calculations!B16</f>
        <v>OPERATING EXPENSES</v>
      </c>
      <c r="C17" s="30"/>
      <c r="D17" s="25">
        <f ca="1">IF($B17="","",Calculations!G16)</f>
        <v>94419.45</v>
      </c>
      <c r="E17" s="25"/>
      <c r="F17" s="26">
        <f ca="1">IF($B17="","",Calculations!F16)</f>
        <v>80883.33</v>
      </c>
      <c r="G17" s="30"/>
      <c r="H17" s="14">
        <f t="shared" ca="1" si="0"/>
        <v>0.16735364382252804</v>
      </c>
      <c r="I17" s="79"/>
      <c r="J17" s="79"/>
      <c r="K17" s="79"/>
      <c r="L17" s="79"/>
    </row>
    <row r="18" spans="2:12" ht="18.75" customHeight="1" x14ac:dyDescent="0.3">
      <c r="B18" s="29" t="str">
        <f>Calculations!B17</f>
        <v>OPERATING PROFIT</v>
      </c>
      <c r="C18" s="30"/>
      <c r="D18" s="25">
        <f ca="1">IF($B18="","",Calculations!G17)</f>
        <v>73425.990000000005</v>
      </c>
      <c r="E18" s="25"/>
      <c r="F18" s="26">
        <f ca="1">IF($B18="","",Calculations!F17)</f>
        <v>77317.83</v>
      </c>
      <c r="G18" s="30"/>
      <c r="H18" s="14">
        <f t="shared" ca="1" si="0"/>
        <v>-5.0335608229046258E-2</v>
      </c>
      <c r="I18" s="79"/>
      <c r="J18" s="79"/>
      <c r="K18" s="79"/>
      <c r="L18" s="79"/>
    </row>
    <row r="19" spans="2:12" ht="18.75" customHeight="1" x14ac:dyDescent="0.3">
      <c r="B19" s="29" t="str">
        <f>Calculations!B18</f>
        <v>DEPRECIATION</v>
      </c>
      <c r="C19" s="30"/>
      <c r="D19" s="25">
        <f ca="1">IF($B19="","",Calculations!G18)</f>
        <v>5546.88</v>
      </c>
      <c r="E19" s="25"/>
      <c r="F19" s="26">
        <f ca="1">IF($B19="","",Calculations!F18)</f>
        <v>5068.42</v>
      </c>
      <c r="G19" s="30"/>
      <c r="H19" s="14">
        <f t="shared" ca="1" si="0"/>
        <v>9.4400227289766825E-2</v>
      </c>
      <c r="I19" s="79"/>
      <c r="J19" s="79"/>
      <c r="K19" s="79"/>
      <c r="L19" s="79"/>
    </row>
    <row r="20" spans="2:12" ht="18.75" customHeight="1" x14ac:dyDescent="0.3">
      <c r="B20" s="29" t="str">
        <f>Calculations!B19</f>
        <v>INTEREST</v>
      </c>
      <c r="C20" s="30"/>
      <c r="D20" s="25">
        <f ca="1">IF($B20="","",Calculations!G19)</f>
        <v>3789.47</v>
      </c>
      <c r="E20" s="25"/>
      <c r="F20" s="26">
        <f ca="1">IF($B20="","",Calculations!F19)</f>
        <v>3338.3</v>
      </c>
      <c r="G20" s="30"/>
      <c r="H20" s="14">
        <f t="shared" ca="1" si="0"/>
        <v>0.13514962705568689</v>
      </c>
      <c r="I20" s="79"/>
      <c r="J20" s="79"/>
      <c r="K20" s="79"/>
      <c r="L20" s="79"/>
    </row>
    <row r="21" spans="2:12" ht="18.75" customHeight="1" x14ac:dyDescent="0.3">
      <c r="B21" s="29" t="str">
        <f>Calculations!B20</f>
        <v>NET PROFIT</v>
      </c>
      <c r="C21" s="30"/>
      <c r="D21" s="25">
        <f ca="1">IF($B21="","",Calculations!G20)</f>
        <v>67474.850000000006</v>
      </c>
      <c r="E21" s="25"/>
      <c r="F21" s="26">
        <f ca="1">IF($B21="","",Calculations!F20)</f>
        <v>66272.100000000006</v>
      </c>
      <c r="G21" s="30"/>
      <c r="H21" s="14">
        <f t="shared" ca="1" si="0"/>
        <v>1.8148662861143583E-2</v>
      </c>
      <c r="I21" s="79"/>
      <c r="J21" s="79"/>
      <c r="K21" s="79"/>
      <c r="L21" s="79"/>
    </row>
    <row r="22" spans="2:12" ht="18.75" customHeight="1" x14ac:dyDescent="0.3">
      <c r="B22" s="29" t="str">
        <f>Calculations!B21</f>
        <v>TAX</v>
      </c>
      <c r="C22" s="30"/>
      <c r="D22" s="25">
        <f ca="1">IF($B22="","",Calculations!G21)</f>
        <v>31408.25</v>
      </c>
      <c r="E22" s="25"/>
      <c r="F22" s="26">
        <f ca="1">IF($B22="","",Calculations!F21)</f>
        <v>29424.53</v>
      </c>
      <c r="G22" s="30"/>
      <c r="H22" s="14">
        <f t="shared" ca="1" si="0"/>
        <v>6.7417219578358667E-2</v>
      </c>
      <c r="I22" s="79"/>
      <c r="J22" s="79"/>
      <c r="K22" s="79"/>
      <c r="L22" s="79"/>
    </row>
    <row r="23" spans="2:12" ht="18.75" customHeight="1" x14ac:dyDescent="0.3">
      <c r="B23" s="29" t="str">
        <f>Calculations!B22</f>
        <v>PROFIT AFTER TAX</v>
      </c>
      <c r="C23" s="30"/>
      <c r="D23" s="25">
        <f ca="1">IF($B23="","",Calculations!G22)</f>
        <v>50247.68</v>
      </c>
      <c r="E23" s="25"/>
      <c r="F23" s="26">
        <f ca="1">IF($B23="","",Calculations!F22)</f>
        <v>42438.2</v>
      </c>
      <c r="G23" s="30"/>
      <c r="H23" s="14">
        <f t="shared" ca="1" si="0"/>
        <v>0.18402005740111504</v>
      </c>
      <c r="I23" s="79"/>
      <c r="J23" s="79"/>
      <c r="K23" s="79"/>
      <c r="L23" s="79"/>
    </row>
    <row r="24" spans="2:12" ht="18.75" customHeight="1" x14ac:dyDescent="0.3">
      <c r="B24" s="29" t="str">
        <f>Calculations!B23</f>
        <v>METRIC 1</v>
      </c>
      <c r="C24" s="30"/>
      <c r="D24" s="25">
        <f ca="1">IF($B24="","",Calculations!G23)</f>
        <v>19.96</v>
      </c>
      <c r="E24" s="25"/>
      <c r="F24" s="26">
        <f ca="1">IF($B24="","",Calculations!F23)</f>
        <v>16.78</v>
      </c>
      <c r="G24" s="30"/>
      <c r="H24" s="14">
        <f t="shared" ca="1" si="0"/>
        <v>0.18951132300357565</v>
      </c>
      <c r="I24" s="79"/>
      <c r="J24" s="79"/>
      <c r="K24" s="79"/>
      <c r="L24" s="79"/>
    </row>
    <row r="25" spans="2:12" ht="18.75" customHeight="1" x14ac:dyDescent="0.3">
      <c r="B25" s="29" t="str">
        <f>Calculations!B24</f>
        <v>METRIC 2</v>
      </c>
      <c r="C25" s="30"/>
      <c r="D25" s="25">
        <f ca="1">IF($B25="","",Calculations!G24)</f>
        <v>26.01</v>
      </c>
      <c r="E25" s="25"/>
      <c r="F25" s="26">
        <f ca="1">IF($B25="","",Calculations!F24)</f>
        <v>21.84</v>
      </c>
      <c r="G25" s="30"/>
      <c r="H25" s="14">
        <f t="shared" ca="1" si="0"/>
        <v>0.19093406593406592</v>
      </c>
      <c r="I25" s="79"/>
      <c r="J25" s="79"/>
      <c r="K25" s="79"/>
      <c r="L25" s="79"/>
    </row>
    <row r="26" spans="2:12" ht="18.75" customHeight="1" x14ac:dyDescent="0.3">
      <c r="B26" s="29" t="str">
        <f>Calculations!B25</f>
        <v>METRIC 3</v>
      </c>
      <c r="C26" s="30"/>
      <c r="D26" s="25">
        <f ca="1">IF($B26="","",Calculations!G25)</f>
        <v>31.08</v>
      </c>
      <c r="E26" s="25"/>
      <c r="F26" s="26">
        <f ca="1">IF($B26="","",Calculations!F25)</f>
        <v>26.39</v>
      </c>
      <c r="G26" s="30"/>
      <c r="H26" s="14">
        <f t="shared" ca="1" si="0"/>
        <v>0.17771883289124668</v>
      </c>
      <c r="I26" s="79"/>
      <c r="J26" s="79"/>
      <c r="K26" s="79"/>
      <c r="L26" s="79"/>
    </row>
    <row r="27" spans="2:12" ht="18.75" customHeight="1" x14ac:dyDescent="0.3">
      <c r="B27" s="29" t="str">
        <f>Calculations!B26</f>
        <v>METRIC 4</v>
      </c>
      <c r="C27" s="30"/>
      <c r="D27" s="25">
        <f ca="1">IF($B27="","",Calculations!G26)</f>
        <v>14.92</v>
      </c>
      <c r="E27" s="25"/>
      <c r="F27" s="26">
        <f ca="1">IF($B27="","",Calculations!F26)</f>
        <v>14.59</v>
      </c>
      <c r="G27" s="30"/>
      <c r="H27" s="14">
        <f t="shared" ca="1" si="0"/>
        <v>2.2618231665524346E-2</v>
      </c>
      <c r="I27" s="79"/>
      <c r="J27" s="79"/>
      <c r="K27" s="79"/>
      <c r="L27" s="79"/>
    </row>
    <row r="28" spans="2:12" ht="18.75" customHeight="1" x14ac:dyDescent="0.3">
      <c r="B28" s="29" t="str">
        <f>Calculations!B27</f>
        <v>METRIC 5</v>
      </c>
      <c r="C28" s="30"/>
      <c r="D28" s="25">
        <f ca="1">IF($B28="","",Calculations!G27)</f>
        <v>1.03</v>
      </c>
      <c r="E28" s="25"/>
      <c r="F28" s="26">
        <f ca="1">IF($B28="","",Calculations!F27)</f>
        <v>1</v>
      </c>
      <c r="G28" s="30"/>
      <c r="H28" s="14">
        <f t="shared" ca="1" si="0"/>
        <v>3.0000000000000027E-2</v>
      </c>
      <c r="I28" s="79"/>
      <c r="J28" s="79"/>
      <c r="K28" s="79"/>
      <c r="L28" s="79"/>
    </row>
    <row r="29" spans="2:12" ht="18.75" customHeight="1" x14ac:dyDescent="0.3">
      <c r="B29" s="29" t="str">
        <f>Calculations!B28</f>
        <v>METRIC 6</v>
      </c>
      <c r="C29" s="30"/>
      <c r="D29" s="25">
        <f ca="1">IF($B29="","",Calculations!G28)</f>
        <v>0.34</v>
      </c>
      <c r="E29" s="25"/>
      <c r="F29" s="26">
        <f ca="1">IF($B29="","",Calculations!F28)</f>
        <v>0.3</v>
      </c>
      <c r="G29" s="30"/>
      <c r="H29" s="14">
        <f t="shared" ca="1" si="0"/>
        <v>0.13333333333333353</v>
      </c>
      <c r="I29" s="79"/>
      <c r="J29" s="79"/>
      <c r="K29" s="79"/>
      <c r="L29" s="79"/>
    </row>
    <row r="30" spans="2:12" ht="18.75" customHeight="1" x14ac:dyDescent="0.3">
      <c r="B30" s="29" t="str">
        <f>Calculations!B29</f>
        <v/>
      </c>
      <c r="C30" s="30"/>
      <c r="D30" s="25" t="str">
        <f>IF($B30="","",Calculations!G29)</f>
        <v/>
      </c>
      <c r="E30" s="25"/>
      <c r="F30" s="26" t="str">
        <f>IF($B30="","",Calculations!F29)</f>
        <v/>
      </c>
      <c r="G30" s="30"/>
      <c r="H30" s="14" t="str">
        <f t="shared" si="0"/>
        <v/>
      </c>
      <c r="I30" s="79"/>
      <c r="J30" s="79"/>
      <c r="K30" s="79"/>
      <c r="L30" s="79"/>
    </row>
    <row r="31" spans="2:12" ht="18.75" customHeight="1" x14ac:dyDescent="0.3">
      <c r="B31" s="29" t="str">
        <f>Calculations!B30</f>
        <v/>
      </c>
      <c r="C31" s="30"/>
      <c r="D31" s="25" t="str">
        <f>IF($B31="","",Calculations!G30)</f>
        <v/>
      </c>
      <c r="E31" s="25"/>
      <c r="F31" s="26" t="str">
        <f>IF($B31="","",Calculations!F30)</f>
        <v/>
      </c>
      <c r="G31" s="30"/>
      <c r="H31" s="14" t="str">
        <f t="shared" si="0"/>
        <v/>
      </c>
      <c r="I31" s="79"/>
      <c r="J31" s="79"/>
      <c r="K31" s="79"/>
      <c r="L31" s="79"/>
    </row>
    <row r="32" spans="2:12" ht="18.75" customHeight="1" x14ac:dyDescent="0.3">
      <c r="B32" s="29" t="str">
        <f>Calculations!B31</f>
        <v/>
      </c>
      <c r="C32" s="30"/>
      <c r="D32" s="25" t="str">
        <f>IF($B32="","",Calculations!G31)</f>
        <v/>
      </c>
      <c r="E32" s="25"/>
      <c r="F32" s="26" t="str">
        <f>IF($B32="","",Calculations!F31)</f>
        <v/>
      </c>
      <c r="G32" s="30"/>
      <c r="H32" s="14" t="str">
        <f t="shared" si="0"/>
        <v/>
      </c>
      <c r="I32" s="79"/>
      <c r="J32" s="79"/>
      <c r="K32" s="79"/>
      <c r="L32" s="79"/>
    </row>
    <row r="33" spans="2:12" ht="18.75" customHeight="1" x14ac:dyDescent="0.3">
      <c r="B33" s="29" t="str">
        <f>Calculations!B32</f>
        <v/>
      </c>
      <c r="C33" s="30"/>
      <c r="D33" s="25" t="str">
        <f>IF($B33="","",Calculations!G32)</f>
        <v/>
      </c>
      <c r="E33" s="25"/>
      <c r="F33" s="26" t="str">
        <f>IF($B33="","",Calculations!F32)</f>
        <v/>
      </c>
      <c r="G33" s="30"/>
      <c r="H33" s="14" t="str">
        <f t="shared" si="0"/>
        <v/>
      </c>
      <c r="I33" s="79"/>
      <c r="J33" s="79"/>
      <c r="K33" s="79"/>
      <c r="L33" s="79"/>
    </row>
    <row r="34" spans="2:12" ht="18.75" customHeight="1" x14ac:dyDescent="0.3">
      <c r="B34" s="29" t="str">
        <f>Calculations!B33</f>
        <v/>
      </c>
      <c r="C34" s="30"/>
      <c r="D34" s="25" t="str">
        <f>IF($B34="","",Calculations!G33)</f>
        <v/>
      </c>
      <c r="E34" s="25"/>
      <c r="F34" s="26" t="str">
        <f>IF($B34="","",Calculations!F33)</f>
        <v/>
      </c>
      <c r="G34" s="30"/>
      <c r="H34" s="14" t="str">
        <f t="shared" si="0"/>
        <v/>
      </c>
      <c r="I34" s="79"/>
      <c r="J34" s="79"/>
      <c r="K34" s="79"/>
      <c r="L34" s="79"/>
    </row>
    <row r="35" spans="2:12" ht="18.75" customHeight="1" x14ac:dyDescent="0.3">
      <c r="B35" s="29" t="str">
        <f>Calculations!B34</f>
        <v/>
      </c>
      <c r="C35" s="30"/>
      <c r="D35" s="25" t="str">
        <f>IF($B35="","",Calculations!G34)</f>
        <v/>
      </c>
      <c r="E35" s="25"/>
      <c r="F35" s="26" t="str">
        <f>IF($B35="","",Calculations!F34)</f>
        <v/>
      </c>
      <c r="G35" s="30"/>
      <c r="H35" s="14" t="str">
        <f t="shared" si="0"/>
        <v/>
      </c>
      <c r="I35" s="79"/>
      <c r="J35" s="79"/>
      <c r="K35" s="79"/>
      <c r="L35" s="79"/>
    </row>
    <row r="36" spans="2:12" ht="18.75" customHeight="1" x14ac:dyDescent="0.3">
      <c r="B36" s="29" t="str">
        <f>Calculations!B35</f>
        <v/>
      </c>
      <c r="C36" s="30"/>
      <c r="D36" s="25" t="str">
        <f>IF($B36="","",Calculations!G35)</f>
        <v/>
      </c>
      <c r="E36" s="25"/>
      <c r="F36" s="26" t="str">
        <f>IF($B36="","",Calculations!F35)</f>
        <v/>
      </c>
      <c r="G36" s="30"/>
      <c r="H36" s="14" t="str">
        <f t="shared" si="0"/>
        <v/>
      </c>
      <c r="I36" s="79"/>
      <c r="J36" s="79"/>
      <c r="K36" s="79"/>
      <c r="L36" s="79"/>
    </row>
    <row r="37" spans="2:12" ht="18.75" customHeight="1" x14ac:dyDescent="0.3">
      <c r="B37" s="29" t="str">
        <f>Calculations!B36</f>
        <v/>
      </c>
      <c r="C37" s="30"/>
      <c r="D37" s="25" t="str">
        <f>IF($B37="","",Calculations!G36)</f>
        <v/>
      </c>
      <c r="E37" s="25"/>
      <c r="F37" s="26" t="str">
        <f>IF($B37="","",Calculations!F36)</f>
        <v/>
      </c>
      <c r="G37" s="30"/>
      <c r="H37" s="14" t="str">
        <f t="shared" si="0"/>
        <v/>
      </c>
      <c r="I37" s="79"/>
      <c r="J37" s="79"/>
      <c r="K37" s="79"/>
      <c r="L37" s="79"/>
    </row>
    <row r="38" spans="2:12" ht="18.75" customHeight="1" x14ac:dyDescent="0.3">
      <c r="B38" s="29" t="str">
        <f>Calculations!B37</f>
        <v/>
      </c>
      <c r="C38" s="30"/>
      <c r="D38" s="25" t="str">
        <f>IF($B38="","",Calculations!G37)</f>
        <v/>
      </c>
      <c r="E38" s="25"/>
      <c r="F38" s="26" t="str">
        <f>IF($B38="","",Calculations!F37)</f>
        <v/>
      </c>
      <c r="G38" s="30"/>
      <c r="H38" s="14" t="str">
        <f t="shared" si="0"/>
        <v/>
      </c>
      <c r="I38" s="79"/>
      <c r="J38" s="79"/>
      <c r="K38" s="79"/>
      <c r="L38" s="79"/>
    </row>
    <row r="39" spans="2:12" ht="18.75" customHeight="1" x14ac:dyDescent="0.3">
      <c r="B39" s="29" t="str">
        <f>Calculations!B38</f>
        <v/>
      </c>
      <c r="C39" s="30"/>
      <c r="D39" s="25" t="str">
        <f>IF($B39="","",Calculations!G38)</f>
        <v/>
      </c>
      <c r="E39" s="25"/>
      <c r="F39" s="26" t="str">
        <f>IF($B39="","",Calculations!F38)</f>
        <v/>
      </c>
      <c r="G39" s="30"/>
      <c r="H39" s="14" t="str">
        <f t="shared" si="0"/>
        <v/>
      </c>
      <c r="I39" s="79"/>
      <c r="J39" s="79"/>
      <c r="K39" s="79"/>
      <c r="L39" s="79"/>
    </row>
    <row r="40" spans="2:12" ht="18.75" customHeight="1" x14ac:dyDescent="0.3">
      <c r="B40" s="29" t="str">
        <f>Calculations!B39</f>
        <v/>
      </c>
      <c r="C40" s="30"/>
      <c r="D40" s="25" t="str">
        <f>IF($B40="","",Calculations!G39)</f>
        <v/>
      </c>
      <c r="E40" s="25"/>
      <c r="F40" s="26" t="str">
        <f>IF($B40="","",Calculations!F39)</f>
        <v/>
      </c>
      <c r="G40" s="30"/>
      <c r="H40" s="14" t="str">
        <f t="shared" si="0"/>
        <v/>
      </c>
      <c r="I40" s="79"/>
      <c r="J40" s="79"/>
      <c r="K40" s="79"/>
      <c r="L40" s="79"/>
    </row>
  </sheetData>
  <sheetProtection sheet="1" objects="1" scenarios="1" selectLockedCells="1"/>
  <mergeCells count="32">
    <mergeCell ref="I40:L40"/>
    <mergeCell ref="I35:L35"/>
    <mergeCell ref="I36:L36"/>
    <mergeCell ref="I37:L37"/>
    <mergeCell ref="I38:L38"/>
    <mergeCell ref="I39:L39"/>
    <mergeCell ref="K2:L2"/>
    <mergeCell ref="J9:L9"/>
    <mergeCell ref="J8:L8"/>
    <mergeCell ref="J10:L10"/>
    <mergeCell ref="J7:L7"/>
    <mergeCell ref="I34:L34"/>
    <mergeCell ref="I20:L20"/>
    <mergeCell ref="I21:L21"/>
    <mergeCell ref="I27:L27"/>
    <mergeCell ref="I28:L28"/>
    <mergeCell ref="I29:L29"/>
    <mergeCell ref="I22:L22"/>
    <mergeCell ref="I23:L23"/>
    <mergeCell ref="I24:L24"/>
    <mergeCell ref="I25:L25"/>
    <mergeCell ref="I26:L26"/>
    <mergeCell ref="D13:H13"/>
    <mergeCell ref="I30:L30"/>
    <mergeCell ref="I31:L31"/>
    <mergeCell ref="I32:L32"/>
    <mergeCell ref="I33:L33"/>
    <mergeCell ref="I15:L15"/>
    <mergeCell ref="I16:L16"/>
    <mergeCell ref="I17:L17"/>
    <mergeCell ref="I18:L18"/>
    <mergeCell ref="I19:L19"/>
  </mergeCells>
  <conditionalFormatting sqref="J9 D9 H9 F9 B9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H16:H17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H18:H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B16:I40">
    <cfRule type="expression" dxfId="2" priority="1">
      <formula>MOD(ROW(),2)=0</formula>
    </cfRule>
  </conditionalFormatting>
  <dataValidations count="1">
    <dataValidation type="list" allowBlank="1" showInputMessage="1" showErrorMessage="1" errorTitle="Whoops!" error="A year included in your financial data needs to be entered for this report to work correctly. Click Cancel and enter a different year or add information for the year on the Financial Data Input sheet. " sqref="K2:L2">
      <formula1>lstYears</formula1>
    </dataValidation>
  </dataValidations>
  <hyperlinks>
    <hyperlink ref="D5" location="'Key Metric Settings'!C5" tooltip="View/edit key metrics" display="Click to change report Key Metrics"/>
    <hyperlink ref="D13:H13" location="'Financial Data Input'!B6" tooltip="View/edit financial data" display="Do not modify the information below. Click to enter Financial Data"/>
  </hyperlinks>
  <printOptions horizontalCentered="1"/>
  <pageMargins left="0.7" right="0.7" top="0.75" bottom="0.75" header="0.3" footer="0.3"/>
  <pageSetup scale="65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first="1" last="1">
          <x14:colorSeries theme="0" tint="-0.34998626667073579"/>
          <x14:colorNegative theme="5"/>
          <x14:colorAxis rgb="FF000000"/>
          <x14:colorMarkers theme="4" tint="-0.499984740745262"/>
          <x14:colorFirst theme="4" tint="-0.499984740745262"/>
          <x14:colorLast theme="4" tint="-0.499984740745262"/>
          <x14:colorHigh theme="4"/>
          <x14:colorLow theme="4"/>
          <x14:sparklines>
            <x14:sparkline>
              <xm:f>Calculations!C8:G8</xm:f>
              <xm:sqref>B10</xm:sqref>
            </x14:sparkline>
            <x14:sparkline>
              <xm:f>Calculations!C9:G9</xm:f>
              <xm:sqref>D10</xm:sqref>
            </x14:sparkline>
            <x14:sparkline>
              <xm:f>Calculations!C10:G10</xm:f>
              <xm:sqref>F10</xm:sqref>
            </x14:sparkline>
            <x14:sparkline>
              <xm:f>Calculations!C11:G11</xm:f>
              <xm:sqref>H10</xm:sqref>
            </x14:sparkline>
            <x14:sparkline>
              <xm:f>Calculations!C12:G12</xm:f>
              <xm:sqref>J10</xm:sqref>
            </x14:sparkline>
          </x14:sparklines>
        </x14:sparklineGroup>
        <x14:sparklineGroup markers="1">
          <x14:colorSeries theme="0" tint="-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Calculations!C15:G15</xm:f>
              <xm:sqref>I16</xm:sqref>
            </x14:sparkline>
            <x14:sparkline>
              <xm:f>Calculations!C16:G16</xm:f>
              <xm:sqref>I17</xm:sqref>
            </x14:sparkline>
            <x14:sparkline>
              <xm:f>Calculations!C17:G17</xm:f>
              <xm:sqref>I18</xm:sqref>
            </x14:sparkline>
            <x14:sparkline>
              <xm:f>Calculations!C18:G18</xm:f>
              <xm:sqref>I19</xm:sqref>
            </x14:sparkline>
            <x14:sparkline>
              <xm:f>Calculations!C19:G19</xm:f>
              <xm:sqref>I20</xm:sqref>
            </x14:sparkline>
            <x14:sparkline>
              <xm:f>Calculations!C20:G20</xm:f>
              <xm:sqref>I21</xm:sqref>
            </x14:sparkline>
            <x14:sparkline>
              <xm:f>Calculations!C21:G21</xm:f>
              <xm:sqref>I22</xm:sqref>
            </x14:sparkline>
            <x14:sparkline>
              <xm:f>Calculations!C22:G22</xm:f>
              <xm:sqref>I23</xm:sqref>
            </x14:sparkline>
            <x14:sparkline>
              <xm:f>Calculations!C23:G23</xm:f>
              <xm:sqref>I24</xm:sqref>
            </x14:sparkline>
            <x14:sparkline>
              <xm:f>Calculations!C24:G24</xm:f>
              <xm:sqref>I25</xm:sqref>
            </x14:sparkline>
            <x14:sparkline>
              <xm:f>Calculations!C25:G25</xm:f>
              <xm:sqref>I26</xm:sqref>
            </x14:sparkline>
            <x14:sparkline>
              <xm:f>Calculations!C26:G26</xm:f>
              <xm:sqref>I27</xm:sqref>
            </x14:sparkline>
            <x14:sparkline>
              <xm:f>Calculations!C27:G27</xm:f>
              <xm:sqref>I28</xm:sqref>
            </x14:sparkline>
            <x14:sparkline>
              <xm:f>Calculations!C28:G28</xm:f>
              <xm:sqref>I29</xm:sqref>
            </x14:sparkline>
            <x14:sparkline>
              <xm:f>Calculations!C29:G29</xm:f>
              <xm:sqref>I30</xm:sqref>
            </x14:sparkline>
            <x14:sparkline>
              <xm:f>Calculations!C30:G30</xm:f>
              <xm:sqref>I31</xm:sqref>
            </x14:sparkline>
            <x14:sparkline>
              <xm:f>Calculations!C31:G31</xm:f>
              <xm:sqref>I32</xm:sqref>
            </x14:sparkline>
            <x14:sparkline>
              <xm:f>Calculations!C32:G32</xm:f>
              <xm:sqref>I33</xm:sqref>
            </x14:sparkline>
            <x14:sparkline>
              <xm:f>Calculations!C33:G33</xm:f>
              <xm:sqref>I34</xm:sqref>
            </x14:sparkline>
            <x14:sparkline>
              <xm:f>Calculations!C34:G34</xm:f>
              <xm:sqref>I35</xm:sqref>
            </x14:sparkline>
            <x14:sparkline>
              <xm:f>Calculations!C35:G35</xm:f>
              <xm:sqref>I36</xm:sqref>
            </x14:sparkline>
            <x14:sparkline>
              <xm:f>Calculations!C36:G36</xm:f>
              <xm:sqref>I37</xm:sqref>
            </x14:sparkline>
            <x14:sparkline>
              <xm:f>Calculations!C37:G37</xm:f>
              <xm:sqref>I38</xm:sqref>
            </x14:sparkline>
            <x14:sparkline>
              <xm:f>Calculations!C38:G38</xm:f>
              <xm:sqref>I39</xm:sqref>
            </x14:sparkline>
            <x14:sparkline>
              <xm:f>Calculations!C39:G39</xm:f>
              <xm:sqref>I40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39997558519241921"/>
    <pageSetUpPr autoPageBreaks="0" fitToPage="1"/>
  </sheetPr>
  <dimension ref="B1:I30"/>
  <sheetViews>
    <sheetView showGridLines="0" zoomScaleNormal="100" workbookViewId="0">
      <pane ySplit="5" topLeftCell="A6" activePane="bottomLeft" state="frozen"/>
      <selection pane="bottomLeft"/>
    </sheetView>
  </sheetViews>
  <sheetFormatPr defaultRowHeight="15" x14ac:dyDescent="0.3"/>
  <cols>
    <col min="1" max="1" width="2.140625" customWidth="1"/>
    <col min="2" max="2" width="21.42578125" customWidth="1"/>
    <col min="3" max="9" width="17.28515625" customWidth="1"/>
    <col min="10" max="10" width="2.140625" customWidth="1"/>
  </cols>
  <sheetData>
    <row r="1" spans="2:9" ht="8.25" customHeight="1" x14ac:dyDescent="0.3"/>
    <row r="2" spans="2:9" ht="38.25" customHeight="1" x14ac:dyDescent="0.45">
      <c r="B2" s="8" t="s">
        <v>8</v>
      </c>
    </row>
    <row r="3" spans="2:9" ht="18" x14ac:dyDescent="0.3">
      <c r="B3" s="23" t="s">
        <v>34</v>
      </c>
    </row>
    <row r="4" spans="2:9" ht="25.5" customHeight="1" x14ac:dyDescent="0.3">
      <c r="B4" s="44" t="s">
        <v>9</v>
      </c>
    </row>
    <row r="5" spans="2:9" ht="25.5" customHeight="1" x14ac:dyDescent="0.3">
      <c r="B5" s="33" t="s">
        <v>10</v>
      </c>
      <c r="C5" s="34">
        <v>2008</v>
      </c>
      <c r="D5" s="34">
        <v>2009</v>
      </c>
      <c r="E5" s="34">
        <v>2010</v>
      </c>
      <c r="F5" s="34">
        <v>2011</v>
      </c>
      <c r="G5" s="34">
        <v>2012</v>
      </c>
      <c r="H5" s="34">
        <v>2013</v>
      </c>
      <c r="I5" s="35">
        <v>2014</v>
      </c>
    </row>
    <row r="6" spans="2:9" s="6" customFormat="1" ht="19.5" customHeight="1" x14ac:dyDescent="0.3">
      <c r="B6" s="36" t="s">
        <v>11</v>
      </c>
      <c r="C6" s="37">
        <v>125000</v>
      </c>
      <c r="D6" s="37">
        <v>134137.45000000001</v>
      </c>
      <c r="E6" s="37">
        <v>142728.38</v>
      </c>
      <c r="F6" s="37">
        <v>150687.46</v>
      </c>
      <c r="G6" s="37">
        <v>165044.56</v>
      </c>
      <c r="H6" s="37">
        <v>180026.63</v>
      </c>
      <c r="I6" s="38">
        <v>180583.88</v>
      </c>
    </row>
    <row r="7" spans="2:9" s="6" customFormat="1" ht="19.5" customHeight="1" x14ac:dyDescent="0.3">
      <c r="B7" s="39" t="s">
        <v>12</v>
      </c>
      <c r="C7" s="40">
        <v>65000</v>
      </c>
      <c r="D7" s="40">
        <v>70962.31</v>
      </c>
      <c r="E7" s="40">
        <v>75924.86</v>
      </c>
      <c r="F7" s="40">
        <v>78901.27</v>
      </c>
      <c r="G7" s="40">
        <v>81674.37</v>
      </c>
      <c r="H7" s="40">
        <v>80883.33</v>
      </c>
      <c r="I7" s="41">
        <v>94419.45</v>
      </c>
    </row>
    <row r="8" spans="2:9" s="6" customFormat="1" ht="19.5" customHeight="1" x14ac:dyDescent="0.3">
      <c r="B8" s="39" t="s">
        <v>13</v>
      </c>
      <c r="C8" s="40">
        <v>60000</v>
      </c>
      <c r="D8" s="40">
        <v>64207.3</v>
      </c>
      <c r="E8" s="40">
        <v>68857.69</v>
      </c>
      <c r="F8" s="40">
        <v>75643.25</v>
      </c>
      <c r="G8" s="40">
        <v>76755.259999999995</v>
      </c>
      <c r="H8" s="40">
        <v>77317.83</v>
      </c>
      <c r="I8" s="41">
        <v>73425.990000000005</v>
      </c>
    </row>
    <row r="9" spans="2:9" s="6" customFormat="1" ht="19.5" customHeight="1" x14ac:dyDescent="0.3">
      <c r="B9" s="39" t="s">
        <v>14</v>
      </c>
      <c r="C9" s="40">
        <v>4500</v>
      </c>
      <c r="D9" s="40">
        <v>4517.7700000000004</v>
      </c>
      <c r="E9" s="40">
        <v>4656.92</v>
      </c>
      <c r="F9" s="40">
        <v>4974.21</v>
      </c>
      <c r="G9" s="40">
        <v>5024.1099999999997</v>
      </c>
      <c r="H9" s="40">
        <v>5068.42</v>
      </c>
      <c r="I9" s="41">
        <v>5546.88</v>
      </c>
    </row>
    <row r="10" spans="2:9" s="6" customFormat="1" ht="19.5" customHeight="1" x14ac:dyDescent="0.3">
      <c r="B10" s="39" t="s">
        <v>15</v>
      </c>
      <c r="C10" s="40">
        <v>2500</v>
      </c>
      <c r="D10" s="40">
        <v>2745.82</v>
      </c>
      <c r="E10" s="40">
        <v>2893.11</v>
      </c>
      <c r="F10" s="40">
        <v>3136.12</v>
      </c>
      <c r="G10" s="40">
        <v>3148.53</v>
      </c>
      <c r="H10" s="40">
        <v>3338.3</v>
      </c>
      <c r="I10" s="41">
        <v>3789.47</v>
      </c>
    </row>
    <row r="11" spans="2:9" s="6" customFormat="1" ht="19.5" customHeight="1" x14ac:dyDescent="0.3">
      <c r="B11" s="39" t="s">
        <v>16</v>
      </c>
      <c r="C11" s="40">
        <v>54000</v>
      </c>
      <c r="D11" s="40">
        <v>54761.074999999997</v>
      </c>
      <c r="E11" s="40">
        <v>55860.81</v>
      </c>
      <c r="F11" s="40">
        <v>59747.95</v>
      </c>
      <c r="G11" s="40">
        <v>61483.59</v>
      </c>
      <c r="H11" s="40">
        <v>66272.100000000006</v>
      </c>
      <c r="I11" s="41">
        <v>67474.850000000006</v>
      </c>
    </row>
    <row r="12" spans="2:9" s="6" customFormat="1" ht="19.5" customHeight="1" x14ac:dyDescent="0.3">
      <c r="B12" s="39" t="s">
        <v>17</v>
      </c>
      <c r="C12" s="40">
        <v>22000</v>
      </c>
      <c r="D12" s="40">
        <v>23920.54</v>
      </c>
      <c r="E12" s="40">
        <v>25576.74</v>
      </c>
      <c r="F12" s="40">
        <v>27498.86</v>
      </c>
      <c r="G12" s="40">
        <v>28335.67</v>
      </c>
      <c r="H12" s="40">
        <v>29424.53</v>
      </c>
      <c r="I12" s="41">
        <v>31408.25</v>
      </c>
    </row>
    <row r="13" spans="2:9" s="6" customFormat="1" ht="19.5" customHeight="1" x14ac:dyDescent="0.3">
      <c r="B13" s="39" t="s">
        <v>18</v>
      </c>
      <c r="C13" s="40">
        <v>32000</v>
      </c>
      <c r="D13" s="40">
        <v>34943.49</v>
      </c>
      <c r="E13" s="40">
        <v>38418.53</v>
      </c>
      <c r="F13" s="40">
        <v>39895.050000000003</v>
      </c>
      <c r="G13" s="40">
        <v>40607.730000000003</v>
      </c>
      <c r="H13" s="40">
        <v>42438.2</v>
      </c>
      <c r="I13" s="41">
        <v>50247.68</v>
      </c>
    </row>
    <row r="14" spans="2:9" s="6" customFormat="1" ht="19.5" customHeight="1" x14ac:dyDescent="0.3">
      <c r="B14" s="39" t="s">
        <v>19</v>
      </c>
      <c r="C14" s="40">
        <v>12.8</v>
      </c>
      <c r="D14" s="40">
        <v>12.81</v>
      </c>
      <c r="E14" s="40">
        <v>13.78</v>
      </c>
      <c r="F14" s="40">
        <v>14.29</v>
      </c>
      <c r="G14" s="40">
        <v>15.57</v>
      </c>
      <c r="H14" s="40">
        <v>16.78</v>
      </c>
      <c r="I14" s="41">
        <v>19.96</v>
      </c>
    </row>
    <row r="15" spans="2:9" s="6" customFormat="1" ht="19.5" customHeight="1" x14ac:dyDescent="0.3">
      <c r="B15" s="39" t="s">
        <v>20</v>
      </c>
      <c r="C15" s="40">
        <v>18.2</v>
      </c>
      <c r="D15" s="40">
        <v>18.59</v>
      </c>
      <c r="E15" s="40">
        <v>19.22</v>
      </c>
      <c r="F15" s="40">
        <v>20.170000000000002</v>
      </c>
      <c r="G15" s="40">
        <v>20.48</v>
      </c>
      <c r="H15" s="40">
        <v>21.84</v>
      </c>
      <c r="I15" s="41">
        <v>26.01</v>
      </c>
    </row>
    <row r="16" spans="2:9" s="6" customFormat="1" ht="19.5" customHeight="1" x14ac:dyDescent="0.3">
      <c r="B16" s="39" t="s">
        <v>21</v>
      </c>
      <c r="C16" s="40">
        <v>19.100000000000001</v>
      </c>
      <c r="D16" s="40">
        <v>20.55</v>
      </c>
      <c r="E16" s="40">
        <v>21.87</v>
      </c>
      <c r="F16" s="40">
        <v>23.19</v>
      </c>
      <c r="G16" s="40">
        <v>24.67</v>
      </c>
      <c r="H16" s="40">
        <v>26.39</v>
      </c>
      <c r="I16" s="41">
        <v>31.08</v>
      </c>
    </row>
    <row r="17" spans="2:9" s="6" customFormat="1" ht="19.5" customHeight="1" x14ac:dyDescent="0.3">
      <c r="B17" s="39" t="s">
        <v>22</v>
      </c>
      <c r="C17" s="40">
        <v>12.1</v>
      </c>
      <c r="D17" s="40">
        <v>12.21</v>
      </c>
      <c r="E17" s="40">
        <v>12.59</v>
      </c>
      <c r="F17" s="40">
        <v>13.7</v>
      </c>
      <c r="G17" s="40">
        <v>13.76</v>
      </c>
      <c r="H17" s="40">
        <v>14.59</v>
      </c>
      <c r="I17" s="41">
        <v>14.92</v>
      </c>
    </row>
    <row r="18" spans="2:9" s="6" customFormat="1" ht="19.5" customHeight="1" x14ac:dyDescent="0.3">
      <c r="B18" s="39" t="s">
        <v>23</v>
      </c>
      <c r="C18" s="40">
        <v>0.75</v>
      </c>
      <c r="D18" s="40">
        <v>0.79</v>
      </c>
      <c r="E18" s="40">
        <v>0.85</v>
      </c>
      <c r="F18" s="40">
        <v>0.89</v>
      </c>
      <c r="G18" s="40">
        <v>0.91</v>
      </c>
      <c r="H18" s="40">
        <v>1</v>
      </c>
      <c r="I18" s="41">
        <v>1.03</v>
      </c>
    </row>
    <row r="19" spans="2:9" s="6" customFormat="1" ht="19.5" customHeight="1" x14ac:dyDescent="0.3">
      <c r="B19" s="39" t="s">
        <v>24</v>
      </c>
      <c r="C19" s="40">
        <v>0.23</v>
      </c>
      <c r="D19" s="40">
        <v>0.25</v>
      </c>
      <c r="E19" s="40">
        <v>0.27</v>
      </c>
      <c r="F19" s="40">
        <v>0.28000000000000003</v>
      </c>
      <c r="G19" s="40">
        <v>0.28999999999999998</v>
      </c>
      <c r="H19" s="40">
        <v>0.3</v>
      </c>
      <c r="I19" s="41">
        <v>0.34</v>
      </c>
    </row>
    <row r="20" spans="2:9" s="6" customFormat="1" ht="19.5" customHeight="1" x14ac:dyDescent="0.3">
      <c r="B20" s="39"/>
      <c r="C20" s="40"/>
      <c r="D20" s="40"/>
      <c r="E20" s="40"/>
      <c r="F20" s="40"/>
      <c r="G20" s="40"/>
      <c r="H20" s="40"/>
      <c r="I20" s="41"/>
    </row>
    <row r="21" spans="2:9" ht="19.5" customHeight="1" x14ac:dyDescent="0.3">
      <c r="B21" s="39"/>
      <c r="C21" s="40"/>
      <c r="D21" s="40"/>
      <c r="E21" s="40"/>
      <c r="F21" s="40"/>
      <c r="G21" s="40"/>
      <c r="H21" s="40"/>
      <c r="I21" s="41"/>
    </row>
    <row r="22" spans="2:9" ht="19.5" customHeight="1" x14ac:dyDescent="0.3">
      <c r="B22" s="39"/>
      <c r="C22" s="40"/>
      <c r="D22" s="40"/>
      <c r="E22" s="40"/>
      <c r="F22" s="40"/>
      <c r="G22" s="40"/>
      <c r="H22" s="40"/>
      <c r="I22" s="41"/>
    </row>
    <row r="23" spans="2:9" ht="19.5" customHeight="1" x14ac:dyDescent="0.3">
      <c r="B23" s="39"/>
      <c r="C23" s="40"/>
      <c r="D23" s="40"/>
      <c r="E23" s="40"/>
      <c r="F23" s="40"/>
      <c r="G23" s="40"/>
      <c r="H23" s="40"/>
      <c r="I23" s="41"/>
    </row>
    <row r="24" spans="2:9" ht="19.5" customHeight="1" x14ac:dyDescent="0.3">
      <c r="B24" s="39"/>
      <c r="C24" s="40"/>
      <c r="D24" s="40"/>
      <c r="E24" s="40"/>
      <c r="F24" s="40"/>
      <c r="G24" s="40"/>
      <c r="H24" s="40"/>
      <c r="I24" s="41"/>
    </row>
    <row r="25" spans="2:9" ht="19.5" customHeight="1" x14ac:dyDescent="0.3">
      <c r="B25" s="39"/>
      <c r="C25" s="40"/>
      <c r="D25" s="40"/>
      <c r="E25" s="40"/>
      <c r="F25" s="40"/>
      <c r="G25" s="40"/>
      <c r="H25" s="40"/>
      <c r="I25" s="41"/>
    </row>
    <row r="26" spans="2:9" ht="19.5" customHeight="1" x14ac:dyDescent="0.3">
      <c r="B26" s="39"/>
      <c r="C26" s="40"/>
      <c r="D26" s="40"/>
      <c r="E26" s="40"/>
      <c r="F26" s="40"/>
      <c r="G26" s="40"/>
      <c r="H26" s="40"/>
      <c r="I26" s="41"/>
    </row>
    <row r="27" spans="2:9" ht="19.5" customHeight="1" x14ac:dyDescent="0.3">
      <c r="B27" s="39"/>
      <c r="C27" s="40"/>
      <c r="D27" s="40"/>
      <c r="E27" s="40"/>
      <c r="F27" s="40"/>
      <c r="G27" s="40"/>
      <c r="H27" s="40"/>
      <c r="I27" s="41"/>
    </row>
    <row r="28" spans="2:9" ht="19.5" customHeight="1" x14ac:dyDescent="0.3">
      <c r="B28" s="39"/>
      <c r="C28" s="40"/>
      <c r="D28" s="40"/>
      <c r="E28" s="40"/>
      <c r="F28" s="40"/>
      <c r="G28" s="40"/>
      <c r="H28" s="40"/>
      <c r="I28" s="41"/>
    </row>
    <row r="29" spans="2:9" ht="19.5" customHeight="1" x14ac:dyDescent="0.3">
      <c r="B29" s="39"/>
      <c r="C29" s="40"/>
      <c r="D29" s="40"/>
      <c r="E29" s="40"/>
      <c r="F29" s="40"/>
      <c r="G29" s="40"/>
      <c r="H29" s="40"/>
      <c r="I29" s="41"/>
    </row>
    <row r="30" spans="2:9" ht="19.5" customHeight="1" x14ac:dyDescent="0.3">
      <c r="B30" s="39"/>
      <c r="C30" s="42"/>
      <c r="D30" s="42"/>
      <c r="E30" s="42"/>
      <c r="F30" s="42"/>
      <c r="G30" s="42"/>
      <c r="H30" s="42"/>
      <c r="I30" s="43"/>
    </row>
  </sheetData>
  <sheetProtection selectLockedCells="1"/>
  <conditionalFormatting sqref="B6:I30">
    <cfRule type="expression" dxfId="1" priority="8">
      <formula>MOD(ROW(),2)=0</formula>
    </cfRule>
  </conditionalFormatting>
  <hyperlinks>
    <hyperlink ref="B4" location="'Financial Report'!A1" tooltip="View financial report" display="Click to view Financial Report"/>
  </hyperlinks>
  <printOptions horizontalCentered="1"/>
  <pageMargins left="0.25" right="0.25" top="0.75" bottom="0.75" header="0.3" footer="0.3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-0.499984740745262"/>
    <pageSetUpPr autoPageBreaks="0"/>
  </sheetPr>
  <dimension ref="B1:G9"/>
  <sheetViews>
    <sheetView showGridLines="0" zoomScaleNormal="100" workbookViewId="0">
      <selection activeCell="B4" sqref="B4:D4"/>
    </sheetView>
  </sheetViews>
  <sheetFormatPr defaultRowHeight="19.5" customHeight="1" x14ac:dyDescent="0.3"/>
  <cols>
    <col min="1" max="1" width="2.140625" customWidth="1"/>
    <col min="2" max="2" width="4.28515625" customWidth="1"/>
    <col min="3" max="3" width="24" customWidth="1"/>
    <col min="4" max="4" width="4" customWidth="1"/>
    <col min="5" max="6" width="18.140625" customWidth="1"/>
  </cols>
  <sheetData>
    <row r="1" spans="2:7" ht="8.25" customHeight="1" x14ac:dyDescent="0.3">
      <c r="E1" s="2"/>
    </row>
    <row r="2" spans="2:7" ht="38.25" customHeight="1" x14ac:dyDescent="0.45">
      <c r="B2" s="8" t="s">
        <v>25</v>
      </c>
    </row>
    <row r="3" spans="2:7" ht="25.5" customHeight="1" x14ac:dyDescent="0.25">
      <c r="B3" s="24" t="s">
        <v>26</v>
      </c>
    </row>
    <row r="4" spans="2:7" ht="23.25" customHeight="1" x14ac:dyDescent="0.3">
      <c r="B4" s="95" t="s">
        <v>27</v>
      </c>
      <c r="C4" s="95"/>
      <c r="D4" s="95"/>
    </row>
    <row r="5" spans="2:7" s="17" customFormat="1" ht="19.5" customHeight="1" x14ac:dyDescent="0.3">
      <c r="B5" s="20">
        <v>1</v>
      </c>
      <c r="C5" s="45" t="s">
        <v>11</v>
      </c>
      <c r="D5" s="16" t="str">
        <f>IF(ISBLANK(C5),"← Please select a value from drop-down",IF(COUNTIF($C$5:C5,C5)&gt;1,"You have selected "&amp;C5&amp;" twice.",""))</f>
        <v/>
      </c>
      <c r="G5"/>
    </row>
    <row r="6" spans="2:7" s="17" customFormat="1" ht="19.5" customHeight="1" x14ac:dyDescent="0.3">
      <c r="B6" s="21">
        <v>2</v>
      </c>
      <c r="C6" s="46" t="s">
        <v>16</v>
      </c>
      <c r="D6" s="16" t="str">
        <f>IF(ISBLANK(C6),"← Please select a value from drop-down",IF(COUNTIF($C$5:C6,C6)&gt;1,"You have selected "&amp;C6&amp;" twice.",""))</f>
        <v/>
      </c>
      <c r="G6"/>
    </row>
    <row r="7" spans="2:7" s="17" customFormat="1" ht="19.5" customHeight="1" x14ac:dyDescent="0.3">
      <c r="B7" s="21">
        <v>3</v>
      </c>
      <c r="C7" s="47" t="s">
        <v>15</v>
      </c>
      <c r="D7" s="16" t="str">
        <f>IF(ISBLANK(C7),"← Please select a value from drop-down",IF(COUNTIF($C$5:C7,C7)&gt;1,"You have selected "&amp;C7&amp;" twice.",""))</f>
        <v/>
      </c>
      <c r="G7"/>
    </row>
    <row r="8" spans="2:7" s="17" customFormat="1" ht="19.5" customHeight="1" x14ac:dyDescent="0.3">
      <c r="B8" s="21">
        <v>4</v>
      </c>
      <c r="C8" s="47" t="s">
        <v>14</v>
      </c>
      <c r="D8" s="16" t="str">
        <f>IF(ISBLANK(C8),"← Please select a value from drop-down",IF(COUNTIF($C$5:C8,C8)&gt;1,"You have selected "&amp;C8&amp;" twice.",""))</f>
        <v/>
      </c>
    </row>
    <row r="9" spans="2:7" s="17" customFormat="1" ht="19.5" customHeight="1" thickBot="1" x14ac:dyDescent="0.35">
      <c r="B9" s="22">
        <v>5</v>
      </c>
      <c r="C9" s="48" t="s">
        <v>13</v>
      </c>
      <c r="D9" s="16" t="str">
        <f>IF(ISBLANK(C9),"← Please select a value from drop-down",IF(COUNTIF($C$5:C9,C9)&gt;1,"You have selected "&amp;C9&amp;" twice.",""))</f>
        <v/>
      </c>
    </row>
  </sheetData>
  <sheetProtection sheet="1" objects="1" scenarios="1" selectLockedCells="1"/>
  <mergeCells count="1">
    <mergeCell ref="B4:D4"/>
  </mergeCells>
  <conditionalFormatting sqref="B5:C9">
    <cfRule type="expression" dxfId="0" priority="1">
      <formula>MOD(ROW(),2)</formula>
    </cfRule>
  </conditionalFormatting>
  <dataValidations count="1">
    <dataValidation type="list" allowBlank="1" showInputMessage="1" showErrorMessage="1" errorTitle="Whoops!" error="A metric from your financial data needs to be entered for Key Metrics to work correctly. Click Cancel and enter a different metric or add the metric to the Financial Data Input sheet. " sqref="C5:C9">
      <formula1>lstMetrics</formula1>
    </dataValidation>
  </dataValidations>
  <hyperlinks>
    <hyperlink ref="B4:C4" location="'Financial Report'!A1" tooltip="View financial report" display="  Click to view Financial Report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39"/>
  <sheetViews>
    <sheetView workbookViewId="0">
      <selection activeCell="I6" sqref="I6"/>
    </sheetView>
  </sheetViews>
  <sheetFormatPr defaultRowHeight="15" x14ac:dyDescent="0.3"/>
  <cols>
    <col min="2" max="2" width="32.85546875" customWidth="1"/>
  </cols>
  <sheetData>
    <row r="1" spans="1:9" s="17" customFormat="1" ht="34.5" customHeight="1" x14ac:dyDescent="0.3">
      <c r="A1" s="18" t="s">
        <v>28</v>
      </c>
    </row>
    <row r="2" spans="1:9" s="17" customFormat="1" x14ac:dyDescent="0.3">
      <c r="D2" s="7" t="s">
        <v>29</v>
      </c>
    </row>
    <row r="3" spans="1:9" ht="19.5" customHeight="1" x14ac:dyDescent="0.3">
      <c r="B3" t="s">
        <v>30</v>
      </c>
      <c r="C3" s="3">
        <f>SelectedYear</f>
        <v>2014</v>
      </c>
      <c r="D3">
        <f ca="1">MATCH(C3,lstYears,0)+1</f>
        <v>8</v>
      </c>
    </row>
    <row r="4" spans="1:9" ht="19.5" customHeight="1" x14ac:dyDescent="0.3">
      <c r="B4" t="s">
        <v>31</v>
      </c>
      <c r="C4" s="3">
        <f>C3-1</f>
        <v>2013</v>
      </c>
      <c r="D4">
        <f ca="1">MATCH(C4,lstYears,0)+1</f>
        <v>7</v>
      </c>
    </row>
    <row r="5" spans="1:9" ht="19.5" customHeight="1" x14ac:dyDescent="0.3"/>
    <row r="6" spans="1:9" ht="19.5" customHeight="1" thickBot="1" x14ac:dyDescent="0.35">
      <c r="B6" t="s">
        <v>29</v>
      </c>
      <c r="C6" s="1">
        <f ca="1">MATCH(C7,lstYears,0)+1</f>
        <v>4</v>
      </c>
      <c r="D6" s="1">
        <f ca="1">MATCH(D7,lstYears,0)+1</f>
        <v>5</v>
      </c>
      <c r="E6" s="1">
        <f ca="1">MATCH(E7,lstYears,0)+1</f>
        <v>6</v>
      </c>
      <c r="F6" s="1">
        <f ca="1">MATCH(F7,lstYears,0)+1</f>
        <v>7</v>
      </c>
      <c r="G6" s="1">
        <f ca="1">MATCH(G7,lstYears,0)+1</f>
        <v>8</v>
      </c>
      <c r="I6">
        <f ca="1">COUNT(C6:G6)</f>
        <v>5</v>
      </c>
    </row>
    <row r="7" spans="1:9" ht="19.5" thickBot="1" x14ac:dyDescent="0.35">
      <c r="B7" s="9" t="s">
        <v>32</v>
      </c>
      <c r="C7" s="19">
        <f>D7-1</f>
        <v>2010</v>
      </c>
      <c r="D7" s="19">
        <f>E7-1</f>
        <v>2011</v>
      </c>
      <c r="E7" s="19">
        <f>F7-1</f>
        <v>2012</v>
      </c>
      <c r="F7" s="19">
        <f>G7-1</f>
        <v>2013</v>
      </c>
      <c r="G7" s="19">
        <f>C3</f>
        <v>2014</v>
      </c>
      <c r="H7" s="9"/>
    </row>
    <row r="8" spans="1:9" ht="19.5" customHeight="1" x14ac:dyDescent="0.3">
      <c r="A8">
        <f>MATCH(B8,'Financial Data Input'!$B$6:$B$30,0)</f>
        <v>1</v>
      </c>
      <c r="B8" t="str">
        <f>IF('Key Metric Settings'!C5="","",'Key Metric Settings'!C5)</f>
        <v>REVENUES</v>
      </c>
      <c r="C8">
        <f ca="1">IFERROR(INDEX('Financial Data Input'!$B$6:$I$30,$A8,C$6),NA())</f>
        <v>142728.38</v>
      </c>
      <c r="D8">
        <f ca="1">IFERROR(INDEX('Financial Data Input'!$B$6:$I$30,$A8,D$6),NA())</f>
        <v>150687.46</v>
      </c>
      <c r="E8">
        <f ca="1">IFERROR(INDEX('Financial Data Input'!$B$6:$I$30,$A8,E$6),NA())</f>
        <v>165044.56</v>
      </c>
      <c r="F8">
        <f ca="1">IFERROR(INDEX('Financial Data Input'!$B$6:$I$30,$A8,F$6),NA())</f>
        <v>180026.63</v>
      </c>
      <c r="G8">
        <f ca="1">IFERROR(INDEX('Financial Data Input'!$B$6:$I$30,$A8,G$6),NA())</f>
        <v>180583.88</v>
      </c>
      <c r="H8" s="4">
        <f ca="1">IFERROR(G8/F8-1,"")</f>
        <v>3.0953753897409175E-3</v>
      </c>
    </row>
    <row r="9" spans="1:9" ht="19.5" customHeight="1" x14ac:dyDescent="0.3">
      <c r="A9">
        <f>MATCH(B9,'Financial Data Input'!$B$6:$B$30,0)</f>
        <v>6</v>
      </c>
      <c r="B9" t="str">
        <f>IF('Key Metric Settings'!C6="","",'Key Metric Settings'!C6)</f>
        <v>NET PROFIT</v>
      </c>
      <c r="C9">
        <f ca="1">IFERROR(INDEX('Financial Data Input'!$B$6:$I$30,$A9,C$6),NA())</f>
        <v>55860.81</v>
      </c>
      <c r="D9">
        <f ca="1">IFERROR(INDEX('Financial Data Input'!$B$6:$I$30,$A9,D$6),NA())</f>
        <v>59747.95</v>
      </c>
      <c r="E9">
        <f ca="1">IFERROR(INDEX('Financial Data Input'!$B$6:$I$30,$A9,E$6),NA())</f>
        <v>61483.59</v>
      </c>
      <c r="F9">
        <f ca="1">IFERROR(INDEX('Financial Data Input'!$B$6:$I$30,$A9,F$6),NA())</f>
        <v>66272.100000000006</v>
      </c>
      <c r="G9">
        <f ca="1">IFERROR(INDEX('Financial Data Input'!$B$6:$I$30,$A9,G$6),NA())</f>
        <v>67474.850000000006</v>
      </c>
      <c r="H9" s="4">
        <f t="shared" ref="H9:H12" ca="1" si="0">IFERROR(G9/F9-1,"")</f>
        <v>1.8148662861143583E-2</v>
      </c>
    </row>
    <row r="10" spans="1:9" ht="19.5" customHeight="1" x14ac:dyDescent="0.3">
      <c r="A10">
        <f>MATCH(B10,'Financial Data Input'!$B$6:$B$30,0)</f>
        <v>5</v>
      </c>
      <c r="B10" t="str">
        <f>IF('Key Metric Settings'!C7="","",'Key Metric Settings'!C7)</f>
        <v>INTEREST</v>
      </c>
      <c r="C10">
        <f ca="1">IFERROR(INDEX('Financial Data Input'!$B$6:$I$30,$A10,C$6),NA())</f>
        <v>2893.11</v>
      </c>
      <c r="D10">
        <f ca="1">IFERROR(INDEX('Financial Data Input'!$B$6:$I$30,$A10,D$6),NA())</f>
        <v>3136.12</v>
      </c>
      <c r="E10">
        <f ca="1">IFERROR(INDEX('Financial Data Input'!$B$6:$I$30,$A10,E$6),NA())</f>
        <v>3148.53</v>
      </c>
      <c r="F10">
        <f ca="1">IFERROR(INDEX('Financial Data Input'!$B$6:$I$30,$A10,F$6),NA())</f>
        <v>3338.3</v>
      </c>
      <c r="G10">
        <f ca="1">IFERROR(INDEX('Financial Data Input'!$B$6:$I$30,$A10,G$6),NA())</f>
        <v>3789.47</v>
      </c>
      <c r="H10" s="4">
        <f t="shared" ca="1" si="0"/>
        <v>0.13514962705568689</v>
      </c>
    </row>
    <row r="11" spans="1:9" ht="19.5" customHeight="1" x14ac:dyDescent="0.3">
      <c r="A11">
        <f>MATCH(B11,'Financial Data Input'!$B$6:$B$30,0)</f>
        <v>4</v>
      </c>
      <c r="B11" t="str">
        <f>IF('Key Metric Settings'!C8="","",'Key Metric Settings'!C8)</f>
        <v>DEPRECIATION</v>
      </c>
      <c r="C11">
        <f ca="1">IFERROR(INDEX('Financial Data Input'!$B$6:$I$30,$A11,C$6),NA())</f>
        <v>4656.92</v>
      </c>
      <c r="D11">
        <f ca="1">IFERROR(INDEX('Financial Data Input'!$B$6:$I$30,$A11,D$6),NA())</f>
        <v>4974.21</v>
      </c>
      <c r="E11">
        <f ca="1">IFERROR(INDEX('Financial Data Input'!$B$6:$I$30,$A11,E$6),NA())</f>
        <v>5024.1099999999997</v>
      </c>
      <c r="F11">
        <f ca="1">IFERROR(INDEX('Financial Data Input'!$B$6:$I$30,$A11,F$6),NA())</f>
        <v>5068.42</v>
      </c>
      <c r="G11">
        <f ca="1">IFERROR(INDEX('Financial Data Input'!$B$6:$I$30,$A11,G$6),NA())</f>
        <v>5546.88</v>
      </c>
      <c r="H11" s="4">
        <f t="shared" ca="1" si="0"/>
        <v>9.4400227289766825E-2</v>
      </c>
    </row>
    <row r="12" spans="1:9" ht="19.5" customHeight="1" x14ac:dyDescent="0.3">
      <c r="A12">
        <f>MATCH(B12,'Financial Data Input'!$B$6:$B$30,0)</f>
        <v>3</v>
      </c>
      <c r="B12" t="str">
        <f>IF('Key Metric Settings'!C9="","",'Key Metric Settings'!C9)</f>
        <v>OPERATING PROFIT</v>
      </c>
      <c r="C12">
        <f ca="1">IFERROR(INDEX('Financial Data Input'!$B$6:$I$30,$A12,C$6),NA())</f>
        <v>68857.69</v>
      </c>
      <c r="D12">
        <f ca="1">IFERROR(INDEX('Financial Data Input'!$B$6:$I$30,$A12,D$6),NA())</f>
        <v>75643.25</v>
      </c>
      <c r="E12">
        <f ca="1">IFERROR(INDEX('Financial Data Input'!$B$6:$I$30,$A12,E$6),NA())</f>
        <v>76755.259999999995</v>
      </c>
      <c r="F12">
        <f ca="1">IFERROR(INDEX('Financial Data Input'!$B$6:$I$30,$A12,F$6),NA())</f>
        <v>77317.83</v>
      </c>
      <c r="G12">
        <f ca="1">IFERROR(INDEX('Financial Data Input'!$B$6:$I$30,$A12,G$6),NA())</f>
        <v>73425.990000000005</v>
      </c>
      <c r="H12" s="4">
        <f t="shared" ca="1" si="0"/>
        <v>-5.0335608229046258E-2</v>
      </c>
    </row>
    <row r="13" spans="1:9" ht="15.75" thickBot="1" x14ac:dyDescent="0.35"/>
    <row r="14" spans="1:9" ht="19.5" thickBot="1" x14ac:dyDescent="0.35">
      <c r="B14" s="9" t="s">
        <v>33</v>
      </c>
      <c r="C14" s="9"/>
      <c r="D14" s="9"/>
      <c r="E14" s="9"/>
      <c r="F14" s="9"/>
      <c r="G14" s="9"/>
      <c r="H14" s="9"/>
    </row>
    <row r="15" spans="1:9" ht="19.5" customHeight="1" x14ac:dyDescent="0.3">
      <c r="A15">
        <f>ROWS($B$15:B15)</f>
        <v>1</v>
      </c>
      <c r="B15" t="str">
        <f>IF('Financial Data Input'!B6=0,"",'Financial Data Input'!B6)</f>
        <v>REVENUES</v>
      </c>
      <c r="C15">
        <f ca="1">IF(B15="",NA(),IFERROR(INDEX('Financial Data Input'!$B$6:$I$30,$A15,C$6),NA()))</f>
        <v>142728.38</v>
      </c>
      <c r="D15">
        <f ca="1">IF(B15="",NA(),IFERROR(INDEX('Financial Data Input'!$B$6:$I$30,$A15,D$6),NA()))</f>
        <v>150687.46</v>
      </c>
      <c r="E15">
        <f ca="1">IF(B15="",NA(),IFERROR(INDEX('Financial Data Input'!$B$6:$I$30,$A15,E$6),NA()))</f>
        <v>165044.56</v>
      </c>
      <c r="F15">
        <f ca="1">IF(B15="",NA(),IFERROR(INDEX('Financial Data Input'!$B$6:$I$30,$A15,F$6),NA()))</f>
        <v>180026.63</v>
      </c>
      <c r="G15">
        <f ca="1">IF(B15="",NA(),IFERROR(INDEX('Financial Data Input'!$B$6:$I$30,$A15,G$6),NA()))</f>
        <v>180583.88</v>
      </c>
    </row>
    <row r="16" spans="1:9" ht="19.5" customHeight="1" x14ac:dyDescent="0.3">
      <c r="A16">
        <f>ROWS($B$15:B16)</f>
        <v>2</v>
      </c>
      <c r="B16" t="str">
        <f>IF('Financial Data Input'!B7=0,"",'Financial Data Input'!B7)</f>
        <v>OPERATING EXPENSES</v>
      </c>
      <c r="C16">
        <f ca="1">IF(B16="",NA(),IFERROR(INDEX('Financial Data Input'!$B$6:$I$30,$A16,C$6),NA()))</f>
        <v>75924.86</v>
      </c>
      <c r="D16">
        <f ca="1">IF(B16="",NA(),IFERROR(INDEX('Financial Data Input'!$B$6:$I$30,$A16,D$6),NA()))</f>
        <v>78901.27</v>
      </c>
      <c r="E16">
        <f ca="1">IF(B16="",NA(),IFERROR(INDEX('Financial Data Input'!$B$6:$I$30,$A16,E$6),NA()))</f>
        <v>81674.37</v>
      </c>
      <c r="F16">
        <f ca="1">IF(B16="",NA(),IFERROR(INDEX('Financial Data Input'!$B$6:$I$30,$A16,F$6),NA()))</f>
        <v>80883.33</v>
      </c>
      <c r="G16">
        <f ca="1">IF(B16="",NA(),IFERROR(INDEX('Financial Data Input'!$B$6:$I$30,$A16,G$6),NA()))</f>
        <v>94419.45</v>
      </c>
    </row>
    <row r="17" spans="1:7" ht="19.5" customHeight="1" x14ac:dyDescent="0.3">
      <c r="A17">
        <f>ROWS($B$15:B17)</f>
        <v>3</v>
      </c>
      <c r="B17" t="str">
        <f>IF('Financial Data Input'!B8=0,"",'Financial Data Input'!B8)</f>
        <v>OPERATING PROFIT</v>
      </c>
      <c r="C17">
        <f ca="1">IF(B17="",NA(),IFERROR(INDEX('Financial Data Input'!$B$6:$I$30,$A17,C$6),NA()))</f>
        <v>68857.69</v>
      </c>
      <c r="D17">
        <f ca="1">IF(B17="",NA(),IFERROR(INDEX('Financial Data Input'!$B$6:$I$30,$A17,D$6),NA()))</f>
        <v>75643.25</v>
      </c>
      <c r="E17">
        <f ca="1">IF(B17="",NA(),IFERROR(INDEX('Financial Data Input'!$B$6:$I$30,$A17,E$6),NA()))</f>
        <v>76755.259999999995</v>
      </c>
      <c r="F17">
        <f ca="1">IF(B17="",NA(),IFERROR(INDEX('Financial Data Input'!$B$6:$I$30,$A17,F$6),NA()))</f>
        <v>77317.83</v>
      </c>
      <c r="G17">
        <f ca="1">IF(B17="",NA(),IFERROR(INDEX('Financial Data Input'!$B$6:$I$30,$A17,G$6),NA()))</f>
        <v>73425.990000000005</v>
      </c>
    </row>
    <row r="18" spans="1:7" ht="19.5" customHeight="1" x14ac:dyDescent="0.3">
      <c r="A18">
        <f>ROWS($B$15:B18)</f>
        <v>4</v>
      </c>
      <c r="B18" t="str">
        <f>IF('Financial Data Input'!B9=0,"",'Financial Data Input'!B9)</f>
        <v>DEPRECIATION</v>
      </c>
      <c r="C18">
        <f ca="1">IF(B18="",NA(),IFERROR(INDEX('Financial Data Input'!$B$6:$I$30,$A18,C$6),NA()))</f>
        <v>4656.92</v>
      </c>
      <c r="D18">
        <f ca="1">IF(B18="",NA(),IFERROR(INDEX('Financial Data Input'!$B$6:$I$30,$A18,D$6),NA()))</f>
        <v>4974.21</v>
      </c>
      <c r="E18">
        <f ca="1">IF(B18="",NA(),IFERROR(INDEX('Financial Data Input'!$B$6:$I$30,$A18,E$6),NA()))</f>
        <v>5024.1099999999997</v>
      </c>
      <c r="F18">
        <f ca="1">IF(B18="",NA(),IFERROR(INDEX('Financial Data Input'!$B$6:$I$30,$A18,F$6),NA()))</f>
        <v>5068.42</v>
      </c>
      <c r="G18">
        <f ca="1">IF(B18="",NA(),IFERROR(INDEX('Financial Data Input'!$B$6:$I$30,$A18,G$6),NA()))</f>
        <v>5546.88</v>
      </c>
    </row>
    <row r="19" spans="1:7" ht="19.5" customHeight="1" x14ac:dyDescent="0.3">
      <c r="A19">
        <f>ROWS($B$15:B19)</f>
        <v>5</v>
      </c>
      <c r="B19" t="str">
        <f>IF('Financial Data Input'!B10=0,"",'Financial Data Input'!B10)</f>
        <v>INTEREST</v>
      </c>
      <c r="C19">
        <f ca="1">IF(B19="",NA(),IFERROR(INDEX('Financial Data Input'!$B$6:$I$30,$A19,C$6),NA()))</f>
        <v>2893.11</v>
      </c>
      <c r="D19">
        <f ca="1">IF(B19="",NA(),IFERROR(INDEX('Financial Data Input'!$B$6:$I$30,$A19,D$6),NA()))</f>
        <v>3136.12</v>
      </c>
      <c r="E19">
        <f ca="1">IF(B19="",NA(),IFERROR(INDEX('Financial Data Input'!$B$6:$I$30,$A19,E$6),NA()))</f>
        <v>3148.53</v>
      </c>
      <c r="F19">
        <f ca="1">IF(B19="",NA(),IFERROR(INDEX('Financial Data Input'!$B$6:$I$30,$A19,F$6),NA()))</f>
        <v>3338.3</v>
      </c>
      <c r="G19">
        <f ca="1">IF(B19="",NA(),IFERROR(INDEX('Financial Data Input'!$B$6:$I$30,$A19,G$6),NA()))</f>
        <v>3789.47</v>
      </c>
    </row>
    <row r="20" spans="1:7" ht="19.5" customHeight="1" x14ac:dyDescent="0.3">
      <c r="A20">
        <f>ROWS($B$15:B20)</f>
        <v>6</v>
      </c>
      <c r="B20" t="str">
        <f>IF('Financial Data Input'!B11=0,"",'Financial Data Input'!B11)</f>
        <v>NET PROFIT</v>
      </c>
      <c r="C20">
        <f ca="1">IF(B20="",NA(),IFERROR(INDEX('Financial Data Input'!$B$6:$I$30,$A20,C$6),NA()))</f>
        <v>55860.81</v>
      </c>
      <c r="D20">
        <f ca="1">IF(B20="",NA(),IFERROR(INDEX('Financial Data Input'!$B$6:$I$30,$A20,D$6),NA()))</f>
        <v>59747.95</v>
      </c>
      <c r="E20">
        <f ca="1">IF(B20="",NA(),IFERROR(INDEX('Financial Data Input'!$B$6:$I$30,$A20,E$6),NA()))</f>
        <v>61483.59</v>
      </c>
      <c r="F20">
        <f ca="1">IF(B20="",NA(),IFERROR(INDEX('Financial Data Input'!$B$6:$I$30,$A20,F$6),NA()))</f>
        <v>66272.100000000006</v>
      </c>
      <c r="G20">
        <f ca="1">IF(B20="",NA(),IFERROR(INDEX('Financial Data Input'!$B$6:$I$30,$A20,G$6),NA()))</f>
        <v>67474.850000000006</v>
      </c>
    </row>
    <row r="21" spans="1:7" ht="19.5" customHeight="1" x14ac:dyDescent="0.3">
      <c r="A21">
        <f>ROWS($B$15:B21)</f>
        <v>7</v>
      </c>
      <c r="B21" t="str">
        <f>IF('Financial Data Input'!B12=0,"",'Financial Data Input'!B12)</f>
        <v>TAX</v>
      </c>
      <c r="C21">
        <f ca="1">IF(B21="",NA(),IFERROR(INDEX('Financial Data Input'!$B$6:$I$30,$A21,C$6),NA()))</f>
        <v>25576.74</v>
      </c>
      <c r="D21">
        <f ca="1">IF(B21="",NA(),IFERROR(INDEX('Financial Data Input'!$B$6:$I$30,$A21,D$6),NA()))</f>
        <v>27498.86</v>
      </c>
      <c r="E21">
        <f ca="1">IF(B21="",NA(),IFERROR(INDEX('Financial Data Input'!$B$6:$I$30,$A21,E$6),NA()))</f>
        <v>28335.67</v>
      </c>
      <c r="F21">
        <f ca="1">IF(B21="",NA(),IFERROR(INDEX('Financial Data Input'!$B$6:$I$30,$A21,F$6),NA()))</f>
        <v>29424.53</v>
      </c>
      <c r="G21">
        <f ca="1">IF(B21="",NA(),IFERROR(INDEX('Financial Data Input'!$B$6:$I$30,$A21,G$6),NA()))</f>
        <v>31408.25</v>
      </c>
    </row>
    <row r="22" spans="1:7" ht="19.5" customHeight="1" x14ac:dyDescent="0.3">
      <c r="A22">
        <f>ROWS($B$15:B22)</f>
        <v>8</v>
      </c>
      <c r="B22" t="str">
        <f>IF('Financial Data Input'!B13=0,"",'Financial Data Input'!B13)</f>
        <v>PROFIT AFTER TAX</v>
      </c>
      <c r="C22">
        <f ca="1">IF(B22="",NA(),IFERROR(INDEX('Financial Data Input'!$B$6:$I$30,$A22,C$6),NA()))</f>
        <v>38418.53</v>
      </c>
      <c r="D22">
        <f ca="1">IF(B22="",NA(),IFERROR(INDEX('Financial Data Input'!$B$6:$I$30,$A22,D$6),NA()))</f>
        <v>39895.050000000003</v>
      </c>
      <c r="E22">
        <f ca="1">IF(B22="",NA(),IFERROR(INDEX('Financial Data Input'!$B$6:$I$30,$A22,E$6),NA()))</f>
        <v>40607.730000000003</v>
      </c>
      <c r="F22">
        <f ca="1">IF(B22="",NA(),IFERROR(INDEX('Financial Data Input'!$B$6:$I$30,$A22,F$6),NA()))</f>
        <v>42438.2</v>
      </c>
      <c r="G22">
        <f ca="1">IF(B22="",NA(),IFERROR(INDEX('Financial Data Input'!$B$6:$I$30,$A22,G$6),NA()))</f>
        <v>50247.68</v>
      </c>
    </row>
    <row r="23" spans="1:7" ht="19.5" customHeight="1" x14ac:dyDescent="0.3">
      <c r="A23">
        <f>ROWS($B$15:B23)</f>
        <v>9</v>
      </c>
      <c r="B23" t="str">
        <f>IF('Financial Data Input'!B14=0,"",'Financial Data Input'!B14)</f>
        <v>METRIC 1</v>
      </c>
      <c r="C23">
        <f ca="1">IF(B23="",NA(),IFERROR(INDEX('Financial Data Input'!$B$6:$I$30,$A23,C$6),NA()))</f>
        <v>13.78</v>
      </c>
      <c r="D23">
        <f ca="1">IF(B23="",NA(),IFERROR(INDEX('Financial Data Input'!$B$6:$I$30,$A23,D$6),NA()))</f>
        <v>14.29</v>
      </c>
      <c r="E23">
        <f ca="1">IF(B23="",NA(),IFERROR(INDEX('Financial Data Input'!$B$6:$I$30,$A23,E$6),NA()))</f>
        <v>15.57</v>
      </c>
      <c r="F23">
        <f ca="1">IF(B23="",NA(),IFERROR(INDEX('Financial Data Input'!$B$6:$I$30,$A23,F$6),NA()))</f>
        <v>16.78</v>
      </c>
      <c r="G23">
        <f ca="1">IF(B23="",NA(),IFERROR(INDEX('Financial Data Input'!$B$6:$I$30,$A23,G$6),NA()))</f>
        <v>19.96</v>
      </c>
    </row>
    <row r="24" spans="1:7" ht="19.5" customHeight="1" x14ac:dyDescent="0.3">
      <c r="A24">
        <f>ROWS($B$15:B24)</f>
        <v>10</v>
      </c>
      <c r="B24" t="str">
        <f>IF('Financial Data Input'!B15=0,"",'Financial Data Input'!B15)</f>
        <v>METRIC 2</v>
      </c>
      <c r="C24">
        <f ca="1">IF(B24="",NA(),IFERROR(INDEX('Financial Data Input'!$B$6:$I$30,$A24,C$6),NA()))</f>
        <v>19.22</v>
      </c>
      <c r="D24">
        <f ca="1">IF(B24="",NA(),IFERROR(INDEX('Financial Data Input'!$B$6:$I$30,$A24,D$6),NA()))</f>
        <v>20.170000000000002</v>
      </c>
      <c r="E24">
        <f ca="1">IF(B24="",NA(),IFERROR(INDEX('Financial Data Input'!$B$6:$I$30,$A24,E$6),NA()))</f>
        <v>20.48</v>
      </c>
      <c r="F24">
        <f ca="1">IF(B24="",NA(),IFERROR(INDEX('Financial Data Input'!$B$6:$I$30,$A24,F$6),NA()))</f>
        <v>21.84</v>
      </c>
      <c r="G24">
        <f ca="1">IF(B24="",NA(),IFERROR(INDEX('Financial Data Input'!$B$6:$I$30,$A24,G$6),NA()))</f>
        <v>26.01</v>
      </c>
    </row>
    <row r="25" spans="1:7" ht="19.5" customHeight="1" x14ac:dyDescent="0.3">
      <c r="A25">
        <f>ROWS($B$15:B25)</f>
        <v>11</v>
      </c>
      <c r="B25" t="str">
        <f>IF('Financial Data Input'!B16=0,"",'Financial Data Input'!B16)</f>
        <v>METRIC 3</v>
      </c>
      <c r="C25">
        <f ca="1">IF(B25="",NA(),IFERROR(INDEX('Financial Data Input'!$B$6:$I$30,$A25,C$6),NA()))</f>
        <v>21.87</v>
      </c>
      <c r="D25">
        <f ca="1">IF(B25="",NA(),IFERROR(INDEX('Financial Data Input'!$B$6:$I$30,$A25,D$6),NA()))</f>
        <v>23.19</v>
      </c>
      <c r="E25">
        <f ca="1">IF(B25="",NA(),IFERROR(INDEX('Financial Data Input'!$B$6:$I$30,$A25,E$6),NA()))</f>
        <v>24.67</v>
      </c>
      <c r="F25">
        <f ca="1">IF(B25="",NA(),IFERROR(INDEX('Financial Data Input'!$B$6:$I$30,$A25,F$6),NA()))</f>
        <v>26.39</v>
      </c>
      <c r="G25">
        <f ca="1">IF(B25="",NA(),IFERROR(INDEX('Financial Data Input'!$B$6:$I$30,$A25,G$6),NA()))</f>
        <v>31.08</v>
      </c>
    </row>
    <row r="26" spans="1:7" ht="19.5" customHeight="1" x14ac:dyDescent="0.3">
      <c r="A26">
        <f>ROWS($B$15:B26)</f>
        <v>12</v>
      </c>
      <c r="B26" t="str">
        <f>IF('Financial Data Input'!B17=0,"",'Financial Data Input'!B17)</f>
        <v>METRIC 4</v>
      </c>
      <c r="C26">
        <f ca="1">IF(B26="",NA(),IFERROR(INDEX('Financial Data Input'!$B$6:$I$30,$A26,C$6),NA()))</f>
        <v>12.59</v>
      </c>
      <c r="D26">
        <f ca="1">IF(B26="",NA(),IFERROR(INDEX('Financial Data Input'!$B$6:$I$30,$A26,D$6),NA()))</f>
        <v>13.7</v>
      </c>
      <c r="E26">
        <f ca="1">IF(B26="",NA(),IFERROR(INDEX('Financial Data Input'!$B$6:$I$30,$A26,E$6),NA()))</f>
        <v>13.76</v>
      </c>
      <c r="F26">
        <f ca="1">IF(B26="",NA(),IFERROR(INDEX('Financial Data Input'!$B$6:$I$30,$A26,F$6),NA()))</f>
        <v>14.59</v>
      </c>
      <c r="G26">
        <f ca="1">IF(B26="",NA(),IFERROR(INDEX('Financial Data Input'!$B$6:$I$30,$A26,G$6),NA()))</f>
        <v>14.92</v>
      </c>
    </row>
    <row r="27" spans="1:7" ht="19.5" customHeight="1" x14ac:dyDescent="0.3">
      <c r="A27">
        <f>ROWS($B$15:B27)</f>
        <v>13</v>
      </c>
      <c r="B27" t="str">
        <f>IF('Financial Data Input'!B18=0,"",'Financial Data Input'!B18)</f>
        <v>METRIC 5</v>
      </c>
      <c r="C27">
        <f ca="1">IF(B27="",NA(),IFERROR(INDEX('Financial Data Input'!$B$6:$I$30,$A27,C$6),NA()))</f>
        <v>0.85</v>
      </c>
      <c r="D27">
        <f ca="1">IF(B27="",NA(),IFERROR(INDEX('Financial Data Input'!$B$6:$I$30,$A27,D$6),NA()))</f>
        <v>0.89</v>
      </c>
      <c r="E27">
        <f ca="1">IF(B27="",NA(),IFERROR(INDEX('Financial Data Input'!$B$6:$I$30,$A27,E$6),NA()))</f>
        <v>0.91</v>
      </c>
      <c r="F27">
        <f ca="1">IF(B27="",NA(),IFERROR(INDEX('Financial Data Input'!$B$6:$I$30,$A27,F$6),NA()))</f>
        <v>1</v>
      </c>
      <c r="G27">
        <f ca="1">IF(B27="",NA(),IFERROR(INDEX('Financial Data Input'!$B$6:$I$30,$A27,G$6),NA()))</f>
        <v>1.03</v>
      </c>
    </row>
    <row r="28" spans="1:7" ht="19.5" customHeight="1" x14ac:dyDescent="0.3">
      <c r="A28">
        <f>ROWS($B$15:B28)</f>
        <v>14</v>
      </c>
      <c r="B28" t="str">
        <f>IF('Financial Data Input'!B19=0,"",'Financial Data Input'!B19)</f>
        <v>METRIC 6</v>
      </c>
      <c r="C28">
        <f ca="1">IF(B28="",NA(),IFERROR(INDEX('Financial Data Input'!$B$6:$I$30,$A28,C$6),NA()))</f>
        <v>0.27</v>
      </c>
      <c r="D28">
        <f ca="1">IF(B28="",NA(),IFERROR(INDEX('Financial Data Input'!$B$6:$I$30,$A28,D$6),NA()))</f>
        <v>0.28000000000000003</v>
      </c>
      <c r="E28">
        <f ca="1">IF(B28="",NA(),IFERROR(INDEX('Financial Data Input'!$B$6:$I$30,$A28,E$6),NA()))</f>
        <v>0.28999999999999998</v>
      </c>
      <c r="F28">
        <f ca="1">IF(B28="",NA(),IFERROR(INDEX('Financial Data Input'!$B$6:$I$30,$A28,F$6),NA()))</f>
        <v>0.3</v>
      </c>
      <c r="G28">
        <f ca="1">IF(B28="",NA(),IFERROR(INDEX('Financial Data Input'!$B$6:$I$30,$A28,G$6),NA()))</f>
        <v>0.34</v>
      </c>
    </row>
    <row r="29" spans="1:7" ht="19.5" customHeight="1" x14ac:dyDescent="0.3">
      <c r="A29">
        <f>ROWS($B$15:B29)</f>
        <v>15</v>
      </c>
      <c r="B29" t="str">
        <f>IF('Financial Data Input'!B20=0,"",'Financial Data Input'!B20)</f>
        <v/>
      </c>
      <c r="C29" t="e">
        <f>IF(B29="",NA(),IFERROR(INDEX('Financial Data Input'!$B$6:$I$30,$A29,C$6),NA()))</f>
        <v>#N/A</v>
      </c>
      <c r="D29" t="e">
        <f>IF(B29="",NA(),IFERROR(INDEX('Financial Data Input'!$B$6:$I$30,$A29,D$6),NA()))</f>
        <v>#N/A</v>
      </c>
      <c r="E29" t="e">
        <f>IF(B29="",NA(),IFERROR(INDEX('Financial Data Input'!$B$6:$I$30,$A29,E$6),NA()))</f>
        <v>#N/A</v>
      </c>
      <c r="F29" t="e">
        <f>IF(B29="",NA(),IFERROR(INDEX('Financial Data Input'!$B$6:$I$30,$A29,F$6),NA()))</f>
        <v>#N/A</v>
      </c>
      <c r="G29" t="e">
        <f>IF(B29="",NA(),IFERROR(INDEX('Financial Data Input'!$B$6:$I$30,$A29,G$6),NA()))</f>
        <v>#N/A</v>
      </c>
    </row>
    <row r="30" spans="1:7" ht="19.5" customHeight="1" x14ac:dyDescent="0.3">
      <c r="A30">
        <f>ROWS($B$15:B30)</f>
        <v>16</v>
      </c>
      <c r="B30" t="str">
        <f>IF('Financial Data Input'!B21=0,"",'Financial Data Input'!B21)</f>
        <v/>
      </c>
      <c r="C30" t="e">
        <f>IF(B30="",NA(),IFERROR(INDEX('Financial Data Input'!$B$6:$I$30,$A30,C$6),NA()))</f>
        <v>#N/A</v>
      </c>
      <c r="D30" t="e">
        <f>IF(B30="",NA(),IFERROR(INDEX('Financial Data Input'!$B$6:$I$30,$A30,D$6),NA()))</f>
        <v>#N/A</v>
      </c>
      <c r="E30" t="e">
        <f>IF(B30="",NA(),IFERROR(INDEX('Financial Data Input'!$B$6:$I$30,$A30,E$6),NA()))</f>
        <v>#N/A</v>
      </c>
      <c r="F30" t="e">
        <f>IF(B30="",NA(),IFERROR(INDEX('Financial Data Input'!$B$6:$I$30,$A30,F$6),NA()))</f>
        <v>#N/A</v>
      </c>
      <c r="G30" t="e">
        <f>IF(B30="",NA(),IFERROR(INDEX('Financial Data Input'!$B$6:$I$30,$A30,G$6),NA()))</f>
        <v>#N/A</v>
      </c>
    </row>
    <row r="31" spans="1:7" ht="19.5" customHeight="1" x14ac:dyDescent="0.3">
      <c r="A31">
        <f>ROWS($B$15:B31)</f>
        <v>17</v>
      </c>
      <c r="B31" t="str">
        <f>IF('Financial Data Input'!B22=0,"",'Financial Data Input'!B22)</f>
        <v/>
      </c>
      <c r="C31" t="e">
        <f>IF(B31="",NA(),IFERROR(INDEX('Financial Data Input'!$B$6:$I$30,$A31,C$6),NA()))</f>
        <v>#N/A</v>
      </c>
      <c r="D31" t="e">
        <f>IF(B31="",NA(),IFERROR(INDEX('Financial Data Input'!$B$6:$I$30,$A31,D$6),NA()))</f>
        <v>#N/A</v>
      </c>
      <c r="E31" t="e">
        <f>IF(B31="",NA(),IFERROR(INDEX('Financial Data Input'!$B$6:$I$30,$A31,E$6),NA()))</f>
        <v>#N/A</v>
      </c>
      <c r="F31" t="e">
        <f>IF(B31="",NA(),IFERROR(INDEX('Financial Data Input'!$B$6:$I$30,$A31,F$6),NA()))</f>
        <v>#N/A</v>
      </c>
      <c r="G31" t="e">
        <f>IF(B31="",NA(),IFERROR(INDEX('Financial Data Input'!$B$6:$I$30,$A31,G$6),NA()))</f>
        <v>#N/A</v>
      </c>
    </row>
    <row r="32" spans="1:7" ht="19.5" customHeight="1" x14ac:dyDescent="0.3">
      <c r="A32">
        <f>ROWS($B$15:B32)</f>
        <v>18</v>
      </c>
      <c r="B32" t="str">
        <f>IF('Financial Data Input'!B23=0,"",'Financial Data Input'!B23)</f>
        <v/>
      </c>
      <c r="C32" t="e">
        <f>IF(B32="",NA(),IFERROR(INDEX('Financial Data Input'!$B$6:$I$30,$A32,C$6),NA()))</f>
        <v>#N/A</v>
      </c>
      <c r="D32" t="e">
        <f>IF(B32="",NA(),IFERROR(INDEX('Financial Data Input'!$B$6:$I$30,$A32,D$6),NA()))</f>
        <v>#N/A</v>
      </c>
      <c r="E32" t="e">
        <f>IF(B32="",NA(),IFERROR(INDEX('Financial Data Input'!$B$6:$I$30,$A32,E$6),NA()))</f>
        <v>#N/A</v>
      </c>
      <c r="F32" t="e">
        <f>IF(B32="",NA(),IFERROR(INDEX('Financial Data Input'!$B$6:$I$30,$A32,F$6),NA()))</f>
        <v>#N/A</v>
      </c>
      <c r="G32" t="e">
        <f>IF(B32="",NA(),IFERROR(INDEX('Financial Data Input'!$B$6:$I$30,$A32,G$6),NA()))</f>
        <v>#N/A</v>
      </c>
    </row>
    <row r="33" spans="1:7" ht="19.5" customHeight="1" x14ac:dyDescent="0.3">
      <c r="A33">
        <f>ROWS($B$15:B33)</f>
        <v>19</v>
      </c>
      <c r="B33" t="str">
        <f>IF('Financial Data Input'!B24=0,"",'Financial Data Input'!B24)</f>
        <v/>
      </c>
      <c r="C33" t="e">
        <f>IF(B33="",NA(),IFERROR(INDEX('Financial Data Input'!$B$6:$I$30,$A33,C$6),NA()))</f>
        <v>#N/A</v>
      </c>
      <c r="D33" t="e">
        <f>IF(B33="",NA(),IFERROR(INDEX('Financial Data Input'!$B$6:$I$30,$A33,D$6),NA()))</f>
        <v>#N/A</v>
      </c>
      <c r="E33" t="e">
        <f>IF(B33="",NA(),IFERROR(INDEX('Financial Data Input'!$B$6:$I$30,$A33,E$6),NA()))</f>
        <v>#N/A</v>
      </c>
      <c r="F33" t="e">
        <f>IF(B33="",NA(),IFERROR(INDEX('Financial Data Input'!$B$6:$I$30,$A33,F$6),NA()))</f>
        <v>#N/A</v>
      </c>
      <c r="G33" t="e">
        <f>IF(B33="",NA(),IFERROR(INDEX('Financial Data Input'!$B$6:$I$30,$A33,G$6),NA()))</f>
        <v>#N/A</v>
      </c>
    </row>
    <row r="34" spans="1:7" ht="19.5" customHeight="1" x14ac:dyDescent="0.3">
      <c r="A34">
        <f>ROWS($B$15:B34)</f>
        <v>20</v>
      </c>
      <c r="B34" t="str">
        <f>IF('Financial Data Input'!B25=0,"",'Financial Data Input'!B25)</f>
        <v/>
      </c>
      <c r="C34" t="e">
        <f>IF(B34="",NA(),IFERROR(INDEX('Financial Data Input'!$B$6:$I$30,$A34,C$6),NA()))</f>
        <v>#N/A</v>
      </c>
      <c r="D34" t="e">
        <f>IF(B34="",NA(),IFERROR(INDEX('Financial Data Input'!$B$6:$I$30,$A34,D$6),NA()))</f>
        <v>#N/A</v>
      </c>
      <c r="E34" t="e">
        <f>IF(B34="",NA(),IFERROR(INDEX('Financial Data Input'!$B$6:$I$30,$A34,E$6),NA()))</f>
        <v>#N/A</v>
      </c>
      <c r="F34" t="e">
        <f>IF(B34="",NA(),IFERROR(INDEX('Financial Data Input'!$B$6:$I$30,$A34,F$6),NA()))</f>
        <v>#N/A</v>
      </c>
      <c r="G34" t="e">
        <f>IF(B34="",NA(),IFERROR(INDEX('Financial Data Input'!$B$6:$I$30,$A34,G$6),NA()))</f>
        <v>#N/A</v>
      </c>
    </row>
    <row r="35" spans="1:7" ht="19.5" customHeight="1" x14ac:dyDescent="0.3">
      <c r="A35">
        <f>ROWS($B$15:B35)</f>
        <v>21</v>
      </c>
      <c r="B35" t="str">
        <f>IF('Financial Data Input'!B26=0,"",'Financial Data Input'!B26)</f>
        <v/>
      </c>
      <c r="C35" t="e">
        <f>IF(B35="",NA(),IFERROR(INDEX('Financial Data Input'!$B$6:$I$30,$A35,C$6),NA()))</f>
        <v>#N/A</v>
      </c>
      <c r="D35" t="e">
        <f>IF(B35="",NA(),IFERROR(INDEX('Financial Data Input'!$B$6:$I$30,$A35,D$6),NA()))</f>
        <v>#N/A</v>
      </c>
      <c r="E35" t="e">
        <f>IF(B35="",NA(),IFERROR(INDEX('Financial Data Input'!$B$6:$I$30,$A35,E$6),NA()))</f>
        <v>#N/A</v>
      </c>
      <c r="F35" t="e">
        <f>IF(B35="",NA(),IFERROR(INDEX('Financial Data Input'!$B$6:$I$30,$A35,F$6),NA()))</f>
        <v>#N/A</v>
      </c>
      <c r="G35" t="e">
        <f>IF(B35="",NA(),IFERROR(INDEX('Financial Data Input'!$B$6:$I$30,$A35,G$6),NA()))</f>
        <v>#N/A</v>
      </c>
    </row>
    <row r="36" spans="1:7" ht="19.5" customHeight="1" x14ac:dyDescent="0.3">
      <c r="A36">
        <f>ROWS($B$15:B36)</f>
        <v>22</v>
      </c>
      <c r="B36" t="str">
        <f>IF('Financial Data Input'!B27=0,"",'Financial Data Input'!B27)</f>
        <v/>
      </c>
      <c r="C36" t="e">
        <f>IF(B36="",NA(),IFERROR(INDEX('Financial Data Input'!$B$6:$I$30,$A36,C$6),NA()))</f>
        <v>#N/A</v>
      </c>
      <c r="D36" t="e">
        <f>IF(B36="",NA(),IFERROR(INDEX('Financial Data Input'!$B$6:$I$30,$A36,D$6),NA()))</f>
        <v>#N/A</v>
      </c>
      <c r="E36" t="e">
        <f>IF(B36="",NA(),IFERROR(INDEX('Financial Data Input'!$B$6:$I$30,$A36,E$6),NA()))</f>
        <v>#N/A</v>
      </c>
      <c r="F36" t="e">
        <f>IF(B36="",NA(),IFERROR(INDEX('Financial Data Input'!$B$6:$I$30,$A36,F$6),NA()))</f>
        <v>#N/A</v>
      </c>
      <c r="G36" t="e">
        <f>IF(B36="",NA(),IFERROR(INDEX('Financial Data Input'!$B$6:$I$30,$A36,G$6),NA()))</f>
        <v>#N/A</v>
      </c>
    </row>
    <row r="37" spans="1:7" ht="19.5" customHeight="1" x14ac:dyDescent="0.3">
      <c r="A37">
        <f>ROWS($B$15:B37)</f>
        <v>23</v>
      </c>
      <c r="B37" t="str">
        <f>IF('Financial Data Input'!B28=0,"",'Financial Data Input'!B28)</f>
        <v/>
      </c>
      <c r="C37" t="e">
        <f>IF(B37="",NA(),IFERROR(INDEX('Financial Data Input'!$B$6:$I$30,$A37,C$6),NA()))</f>
        <v>#N/A</v>
      </c>
      <c r="D37" t="e">
        <f>IF(B37="",NA(),IFERROR(INDEX('Financial Data Input'!$B$6:$I$30,$A37,D$6),NA()))</f>
        <v>#N/A</v>
      </c>
      <c r="E37" t="e">
        <f>IF(B37="",NA(),IFERROR(INDEX('Financial Data Input'!$B$6:$I$30,$A37,E$6),NA()))</f>
        <v>#N/A</v>
      </c>
      <c r="F37" t="e">
        <f>IF(B37="",NA(),IFERROR(INDEX('Financial Data Input'!$B$6:$I$30,$A37,F$6),NA()))</f>
        <v>#N/A</v>
      </c>
      <c r="G37" t="e">
        <f>IF(B37="",NA(),IFERROR(INDEX('Financial Data Input'!$B$6:$I$30,$A37,G$6),NA()))</f>
        <v>#N/A</v>
      </c>
    </row>
    <row r="38" spans="1:7" ht="19.5" customHeight="1" x14ac:dyDescent="0.3">
      <c r="A38">
        <f>ROWS($B$15:B38)</f>
        <v>24</v>
      </c>
      <c r="B38" t="str">
        <f>IF('Financial Data Input'!B29=0,"",'Financial Data Input'!B29)</f>
        <v/>
      </c>
      <c r="C38" t="e">
        <f>IF(B38="",NA(),IFERROR(INDEX('Financial Data Input'!$B$6:$I$30,$A38,C$6),NA()))</f>
        <v>#N/A</v>
      </c>
      <c r="D38" t="e">
        <f>IF(B38="",NA(),IFERROR(INDEX('Financial Data Input'!$B$6:$I$30,$A38,D$6),NA()))</f>
        <v>#N/A</v>
      </c>
      <c r="E38" t="e">
        <f>IF(B38="",NA(),IFERROR(INDEX('Financial Data Input'!$B$6:$I$30,$A38,E$6),NA()))</f>
        <v>#N/A</v>
      </c>
      <c r="F38" t="e">
        <f>IF(B38="",NA(),IFERROR(INDEX('Financial Data Input'!$B$6:$I$30,$A38,F$6),NA()))</f>
        <v>#N/A</v>
      </c>
      <c r="G38" t="e">
        <f>IF(B38="",NA(),IFERROR(INDEX('Financial Data Input'!$B$6:$I$30,$A38,G$6),NA()))</f>
        <v>#N/A</v>
      </c>
    </row>
    <row r="39" spans="1:7" ht="19.5" customHeight="1" x14ac:dyDescent="0.3">
      <c r="A39">
        <f>ROWS($B$15:B39)</f>
        <v>25</v>
      </c>
      <c r="B39" t="str">
        <f>IF('Financial Data Input'!B30=0,"",'Financial Data Input'!B30)</f>
        <v/>
      </c>
      <c r="C39" t="e">
        <f>IF(B39="",NA(),IFERROR(INDEX('Financial Data Input'!$B$6:$I$30,$A39,C$6),NA()))</f>
        <v>#N/A</v>
      </c>
      <c r="D39" t="e">
        <f>IF(B39="",NA(),IFERROR(INDEX('Financial Data Input'!$B$6:$I$30,$A39,D$6),NA()))</f>
        <v>#N/A</v>
      </c>
      <c r="E39" t="e">
        <f>IF(B39="",NA(),IFERROR(INDEX('Financial Data Input'!$B$6:$I$30,$A39,E$6),NA()))</f>
        <v>#N/A</v>
      </c>
      <c r="F39" t="e">
        <f>IF(B39="",NA(),IFERROR(INDEX('Financial Data Input'!$B$6:$I$30,$A39,F$6),NA()))</f>
        <v>#N/A</v>
      </c>
      <c r="G39" t="e">
        <f>IF(B39="",NA(),IFERROR(INDEX('Financial Data Input'!$B$6:$I$30,$A39,G$6),NA()))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Financial Report</vt:lpstr>
      <vt:lpstr>Financial Data Input</vt:lpstr>
      <vt:lpstr>Key Metric Settings</vt:lpstr>
      <vt:lpstr>Calculations</vt:lpstr>
      <vt:lpstr>'Financial Report'!Print_Area</vt:lpstr>
      <vt:lpstr>SelectedYear</vt:lpstr>
      <vt:lpstr>Years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</dc:creator>
  <cp:lastModifiedBy>John Michaloudis</cp:lastModifiedBy>
  <dcterms:created xsi:type="dcterms:W3CDTF">2013-12-05T14:43:36Z</dcterms:created>
  <dcterms:modified xsi:type="dcterms:W3CDTF">2019-02-07T15:35:03Z</dcterms:modified>
</cp:coreProperties>
</file>