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0490" windowHeight="7545"/>
  </bookViews>
  <sheets>
    <sheet name="Personal Monthly Budget" sheetId="1" r:id="rId1"/>
  </sheets>
  <calcPr calcId="162913" concurrentCalc="0"/>
  <webPublishing codePage="1252"/>
</workbook>
</file>

<file path=xl/calcChain.xml><?xml version="1.0" encoding="utf-8"?>
<calcChain xmlns="http://schemas.openxmlformats.org/spreadsheetml/2006/main">
  <c r="E15" i="1" l="1"/>
  <c r="E14" i="1"/>
  <c r="E13" i="1"/>
  <c r="E31" i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J5" i="1"/>
  <c r="C22" i="1"/>
  <c r="E6" i="1"/>
  <c r="E9" i="1"/>
  <c r="J8" i="1"/>
  <c r="J4" i="1"/>
  <c r="J7" i="1"/>
  <c r="J21" i="1"/>
  <c r="E63" i="1"/>
  <c r="E22" i="1"/>
  <c r="J56" i="1"/>
  <c r="J49" i="1"/>
  <c r="J43" i="1"/>
  <c r="J37" i="1"/>
  <c r="J30" i="1"/>
  <c r="E53" i="1"/>
  <c r="E45" i="1"/>
  <c r="E39" i="1"/>
  <c r="E32" i="1"/>
  <c r="J9" i="1"/>
  <c r="J6" i="1"/>
</calcChain>
</file>

<file path=xl/sharedStrings.xml><?xml version="1.0" encoding="utf-8"?>
<sst xmlns="http://schemas.openxmlformats.org/spreadsheetml/2006/main" count="144" uniqueCount="80">
  <si>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</si>
  <si>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</si>
  <si>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</si>
  <si>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</si>
  <si>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</si>
  <si>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</si>
  <si>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</si>
  <si>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</si>
  <si>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</si>
  <si>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</si>
  <si>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</si>
  <si>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</si>
  <si>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</si>
  <si>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</si>
  <si>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</si>
  <si>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</si>
  <si>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</si>
  <si>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</si>
  <si>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</si>
  <si>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</si>
  <si>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</si>
  <si>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</si>
  <si>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</si>
  <si>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</si>
  <si>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</si>
  <si>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</si>
  <si>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</si>
  <si>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</si>
  <si>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</si>
  <si>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</si>
  <si>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</si>
  <si>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</si>
  <si>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</si>
  <si>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</si>
  <si>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</si>
  <si>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</si>
  <si>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</si>
  <si>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</si>
  <si>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</si>
  <si>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</si>
  <si>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</si>
  <si>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</si>
  <si>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</si>
  <si>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</si>
  <si>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</si>
  <si>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</si>
  <si>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</si>
  <si>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</si>
  <si>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</si>
  <si>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</si>
  <si>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</si>
  <si>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</si>
  <si>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</si>
  <si>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</si>
  <si>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</si>
  <si>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</si>
  <si>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</si>
  <si>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</si>
  <si>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</si>
  <si>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</si>
  <si>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</si>
  <si>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</si>
  <si>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</si>
  <si>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</si>
  <si>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</si>
  <si>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</si>
  <si>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</si>
  <si>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</si>
  <si>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</si>
  <si>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</si>
  <si>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</si>
  <si>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</t>
  </si>
  <si>
    <t>(Projected income minus expenses)</t>
  </si>
  <si>
    <t>(Actual income minus expenses)</t>
  </si>
  <si>
    <t>Total Expense Difference</t>
  </si>
  <si>
    <t xml:space="preserve">TOTAL PROJECTED EXPENSE </t>
  </si>
  <si>
    <t xml:space="preserve">TOTAL ACTUAL EXPENSE </t>
  </si>
  <si>
    <t>PROJECTED BALANCE</t>
  </si>
  <si>
    <t>ACTUAL BALANCE</t>
  </si>
  <si>
    <t>BALANCE DIFFERENCE (Actual minus 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</si>
</sst>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\(&quot;$&quot;#,##0\)"/>
    <numFmt numFmtId="165" formatCode="&quot;$&quot;#,##0_);[Red]\(&quot;$&quot;#,##0\)"/>
    <numFmt numFmtId="166" formatCode="&quot;$&quot;#,##0"/>
  </numFmts>
  <fonts count="15" x14ac:knownFonts="1">
    <font>
      <sz val="10"/>
      <color theme="1"/>
      <name val="Microsoft Sans Serif"/>
      <family val="2"/>
      <scheme val="minor"/>
    </font>
    <font>
      <sz val="8"/>
      <color theme="1"/>
      <name val="Arial"/>
      <family val="2"/>
    </font>
    <font>
      <sz val="10"/>
      <color indexed="63"/>
      <name val="Microsoft Sans Serif"/>
      <family val="2"/>
      <scheme val="minor"/>
    </font>
    <font>
      <b/>
      <sz val="10"/>
      <color indexed="63"/>
      <name val="Microsoft Sans Serif"/>
      <family val="2"/>
      <scheme val="minor"/>
    </font>
    <font>
      <sz val="10"/>
      <name val="Microsoft Sans Serif"/>
      <family val="2"/>
      <scheme val="minor"/>
    </font>
    <font>
      <b/>
      <sz val="10"/>
      <name val="Microsoft Sans Serif"/>
      <family val="2"/>
      <scheme val="minor"/>
    </font>
    <font>
      <b/>
      <sz val="10"/>
      <color theme="3"/>
      <name val="Microsoft Sans Serif"/>
      <family val="2"/>
      <scheme val="minor"/>
    </font>
    <font>
      <b/>
      <sz val="10"/>
      <color theme="4"/>
      <name val="Microsoft Sans Serif"/>
      <family val="2"/>
      <scheme val="minor"/>
    </font>
    <font>
      <sz val="10"/>
      <color theme="3"/>
      <name val="Microsoft Sans Serif"/>
      <family val="2"/>
      <scheme val="minor"/>
    </font>
    <font>
      <sz val="10"/>
      <color theme="4"/>
      <name val="Microsoft Sans Serif"/>
      <family val="2"/>
      <scheme val="minor"/>
    </font>
    <font>
      <sz val="30"/>
      <color theme="3"/>
      <name val="Franklin Gothic Demi"/>
      <family val="2"/>
      <scheme val="major"/>
    </font>
    <font>
      <sz val="10"/>
      <color theme="1"/>
      <name val="Microsoft Sans Serif"/>
      <family val="2"/>
      <scheme val="minor"/>
    </font>
    <font>
      <b/>
      <sz val="10"/>
      <color theme="1"/>
      <name val="Microsoft Sans Serif"/>
      <family val="2"/>
      <scheme val="minor"/>
    </font>
    <font>
      <u/>
      <sz val="10"/>
      <color theme="10"/>
      <name val="Microsoft Sans Serif"/>
      <family val="2"/>
      <scheme val="minor"/>
    </font>
    <font>
      <b/>
      <u/>
      <sz val="15"/>
      <color rgb="FF00B050"/>
      <name val="Microsoft Sans Serif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 style="thin">
        <color theme="0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0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theme="3"/>
      </left>
      <right/>
      <top style="medium">
        <color theme="3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3"/>
      </left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/>
      <right/>
      <top style="medium">
        <color theme="6" tint="0.79998168889431442"/>
      </top>
      <bottom style="medium">
        <color theme="6" tint="0.79998168889431442"/>
      </bottom>
      <diagonal/>
    </border>
    <border>
      <left/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/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/>
      <bottom style="medium">
        <color theme="4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/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 style="medium">
        <color theme="6" tint="0.79998168889431442"/>
      </bottom>
      <diagonal/>
    </border>
    <border>
      <left/>
      <right style="medium">
        <color theme="6" tint="0.79998168889431442"/>
      </right>
      <top/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/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4" tint="0.79998168889431442"/>
      </bottom>
      <diagonal/>
    </border>
    <border>
      <left style="medium">
        <color theme="6" tint="0.79998168889431442"/>
      </left>
      <right/>
      <top/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 style="medium">
        <color theme="6" tint="0.79998168889431442"/>
      </bottom>
      <diagonal/>
    </border>
    <border>
      <left style="medium">
        <color theme="4" tint="0.79998168889431442"/>
      </left>
      <right style="medium">
        <color theme="6" tint="0.79998168889431442"/>
      </right>
      <top/>
      <bottom style="medium">
        <color theme="3"/>
      </bottom>
      <diagonal/>
    </border>
    <border>
      <left style="medium">
        <color theme="6" tint="0.79998168889431442"/>
      </left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/>
      <right style="medium">
        <color theme="6" tint="0.79998168889431442"/>
      </right>
      <top/>
      <bottom/>
      <diagonal/>
    </border>
    <border>
      <left style="medium">
        <color theme="6" tint="0.79998168889431442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6" tint="0.79998168889431442"/>
      </left>
      <right/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3"/>
      </right>
      <top style="medium">
        <color theme="3"/>
      </top>
      <bottom style="medium">
        <color theme="6" tint="0.79998168889431442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3"/>
      </left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/>
      <right style="medium">
        <color theme="6" tint="0.79998168889431442"/>
      </right>
      <top style="medium">
        <color theme="3"/>
      </top>
      <bottom/>
      <diagonal/>
    </border>
    <border>
      <left/>
      <right/>
      <top style="medium">
        <color theme="6" tint="0.79998168889431442"/>
      </top>
      <bottom/>
      <diagonal/>
    </border>
    <border>
      <left/>
      <right style="medium">
        <color theme="6" tint="0.79998168889431442"/>
      </right>
      <top style="medium">
        <color theme="6" tint="0.79998168889431442"/>
      </top>
      <bottom style="medium">
        <color theme="3"/>
      </bottom>
      <diagonal/>
    </border>
    <border>
      <left/>
      <right/>
      <top style="medium">
        <color theme="6" tint="0.79998168889431442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 style="thin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/>
      <bottom style="medium">
        <color theme="3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0"/>
      </right>
      <top/>
      <bottom style="thin">
        <color theme="3"/>
      </bottom>
      <diagonal/>
    </border>
    <border>
      <left style="thin">
        <color theme="0"/>
      </left>
      <right/>
      <top style="thin">
        <color theme="2"/>
      </top>
      <bottom/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3">
    <xf numFmtId="0" fontId="0" fillId="0" borderId="0"/>
    <xf numFmtId="164" fontId="11" fillId="0" borderId="0" applyFont="0" applyFill="0" applyBorder="0" applyProtection="0">
      <alignment horizontal="left" vertical="center" indent="1"/>
    </xf>
    <xf numFmtId="0" fontId="13" fillId="0" borderId="0" applyNumberFormat="0" applyFill="0" applyBorder="0" applyAlignment="0" applyProtection="0"/>
  </cellStyleXfs>
  <cellXfs count="19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165" fontId="2" fillId="6" borderId="0" xfId="0" applyNumberFormat="1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4" fillId="0" borderId="17" xfId="0" applyFont="1" applyFill="1" applyBorder="1" applyAlignment="1">
      <alignment horizontal="left" vertical="center"/>
    </xf>
    <xf numFmtId="0" fontId="9" fillId="5" borderId="24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9" fillId="5" borderId="26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left" vertical="center" wrapText="1"/>
    </xf>
    <xf numFmtId="0" fontId="9" fillId="5" borderId="27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66" fontId="9" fillId="5" borderId="27" xfId="0" applyNumberFormat="1" applyFont="1" applyFill="1" applyBorder="1" applyAlignment="1">
      <alignment horizontal="right" vertical="center"/>
    </xf>
    <xf numFmtId="166" fontId="9" fillId="5" borderId="4" xfId="0" applyNumberFormat="1" applyFont="1" applyFill="1" applyBorder="1" applyAlignment="1">
      <alignment horizontal="right" vertical="center"/>
    </xf>
    <xf numFmtId="166" fontId="9" fillId="5" borderId="5" xfId="0" applyNumberFormat="1" applyFont="1" applyFill="1" applyBorder="1" applyAlignment="1">
      <alignment horizontal="right" vertical="center"/>
    </xf>
    <xf numFmtId="166" fontId="9" fillId="5" borderId="48" xfId="0" applyNumberFormat="1" applyFont="1" applyFill="1" applyBorder="1" applyAlignment="1">
      <alignment horizontal="right" vertical="center"/>
    </xf>
    <xf numFmtId="0" fontId="9" fillId="5" borderId="30" xfId="0" applyFont="1" applyFill="1" applyBorder="1" applyAlignment="1">
      <alignment horizontal="center" vertical="center"/>
    </xf>
    <xf numFmtId="166" fontId="9" fillId="5" borderId="43" xfId="0" applyNumberFormat="1" applyFont="1" applyFill="1" applyBorder="1" applyAlignment="1">
      <alignment horizontal="right" vertical="center"/>
    </xf>
    <xf numFmtId="166" fontId="9" fillId="5" borderId="30" xfId="0" applyNumberFormat="1" applyFont="1" applyFill="1" applyBorder="1" applyAlignment="1">
      <alignment horizontal="right" vertical="center"/>
    </xf>
    <xf numFmtId="0" fontId="9" fillId="5" borderId="45" xfId="0" applyFont="1" applyFill="1" applyBorder="1" applyAlignment="1">
      <alignment horizontal="center" vertical="center"/>
    </xf>
    <xf numFmtId="166" fontId="9" fillId="5" borderId="46" xfId="0" applyNumberFormat="1" applyFont="1" applyFill="1" applyBorder="1" applyAlignment="1">
      <alignment horizontal="right" vertical="center"/>
    </xf>
    <xf numFmtId="0" fontId="9" fillId="5" borderId="50" xfId="0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 vertical="center"/>
    </xf>
    <xf numFmtId="166" fontId="9" fillId="5" borderId="51" xfId="0" applyNumberFormat="1" applyFont="1" applyFill="1" applyBorder="1" applyAlignment="1">
      <alignment horizontal="right" vertical="center"/>
    </xf>
    <xf numFmtId="166" fontId="9" fillId="5" borderId="52" xfId="0" applyNumberFormat="1" applyFont="1" applyFill="1" applyBorder="1" applyAlignment="1">
      <alignment horizontal="right" vertical="center"/>
    </xf>
    <xf numFmtId="0" fontId="9" fillId="5" borderId="53" xfId="0" applyFont="1" applyFill="1" applyBorder="1" applyAlignment="1">
      <alignment horizontal="left" vertical="center" indent="1"/>
    </xf>
    <xf numFmtId="166" fontId="9" fillId="5" borderId="50" xfId="0" applyNumberFormat="1" applyFont="1" applyFill="1" applyBorder="1" applyAlignment="1">
      <alignment horizontal="right" vertical="center" indent="1"/>
    </xf>
    <xf numFmtId="166" fontId="9" fillId="5" borderId="51" xfId="0" applyNumberFormat="1" applyFont="1" applyFill="1" applyBorder="1" applyAlignment="1">
      <alignment horizontal="right" vertical="center" indent="1"/>
    </xf>
    <xf numFmtId="166" fontId="9" fillId="5" borderId="43" xfId="0" applyNumberFormat="1" applyFont="1" applyFill="1" applyBorder="1" applyAlignment="1">
      <alignment horizontal="right" vertical="center" indent="1"/>
    </xf>
    <xf numFmtId="0" fontId="9" fillId="5" borderId="54" xfId="0" applyFont="1" applyFill="1" applyBorder="1" applyAlignment="1">
      <alignment horizontal="left" vertical="center" indent="1"/>
    </xf>
    <xf numFmtId="0" fontId="9" fillId="5" borderId="43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4" fillId="0" borderId="49" xfId="0" applyFont="1" applyFill="1" applyBorder="1" applyAlignment="1">
      <alignment horizontal="left" vertical="center"/>
    </xf>
    <xf numFmtId="0" fontId="9" fillId="5" borderId="45" xfId="0" applyFont="1" applyFill="1" applyBorder="1" applyAlignment="1">
      <alignment vertical="center"/>
    </xf>
    <xf numFmtId="165" fontId="8" fillId="6" borderId="6" xfId="0" applyNumberFormat="1" applyFont="1" applyFill="1" applyBorder="1" applyAlignment="1">
      <alignment horizontal="left" vertical="center" indent="1"/>
    </xf>
    <xf numFmtId="165" fontId="8" fillId="7" borderId="8" xfId="0" applyNumberFormat="1" applyFont="1" applyFill="1" applyBorder="1" applyAlignment="1">
      <alignment horizontal="left" vertical="center" indent="1"/>
    </xf>
    <xf numFmtId="165" fontId="6" fillId="8" borderId="5" xfId="0" applyNumberFormat="1" applyFont="1" applyFill="1" applyBorder="1" applyAlignment="1">
      <alignment horizontal="left" vertical="center" indent="1"/>
    </xf>
    <xf numFmtId="165" fontId="3" fillId="8" borderId="12" xfId="0" applyNumberFormat="1" applyFont="1" applyFill="1" applyBorder="1" applyAlignment="1">
      <alignment horizontal="left" vertical="center" indent="1"/>
    </xf>
    <xf numFmtId="165" fontId="2" fillId="7" borderId="8" xfId="0" applyNumberFormat="1" applyFont="1" applyFill="1" applyBorder="1" applyAlignment="1">
      <alignment horizontal="left" vertical="center" indent="1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 indent="1" shrinkToFit="1"/>
    </xf>
    <xf numFmtId="166" fontId="8" fillId="0" borderId="21" xfId="0" applyNumberFormat="1" applyFont="1" applyFill="1" applyBorder="1" applyAlignment="1">
      <alignment horizontal="right" vertical="center" indent="1"/>
    </xf>
    <xf numFmtId="0" fontId="8" fillId="3" borderId="22" xfId="0" applyFont="1" applyFill="1" applyBorder="1" applyAlignment="1">
      <alignment horizontal="left" vertical="center" indent="1" shrinkToFit="1"/>
    </xf>
    <xf numFmtId="166" fontId="8" fillId="3" borderId="15" xfId="0" applyNumberFormat="1" applyFont="1" applyFill="1" applyBorder="1" applyAlignment="1">
      <alignment horizontal="right" vertical="center" indent="1"/>
    </xf>
    <xf numFmtId="0" fontId="8" fillId="0" borderId="23" xfId="0" applyFont="1" applyFill="1" applyBorder="1" applyAlignment="1">
      <alignment horizontal="left" vertical="center" indent="1" shrinkToFit="1"/>
    </xf>
    <xf numFmtId="166" fontId="8" fillId="0" borderId="15" xfId="0" applyNumberFormat="1" applyFont="1" applyFill="1" applyBorder="1" applyAlignment="1">
      <alignment horizontal="right" vertical="center" indent="1"/>
    </xf>
    <xf numFmtId="0" fontId="8" fillId="3" borderId="15" xfId="0" applyFont="1" applyFill="1" applyBorder="1" applyAlignment="1">
      <alignment horizontal="left" vertical="center" indent="1" shrinkToFit="1"/>
    </xf>
    <xf numFmtId="166" fontId="8" fillId="3" borderId="22" xfId="0" applyNumberFormat="1" applyFont="1" applyFill="1" applyBorder="1" applyAlignment="1">
      <alignment horizontal="right" vertical="center" indent="1"/>
    </xf>
    <xf numFmtId="166" fontId="8" fillId="0" borderId="16" xfId="0" applyNumberFormat="1" applyFont="1" applyFill="1" applyBorder="1" applyAlignment="1">
      <alignment horizontal="right" vertical="center" indent="1"/>
    </xf>
    <xf numFmtId="166" fontId="8" fillId="3" borderId="21" xfId="0" applyNumberFormat="1" applyFont="1" applyFill="1" applyBorder="1" applyAlignment="1">
      <alignment horizontal="right" vertical="center" indent="1"/>
    </xf>
    <xf numFmtId="166" fontId="8" fillId="3" borderId="19" xfId="0" applyNumberFormat="1" applyFont="1" applyFill="1" applyBorder="1" applyAlignment="1">
      <alignment horizontal="right" vertical="center" indent="1"/>
    </xf>
    <xf numFmtId="0" fontId="8" fillId="0" borderId="22" xfId="0" applyFont="1" applyFill="1" applyBorder="1" applyAlignment="1">
      <alignment horizontal="left" vertical="center" indent="1" shrinkToFit="1"/>
    </xf>
    <xf numFmtId="166" fontId="8" fillId="0" borderId="22" xfId="0" applyNumberFormat="1" applyFont="1" applyFill="1" applyBorder="1" applyAlignment="1">
      <alignment horizontal="right" vertical="center" indent="1"/>
    </xf>
    <xf numFmtId="166" fontId="8" fillId="0" borderId="17" xfId="0" applyNumberFormat="1" applyFont="1" applyFill="1" applyBorder="1" applyAlignment="1">
      <alignment horizontal="right" vertical="center" indent="1"/>
    </xf>
    <xf numFmtId="166" fontId="8" fillId="3" borderId="16" xfId="0" applyNumberFormat="1" applyFont="1" applyFill="1" applyBorder="1" applyAlignment="1">
      <alignment horizontal="right" vertical="center" indent="1"/>
    </xf>
    <xf numFmtId="166" fontId="8" fillId="0" borderId="19" xfId="0" applyNumberFormat="1" applyFont="1" applyFill="1" applyBorder="1" applyAlignment="1">
      <alignment horizontal="right" vertical="center" indent="1"/>
    </xf>
    <xf numFmtId="0" fontId="8" fillId="4" borderId="17" xfId="0" applyFont="1" applyFill="1" applyBorder="1" applyAlignment="1">
      <alignment horizontal="left" vertical="center" indent="1"/>
    </xf>
    <xf numFmtId="166" fontId="6" fillId="4" borderId="23" xfId="0" applyNumberFormat="1" applyFont="1" applyFill="1" applyBorder="1" applyAlignment="1">
      <alignment horizontal="right" vertical="center" indent="1"/>
    </xf>
    <xf numFmtId="166" fontId="8" fillId="4" borderId="23" xfId="0" applyNumberFormat="1" applyFont="1" applyFill="1" applyBorder="1" applyAlignment="1">
      <alignment horizontal="right" vertical="center" indent="1"/>
    </xf>
    <xf numFmtId="166" fontId="8" fillId="4" borderId="18" xfId="0" applyNumberFormat="1" applyFont="1" applyFill="1" applyBorder="1" applyAlignment="1">
      <alignment horizontal="right" vertical="center" indent="1"/>
    </xf>
    <xf numFmtId="0" fontId="8" fillId="0" borderId="40" xfId="0" applyFont="1" applyFill="1" applyBorder="1" applyAlignment="1">
      <alignment horizontal="left" vertical="center" indent="1" shrinkToFit="1"/>
    </xf>
    <xf numFmtId="166" fontId="8" fillId="0" borderId="46" xfId="0" applyNumberFormat="1" applyFont="1" applyFill="1" applyBorder="1" applyAlignment="1">
      <alignment horizontal="right" vertical="center" indent="1"/>
    </xf>
    <xf numFmtId="166" fontId="8" fillId="0" borderId="0" xfId="0" applyNumberFormat="1" applyFont="1" applyFill="1" applyBorder="1" applyAlignment="1">
      <alignment horizontal="right" vertical="center" indent="1"/>
    </xf>
    <xf numFmtId="166" fontId="8" fillId="0" borderId="31" xfId="0" applyNumberFormat="1" applyFont="1" applyFill="1" applyBorder="1" applyAlignment="1">
      <alignment horizontal="right" vertical="center" indent="1"/>
    </xf>
    <xf numFmtId="0" fontId="8" fillId="7" borderId="33" xfId="0" applyFont="1" applyFill="1" applyBorder="1" applyAlignment="1">
      <alignment horizontal="left" vertical="center" indent="1" shrinkToFit="1"/>
    </xf>
    <xf numFmtId="166" fontId="8" fillId="7" borderId="33" xfId="0" applyNumberFormat="1" applyFont="1" applyFill="1" applyBorder="1" applyAlignment="1">
      <alignment horizontal="right" vertical="center" indent="1"/>
    </xf>
    <xf numFmtId="166" fontId="8" fillId="0" borderId="33" xfId="0" applyNumberFormat="1" applyFont="1" applyFill="1" applyBorder="1" applyAlignment="1">
      <alignment horizontal="right" vertical="center" indent="1"/>
    </xf>
    <xf numFmtId="166" fontId="8" fillId="0" borderId="40" xfId="0" applyNumberFormat="1" applyFont="1" applyFill="1" applyBorder="1" applyAlignment="1">
      <alignment horizontal="right" vertical="center" indent="1"/>
    </xf>
    <xf numFmtId="166" fontId="8" fillId="7" borderId="36" xfId="0" applyNumberFormat="1" applyFont="1" applyFill="1" applyBorder="1" applyAlignment="1">
      <alignment horizontal="right" vertical="center" indent="1"/>
    </xf>
    <xf numFmtId="166" fontId="8" fillId="7" borderId="34" xfId="0" applyNumberFormat="1" applyFont="1" applyFill="1" applyBorder="1" applyAlignment="1">
      <alignment horizontal="right" vertical="center" indent="1"/>
    </xf>
    <xf numFmtId="166" fontId="8" fillId="7" borderId="40" xfId="0" applyNumberFormat="1" applyFont="1" applyFill="1" applyBorder="1" applyAlignment="1">
      <alignment horizontal="right" vertical="center" indent="1"/>
    </xf>
    <xf numFmtId="0" fontId="8" fillId="0" borderId="35" xfId="0" applyFont="1" applyFill="1" applyBorder="1" applyAlignment="1">
      <alignment horizontal="left" vertical="center" indent="1" shrinkToFit="1"/>
    </xf>
    <xf numFmtId="166" fontId="8" fillId="0" borderId="41" xfId="0" applyNumberFormat="1" applyFont="1" applyFill="1" applyBorder="1" applyAlignment="1">
      <alignment horizontal="right" vertical="center" indent="1"/>
    </xf>
    <xf numFmtId="0" fontId="8" fillId="7" borderId="39" xfId="0" applyFont="1" applyFill="1" applyBorder="1" applyAlignment="1">
      <alignment horizontal="left" vertical="center" indent="1" shrinkToFit="1"/>
    </xf>
    <xf numFmtId="166" fontId="8" fillId="7" borderId="39" xfId="0" applyNumberFormat="1" applyFont="1" applyFill="1" applyBorder="1" applyAlignment="1">
      <alignment horizontal="right" vertical="center" indent="1"/>
    </xf>
    <xf numFmtId="166" fontId="8" fillId="7" borderId="38" xfId="0" applyNumberFormat="1" applyFont="1" applyFill="1" applyBorder="1" applyAlignment="1">
      <alignment horizontal="right" vertical="center" indent="1"/>
    </xf>
    <xf numFmtId="0" fontId="8" fillId="0" borderId="17" xfId="0" applyFont="1" applyFill="1" applyBorder="1" applyAlignment="1">
      <alignment horizontal="left" vertical="center" indent="1"/>
    </xf>
    <xf numFmtId="166" fontId="8" fillId="0" borderId="21" xfId="0" applyNumberFormat="1" applyFont="1" applyFill="1" applyBorder="1" applyAlignment="1">
      <alignment horizontal="right" vertical="center"/>
    </xf>
    <xf numFmtId="166" fontId="8" fillId="3" borderId="22" xfId="0" applyNumberFormat="1" applyFont="1" applyFill="1" applyBorder="1" applyAlignment="1">
      <alignment horizontal="right" vertical="center"/>
    </xf>
    <xf numFmtId="166" fontId="8" fillId="0" borderId="15" xfId="0" applyNumberFormat="1" applyFont="1" applyFill="1" applyBorder="1" applyAlignment="1">
      <alignment horizontal="right" vertical="center"/>
    </xf>
    <xf numFmtId="166" fontId="8" fillId="3" borderId="21" xfId="0" applyNumberFormat="1" applyFont="1" applyFill="1" applyBorder="1" applyAlignment="1">
      <alignment horizontal="right" vertical="center"/>
    </xf>
    <xf numFmtId="0" fontId="8" fillId="0" borderId="15" xfId="0" applyFont="1" applyFill="1" applyBorder="1" applyAlignment="1">
      <alignment horizontal="left" vertical="center" indent="1" shrinkToFit="1"/>
    </xf>
    <xf numFmtId="0" fontId="8" fillId="3" borderId="21" xfId="0" applyFont="1" applyFill="1" applyBorder="1" applyAlignment="1">
      <alignment horizontal="left" vertical="center" indent="1" shrinkToFit="1"/>
    </xf>
    <xf numFmtId="166" fontId="8" fillId="0" borderId="22" xfId="0" applyNumberFormat="1" applyFont="1" applyFill="1" applyBorder="1" applyAlignment="1">
      <alignment horizontal="right" vertical="center"/>
    </xf>
    <xf numFmtId="166" fontId="8" fillId="0" borderId="23" xfId="0" applyNumberFormat="1" applyFont="1" applyFill="1" applyBorder="1" applyAlignment="1">
      <alignment horizontal="right" vertical="center"/>
    </xf>
    <xf numFmtId="166" fontId="8" fillId="4" borderId="22" xfId="0" applyNumberFormat="1" applyFont="1" applyFill="1" applyBorder="1" applyAlignment="1">
      <alignment horizontal="right" vertical="center"/>
    </xf>
    <xf numFmtId="166" fontId="8" fillId="0" borderId="46" xfId="0" applyNumberFormat="1" applyFont="1" applyFill="1" applyBorder="1" applyAlignment="1">
      <alignment horizontal="right" vertical="center"/>
    </xf>
    <xf numFmtId="166" fontId="8" fillId="0" borderId="40" xfId="0" applyNumberFormat="1" applyFont="1" applyFill="1" applyBorder="1" applyAlignment="1">
      <alignment horizontal="right" vertical="center"/>
    </xf>
    <xf numFmtId="166" fontId="8" fillId="0" borderId="44" xfId="0" applyNumberFormat="1" applyFont="1" applyFill="1" applyBorder="1" applyAlignment="1">
      <alignment horizontal="right" vertical="center"/>
    </xf>
    <xf numFmtId="0" fontId="8" fillId="7" borderId="34" xfId="0" applyFont="1" applyFill="1" applyBorder="1" applyAlignment="1">
      <alignment horizontal="left" vertical="center" indent="1" shrinkToFit="1"/>
    </xf>
    <xf numFmtId="166" fontId="8" fillId="7" borderId="33" xfId="0" applyNumberFormat="1" applyFont="1" applyFill="1" applyBorder="1" applyAlignment="1">
      <alignment horizontal="right" vertical="center"/>
    </xf>
    <xf numFmtId="166" fontId="8" fillId="7" borderId="34" xfId="0" applyNumberFormat="1" applyFont="1" applyFill="1" applyBorder="1" applyAlignment="1">
      <alignment horizontal="right" vertical="center"/>
    </xf>
    <xf numFmtId="0" fontId="8" fillId="0" borderId="34" xfId="0" applyFont="1" applyFill="1" applyBorder="1" applyAlignment="1">
      <alignment horizontal="left" vertical="center" indent="1" shrinkToFit="1"/>
    </xf>
    <xf numFmtId="166" fontId="8" fillId="0" borderId="42" xfId="0" applyNumberFormat="1" applyFont="1" applyFill="1" applyBorder="1" applyAlignment="1">
      <alignment horizontal="right" vertical="center"/>
    </xf>
    <xf numFmtId="166" fontId="8" fillId="0" borderId="33" xfId="0" applyNumberFormat="1" applyFont="1" applyFill="1" applyBorder="1" applyAlignment="1">
      <alignment horizontal="right" vertical="center"/>
    </xf>
    <xf numFmtId="0" fontId="8" fillId="0" borderId="33" xfId="0" applyFont="1" applyFill="1" applyBorder="1" applyAlignment="1">
      <alignment horizontal="left" vertical="center" indent="1" shrinkToFit="1"/>
    </xf>
    <xf numFmtId="166" fontId="8" fillId="0" borderId="34" xfId="0" applyNumberFormat="1" applyFont="1" applyFill="1" applyBorder="1" applyAlignment="1">
      <alignment horizontal="right" vertical="center"/>
    </xf>
    <xf numFmtId="0" fontId="8" fillId="7" borderId="45" xfId="0" applyFont="1" applyFill="1" applyBorder="1" applyAlignment="1">
      <alignment horizontal="left" vertical="center" indent="1" shrinkToFit="1"/>
    </xf>
    <xf numFmtId="166" fontId="8" fillId="7" borderId="45" xfId="0" applyNumberFormat="1" applyFont="1" applyFill="1" applyBorder="1" applyAlignment="1">
      <alignment horizontal="right" vertical="center"/>
    </xf>
    <xf numFmtId="166" fontId="8" fillId="7" borderId="40" xfId="0" applyNumberFormat="1" applyFont="1" applyFill="1" applyBorder="1" applyAlignment="1">
      <alignment horizontal="right" vertical="center"/>
    </xf>
    <xf numFmtId="0" fontId="8" fillId="3" borderId="17" xfId="0" applyFont="1" applyFill="1" applyBorder="1" applyAlignment="1">
      <alignment horizontal="left" vertical="center" indent="1" shrinkToFit="1"/>
    </xf>
    <xf numFmtId="166" fontId="8" fillId="3" borderId="15" xfId="0" applyNumberFormat="1" applyFont="1" applyFill="1" applyBorder="1" applyAlignment="1">
      <alignment horizontal="right" vertical="center"/>
    </xf>
    <xf numFmtId="166" fontId="8" fillId="3" borderId="23" xfId="0" applyNumberFormat="1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left" vertical="center" indent="1" shrinkToFit="1"/>
    </xf>
    <xf numFmtId="166" fontId="8" fillId="0" borderId="49" xfId="0" applyNumberFormat="1" applyFont="1" applyFill="1" applyBorder="1" applyAlignment="1">
      <alignment horizontal="right" vertical="center"/>
    </xf>
    <xf numFmtId="0" fontId="8" fillId="7" borderId="56" xfId="0" applyFont="1" applyFill="1" applyBorder="1" applyAlignment="1">
      <alignment horizontal="left" vertical="center" indent="1" shrinkToFit="1"/>
    </xf>
    <xf numFmtId="166" fontId="8" fillId="7" borderId="41" xfId="0" applyNumberFormat="1" applyFont="1" applyFill="1" applyBorder="1" applyAlignment="1">
      <alignment horizontal="right" vertical="center"/>
    </xf>
    <xf numFmtId="166" fontId="8" fillId="7" borderId="35" xfId="0" applyNumberFormat="1" applyFont="1" applyFill="1" applyBorder="1" applyAlignment="1">
      <alignment horizontal="right" vertical="center"/>
    </xf>
    <xf numFmtId="0" fontId="8" fillId="0" borderId="29" xfId="0" applyFont="1" applyFill="1" applyBorder="1" applyAlignment="1">
      <alignment horizontal="left" vertical="center" indent="1" shrinkToFit="1"/>
    </xf>
    <xf numFmtId="166" fontId="8" fillId="0" borderId="37" xfId="0" applyNumberFormat="1" applyFont="1" applyFill="1" applyBorder="1" applyAlignment="1">
      <alignment horizontal="right" vertical="center"/>
    </xf>
    <xf numFmtId="0" fontId="8" fillId="7" borderId="7" xfId="0" applyFont="1" applyFill="1" applyBorder="1" applyAlignment="1">
      <alignment horizontal="left" vertical="center" indent="1" shrinkToFit="1"/>
    </xf>
    <xf numFmtId="166" fontId="8" fillId="7" borderId="49" xfId="0" applyNumberFormat="1" applyFont="1" applyFill="1" applyBorder="1" applyAlignment="1">
      <alignment horizontal="right" vertical="center"/>
    </xf>
    <xf numFmtId="0" fontId="8" fillId="0" borderId="17" xfId="0" applyFont="1" applyFill="1" applyBorder="1" applyAlignment="1">
      <alignment horizontal="center" vertical="center"/>
    </xf>
    <xf numFmtId="166" fontId="8" fillId="0" borderId="17" xfId="0" applyNumberFormat="1" applyFont="1" applyFill="1" applyBorder="1" applyAlignment="1">
      <alignment horizontal="right" vertical="center"/>
    </xf>
    <xf numFmtId="166" fontId="8" fillId="3" borderId="16" xfId="0" applyNumberFormat="1" applyFont="1" applyFill="1" applyBorder="1" applyAlignment="1">
      <alignment horizontal="right" vertical="center"/>
    </xf>
    <xf numFmtId="166" fontId="8" fillId="4" borderId="17" xfId="0" applyNumberFormat="1" applyFont="1" applyFill="1" applyBorder="1" applyAlignment="1">
      <alignment horizontal="right" vertical="center"/>
    </xf>
    <xf numFmtId="0" fontId="8" fillId="0" borderId="55" xfId="0" applyFont="1" applyFill="1" applyBorder="1" applyAlignment="1">
      <alignment horizontal="left" vertical="center" indent="1" shrinkToFit="1"/>
    </xf>
    <xf numFmtId="166" fontId="8" fillId="0" borderId="31" xfId="0" applyNumberFormat="1" applyFont="1" applyFill="1" applyBorder="1" applyAlignment="1">
      <alignment horizontal="right" vertical="center"/>
    </xf>
    <xf numFmtId="166" fontId="8" fillId="7" borderId="36" xfId="0" applyNumberFormat="1" applyFont="1" applyFill="1" applyBorder="1" applyAlignment="1">
      <alignment horizontal="right" vertical="center"/>
    </xf>
    <xf numFmtId="0" fontId="8" fillId="0" borderId="49" xfId="0" applyFont="1" applyFill="1" applyBorder="1" applyAlignment="1">
      <alignment horizontal="left" vertical="center" indent="1" shrinkToFit="1"/>
    </xf>
    <xf numFmtId="166" fontId="8" fillId="0" borderId="45" xfId="0" applyNumberFormat="1" applyFont="1" applyFill="1" applyBorder="1" applyAlignment="1">
      <alignment horizontal="right" vertical="center"/>
    </xf>
    <xf numFmtId="166" fontId="8" fillId="0" borderId="47" xfId="0" applyNumberFormat="1" applyFont="1" applyFill="1" applyBorder="1" applyAlignment="1">
      <alignment horizontal="right" vertical="center"/>
    </xf>
    <xf numFmtId="0" fontId="8" fillId="0" borderId="19" xfId="0" applyFont="1" applyFill="1" applyBorder="1" applyAlignment="1">
      <alignment horizontal="left" vertical="center" indent="1" shrinkToFit="1"/>
    </xf>
    <xf numFmtId="0" fontId="8" fillId="0" borderId="20" xfId="0" applyFont="1" applyFill="1" applyBorder="1" applyAlignment="1">
      <alignment horizontal="left" vertical="center" indent="1" shrinkToFit="1"/>
    </xf>
    <xf numFmtId="166" fontId="8" fillId="4" borderId="0" xfId="0" applyNumberFormat="1" applyFont="1" applyFill="1" applyBorder="1" applyAlignment="1">
      <alignment horizontal="right" vertical="center"/>
    </xf>
    <xf numFmtId="0" fontId="8" fillId="0" borderId="42" xfId="0" applyFont="1" applyFill="1" applyBorder="1" applyAlignment="1">
      <alignment horizontal="left" vertical="center" indent="1" shrinkToFit="1"/>
    </xf>
    <xf numFmtId="0" fontId="8" fillId="0" borderId="45" xfId="0" applyFont="1" applyFill="1" applyBorder="1" applyAlignment="1">
      <alignment horizontal="left" vertical="center" indent="1" shrinkToFit="1"/>
    </xf>
    <xf numFmtId="166" fontId="8" fillId="0" borderId="0" xfId="0" applyNumberFormat="1" applyFont="1" applyFill="1" applyBorder="1" applyAlignment="1">
      <alignment horizontal="right" vertical="center"/>
    </xf>
    <xf numFmtId="0" fontId="8" fillId="7" borderId="32" xfId="0" applyFont="1" applyFill="1" applyBorder="1" applyAlignment="1">
      <alignment horizontal="left" vertical="center" indent="1" shrinkToFit="1"/>
    </xf>
    <xf numFmtId="166" fontId="8" fillId="7" borderId="29" xfId="0" applyNumberFormat="1" applyFont="1" applyFill="1" applyBorder="1" applyAlignment="1">
      <alignment horizontal="right" vertical="center"/>
    </xf>
    <xf numFmtId="166" fontId="8" fillId="0" borderId="41" xfId="0" applyNumberFormat="1" applyFont="1" applyFill="1" applyBorder="1" applyAlignment="1">
      <alignment horizontal="right" vertical="center"/>
    </xf>
    <xf numFmtId="0" fontId="8" fillId="7" borderId="57" xfId="0" applyFont="1" applyFill="1" applyBorder="1" applyAlignment="1">
      <alignment horizontal="left" vertical="center" indent="1" shrinkToFit="1"/>
    </xf>
    <xf numFmtId="166" fontId="8" fillId="7" borderId="58" xfId="0" applyNumberFormat="1" applyFont="1" applyFill="1" applyBorder="1" applyAlignment="1">
      <alignment horizontal="right" vertical="center"/>
    </xf>
    <xf numFmtId="0" fontId="0" fillId="0" borderId="7" xfId="0" applyBorder="1" applyAlignment="1"/>
    <xf numFmtId="0" fontId="8" fillId="0" borderId="23" xfId="0" applyFont="1" applyFill="1" applyBorder="1" applyAlignment="1">
      <alignment horizontal="left" vertical="center" indent="1"/>
    </xf>
    <xf numFmtId="0" fontId="8" fillId="4" borderId="21" xfId="0" applyFont="1" applyFill="1" applyBorder="1" applyAlignment="1">
      <alignment horizontal="left" vertical="center" indent="1"/>
    </xf>
    <xf numFmtId="166" fontId="8" fillId="4" borderId="21" xfId="0" applyNumberFormat="1" applyFont="1" applyFill="1" applyBorder="1" applyAlignment="1">
      <alignment horizontal="right" vertical="center"/>
    </xf>
    <xf numFmtId="0" fontId="7" fillId="5" borderId="2" xfId="0" applyFont="1" applyFill="1" applyBorder="1" applyAlignment="1">
      <alignment horizontal="left" vertical="center" indent="1" shrinkToFit="1"/>
    </xf>
    <xf numFmtId="0" fontId="3" fillId="2" borderId="11" xfId="0" applyFont="1" applyFill="1" applyBorder="1" applyAlignment="1">
      <alignment vertical="center" wrapText="1"/>
    </xf>
    <xf numFmtId="0" fontId="0" fillId="0" borderId="5" xfId="0" applyBorder="1" applyAlignment="1"/>
    <xf numFmtId="0" fontId="3" fillId="2" borderId="0" xfId="0" applyFont="1" applyFill="1" applyBorder="1" applyAlignment="1">
      <alignment vertical="center" wrapText="1"/>
    </xf>
    <xf numFmtId="0" fontId="7" fillId="5" borderId="67" xfId="0" applyFont="1" applyFill="1" applyBorder="1" applyAlignment="1">
      <alignment horizontal="left" vertical="center" indent="1" shrinkToFit="1"/>
    </xf>
    <xf numFmtId="164" fontId="3" fillId="8" borderId="65" xfId="1" applyFont="1" applyFill="1" applyBorder="1">
      <alignment horizontal="left" vertical="center" indent="1"/>
    </xf>
    <xf numFmtId="164" fontId="2" fillId="6" borderId="69" xfId="1" applyFont="1" applyFill="1" applyBorder="1">
      <alignment horizontal="left" vertical="center" indent="1"/>
    </xf>
    <xf numFmtId="164" fontId="2" fillId="7" borderId="66" xfId="1" applyFont="1" applyFill="1" applyBorder="1">
      <alignment horizontal="left" vertical="center" indent="1"/>
    </xf>
    <xf numFmtId="164" fontId="11" fillId="7" borderId="0" xfId="1" applyFont="1" applyFill="1">
      <alignment horizontal="left" vertical="center" indent="1"/>
    </xf>
    <xf numFmtId="0" fontId="7" fillId="5" borderId="70" xfId="0" applyFont="1" applyFill="1" applyBorder="1" applyAlignment="1">
      <alignment horizontal="left" vertical="center" indent="1" shrinkToFit="1"/>
    </xf>
    <xf numFmtId="0" fontId="7" fillId="5" borderId="63" xfId="0" applyFont="1" applyFill="1" applyBorder="1" applyAlignment="1">
      <alignment horizontal="left" vertical="center" indent="1" shrinkToFit="1"/>
    </xf>
    <xf numFmtId="164" fontId="12" fillId="8" borderId="64" xfId="1" applyFont="1" applyFill="1" applyBorder="1">
      <alignment horizontal="left" vertical="center" indent="1"/>
    </xf>
    <xf numFmtId="164" fontId="11" fillId="6" borderId="71" xfId="1" applyFont="1" applyFill="1" applyBorder="1">
      <alignment horizontal="left" vertical="center" indent="1"/>
    </xf>
    <xf numFmtId="0" fontId="14" fillId="0" borderId="0" xfId="2" applyFont="1" applyFill="1" applyAlignment="1">
      <alignment horizontal="left"/>
    </xf>
    <xf numFmtId="0" fontId="4" fillId="0" borderId="1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 indent="1"/>
    </xf>
    <xf numFmtId="0" fontId="6" fillId="8" borderId="5" xfId="0" applyFont="1" applyFill="1" applyBorder="1" applyAlignment="1">
      <alignment horizontal="left" vertical="center" wrapText="1" indent="1"/>
    </xf>
    <xf numFmtId="0" fontId="6" fillId="8" borderId="10" xfId="0" applyFont="1" applyFill="1" applyBorder="1" applyAlignment="1">
      <alignment horizontal="left" vertical="center" wrapText="1" indent="1"/>
    </xf>
    <xf numFmtId="0" fontId="2" fillId="6" borderId="61" xfId="0" applyFont="1" applyFill="1" applyBorder="1" applyAlignment="1">
      <alignment horizontal="left" vertical="center" wrapText="1" indent="1"/>
    </xf>
    <xf numFmtId="0" fontId="2" fillId="6" borderId="62" xfId="0" applyFont="1" applyFill="1" applyBorder="1" applyAlignment="1">
      <alignment horizontal="left" vertical="center" wrapText="1" indent="1"/>
    </xf>
    <xf numFmtId="0" fontId="2" fillId="7" borderId="59" xfId="0" applyFont="1" applyFill="1" applyBorder="1" applyAlignment="1">
      <alignment horizontal="left" vertical="center" wrapText="1" indent="1"/>
    </xf>
    <xf numFmtId="0" fontId="2" fillId="7" borderId="60" xfId="0" applyFont="1" applyFill="1" applyBorder="1" applyAlignment="1">
      <alignment horizontal="left" vertical="center" wrapText="1" indent="1"/>
    </xf>
    <xf numFmtId="0" fontId="3" fillId="8" borderId="5" xfId="0" applyFont="1" applyFill="1" applyBorder="1" applyAlignment="1">
      <alignment horizontal="left" vertical="center" wrapText="1" indent="1"/>
    </xf>
    <xf numFmtId="0" fontId="3" fillId="8" borderId="10" xfId="0" applyFont="1" applyFill="1" applyBorder="1" applyAlignment="1">
      <alignment horizontal="left" vertical="center" wrapText="1" indent="1"/>
    </xf>
    <xf numFmtId="0" fontId="7" fillId="5" borderId="13" xfId="0" applyFont="1" applyFill="1" applyBorder="1" applyAlignment="1">
      <alignment horizontal="left" vertical="center" indent="1" shrinkToFit="1"/>
    </xf>
    <xf numFmtId="0" fontId="7" fillId="5" borderId="0" xfId="0" applyFont="1" applyFill="1" applyBorder="1" applyAlignment="1">
      <alignment horizontal="left" vertical="center" indent="1" shrinkToFit="1"/>
    </xf>
    <xf numFmtId="0" fontId="7" fillId="5" borderId="1" xfId="0" applyFont="1" applyFill="1" applyBorder="1" applyAlignment="1">
      <alignment horizontal="left" vertical="center" indent="1" shrinkToFit="1"/>
    </xf>
    <xf numFmtId="0" fontId="7" fillId="5" borderId="2" xfId="0" applyFont="1" applyFill="1" applyBorder="1" applyAlignment="1">
      <alignment horizontal="left" vertical="center" indent="1" shrinkToFit="1"/>
    </xf>
    <xf numFmtId="0" fontId="7" fillId="5" borderId="14" xfId="0" applyFont="1" applyFill="1" applyBorder="1" applyAlignment="1">
      <alignment horizontal="left" vertical="center" indent="1" shrinkToFit="1"/>
    </xf>
    <xf numFmtId="0" fontId="8" fillId="6" borderId="6" xfId="0" applyFont="1" applyFill="1" applyBorder="1" applyAlignment="1">
      <alignment horizontal="left" vertical="center" wrapText="1" indent="1"/>
    </xf>
    <xf numFmtId="0" fontId="8" fillId="6" borderId="9" xfId="0" applyFont="1" applyFill="1" applyBorder="1" applyAlignment="1">
      <alignment horizontal="left" vertical="center" wrapText="1" indent="1"/>
    </xf>
    <xf numFmtId="0" fontId="8" fillId="7" borderId="59" xfId="0" applyFont="1" applyFill="1" applyBorder="1" applyAlignment="1">
      <alignment horizontal="left" vertical="center" wrapText="1" indent="1"/>
    </xf>
    <xf numFmtId="0" fontId="8" fillId="7" borderId="60" xfId="0" applyFont="1" applyFill="1" applyBorder="1" applyAlignment="1">
      <alignment horizontal="left" vertical="center" wrapText="1" indent="1"/>
    </xf>
    <xf numFmtId="0" fontId="6" fillId="8" borderId="5" xfId="0" applyFont="1" applyFill="1" applyBorder="1" applyAlignment="1">
      <alignment horizontal="right" vertical="center" indent="1" shrinkToFit="1"/>
    </xf>
    <xf numFmtId="0" fontId="6" fillId="8" borderId="10" xfId="0" applyFont="1" applyFill="1" applyBorder="1" applyAlignment="1">
      <alignment horizontal="right" vertical="center" indent="1" shrinkToFit="1"/>
    </xf>
    <xf numFmtId="0" fontId="6" fillId="8" borderId="5" xfId="0" applyFont="1" applyFill="1" applyBorder="1" applyAlignment="1">
      <alignment horizontal="right" vertical="center" indent="6" shrinkToFit="1"/>
    </xf>
    <xf numFmtId="0" fontId="6" fillId="8" borderId="10" xfId="0" applyFont="1" applyFill="1" applyBorder="1" applyAlignment="1">
      <alignment horizontal="right" vertical="center" indent="6" shrinkToFit="1"/>
    </xf>
    <xf numFmtId="0" fontId="8" fillId="6" borderId="6" xfId="0" applyFont="1" applyFill="1" applyBorder="1" applyAlignment="1">
      <alignment horizontal="left" vertical="center" indent="1" shrinkToFit="1"/>
    </xf>
    <xf numFmtId="0" fontId="8" fillId="6" borderId="9" xfId="0" applyFont="1" applyFill="1" applyBorder="1" applyAlignment="1">
      <alignment horizontal="left" vertical="center" indent="1" shrinkToFit="1"/>
    </xf>
    <xf numFmtId="0" fontId="8" fillId="7" borderId="0" xfId="0" applyFont="1" applyFill="1" applyBorder="1" applyAlignment="1">
      <alignment horizontal="left" vertical="center" indent="1" shrinkToFit="1"/>
    </xf>
    <xf numFmtId="0" fontId="8" fillId="7" borderId="68" xfId="0" applyFont="1" applyFill="1" applyBorder="1" applyAlignment="1">
      <alignment horizontal="left" vertical="center" indent="1" shrinkToFit="1"/>
    </xf>
  </cellXfs>
  <cellStyles count="3">
    <cellStyle name="Currency" xfId="1" builtinId="4" customBuiltin="1"/>
    <cellStyle name="Hyperlink" xfId="2" builtinId="8"/>
    <cellStyle name="Normal" xfId="0" builtinId="0" customBuiltin="1"/>
  </cellStyles>
  <dxfs count="1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/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3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3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  <border diagonalUp="0" diagonalDown="0">
        <right style="medium">
          <color theme="6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</dxf>
    <dxf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  <border diagonalUp="0" diagonalDown="0" outline="0">
        <left/>
        <right style="medium">
          <color theme="6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3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border diagonalUp="0" diagonalDown="0" outline="0">
        <left style="medium">
          <color theme="6" tint="0.79998168889431442"/>
        </left>
        <right style="medium">
          <color theme="6" tint="0.79998168889431442"/>
        </right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2" defaultTableStyle="TableStyleMedium9">
    <tableStyle name="Budget" pivot="0" count="3">
      <tableStyleElement type="headerRow" dxfId="160"/>
      <tableStyleElement type="totalRow" dxfId="159"/>
      <tableStyleElement type="firstColumn" dxfId="158"/>
    </tableStyle>
    <tableStyle name="Transportation" pivot="0" count="3">
      <tableStyleElement type="headerRow" dxfId="157"/>
      <tableStyleElement type="totalRow" dxfId="156"/>
      <tableStyleElement type="firstColumn" dxfId="155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Housing" displayName="Housing" ref="B11:E22" totalsRowCount="1" headerRowDxfId="154" dataDxfId="152" totalsRowDxfId="150" headerRowBorderDxfId="153" tableBorderDxfId="151" totalsRowBorderDxfId="149">
  <autoFilter ref="B11:E21">
    <filterColumn colId="0" hiddenButton="1"/>
    <filterColumn colId="1" hiddenButton="1"/>
    <filterColumn colId="2" hiddenButton="1"/>
    <filterColumn colId="3" hiddenButton="1"/>
  </autoFilter>
  <tableColumns count="4">
    <tableColumn id="1" name="HOUSING" totalsRowLabel="Total" dataDxfId="148" totalsRowDxfId="147"/>
    <tableColumn id="2" name="Projected Cost" totalsRowFunction="sum" dataDxfId="146" totalsRowDxfId="145"/>
    <tableColumn id="3" name="Actual Cost" totalsRowFunction="sum" dataDxfId="144" totalsRowDxfId="143"/>
    <tableColumn id="4" name="Difference" totalsRowFunction="sum" dataDxfId="142" totalsRowDxfId="141">
      <calculatedColumnFormula>Housing[Projected Cost]-Housing[Actual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, and icons are updated"/>
    </ext>
  </extLst>
</table>
</file>

<file path=xl/tables/table10.xml><?xml version="1.0" encoding="utf-8"?>
<table xmlns="http://schemas.openxmlformats.org/spreadsheetml/2006/main" id="10" name="SavingsOrInvestment" displayName="SavingsOrInvestment" ref="G39:J43" totalsRowCount="1" headerRowDxfId="37" dataDxfId="35" totalsRowDxfId="33" headerRowBorderDxfId="36" tableBorderDxfId="34" totalsRowBorderDxfId="32">
  <autoFilter ref="G39:J42">
    <filterColumn colId="0" hiddenButton="1"/>
    <filterColumn colId="1" hiddenButton="1"/>
    <filterColumn colId="2" hiddenButton="1"/>
    <filterColumn colId="3" hiddenButton="1"/>
  </autoFilter>
  <tableColumns count="4">
    <tableColumn id="1" name="SAVINGS OR INVESTMENTS" totalsRowLabel="Total" dataDxfId="31" totalsRowDxfId="30"/>
    <tableColumn id="2" name="Projected Cost" totalsRowFunction="sum" dataDxfId="29" totalsRowDxfId="28"/>
    <tableColumn id="3" name="Actual Cost" totalsRowFunction="sum" dataDxfId="27" totalsRowDxfId="26"/>
    <tableColumn id="4" name="Difference" totalsRowFunction="sum" dataDxfId="25" totalsRowDxfId="24">
      <calculatedColumnFormula>SavingsOrInvestment[Projected Cost]-SavingsOrInvestment[Actual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, and icons are updated"/>
    </ext>
  </extLst>
</table>
</file>

<file path=xl/tables/table11.xml><?xml version="1.0" encoding="utf-8"?>
<table xmlns="http://schemas.openxmlformats.org/spreadsheetml/2006/main" id="7" name="PersonalCare" displayName="PersonalCare" ref="B55:E63" totalsRowCount="1" headerRowDxfId="23" dataDxfId="22" totalsRowDxfId="20" tableBorderDxfId="21">
  <autoFilter ref="B55:E62">
    <filterColumn colId="0" hiddenButton="1"/>
    <filterColumn colId="1" hiddenButton="1"/>
    <filterColumn colId="2" hiddenButton="1"/>
    <filterColumn colId="3" hiddenButton="1"/>
  </autoFilter>
  <tableColumns count="4">
    <tableColumn id="1" name="PERSONAL CARE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PersonalCare[Projected Cost]-PersonalCare[Actual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, and icons are updated"/>
    </ext>
  </extLst>
</table>
</file>

<file path=xl/tables/table12.xml><?xml version="1.0" encoding="utf-8"?>
<table xmlns="http://schemas.openxmlformats.org/spreadsheetml/2006/main" id="2" name="Entertainment" displayName="Entertainment" ref="G11:J21" totalsRowCount="1" headerRowDxfId="11" dataDxfId="10" totalsRowDxfId="8" tableBorderDxfId="9">
  <autoFilter ref="G11:J20">
    <filterColumn colId="0" hiddenButton="1"/>
    <filterColumn colId="1" hiddenButton="1"/>
    <filterColumn colId="2" hiddenButton="1"/>
    <filterColumn colId="3" hiddenButton="1"/>
  </autoFilter>
  <tableColumns count="4">
    <tableColumn id="1" name="ENTERTAINMENT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Entertainment[Projected Cost]-Entertainment[Actual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, and icons are updated"/>
    </ext>
  </extLst>
</table>
</file>

<file path=xl/tables/table2.xml><?xml version="1.0" encoding="utf-8"?>
<table xmlns="http://schemas.openxmlformats.org/spreadsheetml/2006/main" id="4" name="Insurance" displayName="Insurance" ref="B34:E39" totalsRowCount="1" headerRowDxfId="140" dataDxfId="138" totalsRowDxfId="136" headerRowBorderDxfId="139" tableBorderDxfId="137" totalsRowBorderDxfId="135">
  <autoFilter ref="B34:E38">
    <filterColumn colId="0" hiddenButton="1"/>
    <filterColumn colId="1" hiddenButton="1"/>
    <filterColumn colId="2" hiddenButton="1"/>
    <filterColumn colId="3" hiddenButton="1"/>
  </autoFilter>
  <tableColumns count="4">
    <tableColumn id="1" name="INSURANCE" totalsRowLabel="Total" dataDxfId="134" totalsRowDxfId="133"/>
    <tableColumn id="2" name="Projected Cost" totalsRowFunction="sum" dataDxfId="132" totalsRowDxfId="131"/>
    <tableColumn id="3" name="Actual Cost" totalsRowFunction="sum" dataDxfId="130" totalsRowDxfId="129"/>
    <tableColumn id="4" name="Difference" totalsRowFunction="sum" dataDxfId="128" totalsRowDxfId="127">
      <calculatedColumnFormula>Insurance[Projected Cost]-Insurance[Actual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, and icons are updated"/>
    </ext>
  </extLst>
</table>
</file>

<file path=xl/tables/table3.xml><?xml version="1.0" encoding="utf-8"?>
<table xmlns="http://schemas.openxmlformats.org/spreadsheetml/2006/main" id="12" name="Legal" displayName="Legal" ref="G51:J56" totalsRowCount="1" headerRowDxfId="126" dataDxfId="124" totalsRowDxfId="122" headerRowBorderDxfId="125" tableBorderDxfId="123" totalsRowBorderDxfId="121">
  <autoFilter ref="G51:J55">
    <filterColumn colId="0" hiddenButton="1"/>
    <filterColumn colId="1" hiddenButton="1"/>
    <filterColumn colId="2" hiddenButton="1"/>
    <filterColumn colId="3" hiddenButton="1"/>
  </autoFilter>
  <tableColumns count="4">
    <tableColumn id="1" name="LEGAL" totalsRowLabel="Total" totalsRowDxfId="120"/>
    <tableColumn id="2" name="Projected Cost" totalsRowFunction="sum" dataDxfId="119" totalsRowDxfId="118"/>
    <tableColumn id="3" name="Actual Cost" totalsRowFunction="sum" dataDxfId="117" totalsRowDxfId="116"/>
    <tableColumn id="4" name="Difference" totalsRowFunction="sum" dataDxfId="115" totalsRowDxfId="114">
      <calculatedColumnFormula>Legal[Projected Cost]-Legal[Actual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, and icons are updated"/>
    </ext>
  </extLst>
</table>
</file>

<file path=xl/tables/table4.xml><?xml version="1.0" encoding="utf-8"?>
<table xmlns="http://schemas.openxmlformats.org/spreadsheetml/2006/main" id="6" name="Pets" displayName="Pets" ref="B47:E53" totalsRowCount="1" headerRowDxfId="113" dataDxfId="111" totalsRowDxfId="109" headerRowBorderDxfId="112" tableBorderDxfId="110" totalsRowBorderDxfId="108">
  <autoFilter ref="B47:E52">
    <filterColumn colId="0" hiddenButton="1"/>
    <filterColumn colId="1" hiddenButton="1"/>
    <filterColumn colId="2" hiddenButton="1"/>
    <filterColumn colId="3" hiddenButton="1"/>
  </autoFilter>
  <tableColumns count="4">
    <tableColumn id="1" name="PETS" totalsRowLabel="Total" dataDxfId="107" totalsRowDxfId="106"/>
    <tableColumn id="2" name="Projected Cost" totalsRowFunction="sum" dataDxfId="105" totalsRowDxfId="104"/>
    <tableColumn id="3" name="Actual Cost" totalsRowFunction="sum" dataDxfId="103" totalsRowDxfId="102"/>
    <tableColumn id="4" name="Difference" totalsRowFunction="sum" dataDxfId="101" totalsRowDxfId="100">
      <calculatedColumnFormula>Pets[Projected Cost]-Pets[Actual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, and icons are updated"/>
    </ext>
  </extLst>
</table>
</file>

<file path=xl/tables/table5.xml><?xml version="1.0" encoding="utf-8"?>
<table xmlns="http://schemas.openxmlformats.org/spreadsheetml/2006/main" id="11" name="GiftsAndDonations" displayName="GiftsAndDonations" ref="G45:J49" totalsRowCount="1" headerRowDxfId="99" dataDxfId="98" totalsRowDxfId="96" tableBorderDxfId="97">
  <autoFilter ref="G45:J48">
    <filterColumn colId="0" hiddenButton="1"/>
    <filterColumn colId="1" hiddenButton="1"/>
    <filterColumn colId="2" hiddenButton="1"/>
    <filterColumn colId="3" hiddenButton="1"/>
  </autoFilter>
  <tableColumns count="4">
    <tableColumn id="1" name="GIFTS AND DONATIONS" totalsRowLabel="Total" dataDxfId="95" totalsRowDxfId="94"/>
    <tableColumn id="2" name="Projected Cost" totalsRowFunction="sum" dataDxfId="93" totalsRowDxfId="92"/>
    <tableColumn id="3" name="Actual Cost" totalsRowFunction="sum" dataDxfId="91" totalsRowDxfId="90"/>
    <tableColumn id="4" name="Difference" totalsRowFunction="sum" dataDxfId="89" totalsRowDxfId="88">
      <calculatedColumnFormula>GiftsAndDonations[Projected Cost]-GiftsAndDonations[Actual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, and icons are updated"/>
    </ext>
  </extLst>
</table>
</file>

<file path=xl/tables/table6.xml><?xml version="1.0" encoding="utf-8"?>
<table xmlns="http://schemas.openxmlformats.org/spreadsheetml/2006/main" id="5" name="Food" displayName="Food" ref="B41:E45" totalsRowCount="1" headerRowDxfId="87" dataDxfId="86" totalsRowDxfId="84" tableBorderDxfId="85">
  <autoFilter ref="B41:E44">
    <filterColumn colId="0" hiddenButton="1"/>
    <filterColumn colId="1" hiddenButton="1"/>
    <filterColumn colId="2" hiddenButton="1"/>
    <filterColumn colId="3" hiddenButton="1"/>
  </autoFilter>
  <tableColumns count="4">
    <tableColumn id="1" name="FOOD" totalsRowLabel="Total" dataDxfId="83" totalsRowDxfId="82"/>
    <tableColumn id="2" name="Projected Cost" totalsRowFunction="sum" dataDxfId="81" totalsRowDxfId="80"/>
    <tableColumn id="3" name="Actual Cost" totalsRowFunction="sum" dataDxfId="79" totalsRowDxfId="78"/>
    <tableColumn id="4" name="Difference" totalsRowFunction="sum" dataDxfId="77" totalsRowDxfId="76">
      <calculatedColumnFormula>Food[Projected Cost]-Food[Actual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, and icons are updated"/>
    </ext>
  </extLst>
</table>
</file>

<file path=xl/tables/table7.xml><?xml version="1.0" encoding="utf-8"?>
<table xmlns="http://schemas.openxmlformats.org/spreadsheetml/2006/main" id="9" name="Taxes" displayName="Taxes" ref="G32:J37" totalsRowCount="1" headerRowDxfId="75" dataDxfId="74" totalsRowDxfId="72" tableBorderDxfId="73">
  <autoFilter ref="G32:J36">
    <filterColumn colId="0" hiddenButton="1"/>
    <filterColumn colId="1" hiddenButton="1"/>
    <filterColumn colId="2" hiddenButton="1"/>
    <filterColumn colId="3" hiddenButton="1"/>
  </autoFilter>
  <tableColumns count="4">
    <tableColumn id="1" name="TAXES" totalsRowLabel="Total" dataDxfId="71" totalsRowDxfId="70"/>
    <tableColumn id="2" name="Projected Cost" totalsRowFunction="sum" dataDxfId="69" totalsRowDxfId="68"/>
    <tableColumn id="3" name="Actual Cost" totalsRowFunction="sum" dataDxfId="67" totalsRowDxfId="66"/>
    <tableColumn id="4" name="Difference" totalsRowFunction="sum" dataDxfId="65" totalsRowDxfId="64">
      <calculatedColumnFormula>Taxes[Projected Cost]-Taxes[Actual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, and icons are updated"/>
    </ext>
  </extLst>
</table>
</file>

<file path=xl/tables/table8.xml><?xml version="1.0" encoding="utf-8"?>
<table xmlns="http://schemas.openxmlformats.org/spreadsheetml/2006/main" id="3" name="Transportation" displayName="Transportation" ref="B24:E32" totalsRowCount="1" headerRowDxfId="63" dataDxfId="62" totalsRowDxfId="60" tableBorderDxfId="61">
  <autoFilter ref="B24:E31">
    <filterColumn colId="0" hiddenButton="1"/>
    <filterColumn colId="1" hiddenButton="1"/>
    <filterColumn colId="2" hiddenButton="1"/>
    <filterColumn colId="3" hiddenButton="1"/>
  </autoFilter>
  <tableColumns count="4">
    <tableColumn id="1" name="TRANSPORTATION" totalsRowLabel="Total" dataDxfId="59" totalsRowDxfId="58"/>
    <tableColumn id="2" name="Projected Cost" totalsRowFunction="sum" dataDxfId="57" totalsRowDxfId="56"/>
    <tableColumn id="3" name="Actual Cost" totalsRowFunction="sum" dataDxfId="55" totalsRowDxfId="54"/>
    <tableColumn id="4" name="Difference" totalsRowFunction="sum" dataDxfId="53" totalsRowDxfId="52">
      <calculatedColumnFormula>Transportation[Projected Cost]-Transportation[Actual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, and icons are updated"/>
    </ext>
  </extLst>
</table>
</file>

<file path=xl/tables/table9.xml><?xml version="1.0" encoding="utf-8"?>
<table xmlns="http://schemas.openxmlformats.org/spreadsheetml/2006/main" id="8" name="Loans" displayName="Loans" ref="G23:J30" totalsRowCount="1" headerRowDxfId="51" dataDxfId="49" totalsRowDxfId="47" headerRowBorderDxfId="50" tableBorderDxfId="48" totalsRowBorderDxfId="46">
  <autoFilter ref="G23:J29">
    <filterColumn colId="0" hiddenButton="1"/>
    <filterColumn colId="1" hiddenButton="1"/>
    <filterColumn colId="2" hiddenButton="1"/>
    <filterColumn colId="3" hiddenButton="1"/>
  </autoFilter>
  <tableColumns count="4">
    <tableColumn id="1" name="LOANS" totalsRowLabel="Total" dataDxfId="45" totalsRowDxfId="44"/>
    <tableColumn id="2" name="Projected Cost" totalsRowFunction="sum" dataDxfId="43" totalsRowDxfId="42"/>
    <tableColumn id="3" name="Actual Cost" totalsRowFunction="sum" dataDxfId="41" totalsRowDxfId="40"/>
    <tableColumn id="4" name="Difference" totalsRowFunction="sum" dataDxfId="39" totalsRowDxfId="38">
      <calculatedColumnFormula>Loans[Projected Cost]-Loans[Actual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, and icons are updated"/>
    </ext>
  </extLst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3"/>
  <sheetViews>
    <sheetView showGridLines="0" tabSelected="1" workbookViewId="0">
      <selection sqref="A1:XFD4"/>
    </sheetView>
  </sheetViews>
  <sheetFormatPr defaultRowHeight="12.75" x14ac:dyDescent="0.2"/>
  <cols>
    <col min="1" max="1" width="2.28515625" customWidth="1"/>
    <col min="2" max="2" width="30.140625" customWidth="1"/>
    <col min="3" max="5" width="16.5703125" customWidth="1"/>
    <col min="6" max="6" width="4.42578125" customWidth="1"/>
    <col min="7" max="7" width="32.42578125" customWidth="1"/>
    <col min="8" max="10" width="16.5703125" customWidth="1"/>
  </cols>
  <sheetData>
    <row r="1" spans="1:11" ht="18" customHeight="1" x14ac:dyDescent="0.3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36" customHeight="1" x14ac:dyDescent="0.2">
      <c r="A2" s="10"/>
      <c r="B2" s="167" t="s">
        <v>45</v>
      </c>
      <c r="C2" s="167"/>
      <c r="D2" s="167"/>
      <c r="E2" s="167"/>
      <c r="F2" s="167"/>
      <c r="G2" s="167"/>
      <c r="H2" s="167"/>
      <c r="I2" s="167"/>
      <c r="J2" s="167"/>
    </row>
    <row r="3" spans="1:11" ht="18" customHeight="1" x14ac:dyDescent="0.2">
      <c r="A3" s="3"/>
      <c r="B3" s="8"/>
      <c r="C3" s="6"/>
      <c r="D3" s="6"/>
      <c r="E3" s="6"/>
      <c r="F3" s="6"/>
      <c r="G3" s="6"/>
      <c r="H3" s="6"/>
      <c r="I3" s="6"/>
      <c r="J3" s="6"/>
      <c r="K3" s="7"/>
    </row>
    <row r="4" spans="1:11" ht="18" customHeight="1" x14ac:dyDescent="0.2">
      <c r="A4" s="1"/>
      <c r="B4" s="179" t="s">
        <v>70</v>
      </c>
      <c r="C4" s="181" t="s">
        <v>3</v>
      </c>
      <c r="D4" s="182"/>
      <c r="E4" s="43">
        <v>2500</v>
      </c>
      <c r="F4" s="5"/>
      <c r="G4" s="148" t="s">
        <v>75</v>
      </c>
      <c r="H4" s="189" t="s">
        <v>72</v>
      </c>
      <c r="I4" s="190"/>
      <c r="J4" s="154">
        <f>SUM(C22,C32,C39,C45,C53,C63,H21,H30,H37,H43,H49,H56)</f>
        <v>2060</v>
      </c>
    </row>
    <row r="5" spans="1:11" ht="20.100000000000001" customHeight="1" thickBot="1" x14ac:dyDescent="0.25">
      <c r="A5" s="1"/>
      <c r="B5" s="177"/>
      <c r="C5" s="183" t="s">
        <v>46</v>
      </c>
      <c r="D5" s="184"/>
      <c r="E5" s="44">
        <v>500</v>
      </c>
      <c r="F5" s="5"/>
      <c r="G5" s="158" t="s">
        <v>76</v>
      </c>
      <c r="H5" s="191" t="s">
        <v>73</v>
      </c>
      <c r="I5" s="192"/>
      <c r="J5" s="155">
        <f>SUM(D22,D32,D39,D45,D53,D63,I21,I30,I37,I43,I49,I56)</f>
        <v>2040</v>
      </c>
    </row>
    <row r="6" spans="1:11" ht="18" customHeight="1" thickBot="1" x14ac:dyDescent="0.25">
      <c r="A6" s="1"/>
      <c r="B6" s="180"/>
      <c r="C6" s="168" t="s">
        <v>47</v>
      </c>
      <c r="D6" s="169"/>
      <c r="E6" s="45">
        <f>SUM(E4:E5)</f>
        <v>3000</v>
      </c>
      <c r="F6" s="5"/>
      <c r="G6" s="187" t="s">
        <v>74</v>
      </c>
      <c r="H6" s="187"/>
      <c r="I6" s="188"/>
      <c r="J6" s="153">
        <f>SUM(E22,E32,E39,E45,E53,E63,J21,J30,J37,J43,J49,J56)</f>
        <v>20</v>
      </c>
      <c r="K6" s="11"/>
    </row>
    <row r="7" spans="1:11" ht="18" customHeight="1" x14ac:dyDescent="0.2">
      <c r="A7" s="1"/>
      <c r="B7" s="176" t="s">
        <v>69</v>
      </c>
      <c r="C7" s="170" t="s">
        <v>3</v>
      </c>
      <c r="D7" s="171"/>
      <c r="E7" s="9">
        <v>2500</v>
      </c>
      <c r="F7" s="5"/>
      <c r="G7" s="152" t="s">
        <v>77</v>
      </c>
      <c r="H7" s="189" t="s">
        <v>72</v>
      </c>
      <c r="I7" s="190"/>
      <c r="J7" s="160">
        <f>E6-J4</f>
        <v>940</v>
      </c>
    </row>
    <row r="8" spans="1:11" ht="18" customHeight="1" thickBot="1" x14ac:dyDescent="0.25">
      <c r="A8" s="1"/>
      <c r="B8" s="177"/>
      <c r="C8" s="172" t="s">
        <v>46</v>
      </c>
      <c r="D8" s="173"/>
      <c r="E8" s="47">
        <v>500</v>
      </c>
      <c r="F8" s="5"/>
      <c r="G8" s="157" t="s">
        <v>78</v>
      </c>
      <c r="H8" s="191" t="s">
        <v>73</v>
      </c>
      <c r="I8" s="192"/>
      <c r="J8" s="156">
        <f>E9-J5</f>
        <v>960</v>
      </c>
      <c r="K8" s="11"/>
    </row>
    <row r="9" spans="1:11" ht="18" customHeight="1" thickBot="1" x14ac:dyDescent="0.25">
      <c r="A9" s="1"/>
      <c r="B9" s="178"/>
      <c r="C9" s="174" t="s">
        <v>47</v>
      </c>
      <c r="D9" s="175"/>
      <c r="E9" s="46">
        <f>SUM(E7:E8)</f>
        <v>3000</v>
      </c>
      <c r="F9" s="5"/>
      <c r="G9" s="185" t="s">
        <v>79</v>
      </c>
      <c r="H9" s="185"/>
      <c r="I9" s="186"/>
      <c r="J9" s="159">
        <f>J8-J7</f>
        <v>20</v>
      </c>
      <c r="K9" s="11"/>
    </row>
    <row r="10" spans="1:11" ht="18" customHeight="1" thickBot="1" x14ac:dyDescent="0.25">
      <c r="A10" s="1"/>
      <c r="B10" s="144"/>
      <c r="C10" s="144"/>
      <c r="D10" s="144"/>
      <c r="E10" s="150"/>
      <c r="F10" s="5"/>
      <c r="G10" s="151"/>
      <c r="H10" s="151"/>
      <c r="I10" s="151"/>
      <c r="J10" s="149"/>
    </row>
    <row r="11" spans="1:11" ht="18" customHeight="1" thickBot="1" x14ac:dyDescent="0.25">
      <c r="A11" s="1"/>
      <c r="B11" s="13" t="s">
        <v>57</v>
      </c>
      <c r="C11" s="16" t="s">
        <v>0</v>
      </c>
      <c r="D11" s="16" t="s">
        <v>1</v>
      </c>
      <c r="E11" s="17" t="s">
        <v>2</v>
      </c>
      <c r="F11" s="18"/>
      <c r="G11" s="14" t="s">
        <v>58</v>
      </c>
      <c r="H11" s="48" t="s">
        <v>0</v>
      </c>
      <c r="I11" s="49" t="s">
        <v>1</v>
      </c>
      <c r="J11" s="50" t="s">
        <v>2</v>
      </c>
    </row>
    <row r="12" spans="1:11" ht="18" customHeight="1" thickBot="1" x14ac:dyDescent="0.25">
      <c r="A12" s="1"/>
      <c r="B12" s="71" t="s">
        <v>4</v>
      </c>
      <c r="C12" s="72">
        <v>1500</v>
      </c>
      <c r="D12" s="73">
        <v>1400</v>
      </c>
      <c r="E12" s="74">
        <f>Housing[Projected Cost]-Housing[Actual Cost]</f>
        <v>100</v>
      </c>
      <c r="F12" s="12"/>
      <c r="G12" s="51" t="s">
        <v>29</v>
      </c>
      <c r="H12" s="52">
        <v>0</v>
      </c>
      <c r="I12" s="52">
        <v>50</v>
      </c>
      <c r="J12" s="52">
        <f>Entertainment[Projected Cost]-Entertainment[Actual Cost]</f>
        <v>-50</v>
      </c>
    </row>
    <row r="13" spans="1:11" ht="18" customHeight="1" thickBot="1" x14ac:dyDescent="0.25">
      <c r="A13" s="1"/>
      <c r="B13" s="75" t="s">
        <v>5</v>
      </c>
      <c r="C13" s="76">
        <v>60</v>
      </c>
      <c r="D13" s="76">
        <v>100</v>
      </c>
      <c r="E13" s="76">
        <f>Housing[Projected Cost]-Housing[Actual Cost]</f>
        <v>-40</v>
      </c>
      <c r="F13" s="4"/>
      <c r="G13" s="53" t="s">
        <v>30</v>
      </c>
      <c r="H13" s="54"/>
      <c r="I13" s="54"/>
      <c r="J13" s="54">
        <f>Entertainment[Projected Cost]-Entertainment[Actual Cost]</f>
        <v>0</v>
      </c>
    </row>
    <row r="14" spans="1:11" ht="18" customHeight="1" thickBot="1" x14ac:dyDescent="0.25">
      <c r="A14" s="2"/>
      <c r="B14" s="71" t="s">
        <v>51</v>
      </c>
      <c r="C14" s="77">
        <v>50</v>
      </c>
      <c r="D14" s="78">
        <v>60</v>
      </c>
      <c r="E14" s="78">
        <f>Housing[Projected Cost]-Housing[Actual Cost]</f>
        <v>-10</v>
      </c>
      <c r="F14" s="4"/>
      <c r="G14" s="55" t="s">
        <v>31</v>
      </c>
      <c r="H14" s="52"/>
      <c r="I14" s="56"/>
      <c r="J14" s="56">
        <f>Entertainment[Projected Cost]-Entertainment[Actual Cost]</f>
        <v>0</v>
      </c>
    </row>
    <row r="15" spans="1:11" ht="18" customHeight="1" thickBot="1" x14ac:dyDescent="0.25">
      <c r="A15" s="1"/>
      <c r="B15" s="75" t="s">
        <v>6</v>
      </c>
      <c r="C15" s="79">
        <v>200</v>
      </c>
      <c r="D15" s="76">
        <v>180</v>
      </c>
      <c r="E15" s="76">
        <f>Housing[Projected Cost]-Housing[Actual Cost]</f>
        <v>20</v>
      </c>
      <c r="F15" s="4"/>
      <c r="G15" s="57" t="s">
        <v>32</v>
      </c>
      <c r="H15" s="58"/>
      <c r="I15" s="58"/>
      <c r="J15" s="54">
        <f>Entertainment[Projected Cost]-Entertainment[Actual Cost]</f>
        <v>0</v>
      </c>
    </row>
    <row r="16" spans="1:11" ht="18" customHeight="1" thickBot="1" x14ac:dyDescent="0.25">
      <c r="A16" s="1"/>
      <c r="B16" s="71" t="s">
        <v>7</v>
      </c>
      <c r="C16" s="78"/>
      <c r="D16" s="78"/>
      <c r="E16" s="78">
        <f>Housing[Projected Cost]-Housing[Actual Cost]</f>
        <v>0</v>
      </c>
      <c r="F16" s="4"/>
      <c r="G16" s="51" t="s">
        <v>53</v>
      </c>
      <c r="H16" s="56"/>
      <c r="I16" s="56"/>
      <c r="J16" s="59">
        <f>Entertainment[Projected Cost]-Entertainment[Actual Cost]</f>
        <v>0</v>
      </c>
    </row>
    <row r="17" spans="1:10" ht="18" customHeight="1" thickBot="1" x14ac:dyDescent="0.25">
      <c r="A17" s="1"/>
      <c r="B17" s="75" t="s">
        <v>8</v>
      </c>
      <c r="C17" s="76"/>
      <c r="D17" s="80"/>
      <c r="E17" s="76">
        <f>Housing[Projected Cost]-Housing[Actual Cost]</f>
        <v>0</v>
      </c>
      <c r="F17" s="4"/>
      <c r="G17" s="57" t="s">
        <v>33</v>
      </c>
      <c r="H17" s="60"/>
      <c r="I17" s="60"/>
      <c r="J17" s="61">
        <f>Entertainment[Projected Cost]-Entertainment[Actual Cost]</f>
        <v>0</v>
      </c>
    </row>
    <row r="18" spans="1:10" ht="18" customHeight="1" thickBot="1" x14ac:dyDescent="0.25">
      <c r="A18" s="1"/>
      <c r="B18" s="71" t="s">
        <v>9</v>
      </c>
      <c r="C18" s="78"/>
      <c r="D18" s="77"/>
      <c r="E18" s="77">
        <f>Housing[Projected Cost]-Housing[Actual Cost]</f>
        <v>0</v>
      </c>
      <c r="F18" s="4"/>
      <c r="G18" s="62" t="s">
        <v>12</v>
      </c>
      <c r="H18" s="63"/>
      <c r="I18" s="63"/>
      <c r="J18" s="64">
        <f>Entertainment[Projected Cost]-Entertainment[Actual Cost]</f>
        <v>0</v>
      </c>
    </row>
    <row r="19" spans="1:10" ht="18" customHeight="1" thickBot="1" x14ac:dyDescent="0.25">
      <c r="A19" s="1"/>
      <c r="B19" s="75" t="s">
        <v>10</v>
      </c>
      <c r="C19" s="76"/>
      <c r="D19" s="81"/>
      <c r="E19" s="76">
        <f>Housing[Projected Cost]-Housing[Actual Cost]</f>
        <v>0</v>
      </c>
      <c r="F19" s="4"/>
      <c r="G19" s="57" t="s">
        <v>12</v>
      </c>
      <c r="H19" s="54"/>
      <c r="I19" s="54"/>
      <c r="J19" s="65">
        <f>Entertainment[Projected Cost]-Entertainment[Actual Cost]</f>
        <v>0</v>
      </c>
    </row>
    <row r="20" spans="1:10" ht="18" customHeight="1" thickBot="1" x14ac:dyDescent="0.25">
      <c r="A20" s="1"/>
      <c r="B20" s="82" t="s">
        <v>11</v>
      </c>
      <c r="C20" s="83"/>
      <c r="D20" s="83"/>
      <c r="E20" s="77">
        <f>Housing[Projected Cost]-Housing[Actual Cost]</f>
        <v>0</v>
      </c>
      <c r="F20" s="4"/>
      <c r="G20" s="51" t="s">
        <v>12</v>
      </c>
      <c r="H20" s="52"/>
      <c r="I20" s="52"/>
      <c r="J20" s="66">
        <f>Entertainment[Projected Cost]-Entertainment[Actual Cost]</f>
        <v>0</v>
      </c>
    </row>
    <row r="21" spans="1:10" ht="18" customHeight="1" thickBot="1" x14ac:dyDescent="0.25">
      <c r="A21" s="1"/>
      <c r="B21" s="84" t="s">
        <v>12</v>
      </c>
      <c r="C21" s="85"/>
      <c r="D21" s="85"/>
      <c r="E21" s="86">
        <f>Housing[Projected Cost]-Housing[Actual Cost]</f>
        <v>0</v>
      </c>
      <c r="F21" s="4"/>
      <c r="G21" s="67" t="s">
        <v>71</v>
      </c>
      <c r="H21" s="68">
        <f>SUBTOTAL(109,Entertainment[Projected Cost])</f>
        <v>0</v>
      </c>
      <c r="I21" s="69">
        <f>SUBTOTAL(109,Entertainment[Actual Cost])</f>
        <v>50</v>
      </c>
      <c r="J21" s="70">
        <f>SUBTOTAL(109,Entertainment[Difference])</f>
        <v>-50</v>
      </c>
    </row>
    <row r="22" spans="1:10" ht="18" customHeight="1" thickBot="1" x14ac:dyDescent="0.25">
      <c r="A22" s="1"/>
      <c r="B22" s="34" t="s">
        <v>71</v>
      </c>
      <c r="C22" s="36">
        <f>SUBTOTAL(109,Housing[Projected Cost])</f>
        <v>1810</v>
      </c>
      <c r="D22" s="37">
        <f>SUBTOTAL(109,Housing[Actual Cost])</f>
        <v>1740</v>
      </c>
      <c r="E22" s="35">
        <f>SUBTOTAL(109,Housing[Difference])</f>
        <v>70</v>
      </c>
      <c r="F22" s="4"/>
      <c r="G22" s="165"/>
      <c r="H22" s="165"/>
      <c r="I22" s="165"/>
      <c r="J22" s="165"/>
    </row>
    <row r="23" spans="1:10" ht="18" customHeight="1" thickBot="1" x14ac:dyDescent="0.25">
      <c r="A23" s="1"/>
      <c r="B23" s="162"/>
      <c r="C23" s="162"/>
      <c r="D23" s="162"/>
      <c r="E23" s="162"/>
      <c r="F23" s="4"/>
      <c r="G23" s="15" t="s">
        <v>59</v>
      </c>
      <c r="H23" s="31" t="s">
        <v>0</v>
      </c>
      <c r="I23" s="31" t="s">
        <v>1</v>
      </c>
      <c r="J23" s="30" t="s">
        <v>2</v>
      </c>
    </row>
    <row r="24" spans="1:10" ht="18" customHeight="1" thickBot="1" x14ac:dyDescent="0.25">
      <c r="A24" s="1"/>
      <c r="B24" s="87" t="s">
        <v>60</v>
      </c>
      <c r="C24" s="48" t="s">
        <v>0</v>
      </c>
      <c r="D24" s="49" t="s">
        <v>1</v>
      </c>
      <c r="E24" s="49" t="s">
        <v>2</v>
      </c>
      <c r="F24" s="4"/>
      <c r="G24" s="71" t="s">
        <v>35</v>
      </c>
      <c r="H24" s="97"/>
      <c r="I24" s="98"/>
      <c r="J24" s="99">
        <f>Loans[Projected Cost]-Loans[Actual Cost]</f>
        <v>0</v>
      </c>
    </row>
    <row r="25" spans="1:10" ht="18" customHeight="1" thickBot="1" x14ac:dyDescent="0.25">
      <c r="A25" s="1"/>
      <c r="B25" s="51" t="s">
        <v>52</v>
      </c>
      <c r="C25" s="88">
        <v>250</v>
      </c>
      <c r="D25" s="88">
        <v>250</v>
      </c>
      <c r="E25" s="88">
        <f>Transportation[Projected Cost]-Transportation[Actual Cost]</f>
        <v>0</v>
      </c>
      <c r="F25" s="4"/>
      <c r="G25" s="100" t="s">
        <v>44</v>
      </c>
      <c r="H25" s="101"/>
      <c r="I25" s="102"/>
      <c r="J25" s="101">
        <f>Loans[Projected Cost]-Loans[Actual Cost]</f>
        <v>0</v>
      </c>
    </row>
    <row r="26" spans="1:10" ht="18" customHeight="1" thickBot="1" x14ac:dyDescent="0.25">
      <c r="A26" s="1"/>
      <c r="B26" s="57" t="s">
        <v>50</v>
      </c>
      <c r="C26" s="89"/>
      <c r="D26" s="89"/>
      <c r="E26" s="89">
        <f>Transportation[Projected Cost]-Transportation[Actual Cost]</f>
        <v>0</v>
      </c>
      <c r="F26" s="4"/>
      <c r="G26" s="103" t="s">
        <v>54</v>
      </c>
      <c r="H26" s="104"/>
      <c r="I26" s="105"/>
      <c r="J26" s="98">
        <f>Loans[Projected Cost]-Loans[Actual Cost]</f>
        <v>0</v>
      </c>
    </row>
    <row r="27" spans="1:10" ht="18" customHeight="1" thickBot="1" x14ac:dyDescent="0.25">
      <c r="A27" s="1"/>
      <c r="B27" s="62" t="s">
        <v>13</v>
      </c>
      <c r="C27" s="90"/>
      <c r="D27" s="90"/>
      <c r="E27" s="90">
        <f>Transportation[Projected Cost]-Transportation[Actual Cost]</f>
        <v>0</v>
      </c>
      <c r="F27" s="4"/>
      <c r="G27" s="75" t="s">
        <v>54</v>
      </c>
      <c r="H27" s="101"/>
      <c r="I27" s="102"/>
      <c r="J27" s="101">
        <f>Loans[Projected Cost]-Loans[Actual Cost]</f>
        <v>0</v>
      </c>
    </row>
    <row r="28" spans="1:10" ht="18" customHeight="1" thickBot="1" x14ac:dyDescent="0.25">
      <c r="A28" s="1"/>
      <c r="B28" s="57" t="s">
        <v>14</v>
      </c>
      <c r="C28" s="91"/>
      <c r="D28" s="91"/>
      <c r="E28" s="91">
        <f>Transportation[Projected Cost]-Transportation[Actual Cost]</f>
        <v>0</v>
      </c>
      <c r="F28" s="4"/>
      <c r="G28" s="106" t="s">
        <v>54</v>
      </c>
      <c r="H28" s="104"/>
      <c r="I28" s="105"/>
      <c r="J28" s="107">
        <f>Loans[Projected Cost]-Loans[Actual Cost]</f>
        <v>0</v>
      </c>
    </row>
    <row r="29" spans="1:10" ht="18" customHeight="1" thickBot="1" x14ac:dyDescent="0.25">
      <c r="A29" s="1"/>
      <c r="B29" s="92" t="s">
        <v>15</v>
      </c>
      <c r="C29" s="90"/>
      <c r="D29" s="90"/>
      <c r="E29" s="90">
        <f>Transportation[Projected Cost]-Transportation[Actual Cost]</f>
        <v>0</v>
      </c>
      <c r="F29" s="4"/>
      <c r="G29" s="108" t="s">
        <v>12</v>
      </c>
      <c r="H29" s="109"/>
      <c r="I29" s="110"/>
      <c r="J29" s="109">
        <f>Loans[Projected Cost]-Loans[Actual Cost]</f>
        <v>0</v>
      </c>
    </row>
    <row r="30" spans="1:10" ht="18" customHeight="1" thickBot="1" x14ac:dyDescent="0.25">
      <c r="A30" s="1"/>
      <c r="B30" s="93" t="s">
        <v>16</v>
      </c>
      <c r="C30" s="91"/>
      <c r="D30" s="91"/>
      <c r="E30" s="91">
        <f>Transportation[Projected Cost]-Transportation[Actual Cost]</f>
        <v>0</v>
      </c>
      <c r="F30" s="4"/>
      <c r="G30" s="15" t="s">
        <v>71</v>
      </c>
      <c r="H30" s="32">
        <f>SUBTOTAL(109,Loans[Projected Cost])</f>
        <v>0</v>
      </c>
      <c r="I30" s="24">
        <f>SUBTOTAL(109,Loans[Actual Cost])</f>
        <v>0</v>
      </c>
      <c r="J30" s="33">
        <f>SUBTOTAL(109,Loans[Difference])</f>
        <v>0</v>
      </c>
    </row>
    <row r="31" spans="1:10" ht="18" customHeight="1" x14ac:dyDescent="0.2">
      <c r="A31" s="1"/>
      <c r="B31" s="62" t="s">
        <v>12</v>
      </c>
      <c r="C31" s="94"/>
      <c r="D31" s="95"/>
      <c r="E31" s="94">
        <f>Transportation[Projected Cost]-Transportation[Actual Cost]</f>
        <v>0</v>
      </c>
      <c r="F31" s="4"/>
      <c r="G31" s="164"/>
      <c r="H31" s="164"/>
      <c r="I31" s="164"/>
      <c r="J31" s="164"/>
    </row>
    <row r="32" spans="1:10" ht="18" customHeight="1" x14ac:dyDescent="0.2">
      <c r="A32" s="1"/>
      <c r="B32" s="67" t="s">
        <v>71</v>
      </c>
      <c r="C32" s="96">
        <f>SUBTOTAL(109,Transportation[Projected Cost])</f>
        <v>250</v>
      </c>
      <c r="D32" s="96">
        <f>SUBTOTAL(109,Transportation[Actual Cost])</f>
        <v>250</v>
      </c>
      <c r="E32" s="96">
        <f>SUBTOTAL(109,Transportation[Difference])</f>
        <v>0</v>
      </c>
      <c r="F32" s="12"/>
      <c r="G32" s="87" t="s">
        <v>61</v>
      </c>
      <c r="H32" s="48" t="s">
        <v>0</v>
      </c>
      <c r="I32" s="48" t="s">
        <v>1</v>
      </c>
      <c r="J32" s="48" t="s">
        <v>2</v>
      </c>
    </row>
    <row r="33" spans="1:10" ht="18" customHeight="1" thickBot="1" x14ac:dyDescent="0.25">
      <c r="A33" s="1"/>
      <c r="B33" s="163"/>
      <c r="C33" s="163"/>
      <c r="D33" s="163"/>
      <c r="E33" s="163"/>
      <c r="F33" s="12"/>
      <c r="G33" s="51" t="s">
        <v>36</v>
      </c>
      <c r="H33" s="94"/>
      <c r="I33" s="94"/>
      <c r="J33" s="94">
        <f>Taxes[Projected Cost]-Taxes[Actual Cost]</f>
        <v>0</v>
      </c>
    </row>
    <row r="34" spans="1:10" ht="18" customHeight="1" thickBot="1" x14ac:dyDescent="0.25">
      <c r="A34" s="1"/>
      <c r="B34" s="15" t="s">
        <v>62</v>
      </c>
      <c r="C34" s="28" t="s">
        <v>0</v>
      </c>
      <c r="D34" s="25" t="s">
        <v>1</v>
      </c>
      <c r="E34" s="20" t="s">
        <v>2</v>
      </c>
      <c r="F34" s="12"/>
      <c r="G34" s="111" t="s">
        <v>37</v>
      </c>
      <c r="H34" s="112"/>
      <c r="I34" s="113"/>
      <c r="J34" s="113">
        <f>Taxes[Projected Cost]-Taxes[Actual Cost]</f>
        <v>0</v>
      </c>
    </row>
    <row r="35" spans="1:10" ht="18" customHeight="1" thickBot="1" x14ac:dyDescent="0.25">
      <c r="A35" s="40"/>
      <c r="B35" s="114" t="s">
        <v>17</v>
      </c>
      <c r="C35" s="99"/>
      <c r="D35" s="115"/>
      <c r="E35" s="97">
        <f>Insurance[Projected Cost]-Insurance[Actual Cost]</f>
        <v>0</v>
      </c>
      <c r="F35" s="12"/>
      <c r="G35" s="92" t="s">
        <v>38</v>
      </c>
      <c r="H35" s="90"/>
      <c r="I35" s="95"/>
      <c r="J35" s="95">
        <f>Taxes[Projected Cost]-Taxes[Actual Cost]</f>
        <v>0</v>
      </c>
    </row>
    <row r="36" spans="1:10" ht="18" customHeight="1" thickBot="1" x14ac:dyDescent="0.25">
      <c r="A36" s="40"/>
      <c r="B36" s="116" t="s">
        <v>18</v>
      </c>
      <c r="C36" s="101"/>
      <c r="D36" s="117"/>
      <c r="E36" s="118">
        <f>Insurance[Projected Cost]-Insurance[Actual Cost]</f>
        <v>0</v>
      </c>
      <c r="F36" s="12"/>
      <c r="G36" s="111" t="s">
        <v>12</v>
      </c>
      <c r="H36" s="113"/>
      <c r="I36" s="113"/>
      <c r="J36" s="113">
        <f>Taxes[Projected Cost]-Taxes[Actual Cost]</f>
        <v>0</v>
      </c>
    </row>
    <row r="37" spans="1:10" ht="18" customHeight="1" thickBot="1" x14ac:dyDescent="0.25">
      <c r="A37" s="40"/>
      <c r="B37" s="119" t="s">
        <v>19</v>
      </c>
      <c r="C37" s="98"/>
      <c r="D37" s="120"/>
      <c r="E37" s="98">
        <f>Insurance[Projected Cost]-Insurance[Actual Cost]</f>
        <v>0</v>
      </c>
      <c r="F37" s="12"/>
      <c r="G37" s="67" t="s">
        <v>71</v>
      </c>
      <c r="H37" s="96">
        <f>SUBTOTAL(109,Taxes[Projected Cost])</f>
        <v>0</v>
      </c>
      <c r="I37" s="96">
        <f>SUBTOTAL(109,Taxes[Actual Cost])</f>
        <v>0</v>
      </c>
      <c r="J37" s="96">
        <f>SUBTOTAL(109,Taxes[Difference])</f>
        <v>0</v>
      </c>
    </row>
    <row r="38" spans="1:10" ht="18" customHeight="1" thickBot="1" x14ac:dyDescent="0.25">
      <c r="A38" s="40"/>
      <c r="B38" s="121" t="s">
        <v>12</v>
      </c>
      <c r="C38" s="109"/>
      <c r="D38" s="122"/>
      <c r="E38" s="109">
        <f>Insurance[Projected Cost]-Insurance[Actual Cost]</f>
        <v>0</v>
      </c>
      <c r="F38" s="4"/>
      <c r="G38" s="164"/>
      <c r="H38" s="164"/>
      <c r="I38" s="164"/>
      <c r="J38" s="164"/>
    </row>
    <row r="39" spans="1:10" ht="18" customHeight="1" thickBot="1" x14ac:dyDescent="0.25">
      <c r="A39" s="1"/>
      <c r="B39" s="15" t="s">
        <v>71</v>
      </c>
      <c r="C39" s="29">
        <f>SUBTOTAL(109,Insurance[Projected Cost])</f>
        <v>0</v>
      </c>
      <c r="D39" s="27">
        <f>SUBTOTAL(109,Insurance[Actual Cost])</f>
        <v>0</v>
      </c>
      <c r="E39" s="22">
        <f>SUBTOTAL(109,Insurance[Difference])</f>
        <v>0</v>
      </c>
      <c r="F39" s="4"/>
      <c r="G39" s="38" t="s">
        <v>64</v>
      </c>
      <c r="H39" s="39" t="s">
        <v>0</v>
      </c>
      <c r="I39" s="19" t="s">
        <v>1</v>
      </c>
      <c r="J39" s="20" t="s">
        <v>2</v>
      </c>
    </row>
    <row r="40" spans="1:10" ht="18" customHeight="1" thickBot="1" x14ac:dyDescent="0.25">
      <c r="A40" s="1"/>
      <c r="B40" s="164"/>
      <c r="C40" s="164"/>
      <c r="D40" s="164"/>
      <c r="E40" s="164"/>
      <c r="F40" s="41"/>
      <c r="G40" s="127" t="s">
        <v>55</v>
      </c>
      <c r="H40" s="97"/>
      <c r="I40" s="124"/>
      <c r="J40" s="128">
        <f>SavingsOrInvestment[Projected Cost]-SavingsOrInvestment[Actual Cost]</f>
        <v>0</v>
      </c>
    </row>
    <row r="41" spans="1:10" ht="18" customHeight="1" thickBot="1" x14ac:dyDescent="0.25">
      <c r="A41" s="1"/>
      <c r="B41" s="87" t="s">
        <v>63</v>
      </c>
      <c r="C41" s="123" t="s">
        <v>0</v>
      </c>
      <c r="D41" s="48" t="s">
        <v>1</v>
      </c>
      <c r="E41" s="48" t="s">
        <v>2</v>
      </c>
      <c r="F41" s="41"/>
      <c r="G41" s="75" t="s">
        <v>56</v>
      </c>
      <c r="H41" s="129"/>
      <c r="I41" s="101"/>
      <c r="J41" s="101">
        <f>SavingsOrInvestment[Projected Cost]-SavingsOrInvestment[Actual Cost]</f>
        <v>0</v>
      </c>
    </row>
    <row r="42" spans="1:10" ht="18" customHeight="1" thickBot="1" x14ac:dyDescent="0.25">
      <c r="A42" s="1"/>
      <c r="B42" s="51" t="s">
        <v>20</v>
      </c>
      <c r="C42" s="124"/>
      <c r="D42" s="94"/>
      <c r="E42" s="94">
        <f>Food[Projected Cost]-Food[Actual Cost]</f>
        <v>0</v>
      </c>
      <c r="F42" s="41"/>
      <c r="G42" s="130" t="s">
        <v>12</v>
      </c>
      <c r="H42" s="131"/>
      <c r="I42" s="124"/>
      <c r="J42" s="132">
        <f>SavingsOrInvestment[Projected Cost]-SavingsOrInvestment[Actual Cost]</f>
        <v>0</v>
      </c>
    </row>
    <row r="43" spans="1:10" ht="18" customHeight="1" thickBot="1" x14ac:dyDescent="0.25">
      <c r="A43" s="1"/>
      <c r="B43" s="57" t="s">
        <v>28</v>
      </c>
      <c r="C43" s="125"/>
      <c r="D43" s="112"/>
      <c r="E43" s="112">
        <f>Food[Projected Cost]-Food[Actual Cost]</f>
        <v>0</v>
      </c>
      <c r="F43" s="4"/>
      <c r="G43" s="38" t="s">
        <v>71</v>
      </c>
      <c r="H43" s="26">
        <f>SUBTOTAL(109,SavingsOrInvestment[Projected Cost])</f>
        <v>0</v>
      </c>
      <c r="I43" s="21">
        <f>SUBTOTAL(109,SavingsOrInvestment[Actual Cost])</f>
        <v>0</v>
      </c>
      <c r="J43" s="22">
        <f>SUBTOTAL(109,SavingsOrInvestment[Difference])</f>
        <v>0</v>
      </c>
    </row>
    <row r="44" spans="1:10" ht="18" customHeight="1" x14ac:dyDescent="0.2">
      <c r="A44" s="1"/>
      <c r="B44" s="62" t="s">
        <v>12</v>
      </c>
      <c r="C44" s="124"/>
      <c r="D44" s="94"/>
      <c r="E44" s="94">
        <f>Food[Projected Cost]-Food[Actual Cost]</f>
        <v>0</v>
      </c>
      <c r="F44" s="4"/>
      <c r="G44" s="164"/>
      <c r="H44" s="164"/>
      <c r="I44" s="164"/>
      <c r="J44" s="164"/>
    </row>
    <row r="45" spans="1:10" ht="18" customHeight="1" x14ac:dyDescent="0.2">
      <c r="A45" s="1"/>
      <c r="B45" s="67" t="s">
        <v>71</v>
      </c>
      <c r="C45" s="126">
        <f>SUBTOTAL(109,Food[Projected Cost])</f>
        <v>0</v>
      </c>
      <c r="D45" s="96">
        <f>SUBTOTAL(109,Food[Actual Cost])</f>
        <v>0</v>
      </c>
      <c r="E45" s="96">
        <f>SUBTOTAL(109,Food[Difference])</f>
        <v>0</v>
      </c>
      <c r="F45" s="4"/>
      <c r="G45" s="87" t="s">
        <v>65</v>
      </c>
      <c r="H45" s="123" t="s">
        <v>0</v>
      </c>
      <c r="I45" s="48" t="s">
        <v>1</v>
      </c>
      <c r="J45" s="50" t="s">
        <v>2</v>
      </c>
    </row>
    <row r="46" spans="1:10" ht="18" customHeight="1" thickBot="1" x14ac:dyDescent="0.25">
      <c r="A46" s="1"/>
      <c r="B46" s="164"/>
      <c r="C46" s="164"/>
      <c r="D46" s="164"/>
      <c r="E46" s="164"/>
      <c r="F46" s="12"/>
      <c r="G46" s="133" t="s">
        <v>39</v>
      </c>
      <c r="H46" s="124"/>
      <c r="I46" s="94"/>
      <c r="J46" s="124">
        <f>GiftsAndDonations[Projected Cost]-GiftsAndDonations[Actual Cost]</f>
        <v>0</v>
      </c>
    </row>
    <row r="47" spans="1:10" ht="18" customHeight="1" thickBot="1" x14ac:dyDescent="0.25">
      <c r="A47" s="1"/>
      <c r="B47" s="38" t="s">
        <v>66</v>
      </c>
      <c r="C47" s="42" t="s">
        <v>0</v>
      </c>
      <c r="D47" s="42" t="s">
        <v>1</v>
      </c>
      <c r="E47" s="42" t="s">
        <v>2</v>
      </c>
      <c r="F47" s="12"/>
      <c r="G47" s="111" t="s">
        <v>40</v>
      </c>
      <c r="H47" s="125"/>
      <c r="I47" s="112"/>
      <c r="J47" s="125">
        <f>GiftsAndDonations[Projected Cost]-GiftsAndDonations[Actual Cost]</f>
        <v>0</v>
      </c>
    </row>
    <row r="48" spans="1:10" ht="18" customHeight="1" thickBot="1" x14ac:dyDescent="0.25">
      <c r="A48" s="1"/>
      <c r="B48" s="136" t="s">
        <v>21</v>
      </c>
      <c r="C48" s="98"/>
      <c r="D48" s="98"/>
      <c r="E48" s="97">
        <f>Pets[Projected Cost]-Pets[Actual Cost]</f>
        <v>0</v>
      </c>
      <c r="F48" s="12"/>
      <c r="G48" s="134" t="s">
        <v>48</v>
      </c>
      <c r="H48" s="124"/>
      <c r="I48" s="94"/>
      <c r="J48" s="124">
        <f>GiftsAndDonations[Projected Cost]-GiftsAndDonations[Actual Cost]</f>
        <v>0</v>
      </c>
    </row>
    <row r="49" spans="1:10" ht="18" customHeight="1" thickBot="1" x14ac:dyDescent="0.25">
      <c r="A49" s="1"/>
      <c r="B49" s="75" t="s">
        <v>23</v>
      </c>
      <c r="C49" s="101"/>
      <c r="D49" s="101"/>
      <c r="E49" s="101">
        <f>Pets[Projected Cost]-Pets[Actual Cost]</f>
        <v>0</v>
      </c>
      <c r="F49" s="4"/>
      <c r="G49" s="67" t="s">
        <v>71</v>
      </c>
      <c r="H49" s="126">
        <f>SUBTOTAL(109,GiftsAndDonations[Projected Cost])</f>
        <v>0</v>
      </c>
      <c r="I49" s="96">
        <f>SUBTOTAL(109,GiftsAndDonations[Actual Cost])</f>
        <v>0</v>
      </c>
      <c r="J49" s="135">
        <f>SUBTOTAL(109,GiftsAndDonations[Difference])</f>
        <v>0</v>
      </c>
    </row>
    <row r="50" spans="1:10" ht="18" customHeight="1" thickBot="1" x14ac:dyDescent="0.25">
      <c r="A50" s="1"/>
      <c r="B50" s="136" t="s">
        <v>24</v>
      </c>
      <c r="C50" s="98"/>
      <c r="D50" s="105"/>
      <c r="E50" s="107">
        <f>Pets[Projected Cost]-Pets[Actual Cost]</f>
        <v>0</v>
      </c>
      <c r="F50" s="4"/>
      <c r="G50" s="164"/>
      <c r="H50" s="164"/>
      <c r="I50" s="164"/>
      <c r="J50" s="164"/>
    </row>
    <row r="51" spans="1:10" ht="18" customHeight="1" thickBot="1" x14ac:dyDescent="0.25">
      <c r="A51" s="1"/>
      <c r="B51" s="75" t="s">
        <v>22</v>
      </c>
      <c r="C51" s="101"/>
      <c r="D51" s="129"/>
      <c r="E51" s="101">
        <f>Pets[Projected Cost]-Pets[Actual Cost]</f>
        <v>0</v>
      </c>
      <c r="F51" s="4"/>
      <c r="G51" s="38" t="s">
        <v>67</v>
      </c>
      <c r="H51" s="39" t="s">
        <v>0</v>
      </c>
      <c r="I51" s="28" t="s">
        <v>1</v>
      </c>
      <c r="J51" s="28" t="s">
        <v>2</v>
      </c>
    </row>
    <row r="52" spans="1:10" ht="18" customHeight="1" thickBot="1" x14ac:dyDescent="0.25">
      <c r="A52" s="1"/>
      <c r="B52" s="137" t="s">
        <v>12</v>
      </c>
      <c r="C52" s="131"/>
      <c r="D52" s="98"/>
      <c r="E52" s="98">
        <f>Pets[Projected Cost]-Pets[Actual Cost]</f>
        <v>0</v>
      </c>
      <c r="F52" s="41"/>
      <c r="G52" s="130" t="s">
        <v>42</v>
      </c>
      <c r="H52" s="138"/>
      <c r="I52" s="98"/>
      <c r="J52" s="98">
        <f>Legal[Projected Cost]-Legal[Actual Cost]</f>
        <v>0</v>
      </c>
    </row>
    <row r="53" spans="1:10" ht="18" customHeight="1" thickBot="1" x14ac:dyDescent="0.25">
      <c r="A53" s="1"/>
      <c r="B53" s="34" t="s">
        <v>71</v>
      </c>
      <c r="C53" s="29">
        <f>SUBTOTAL(109,Pets[Projected Cost])</f>
        <v>0</v>
      </c>
      <c r="D53" s="29">
        <f>SUBTOTAL(109,Pets[Actual Cost])</f>
        <v>0</v>
      </c>
      <c r="E53" s="29">
        <f>SUBTOTAL(109,Pets[Difference])</f>
        <v>0</v>
      </c>
      <c r="F53" s="41"/>
      <c r="G53" s="139" t="s">
        <v>43</v>
      </c>
      <c r="H53" s="140"/>
      <c r="I53" s="101"/>
      <c r="J53" s="101">
        <f>Legal[Projected Cost]-Legal[Actual Cost]</f>
        <v>0</v>
      </c>
    </row>
    <row r="54" spans="1:10" ht="18" customHeight="1" thickBot="1" x14ac:dyDescent="0.25">
      <c r="A54" s="1"/>
      <c r="B54" s="164"/>
      <c r="C54" s="164"/>
      <c r="D54" s="164"/>
      <c r="E54" s="164"/>
      <c r="F54" s="41"/>
      <c r="G54" s="130" t="s">
        <v>49</v>
      </c>
      <c r="H54" s="138"/>
      <c r="I54" s="98"/>
      <c r="J54" s="141">
        <f>Legal[Projected Cost]-Legal[Actual Cost]</f>
        <v>0</v>
      </c>
    </row>
    <row r="55" spans="1:10" ht="18" customHeight="1" thickBot="1" x14ac:dyDescent="0.25">
      <c r="A55" s="1"/>
      <c r="B55" s="145" t="s">
        <v>68</v>
      </c>
      <c r="C55" s="50" t="s">
        <v>0</v>
      </c>
      <c r="D55" s="49" t="s">
        <v>1</v>
      </c>
      <c r="E55" s="50" t="s">
        <v>2</v>
      </c>
      <c r="F55" s="41"/>
      <c r="G55" s="142" t="s">
        <v>12</v>
      </c>
      <c r="H55" s="143"/>
      <c r="I55" s="102"/>
      <c r="J55" s="110">
        <f>Legal[Projected Cost]-Legal[Actual Cost]</f>
        <v>0</v>
      </c>
    </row>
    <row r="56" spans="1:10" ht="18" customHeight="1" thickBot="1" x14ac:dyDescent="0.25">
      <c r="A56" s="1"/>
      <c r="B56" s="62" t="s">
        <v>23</v>
      </c>
      <c r="C56" s="138"/>
      <c r="D56" s="94"/>
      <c r="E56" s="94">
        <f>PersonalCare[Projected Cost]-PersonalCare[Actual Cost]</f>
        <v>0</v>
      </c>
      <c r="F56" s="4"/>
      <c r="G56" s="38" t="s">
        <v>71</v>
      </c>
      <c r="H56" s="23">
        <f>SUBTOTAL(109,Legal[Projected Cost])</f>
        <v>0</v>
      </c>
      <c r="I56" s="29">
        <f>SUBTOTAL(109,Legal[Actual Cost])</f>
        <v>0</v>
      </c>
      <c r="J56" s="29">
        <f>SUBTOTAL(109,Legal[Difference])</f>
        <v>0</v>
      </c>
    </row>
    <row r="57" spans="1:10" ht="18" customHeight="1" thickBot="1" x14ac:dyDescent="0.25">
      <c r="A57" s="1"/>
      <c r="B57" s="57" t="s">
        <v>26</v>
      </c>
      <c r="C57" s="113"/>
      <c r="D57" s="112"/>
      <c r="E57" s="112">
        <f>PersonalCare[Projected Cost]-PersonalCare[Actual Cost]</f>
        <v>0</v>
      </c>
      <c r="F57" s="3"/>
      <c r="G57" s="166"/>
      <c r="H57" s="166"/>
      <c r="I57" s="166"/>
      <c r="J57" s="166"/>
    </row>
    <row r="58" spans="1:10" ht="18" customHeight="1" thickBot="1" x14ac:dyDescent="0.25">
      <c r="A58" s="1"/>
      <c r="B58" s="55" t="s">
        <v>25</v>
      </c>
      <c r="C58" s="90"/>
      <c r="D58" s="94"/>
      <c r="E58" s="94">
        <f>PersonalCare[Projected Cost]-PersonalCare[Actual Cost]</f>
        <v>0</v>
      </c>
      <c r="F58" s="3"/>
    </row>
    <row r="59" spans="1:10" ht="20.100000000000001" customHeight="1" thickBot="1" x14ac:dyDescent="0.25">
      <c r="A59" s="1"/>
      <c r="B59" s="57" t="s">
        <v>34</v>
      </c>
      <c r="C59" s="113"/>
      <c r="D59" s="112"/>
      <c r="E59" s="113">
        <f>PersonalCare[Projected Cost]-PersonalCare[Actual Cost]</f>
        <v>0</v>
      </c>
      <c r="F59" s="3"/>
    </row>
    <row r="60" spans="1:10" ht="13.5" thickBot="1" x14ac:dyDescent="0.25">
      <c r="A60" s="1"/>
      <c r="B60" s="62" t="s">
        <v>27</v>
      </c>
      <c r="C60" s="90"/>
      <c r="D60" s="90"/>
      <c r="E60" s="90">
        <f>PersonalCare[Projected Cost]-PersonalCare[Actual Cost]</f>
        <v>0</v>
      </c>
      <c r="F60" s="3"/>
    </row>
    <row r="61" spans="1:10" ht="13.5" thickBot="1" x14ac:dyDescent="0.25">
      <c r="A61" s="1"/>
      <c r="B61" s="57" t="s">
        <v>41</v>
      </c>
      <c r="C61" s="112"/>
      <c r="D61" s="89"/>
      <c r="E61" s="112">
        <f>PersonalCare[Projected Cost]-PersonalCare[Actual Cost]</f>
        <v>0</v>
      </c>
      <c r="F61" s="3"/>
    </row>
    <row r="62" spans="1:10" x14ac:dyDescent="0.2">
      <c r="A62" s="1"/>
      <c r="B62" s="62" t="s">
        <v>12</v>
      </c>
      <c r="C62" s="138"/>
      <c r="D62" s="95"/>
      <c r="E62" s="94">
        <f>PersonalCare[Projected Cost]-PersonalCare[Actual Cost]</f>
        <v>0</v>
      </c>
      <c r="F62" s="3"/>
    </row>
    <row r="63" spans="1:10" ht="13.5" thickBot="1" x14ac:dyDescent="0.25">
      <c r="A63" s="1"/>
      <c r="B63" s="146" t="s">
        <v>71</v>
      </c>
      <c r="C63" s="135">
        <f>SUBTOTAL(109,PersonalCare[Projected Cost])</f>
        <v>0</v>
      </c>
      <c r="D63" s="147">
        <f>SUBTOTAL(109,PersonalCare[Actual Cost])</f>
        <v>0</v>
      </c>
      <c r="E63" s="135">
        <f>SUBTOTAL(109,PersonalCare[Difference])</f>
        <v>0</v>
      </c>
      <c r="F63" s="3"/>
    </row>
  </sheetData>
  <mergeCells count="26">
    <mergeCell ref="H4:I4"/>
    <mergeCell ref="H5:I5"/>
    <mergeCell ref="H7:I7"/>
    <mergeCell ref="H8:I8"/>
    <mergeCell ref="B46:E46"/>
    <mergeCell ref="G57:J57"/>
    <mergeCell ref="B54:E54"/>
    <mergeCell ref="G44:J44"/>
    <mergeCell ref="G50:J50"/>
    <mergeCell ref="B33:E33"/>
    <mergeCell ref="B40:E40"/>
    <mergeCell ref="G22:J22"/>
    <mergeCell ref="G31:J31"/>
    <mergeCell ref="G38:J38"/>
    <mergeCell ref="B23:E23"/>
    <mergeCell ref="B2:J2"/>
    <mergeCell ref="C6:D6"/>
    <mergeCell ref="C7:D7"/>
    <mergeCell ref="C8:D8"/>
    <mergeCell ref="C9:D9"/>
    <mergeCell ref="B7:B9"/>
    <mergeCell ref="B4:B6"/>
    <mergeCell ref="C4:D4"/>
    <mergeCell ref="C5:D5"/>
    <mergeCell ref="G9:I9"/>
    <mergeCell ref="G6:I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dataValidations count="55">
    <dataValidation allowBlank="1" showInputMessage="1" showErrorMessage="1" prompt="Create Personal Monthly Budget in this worksheet.  Projected &amp; Actual income starts in cell B3. Sample tables for expense categories are in two columns starting in cells B10 &amp; G10" sqref="A2"/>
    <dataValidation allowBlank="1" showInputMessage="1" showErrorMessage="1" prompt="Title of this worksheet is in this cell.  Continue to cell B3 to enter projected and actual income. Expense and balance summary are auto calculated starting in cell G3" sqref="B2:J2"/>
    <dataValidation allowBlank="1" showInputMessage="1" showErrorMessage="1" prompt="Enter projected Income in cell E3 &amp; Extra projected income in cell E4. Total projected monthly income is auto calculated in cell E5. Actual Monthly Income label is in cell below" sqref="B4:B6"/>
    <dataValidation allowBlank="1" showInputMessage="1" showErrorMessage="1" prompt="Enter actual Income 1 in cell at right" sqref="C7:D7"/>
    <dataValidation allowBlank="1" showInputMessage="1" showErrorMessage="1" prompt="Enter actual Income 1 in this cell" sqref="E7"/>
    <dataValidation allowBlank="1" showInputMessage="1" showErrorMessage="1" prompt="Enter actual Extra Income in cell at right" sqref="C8:D8"/>
    <dataValidation allowBlank="1" showInputMessage="1" showErrorMessage="1" prompt="Enter actual Extra Income in this cell" sqref="E8"/>
    <dataValidation allowBlank="1" showInputMessage="1" showErrorMessage="1" prompt="Total actual monthly income is auto calculated in cell at right" sqref="C9:D9"/>
    <dataValidation allowBlank="1" showInputMessage="1" showErrorMessage="1" prompt="Total projected monthly income is auto calculated in this cell" sqref="E6"/>
    <dataValidation allowBlank="1" showInputMessage="1" showErrorMessage="1" prompt="Enter actual Income in cell E6 &amp; Extra actual income in cell E7. Total actual monthly income is auto calculated in cell E8. Income summary is auto calculated starting in cell G3" sqref="B7:B9"/>
    <dataValidation allowBlank="1" showInputMessage="1" showErrorMessage="1" prompt="Total actual monthly income is auto calculated in this cell" sqref="E9"/>
    <dataValidation allowBlank="1" showInputMessage="1" showErrorMessage="1" prompt="Projected Balance is auto calculated in cell J6" sqref="G7"/>
    <dataValidation allowBlank="1" showInputMessage="1" showErrorMessage="1" prompt="Sample Housing expenses are in this column under this heading" sqref="B11"/>
    <dataValidation allowBlank="1" showInputMessage="1" showErrorMessage="1" prompt="Enter Projected Cost in this column under this heading" sqref="C11 H51 C55 H11 H23 H32 H39 H45 C24 C34 C41 C47"/>
    <dataValidation allowBlank="1" showInputMessage="1" showErrorMessage="1" prompt="Enter Actual Cost in this column under this heading" sqref="D11 D24 D55 I11 I23 I32 I39 I45 I51 D34 D41 D47"/>
    <dataValidation allowBlank="1" showInputMessage="1" showErrorMessage="1" prompt="Sample Transportation expenses are in this column under this heading" sqref="B24"/>
    <dataValidation allowBlank="1" showInputMessage="1" showErrorMessage="1" prompt="Enter details in Personal Care table starting below" sqref="B54:E54"/>
    <dataValidation allowBlank="1" showInputMessage="1" showErrorMessage="1" prompt="Enter details in Transportation table starting below" sqref="B23:E23"/>
    <dataValidation allowBlank="1" showInputMessage="1" showErrorMessage="1" prompt="Sample Personal Care expenses are in this column under this heading" sqref="B55"/>
    <dataValidation allowBlank="1" showInputMessage="1" showErrorMessage="1" prompt="Sample Entertainment expenses are in this column under this heading" sqref="G11"/>
    <dataValidation allowBlank="1" showInputMessage="1" showErrorMessage="1" prompt="Enter details in Loans table starting below" sqref="G22:J22"/>
    <dataValidation allowBlank="1" showInputMessage="1" showErrorMessage="1" prompt="Sample Loan expenses are in this column under this heading" sqref="G23"/>
    <dataValidation allowBlank="1" showInputMessage="1" showErrorMessage="1" prompt="Enter details in Taxes table starting below" sqref="G31:J31"/>
    <dataValidation allowBlank="1" showInputMessage="1" showErrorMessage="1" prompt="Sample Tax expenses are in this column under this heading" sqref="G32"/>
    <dataValidation allowBlank="1" showInputMessage="1" showErrorMessage="1" prompt="Enter details in Savings or Investments table starting below" sqref="G38:J38"/>
    <dataValidation allowBlank="1" showInputMessage="1" showErrorMessage="1" prompt="Sample Savings or Investment expenses are in this column under this heading" sqref="G39"/>
    <dataValidation allowBlank="1" showInputMessage="1" showErrorMessage="1" prompt="Enter details in Gifts and Donations table starting below" sqref="G44:J44"/>
    <dataValidation allowBlank="1" showInputMessage="1" showErrorMessage="1" prompt="Sample Gifts and Donation expenses are in this column under this heading" sqref="G45"/>
    <dataValidation allowBlank="1" showInputMessage="1" showErrorMessage="1" prompt="Enter details in Legal table starting below" sqref="G50:J50"/>
    <dataValidation allowBlank="1" showInputMessage="1" showErrorMessage="1" prompt="Sample Legal expenses are in this column under this heading" sqref="G51"/>
    <dataValidation allowBlank="1" showInputMessage="1" showErrorMessage="1" prompt="Total Projected Cost is auto calculated in cell J57, Total Actual Cost in cell J59, and Difference in cell J61" sqref="G57:J57"/>
    <dataValidation allowBlank="1" showInputMessage="1" showErrorMessage="1" prompt="Sample Insurance expenses are in this column under this heading" sqref="B34"/>
    <dataValidation allowBlank="1" showInputMessage="1" showErrorMessage="1" prompt="Sample Food expenses are in this column under this heading" sqref="B41"/>
    <dataValidation allowBlank="1" showInputMessage="1" showErrorMessage="1" prompt="Modify or enter Pets items in this column under this heading" sqref="B47"/>
    <dataValidation allowBlank="1" showInputMessage="1" showErrorMessage="1" prompt="Enter details in Insurance table starting below" sqref="B33:E33"/>
    <dataValidation allowBlank="1" showInputMessage="1" showErrorMessage="1" prompt="Enter details in Food table starting below" sqref="B40:E40"/>
    <dataValidation allowBlank="1" showInputMessage="1" showErrorMessage="1" prompt="Enter details in Pets table starting below" sqref="B46:E46"/>
    <dataValidation allowBlank="1" showInputMessage="1" showErrorMessage="1" prompt="Enter details in Entertainment table starting below" sqref="G10"/>
    <dataValidation allowBlank="1" showInputMessage="1" showErrorMessage="1" prompt="Difference is auto calculated in this column under this heading" sqref="E11 J11 E24 J23 E34 J32 E41 E47 J51 J45 J39 E55"/>
    <dataValidation allowBlank="1" showInputMessage="1" showErrorMessage="1" prompt="Total projected monthly income is auto calculated in cell at right" sqref="C6:D6"/>
    <dataValidation allowBlank="1" showInputMessage="1" showErrorMessage="1" prompt="Enter projected Income 1 in cell at right" sqref="C4:D4"/>
    <dataValidation allowBlank="1" showInputMessage="1" showErrorMessage="1" prompt="Enter projected Extra income in cell at right" sqref="C5:D5"/>
    <dataValidation allowBlank="1" showInputMessage="1" showErrorMessage="1" prompt="Enter projected Income 1 in this cell" sqref="E4"/>
    <dataValidation allowBlank="1" showInputMessage="1" showErrorMessage="1" prompt="Enter projectred Extra Income in this cell" sqref="E5"/>
    <dataValidation allowBlank="1" showInputMessage="1" showErrorMessage="1" prompt="Actual Balance is auto calculated in cell J7" sqref="G8"/>
    <dataValidation allowBlank="1" showInputMessage="1" showErrorMessage="1" prompt="Total Projected Expense is auto calculated in this cell" sqref="J4"/>
    <dataValidation allowBlank="1" showInputMessage="1" showErrorMessage="1" prompt="Total Actual Expense is auto calculated in this cell" sqref="J5"/>
    <dataValidation allowBlank="1" showInputMessage="1" showErrorMessage="1" prompt="Total Expense Difference is auto calculated in this cell" sqref="J6"/>
    <dataValidation allowBlank="1" showInputMessage="1" showErrorMessage="1" prompt="Total Projected Expense is auto calculated in cell J3" sqref="G4"/>
    <dataValidation allowBlank="1" showInputMessage="1" showErrorMessage="1" prompt="Total Actual Expense is auto calculated in cell J4" sqref="G5"/>
    <dataValidation allowBlank="1" showInputMessage="1" showErrorMessage="1" prompt="Total Expense Difference is auto calculated in cell at right" sqref="G6:I6"/>
    <dataValidation allowBlank="1" showInputMessage="1" showErrorMessage="1" prompt="Difference in the projected versus actual balance is auto calculated in cell at right" sqref="G9:I9"/>
    <dataValidation allowBlank="1" showInputMessage="1" showErrorMessage="1" prompt="Projected Balance is auto calculated in this cell" sqref="J7"/>
    <dataValidation allowBlank="1" showInputMessage="1" showErrorMessage="1" prompt="Actual Balance is auto calculated in this cell" sqref="J8"/>
    <dataValidation allowBlank="1" showInputMessage="1" showErrorMessage="1" prompt="Balance Difference is auto calculated in this cell" sqref="J9"/>
  </dataValidations>
  <printOptions horizontalCentered="1"/>
  <pageMargins left="0.5" right="0.5" top="0.5" bottom="0.5" header="0.5" footer="0.5"/>
  <pageSetup orientation="portrait" horizontalDpi="4294967292" r:id="rId1"/>
  <headerFooter differentFirst="1" alignWithMargins="0">
    <oddFooter>Page &amp;P of &amp;N</oddFooter>
  </headerFooter>
  <ignoredErrors>
    <ignoredError sqref="E26:E31 E16:E21 J13:J20 J24:J29 E35:E38 J33:J36 J40:J42 E42:E44 E48:E52 J46:J48 J52:J55 E56:E62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https://templates.office.com/</dc:creator>
  <cp:lastModifiedBy>Presage Operations</cp:lastModifiedBy>
  <dcterms:created xsi:type="dcterms:W3CDTF">2018-04-23T07:00:55Z</dcterms:created>
  <dcterms:modified xsi:type="dcterms:W3CDTF">2022-11-04T11:16:53Z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2018-04-23T07:00:59.8471103Z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