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1570" windowHeight="8310"/>
  </bookViews>
  <sheets>
    <sheet name="Campaign Sales Funnel" sheetId="1" r:id="rId1"/>
    <sheet name="scratch" sheetId="3" state="hidden" r:id="rId2"/>
  </sheets>
  <externalReferences>
    <externalReference r:id="rId3"/>
  </externalReferences>
  <definedNames>
    <definedName name="ColumnTitle1">[1]!Expense[[#Headers],[Date]]</definedName>
    <definedName name="Mileage_Total">[1]!Expense[[#Totals],[Mileage]]</definedName>
    <definedName name="Reimbursement_Total">[1]!Expense[[#Totals],[Reimbursement]]</definedName>
    <definedName name="TitleRegion1..E7">'Campaign Sales Funnel'!$B$3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3" i="3" l="1"/>
  <c r="Y14" i="3"/>
  <c r="Y15" i="3"/>
  <c r="Y16" i="3"/>
  <c r="F16" i="3"/>
  <c r="E16" i="3"/>
  <c r="F15" i="3"/>
  <c r="E15" i="3"/>
  <c r="F14" i="3"/>
  <c r="E14" i="3"/>
  <c r="E13" i="3"/>
  <c r="V13" i="3"/>
  <c r="Q15" i="3"/>
  <c r="Q14" i="3"/>
  <c r="Q13" i="3"/>
  <c r="L16" i="3"/>
  <c r="G16" i="3"/>
  <c r="J16" i="3"/>
  <c r="L15" i="3"/>
  <c r="L14" i="3"/>
  <c r="L13" i="3"/>
  <c r="G15" i="3"/>
  <c r="G14" i="3"/>
  <c r="G13" i="3"/>
  <c r="P15" i="3"/>
  <c r="O15" i="3"/>
  <c r="K15" i="3"/>
  <c r="J15" i="3"/>
  <c r="U13" i="3"/>
  <c r="T13" i="3"/>
  <c r="P14" i="3"/>
  <c r="O14" i="3"/>
  <c r="P13" i="3"/>
  <c r="O13" i="3"/>
  <c r="K14" i="3"/>
  <c r="K13" i="3"/>
  <c r="J14" i="3"/>
  <c r="J13" i="3"/>
  <c r="AA12" i="3"/>
  <c r="AD9" i="3"/>
  <c r="K16" i="3"/>
  <c r="K17" i="3"/>
  <c r="AE12" i="3"/>
  <c r="AG12" i="3"/>
  <c r="AD13" i="3"/>
  <c r="AD12" i="3"/>
  <c r="AE13" i="3"/>
  <c r="AE14" i="3"/>
  <c r="AD15" i="3"/>
  <c r="AE15" i="3"/>
  <c r="AD14" i="3"/>
  <c r="AE11" i="3"/>
  <c r="AD16" i="3"/>
  <c r="AE16" i="3"/>
  <c r="AJ16" i="3"/>
  <c r="AJ15" i="3"/>
  <c r="AI15" i="3"/>
  <c r="AH14" i="3"/>
  <c r="AI14" i="3"/>
  <c r="AG13" i="3"/>
  <c r="AH13" i="3"/>
  <c r="C7" i="3"/>
  <c r="M11" i="3"/>
  <c r="M15" i="3"/>
  <c r="W11" i="3"/>
  <c r="W13" i="3"/>
  <c r="R11" i="3"/>
  <c r="R14" i="3"/>
  <c r="H11" i="3"/>
  <c r="H15" i="3"/>
  <c r="M17" i="3"/>
  <c r="AD11" i="3"/>
  <c r="R15" i="3"/>
  <c r="M13" i="3"/>
  <c r="R13" i="3"/>
  <c r="M16" i="3"/>
  <c r="M14" i="3"/>
  <c r="H16" i="3"/>
  <c r="H14" i="3"/>
  <c r="H13" i="3"/>
</calcChain>
</file>

<file path=xl/sharedStrings.xml><?xml version="1.0" encoding="utf-8"?>
<sst xmlns="http://schemas.openxmlformats.org/spreadsheetml/2006/main" count="52" uniqueCount="31">
  <si>
    <t>Identified</t>
  </si>
  <si>
    <t>Contacted</t>
  </si>
  <si>
    <t>Discussion</t>
  </si>
  <si>
    <t>Won</t>
  </si>
  <si>
    <t>y</t>
  </si>
  <si>
    <t>*** This sheet to remain hidden ***</t>
  </si>
  <si>
    <t>Stage</t>
  </si>
  <si>
    <t>STAGE</t>
  </si>
  <si>
    <t>PROSPECTS</t>
  </si>
  <si>
    <t>LOST</t>
  </si>
  <si>
    <t>UNQUALIFIED</t>
  </si>
  <si>
    <t>CAMPAIGN</t>
  </si>
  <si>
    <t>Sales Funnel</t>
  </si>
  <si>
    <t>IDENTIFIED</t>
  </si>
  <si>
    <t>CONTACTED</t>
  </si>
  <si>
    <t>DISCUSSION</t>
  </si>
  <si>
    <t>WON</t>
  </si>
  <si>
    <t>Percentages Series &amp; Labels</t>
  </si>
  <si>
    <t>Average Y:</t>
  </si>
  <si>
    <t>x</t>
  </si>
  <si>
    <t>Rim</t>
  </si>
  <si>
    <t>Won Dot</t>
  </si>
  <si>
    <t>Stage Totals &amp; Labels</t>
  </si>
  <si>
    <t>Offsets</t>
  </si>
  <si>
    <t>Label</t>
  </si>
  <si>
    <t>Lost Totals &amp; Labels</t>
  </si>
  <si>
    <t>Unqualified Total &amp; Label</t>
  </si>
  <si>
    <t>Value</t>
  </si>
  <si>
    <t>Edges</t>
  </si>
  <si>
    <t>TIP: Enter your figures in the cells above to update the sales funnel chart.</t>
  </si>
  <si>
    <t>Sales funnel chart showing sales stages and corresponding data is in this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</si>
</sst>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1" x14ac:knownFonts="1">
    <font>
      <sz val="11"/>
      <color theme="7" tint="-0.499984740745262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39"/>
      <color theme="7" tint="-0.499984740745262"/>
      <name val="Century Gothic"/>
      <family val="2"/>
      <scheme val="minor"/>
    </font>
    <font>
      <sz val="37"/>
      <color theme="5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color theme="7" tint="-0.499984740745262"/>
      <name val="Century Gothic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lightUp">
        <fgColor theme="5"/>
      </patternFill>
    </fill>
    <fill>
      <patternFill patternType="lightUp">
        <fgColor theme="6"/>
      </patternFill>
    </fill>
    <fill>
      <patternFill patternType="lightUp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0" tint="-0.14996795556505021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double">
        <color theme="0" tint="-0.14996795556505021"/>
      </top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4" tint="-0.499984740745262"/>
      </right>
      <top style="thin">
        <color theme="3"/>
      </top>
      <bottom/>
      <diagonal/>
    </border>
  </borders>
  <cellStyleXfs count="20">
    <xf numFmtId="0" fontId="0" fillId="0" borderId="0"/>
    <xf numFmtId="0" fontId="2" fillId="0" borderId="0" applyNumberFormat="0" applyFont="0" applyFill="0" applyBorder="0" applyProtection="0">
      <alignment horizontal="center"/>
    </xf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3" borderId="1"/>
    <xf numFmtId="0" fontId="4" fillId="4" borderId="0" applyNumberFormat="0" applyFon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0" borderId="0" applyNumberFormat="0" applyFont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>
      <alignment wrapText="1"/>
    </xf>
    <xf numFmtId="0" fontId="10" fillId="0" borderId="0" applyNumberFormat="0" applyFill="0" applyBorder="0" applyAlignment="0" applyProtection="0">
      <alignment wrapText="1"/>
    </xf>
  </cellStyleXfs>
  <cellXfs count="2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9" borderId="5" xfId="1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0" fontId="0" fillId="10" borderId="5" xfId="1" applyFont="1" applyFill="1" applyBorder="1" applyAlignment="1">
      <alignment horizontal="center" vertical="center"/>
    </xf>
    <xf numFmtId="0" fontId="3" fillId="8" borderId="7" xfId="1" applyFont="1" applyFill="1" applyBorder="1" applyAlignment="1">
      <alignment horizontal="center" vertical="center"/>
    </xf>
    <xf numFmtId="0" fontId="0" fillId="11" borderId="7" xfId="1" applyFont="1" applyFill="1" applyBorder="1" applyAlignment="1">
      <alignment horizontal="center" vertical="center"/>
    </xf>
    <xf numFmtId="0" fontId="0" fillId="11" borderId="8" xfId="1" applyFont="1" applyFill="1" applyBorder="1" applyAlignment="1">
      <alignment horizontal="center" vertical="center"/>
    </xf>
    <xf numFmtId="0" fontId="7" fillId="3" borderId="1" xfId="4" applyAlignment="1">
      <alignment horizontal="left" vertical="center" indent="1"/>
    </xf>
    <xf numFmtId="0" fontId="0" fillId="4" borderId="4" xfId="5" applyFont="1" applyBorder="1" applyAlignment="1">
      <alignment horizontal="left" vertical="center" indent="1"/>
    </xf>
    <xf numFmtId="0" fontId="0" fillId="4" borderId="6" xfId="5" applyFont="1" applyBorder="1" applyAlignment="1">
      <alignment horizontal="left" vertical="center" indent="1"/>
    </xf>
    <xf numFmtId="0" fontId="0" fillId="12" borderId="2" xfId="0" applyFill="1" applyBorder="1" applyAlignment="1">
      <alignment horizontal="left" vertical="center" indent="1"/>
    </xf>
    <xf numFmtId="0" fontId="0" fillId="12" borderId="4" xfId="0" applyFill="1" applyBorder="1" applyAlignment="1">
      <alignment horizontal="left" vertical="center" indent="1"/>
    </xf>
    <xf numFmtId="0" fontId="0" fillId="13" borderId="0" xfId="0" applyFill="1" applyAlignment="1">
      <alignment horizontal="centerContinuous"/>
    </xf>
    <xf numFmtId="0" fontId="0" fillId="2" borderId="0" xfId="0" applyFill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0" fontId="3" fillId="14" borderId="3" xfId="1" applyFont="1" applyFill="1" applyBorder="1" applyAlignment="1">
      <alignment horizontal="center" vertical="center"/>
    </xf>
    <xf numFmtId="0" fontId="3" fillId="15" borderId="0" xfId="1" applyFont="1" applyFill="1" applyBorder="1" applyAlignment="1">
      <alignment horizontal="center" vertical="center"/>
    </xf>
    <xf numFmtId="0" fontId="3" fillId="14" borderId="11" xfId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2" applyAlignment="1">
      <alignment horizontal="left"/>
    </xf>
    <xf numFmtId="0" fontId="6" fillId="0" borderId="10" xfId="3" applyBorder="1" applyAlignment="1">
      <alignment horizontal="left" vertical="top"/>
    </xf>
  </cellXfs>
  <cellStyles count="20">
    <cellStyle name="Center" xfId="1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eading 1" xfId="2" builtinId="16" customBuiltin="1"/>
    <cellStyle name="Heading 2" xfId="3" builtinId="17" customBuiltin="1"/>
    <cellStyle name="Hyperlink 2" xfId="19"/>
    <cellStyle name="Input Contacted" xfId="7"/>
    <cellStyle name="Input Discussion" xfId="8"/>
    <cellStyle name="Input Header" xfId="4"/>
    <cellStyle name="Input Identified" xfId="6"/>
    <cellStyle name="Input Won" xfId="9"/>
    <cellStyle name="No Input Contacted" xfId="10"/>
    <cellStyle name="No Input Discussion" xfId="12"/>
    <cellStyle name="No Input Won" xfId="11"/>
    <cellStyle name="Normal" xfId="0" builtinId="0" customBuiltin="1"/>
    <cellStyle name="Normal 2" xfId="18"/>
    <cellStyle name="Percent" xfId="17" builtinId="5" customBuiltin="1"/>
    <cellStyle name="Zebra" xfId="5"/>
  </cellStyles>
  <dxfs count="0"/>
  <tableStyles count="0" defaultTableStyle="TableStyleMedium2" defaultPivotStyle="PivotStyleDark1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4638833505692965"/>
        </c:manualLayout>
      </c:layout>
      <c:areaChart>
        <c:grouping val="standard"/>
        <c:varyColors val="0"/>
        <c:ser>
          <c:idx val="5"/>
          <c:order val="0"/>
          <c:spPr>
            <a:solidFill>
              <a:schemeClr val="accent4"/>
            </a:solidFill>
            <a:ln>
              <a:noFill/>
            </a:ln>
          </c:spPr>
          <c:val>
            <c:numRef>
              <c:f>scratch!$AJ$11:$AJ$16</c:f>
              <c:numCache>
                <c:formatCode>General</c:formatCode>
                <c:ptCount val="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233</c:v>
                </c:pt>
                <c:pt idx="5">
                  <c:v>190.5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A-4901-9A1A-9543EB491AA4}"/>
            </c:ext>
          </c:extLst>
        </c:ser>
        <c:ser>
          <c:idx val="4"/>
          <c:order val="1"/>
          <c:spPr>
            <a:solidFill>
              <a:schemeClr val="accent3"/>
            </a:solidFill>
            <a:ln>
              <a:noFill/>
            </a:ln>
          </c:spPr>
          <c:val>
            <c:numRef>
              <c:f>scratch!$AI$11:$AI$16</c:f>
              <c:numCache>
                <c:formatCode>General</c:formatCode>
                <c:ptCount val="6"/>
                <c:pt idx="1">
                  <c:v>0</c:v>
                </c:pt>
                <c:pt idx="2">
                  <c:v>0</c:v>
                </c:pt>
                <c:pt idx="3">
                  <c:v>258</c:v>
                </c:pt>
                <c:pt idx="4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A-4901-9A1A-9543EB491AA4}"/>
            </c:ext>
          </c:extLst>
        </c:ser>
        <c:ser>
          <c:idx val="3"/>
          <c:order val="2"/>
          <c:spPr>
            <a:solidFill>
              <a:schemeClr val="accent2">
                <a:lumMod val="75000"/>
              </a:schemeClr>
            </a:solidFill>
            <a:ln>
              <a:noFill/>
            </a:ln>
          </c:spPr>
          <c:val>
            <c:numRef>
              <c:f>scratch!$AH$11:$AH$16</c:f>
              <c:numCache>
                <c:formatCode>General</c:formatCode>
                <c:ptCount val="6"/>
                <c:pt idx="1">
                  <c:v>0</c:v>
                </c:pt>
                <c:pt idx="2">
                  <c:v>308</c:v>
                </c:pt>
                <c:pt idx="3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FA-4901-9A1A-9543EB491AA4}"/>
            </c:ext>
          </c:extLst>
        </c:ser>
        <c:ser>
          <c:idx val="2"/>
          <c:order val="3"/>
          <c:spPr>
            <a:solidFill>
              <a:schemeClr val="accent1">
                <a:lumMod val="50000"/>
              </a:schemeClr>
            </a:solidFill>
            <a:ln w="19050" cap="rnd">
              <a:noFill/>
              <a:round/>
            </a:ln>
            <a:effectLst/>
          </c:spPr>
          <c:val>
            <c:numRef>
              <c:f>scratch!$AG$11:$AG$17</c:f>
              <c:numCache>
                <c:formatCode>General</c:formatCode>
                <c:ptCount val="7"/>
                <c:pt idx="1">
                  <c:v>308</c:v>
                </c:pt>
                <c:pt idx="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FA-4901-9A1A-9543EB491AA4}"/>
            </c:ext>
          </c:extLst>
        </c:ser>
        <c:ser>
          <c:idx val="0"/>
          <c:order val="4"/>
          <c:spPr>
            <a:solidFill>
              <a:schemeClr val="bg1"/>
            </a:solidFill>
            <a:ln w="0" cap="rnd">
              <a:solidFill>
                <a:schemeClr val="bg1"/>
              </a:solidFill>
              <a:round/>
            </a:ln>
            <a:effectLst/>
          </c:spPr>
          <c:val>
            <c:numRef>
              <c:f>scratch!$AD$11:$AD$16</c:f>
              <c:numCache>
                <c:formatCode>General</c:formatCode>
                <c:ptCount val="6"/>
                <c:pt idx="0">
                  <c:v>50</c:v>
                </c:pt>
                <c:pt idx="1">
                  <c:v>58</c:v>
                </c:pt>
                <c:pt idx="2">
                  <c:v>58</c:v>
                </c:pt>
                <c:pt idx="3">
                  <c:v>108</c:v>
                </c:pt>
                <c:pt idx="4">
                  <c:v>133</c:v>
                </c:pt>
                <c:pt idx="5">
                  <c:v>175.5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FA-4901-9A1A-9543EB491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66384"/>
        <c:axId val="510966776"/>
      </c:areaChart>
      <c:scatterChart>
        <c:scatterStyle val="lineMarker"/>
        <c:varyColors val="0"/>
        <c:ser>
          <c:idx val="1"/>
          <c:order val="5"/>
          <c:spPr>
            <a:ln w="28575">
              <a:solidFill>
                <a:schemeClr val="accent4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scratch!$Y$11:$Y$16</c:f>
              <c:numCache>
                <c:formatCode>General</c:formatCode>
                <c:ptCount val="6"/>
                <c:pt idx="0">
                  <c:v>1.8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scratch!$AD$11:$AD$16</c:f>
              <c:numCache>
                <c:formatCode>General</c:formatCode>
                <c:ptCount val="6"/>
                <c:pt idx="0">
                  <c:v>50</c:v>
                </c:pt>
                <c:pt idx="1">
                  <c:v>58</c:v>
                </c:pt>
                <c:pt idx="2">
                  <c:v>58</c:v>
                </c:pt>
                <c:pt idx="3">
                  <c:v>108</c:v>
                </c:pt>
                <c:pt idx="4">
                  <c:v>133</c:v>
                </c:pt>
                <c:pt idx="5">
                  <c:v>175.5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FA-4901-9A1A-9543EB491AA4}"/>
            </c:ext>
          </c:extLst>
        </c:ser>
        <c:ser>
          <c:idx val="6"/>
          <c:order val="6"/>
          <c:spPr>
            <a:ln w="28575">
              <a:solidFill>
                <a:schemeClr val="accent4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scratch!$Y$11:$Y$16</c:f>
              <c:numCache>
                <c:formatCode>General</c:formatCode>
                <c:ptCount val="6"/>
                <c:pt idx="0">
                  <c:v>1.8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scratch!$AE$11:$AE$16</c:f>
              <c:numCache>
                <c:formatCode>General</c:formatCode>
                <c:ptCount val="6"/>
                <c:pt idx="0">
                  <c:v>316</c:v>
                </c:pt>
                <c:pt idx="1">
                  <c:v>308</c:v>
                </c:pt>
                <c:pt idx="2">
                  <c:v>308</c:v>
                </c:pt>
                <c:pt idx="3">
                  <c:v>258</c:v>
                </c:pt>
                <c:pt idx="4">
                  <c:v>233</c:v>
                </c:pt>
                <c:pt idx="5">
                  <c:v>190.5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FA-4901-9A1A-9543EB491AA4}"/>
            </c:ext>
          </c:extLst>
        </c:ser>
        <c:ser>
          <c:idx val="8"/>
          <c:order val="7"/>
          <c:tx>
            <c:v>Lost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2232E9AD-7B60-48EF-98C7-8803699AAB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DFA-4901-9A1A-9543EB491AA4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7E0D994A-1565-4A23-AFAA-6A6C4B2A65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DFA-4901-9A1A-9543EB491AA4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64A5110-6103-4034-BF05-690CB9E41A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scratch!$Q$13:$Q$15</c:f>
              <c:numCache>
                <c:formatCode>General</c:formatCode>
                <c:ptCount val="3"/>
                <c:pt idx="0">
                  <c:v>2.4500000000000002</c:v>
                </c:pt>
                <c:pt idx="1">
                  <c:v>3.45</c:v>
                </c:pt>
                <c:pt idx="2">
                  <c:v>4.45</c:v>
                </c:pt>
              </c:numCache>
            </c:numRef>
          </c:xVal>
          <c:yVal>
            <c:numRef>
              <c:f>scratch!$R$13:$R$15</c:f>
              <c:numCache>
                <c:formatCode>General</c:formatCode>
                <c:ptCount val="3"/>
                <c:pt idx="0">
                  <c:v>147.864</c:v>
                </c:pt>
                <c:pt idx="1">
                  <c:v>147.864</c:v>
                </c:pt>
                <c:pt idx="2">
                  <c:v>147.864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scratch!$O$13:$O$15</c15:f>
                <c15:dlblRangeCache>
                  <c:ptCount val="3"/>
                  <c:pt idx="0">
                    <c:v>LOST 20</c:v>
                  </c:pt>
                  <c:pt idx="1">
                    <c:v>LOST 15</c:v>
                  </c:pt>
                  <c:pt idx="2">
                    <c:v>LOST 35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8DFA-4901-9A1A-9543EB491AA4}"/>
            </c:ext>
          </c:extLst>
        </c:ser>
        <c:ser>
          <c:idx val="9"/>
          <c:order val="8"/>
          <c:tx>
            <c:v>Uqualified</c:v>
          </c:tx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C12246B0-D357-45C1-AB66-DD32C3F0DC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scratch!$V$13</c:f>
              <c:numCache>
                <c:formatCode>General</c:formatCode>
                <c:ptCount val="1"/>
                <c:pt idx="0">
                  <c:v>2.4500000000000002</c:v>
                </c:pt>
              </c:numCache>
            </c:numRef>
          </c:xVal>
          <c:yVal>
            <c:numRef>
              <c:f>scratch!$W$13</c:f>
              <c:numCache>
                <c:formatCode>General</c:formatCode>
                <c:ptCount val="1"/>
                <c:pt idx="0">
                  <c:v>135.96899999999999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scratch!$T$13</c15:f>
                <c15:dlblRangeCache>
                  <c:ptCount val="1"/>
                  <c:pt idx="0">
                    <c:v>UNQUALIFIED 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8DFA-4901-9A1A-9543EB491AA4}"/>
            </c:ext>
          </c:extLst>
        </c:ser>
        <c:ser>
          <c:idx val="10"/>
          <c:order val="9"/>
          <c:tx>
            <c:v>Won Dot</c:v>
          </c:tx>
          <c:marker>
            <c:symbol val="circle"/>
            <c:size val="62"/>
            <c:spPr>
              <a:solidFill>
                <a:schemeClr val="accent4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442B313F-AEFF-4135-B6B1-950E5A28D4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30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scratch!$L$17</c:f>
              <c:numCache>
                <c:formatCode>General</c:formatCode>
                <c:ptCount val="1"/>
                <c:pt idx="0">
                  <c:v>6.44</c:v>
                </c:pt>
              </c:numCache>
            </c:numRef>
          </c:xVal>
          <c:yVal>
            <c:numRef>
              <c:f>scratch!$M$17</c:f>
              <c:numCache>
                <c:formatCode>General</c:formatCode>
                <c:ptCount val="1"/>
                <c:pt idx="0">
                  <c:v>183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scratch!$K$17</c15:f>
                <c15:dlblRangeCache>
                  <c:ptCount val="1"/>
                  <c:pt idx="0">
                    <c:v>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8DFA-4901-9A1A-9543EB491AA4}"/>
            </c:ext>
          </c:extLst>
        </c:ser>
        <c:ser>
          <c:idx val="11"/>
          <c:order val="10"/>
          <c:tx>
            <c:v>Percentages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D7130351-DCC1-431F-A879-D11202187C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DFA-4901-9A1A-9543EB491AA4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49E8448C-C457-4F61-A157-0871DE89EE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DFA-4901-9A1A-9543EB491AA4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C47689F8-4812-4964-B1C2-EEC668937C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DFA-4901-9A1A-9543EB491AA4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6B6B674E-9376-471D-A216-B7A771E888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1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scratch!$G$13:$G$16</c:f>
              <c:numCache>
                <c:formatCode>General</c:formatCode>
                <c:ptCount val="4"/>
                <c:pt idx="0">
                  <c:v>2.4500000000000002</c:v>
                </c:pt>
                <c:pt idx="1">
                  <c:v>3.45</c:v>
                </c:pt>
                <c:pt idx="2">
                  <c:v>4.45</c:v>
                </c:pt>
                <c:pt idx="3">
                  <c:v>5.3500000000000005</c:v>
                </c:pt>
              </c:numCache>
            </c:numRef>
          </c:xVal>
          <c:yVal>
            <c:numRef>
              <c:f>scratch!$H$13:$H$16</c:f>
              <c:numCache>
                <c:formatCode>General</c:formatCode>
                <c:ptCount val="4"/>
                <c:pt idx="0">
                  <c:v>190.0455</c:v>
                </c:pt>
                <c:pt idx="1">
                  <c:v>190.0455</c:v>
                </c:pt>
                <c:pt idx="2">
                  <c:v>190.0455</c:v>
                </c:pt>
                <c:pt idx="3">
                  <c:v>190.0455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scratch!$E$13:$E$16</c15:f>
                <c15:dlblRangeCache>
                  <c:ptCount val="4"/>
                  <c:pt idx="0">
                    <c:v>100%</c:v>
                  </c:pt>
                  <c:pt idx="1">
                    <c:v>60%</c:v>
                  </c:pt>
                  <c:pt idx="2">
                    <c:v>40%</c:v>
                  </c:pt>
                  <c:pt idx="3">
                    <c:v>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8DFA-4901-9A1A-9543EB491AA4}"/>
            </c:ext>
          </c:extLst>
        </c:ser>
        <c:ser>
          <c:idx val="7"/>
          <c:order val="11"/>
          <c:tx>
            <c:v>Stage Totals 2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A850DED0-AFC6-4600-ADE7-82F8DF96C3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DFA-4901-9A1A-9543EB491AA4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AC663DC7-EEE1-41A5-AED6-971158CC0D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DFA-4901-9A1A-9543EB491AA4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0087D185-0855-4249-834D-04082EC021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DFA-4901-9A1A-9543EB491AA4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B8E5A379-C420-4DEF-B74D-4B6CBC77A3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scratch!$L$13:$L$16</c:f>
              <c:numCache>
                <c:formatCode>General</c:formatCode>
                <c:ptCount val="4"/>
                <c:pt idx="0">
                  <c:v>2.4500000000000002</c:v>
                </c:pt>
                <c:pt idx="1">
                  <c:v>3.45</c:v>
                </c:pt>
                <c:pt idx="2">
                  <c:v>4.45</c:v>
                </c:pt>
                <c:pt idx="3">
                  <c:v>5.3500000000000005</c:v>
                </c:pt>
              </c:numCache>
            </c:numRef>
          </c:xVal>
          <c:yVal>
            <c:numRef>
              <c:f>scratch!$M$13:$M$16</c:f>
              <c:numCache>
                <c:formatCode>General</c:formatCode>
                <c:ptCount val="4"/>
                <c:pt idx="0">
                  <c:v>175.9545</c:v>
                </c:pt>
                <c:pt idx="1">
                  <c:v>175.9545</c:v>
                </c:pt>
                <c:pt idx="2">
                  <c:v>175.9545</c:v>
                </c:pt>
                <c:pt idx="3">
                  <c:v>175.9545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scratch!$J$13:$J$16</c15:f>
                <c15:dlblRangeCache>
                  <c:ptCount val="4"/>
                  <c:pt idx="0">
                    <c:v>IDENTIFIED 250</c:v>
                  </c:pt>
                  <c:pt idx="1">
                    <c:v>CONTACTED 150</c:v>
                  </c:pt>
                  <c:pt idx="2">
                    <c:v>DISCUSSION 100</c:v>
                  </c:pt>
                  <c:pt idx="3">
                    <c:v>WON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8DFA-4901-9A1A-9543EB491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66384"/>
        <c:axId val="510966776"/>
      </c:scatterChart>
      <c:catAx>
        <c:axId val="510966384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10966776"/>
        <c:crosses val="autoZero"/>
        <c:auto val="1"/>
        <c:lblAlgn val="ctr"/>
        <c:lblOffset val="100"/>
        <c:noMultiLvlLbl val="1"/>
      </c:catAx>
      <c:valAx>
        <c:axId val="51096677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096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0</xdr:row>
      <xdr:rowOff>0</xdr:rowOff>
    </xdr:from>
    <xdr:to>
      <xdr:col>15</xdr:col>
      <xdr:colOff>609600</xdr:colOff>
      <xdr:row>14</xdr:row>
      <xdr:rowOff>85724</xdr:rowOff>
    </xdr:to>
    <xdr:graphicFrame macro="">
      <xdr:nvGraphicFramePr>
        <xdr:cNvPr id="3" name="Sales Funnel" descr="Sales funnel chart showing sales stages and corresponding dat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</xdr:colOff>
      <xdr:row>8</xdr:row>
      <xdr:rowOff>38101</xdr:rowOff>
    </xdr:from>
    <xdr:to>
      <xdr:col>5</xdr:col>
      <xdr:colOff>19050</xdr:colOff>
      <xdr:row>10</xdr:row>
      <xdr:rowOff>200025</xdr:rowOff>
    </xdr:to>
    <xdr:grpSp>
      <xdr:nvGrpSpPr>
        <xdr:cNvPr id="6" name="Tip" descr="Enter your figures in the cells above to update the sales funnel 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323851" y="3619501"/>
          <a:ext cx="4095749" cy="638174"/>
          <a:chOff x="323851" y="3762376"/>
          <a:chExt cx="3609974" cy="457200"/>
        </a:xfrm>
      </xdr:grpSpPr>
      <xdr:sp macro="" textlink="">
        <xdr:nvSpPr>
          <xdr:cNvPr id="2" name="Rectangle 1" descr="Brackets surrounding tip text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23851" y="3810000"/>
            <a:ext cx="3600450" cy="352425"/>
          </a:xfrm>
          <a:prstGeom prst="rect">
            <a:avLst/>
          </a:prstGeom>
          <a:noFill/>
          <a:ln>
            <a:solidFill>
              <a:schemeClr val="accent4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" name="Rectangle 3" descr="Tip text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76250" y="3762376"/>
            <a:ext cx="3314700" cy="457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" name="Rectangle 4" descr="Tip text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61950" y="3819525"/>
            <a:ext cx="35718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accent4">
                    <a:lumMod val="50000"/>
                  </a:schemeClr>
                </a:solidFill>
              </a:rPr>
              <a:t>TIP</a:t>
            </a:r>
            <a:r>
              <a:rPr lang="en-US" sz="1100">
                <a:solidFill>
                  <a:schemeClr val="accent4">
                    <a:lumMod val="50000"/>
                  </a:schemeClr>
                </a:solidFill>
              </a:rPr>
              <a:t>: Enter your figures in the cells above to update the sales funnel chart.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sthe\Downloads\Templates-without-5-rows-and-author\Templates\Business\Blue%20mileage%20and%20expense%20re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Mileage Log and Expense Report"/>
      <sheetName val="Blue mileage and expense report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Sales Pipeline">
      <a:dk1>
        <a:sysClr val="windowText" lastClr="000000"/>
      </a:dk1>
      <a:lt1>
        <a:sysClr val="window" lastClr="FFFFFF"/>
      </a:lt1>
      <a:dk2>
        <a:srgbClr val="1B2C2E"/>
      </a:dk2>
      <a:lt2>
        <a:srgbClr val="EBEBEB"/>
      </a:lt2>
      <a:accent1>
        <a:srgbClr val="FFB54A"/>
      </a:accent1>
      <a:accent2>
        <a:srgbClr val="ED5200"/>
      </a:accent2>
      <a:accent3>
        <a:srgbClr val="CF2E4B"/>
      </a:accent3>
      <a:accent4>
        <a:srgbClr val="5F1A47"/>
      </a:accent4>
      <a:accent5>
        <a:srgbClr val="A8CE41"/>
      </a:accent5>
      <a:accent6>
        <a:srgbClr val="18B7B3"/>
      </a:accent6>
      <a:hlink>
        <a:srgbClr val="18B7B3"/>
      </a:hlink>
      <a:folHlink>
        <a:srgbClr val="5F1A47"/>
      </a:folHlink>
    </a:clrScheme>
    <a:fontScheme name="20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P14"/>
  <sheetViews>
    <sheetView showGridLines="0" tabSelected="1" zoomScaleNormal="100" workbookViewId="0"/>
  </sheetViews>
  <sheetFormatPr defaultRowHeight="18.75" customHeight="1" x14ac:dyDescent="0.3"/>
  <cols>
    <col min="1" max="1" width="4.25" customWidth="1"/>
    <col min="2" max="2" width="14.625" customWidth="1"/>
    <col min="3" max="3" width="13.625" customWidth="1"/>
    <col min="4" max="4" width="8.5" customWidth="1"/>
    <col min="5" max="5" width="16.75" customWidth="1"/>
    <col min="6" max="6" width="13.625" customWidth="1"/>
  </cols>
  <sheetData>
    <row r="1" spans="2:16" ht="104.25" customHeight="1" x14ac:dyDescent="0.6">
      <c r="B1" s="23" t="s">
        <v>11</v>
      </c>
      <c r="C1" s="23"/>
      <c r="D1" s="23"/>
      <c r="E1" s="23"/>
      <c r="F1" s="22" t="s">
        <v>30</v>
      </c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2:16" ht="65.25" customHeight="1" x14ac:dyDescent="0.3">
      <c r="B2" s="24" t="s">
        <v>12</v>
      </c>
      <c r="C2" s="24"/>
      <c r="D2" s="24"/>
      <c r="E2" s="24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ht="18.75" customHeight="1" x14ac:dyDescent="0.3">
      <c r="B3" s="9" t="s">
        <v>7</v>
      </c>
      <c r="C3" s="16" t="s">
        <v>8</v>
      </c>
      <c r="D3" s="16" t="s">
        <v>9</v>
      </c>
      <c r="E3" s="16" t="s">
        <v>10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2:16" ht="18.75" customHeight="1" x14ac:dyDescent="0.3">
      <c r="B4" s="12" t="s">
        <v>0</v>
      </c>
      <c r="C4" s="17">
        <v>250</v>
      </c>
      <c r="D4" s="17">
        <v>20</v>
      </c>
      <c r="E4" s="19">
        <v>9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2:16" ht="18.75" customHeight="1" x14ac:dyDescent="0.3">
      <c r="B5" s="10" t="s">
        <v>1</v>
      </c>
      <c r="C5" s="18">
        <v>150</v>
      </c>
      <c r="D5" s="18">
        <v>15</v>
      </c>
      <c r="E5" s="3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2:16" ht="18.75" customHeight="1" x14ac:dyDescent="0.3">
      <c r="B6" s="13" t="s">
        <v>2</v>
      </c>
      <c r="C6" s="4">
        <v>100</v>
      </c>
      <c r="D6" s="4">
        <v>35</v>
      </c>
      <c r="E6" s="5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2:16" ht="18.75" customHeight="1" x14ac:dyDescent="0.3">
      <c r="B7" s="11" t="s">
        <v>3</v>
      </c>
      <c r="C7" s="6">
        <v>15</v>
      </c>
      <c r="D7" s="7"/>
      <c r="E7" s="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2:16" ht="18.75" customHeight="1" thickBot="1" x14ac:dyDescent="0.35"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2:16" ht="18.75" customHeight="1" thickTop="1" x14ac:dyDescent="0.3">
      <c r="B9" s="20" t="s">
        <v>29</v>
      </c>
      <c r="C9" s="20"/>
      <c r="D9" s="20"/>
      <c r="E9" s="20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2:16" ht="18.75" customHeight="1" x14ac:dyDescent="0.3">
      <c r="B10" s="21"/>
      <c r="C10" s="21"/>
      <c r="D10" s="21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2:16" ht="18.75" customHeight="1" x14ac:dyDescent="0.3"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2:16" ht="18.75" customHeight="1" x14ac:dyDescent="0.3"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2:16" ht="18.75" customHeight="1" x14ac:dyDescent="0.3"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2:16" ht="18.75" customHeight="1" x14ac:dyDescent="0.3"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</sheetData>
  <mergeCells count="4">
    <mergeCell ref="B9:E10"/>
    <mergeCell ref="F1:P14"/>
    <mergeCell ref="B1:E1"/>
    <mergeCell ref="B2:E2"/>
  </mergeCells>
  <dataValidations xWindow="34" yWindow="315" count="7">
    <dataValidation allowBlank="1" showInputMessage="1" showErrorMessage="1" prompt="Create a sales funnel chart in this Sales Pipeline worksheet. Enter details in cells B4 through E7. The chart is automatically updated in cell F1" sqref="A1"/>
    <dataValidation allowBlank="1" showInputMessage="1" showErrorMessage="1" prompt="Title of this worksheet is in this cell" sqref="B1:E1"/>
    <dataValidation allowBlank="1" showInputMessage="1" showErrorMessage="1" prompt="Subtitle of this worksheet is in this cell. Customize sales stages and enter details in cells below to update sales funnel chart at right" sqref="B2:E2"/>
    <dataValidation allowBlank="1" showInputMessage="1" showErrorMessage="1" prompt="Customize or enter new stages in this column under this heading" sqref="B3"/>
    <dataValidation allowBlank="1" showInputMessage="1" showErrorMessage="1" prompt="Enter sales Prospects in this column under this heading" sqref="C3"/>
    <dataValidation allowBlank="1" showInputMessage="1" showErrorMessage="1" prompt="Enter Lost sales deals in this column under this heading" sqref="D3"/>
    <dataValidation allowBlank="1" showInputMessage="1" showErrorMessage="1" prompt="Enter Unqualified sales in this column under this heading" sqref="E3"/>
  </dataValidations>
  <printOptions horizontalCentered="1" verticalCentered="1"/>
  <pageMargins left="0.45" right="0.45" top="0.75" bottom="0.75" header="0.3" footer="0.3"/>
  <pageSetup scale="73" fitToHeight="0" orientation="landscape" r:id="rId1"/>
  <headerFooter differentFirst="1"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selection activeCell="A2" sqref="A2"/>
    </sheetView>
  </sheetViews>
  <sheetFormatPr defaultRowHeight="16.5" x14ac:dyDescent="0.3"/>
  <cols>
    <col min="2" max="2" width="11.25" customWidth="1"/>
    <col min="5" max="5" width="17.75" customWidth="1"/>
    <col min="6" max="6" width="9" customWidth="1"/>
    <col min="9" max="9" width="6.25" customWidth="1"/>
    <col min="10" max="10" width="17.75" customWidth="1"/>
    <col min="11" max="11" width="9" customWidth="1"/>
    <col min="12" max="13" width="9.25" customWidth="1"/>
    <col min="14" max="14" width="6.25" customWidth="1"/>
    <col min="15" max="15" width="17.75" customWidth="1"/>
    <col min="16" max="16" width="9.25" customWidth="1"/>
    <col min="17" max="17" width="9" customWidth="1"/>
    <col min="19" max="19" width="6.25" customWidth="1"/>
    <col min="20" max="20" width="17.75" customWidth="1"/>
    <col min="21" max="22" width="9" customWidth="1"/>
    <col min="28" max="28" width="10.25" customWidth="1"/>
    <col min="29" max="29" width="16.375" customWidth="1"/>
  </cols>
  <sheetData>
    <row r="1" spans="1:36" x14ac:dyDescent="0.3">
      <c r="A1" t="s">
        <v>5</v>
      </c>
    </row>
    <row r="7" spans="1:36" x14ac:dyDescent="0.3">
      <c r="B7" t="s">
        <v>18</v>
      </c>
      <c r="C7">
        <f>AVERAGE(AD13:AE13)</f>
        <v>183</v>
      </c>
    </row>
    <row r="9" spans="1:36" x14ac:dyDescent="0.3">
      <c r="AD9">
        <f>AA12/2+8+50</f>
        <v>183</v>
      </c>
    </row>
    <row r="10" spans="1:36" x14ac:dyDescent="0.3">
      <c r="E10" s="14" t="s">
        <v>17</v>
      </c>
      <c r="F10" s="14"/>
      <c r="G10" s="14"/>
      <c r="H10" s="14"/>
      <c r="J10" s="14" t="s">
        <v>22</v>
      </c>
      <c r="K10" s="14"/>
      <c r="L10" s="14"/>
      <c r="M10" s="14"/>
      <c r="O10" s="14" t="s">
        <v>25</v>
      </c>
      <c r="P10" s="14"/>
      <c r="Q10" s="14"/>
      <c r="R10" s="14"/>
      <c r="T10" s="14" t="s">
        <v>26</v>
      </c>
      <c r="U10" s="14"/>
      <c r="V10" s="14"/>
      <c r="W10" s="14"/>
      <c r="Y10" s="14" t="s">
        <v>28</v>
      </c>
    </row>
    <row r="11" spans="1:36" x14ac:dyDescent="0.3">
      <c r="B11" t="s">
        <v>6</v>
      </c>
      <c r="C11" s="1" t="s">
        <v>19</v>
      </c>
      <c r="E11" t="s">
        <v>23</v>
      </c>
      <c r="G11" s="1">
        <v>0.45</v>
      </c>
      <c r="H11" s="1">
        <f>3.85%*C7</f>
        <v>7.0454999999999997</v>
      </c>
      <c r="J11" t="s">
        <v>23</v>
      </c>
      <c r="L11" s="1">
        <v>0.45</v>
      </c>
      <c r="M11" s="1">
        <f>-3.85%*C7</f>
        <v>-7.0454999999999997</v>
      </c>
      <c r="O11" t="s">
        <v>23</v>
      </c>
      <c r="Q11" s="1">
        <v>0.45</v>
      </c>
      <c r="R11" s="1">
        <f>-19.2%*C7</f>
        <v>-35.136000000000003</v>
      </c>
      <c r="T11" t="s">
        <v>23</v>
      </c>
      <c r="V11" s="1">
        <v>0.45</v>
      </c>
      <c r="W11" s="1">
        <f>-25.7%*C7</f>
        <v>-47.030999999999999</v>
      </c>
      <c r="Y11">
        <v>1.8</v>
      </c>
      <c r="AD11">
        <f>AD12-8</f>
        <v>50</v>
      </c>
      <c r="AE11">
        <f>AE12+8</f>
        <v>316</v>
      </c>
    </row>
    <row r="12" spans="1:36" x14ac:dyDescent="0.3">
      <c r="B12" t="s">
        <v>20</v>
      </c>
      <c r="E12" s="1" t="s">
        <v>24</v>
      </c>
      <c r="F12" s="1" t="s">
        <v>27</v>
      </c>
      <c r="G12" s="1" t="s">
        <v>19</v>
      </c>
      <c r="H12" s="1" t="s">
        <v>4</v>
      </c>
      <c r="J12" s="1" t="s">
        <v>24</v>
      </c>
      <c r="K12" s="1" t="s">
        <v>27</v>
      </c>
      <c r="L12" s="1" t="s">
        <v>19</v>
      </c>
      <c r="M12" s="1" t="s">
        <v>4</v>
      </c>
      <c r="O12" s="1" t="s">
        <v>24</v>
      </c>
      <c r="P12" s="1" t="s">
        <v>27</v>
      </c>
      <c r="Q12" s="1" t="s">
        <v>19</v>
      </c>
      <c r="R12" s="1" t="s">
        <v>4</v>
      </c>
      <c r="T12" s="1" t="s">
        <v>24</v>
      </c>
      <c r="U12" s="1" t="s">
        <v>27</v>
      </c>
      <c r="V12" s="1" t="s">
        <v>19</v>
      </c>
      <c r="W12" s="1" t="s">
        <v>4</v>
      </c>
      <c r="Y12">
        <v>2</v>
      </c>
      <c r="AA12">
        <f>K13</f>
        <v>250</v>
      </c>
      <c r="AB12" t="s">
        <v>0</v>
      </c>
      <c r="AD12">
        <f>-AA12/2+$AD$9</f>
        <v>58</v>
      </c>
      <c r="AE12">
        <f>AA12/2+$AD$9</f>
        <v>308</v>
      </c>
      <c r="AG12">
        <f>AE12</f>
        <v>308</v>
      </c>
      <c r="AH12">
        <v>0</v>
      </c>
      <c r="AI12">
        <v>0</v>
      </c>
      <c r="AJ12">
        <v>0</v>
      </c>
    </row>
    <row r="13" spans="1:36" x14ac:dyDescent="0.3">
      <c r="B13" t="s">
        <v>0</v>
      </c>
      <c r="C13">
        <v>2</v>
      </c>
      <c r="E13" s="2">
        <f>F13</f>
        <v>1</v>
      </c>
      <c r="F13" s="2">
        <v>1</v>
      </c>
      <c r="G13" s="1">
        <f>$C13+G$11</f>
        <v>2.4500000000000002</v>
      </c>
      <c r="H13" s="1">
        <f>$C$7+$H$11</f>
        <v>190.0455</v>
      </c>
      <c r="J13" s="1" t="str">
        <f>UPPER(B13)&amp;" "&amp;K13</f>
        <v>IDENTIFIED 250</v>
      </c>
      <c r="K13" s="15">
        <f>'Campaign Sales Funnel'!C4</f>
        <v>250</v>
      </c>
      <c r="L13" s="1">
        <f>$C13+L$11</f>
        <v>2.4500000000000002</v>
      </c>
      <c r="M13" s="1">
        <f>$C$7+$M$11</f>
        <v>175.9545</v>
      </c>
      <c r="O13" s="1" t="str">
        <f>"LOST " &amp; P13</f>
        <v>LOST 20</v>
      </c>
      <c r="P13" s="15">
        <f>'Campaign Sales Funnel'!D4</f>
        <v>20</v>
      </c>
      <c r="Q13" s="1">
        <f>$C13+Q$11</f>
        <v>2.4500000000000002</v>
      </c>
      <c r="R13" s="1">
        <f>$C$7+$R$11</f>
        <v>147.864</v>
      </c>
      <c r="T13" s="1" t="str">
        <f>"UNQUALIFIED "&amp;U13</f>
        <v>UNQUALIFIED 9</v>
      </c>
      <c r="U13" s="15">
        <f>'Campaign Sales Funnel'!E4</f>
        <v>9</v>
      </c>
      <c r="V13" s="1">
        <f>$C13+V$11</f>
        <v>2.4500000000000002</v>
      </c>
      <c r="W13" s="1">
        <f>$C$7+$W$11</f>
        <v>135.96899999999999</v>
      </c>
      <c r="Y13">
        <f>Y12+1</f>
        <v>3</v>
      </c>
      <c r="AB13" t="s">
        <v>13</v>
      </c>
      <c r="AD13">
        <f>-K13/2+$AD$9</f>
        <v>58</v>
      </c>
      <c r="AE13">
        <f>K13/2+$AD$9</f>
        <v>308</v>
      </c>
      <c r="AG13">
        <f>AE13</f>
        <v>308</v>
      </c>
      <c r="AH13">
        <f>AE13</f>
        <v>308</v>
      </c>
      <c r="AI13">
        <v>0</v>
      </c>
      <c r="AJ13">
        <v>0</v>
      </c>
    </row>
    <row r="14" spans="1:36" x14ac:dyDescent="0.3">
      <c r="B14" t="s">
        <v>1</v>
      </c>
      <c r="C14">
        <v>3</v>
      </c>
      <c r="E14" s="2">
        <f>F14</f>
        <v>0.6</v>
      </c>
      <c r="F14" s="2">
        <f>'Campaign Sales Funnel'!C5/'Campaign Sales Funnel'!$C$4</f>
        <v>0.6</v>
      </c>
      <c r="G14" s="1">
        <f>$C14+G$11</f>
        <v>3.45</v>
      </c>
      <c r="H14" s="1">
        <f>$C$7+$H$11</f>
        <v>190.0455</v>
      </c>
      <c r="J14" s="1" t="str">
        <f>UPPER(B14)&amp;" "&amp;K14</f>
        <v>CONTACTED 150</v>
      </c>
      <c r="K14" s="15">
        <f>'Campaign Sales Funnel'!C5</f>
        <v>150</v>
      </c>
      <c r="L14" s="1">
        <f>$C14+L$11</f>
        <v>3.45</v>
      </c>
      <c r="M14" s="1">
        <f>$C$7+$M$11</f>
        <v>175.9545</v>
      </c>
      <c r="O14" s="1" t="str">
        <f>"LOST " &amp; P14</f>
        <v>LOST 15</v>
      </c>
      <c r="P14" s="15">
        <f>'Campaign Sales Funnel'!D5</f>
        <v>15</v>
      </c>
      <c r="Q14" s="1">
        <f>$C14+Q$11</f>
        <v>3.45</v>
      </c>
      <c r="R14" s="1">
        <f>$C$7+$R$11</f>
        <v>147.864</v>
      </c>
      <c r="T14" s="1"/>
      <c r="U14" s="1"/>
      <c r="V14" s="1"/>
      <c r="W14" s="1"/>
      <c r="Y14">
        <f>Y13+1</f>
        <v>4</v>
      </c>
      <c r="AB14" t="s">
        <v>14</v>
      </c>
      <c r="AD14">
        <f>-K14/2+$AD$9</f>
        <v>108</v>
      </c>
      <c r="AE14">
        <f>K14/2+$AD$9</f>
        <v>258</v>
      </c>
      <c r="AH14">
        <f>AE14</f>
        <v>258</v>
      </c>
      <c r="AI14">
        <f>AE14</f>
        <v>258</v>
      </c>
      <c r="AJ14">
        <v>0</v>
      </c>
    </row>
    <row r="15" spans="1:36" x14ac:dyDescent="0.3">
      <c r="B15" t="s">
        <v>2</v>
      </c>
      <c r="C15">
        <v>4</v>
      </c>
      <c r="E15" s="2">
        <f>F15</f>
        <v>0.4</v>
      </c>
      <c r="F15" s="2">
        <f>'Campaign Sales Funnel'!C6/'Campaign Sales Funnel'!$C$4</f>
        <v>0.4</v>
      </c>
      <c r="G15" s="1">
        <f>$C15+G$11</f>
        <v>4.45</v>
      </c>
      <c r="H15" s="1">
        <f>$C$7+$H$11</f>
        <v>190.0455</v>
      </c>
      <c r="J15" s="1" t="str">
        <f>UPPER(B15)&amp;" "&amp;K15</f>
        <v>DISCUSSION 100</v>
      </c>
      <c r="K15" s="15">
        <f>'Campaign Sales Funnel'!C6</f>
        <v>100</v>
      </c>
      <c r="L15" s="1">
        <f>$C15+L$11</f>
        <v>4.45</v>
      </c>
      <c r="M15" s="1">
        <f>$C$7+$M$11</f>
        <v>175.9545</v>
      </c>
      <c r="O15" s="1" t="str">
        <f>"LOST " &amp; P15</f>
        <v>LOST 35</v>
      </c>
      <c r="P15" s="15">
        <f>'Campaign Sales Funnel'!D6</f>
        <v>35</v>
      </c>
      <c r="Q15" s="1">
        <f>$C15+Q$11</f>
        <v>4.45</v>
      </c>
      <c r="R15" s="1">
        <f>$C$7+$R$11</f>
        <v>147.864</v>
      </c>
      <c r="T15" s="1"/>
      <c r="U15" s="1"/>
      <c r="V15" s="1"/>
      <c r="W15" s="1"/>
      <c r="Y15">
        <f>Y14+1</f>
        <v>5</v>
      </c>
      <c r="AB15" t="s">
        <v>15</v>
      </c>
      <c r="AD15">
        <f>-K15/2+$AD$9</f>
        <v>133</v>
      </c>
      <c r="AE15">
        <f>K15/2+$AD$9</f>
        <v>233</v>
      </c>
      <c r="AI15">
        <f>AE15</f>
        <v>233</v>
      </c>
      <c r="AJ15">
        <f>AE15</f>
        <v>233</v>
      </c>
    </row>
    <row r="16" spans="1:36" x14ac:dyDescent="0.3">
      <c r="B16" t="s">
        <v>3</v>
      </c>
      <c r="C16">
        <v>5</v>
      </c>
      <c r="E16" s="2">
        <f>F16</f>
        <v>0.06</v>
      </c>
      <c r="F16" s="2">
        <f>'Campaign Sales Funnel'!C7/'Campaign Sales Funnel'!$C$4</f>
        <v>0.06</v>
      </c>
      <c r="G16" s="1">
        <f>$C16+G$11 - 0.1</f>
        <v>5.3500000000000005</v>
      </c>
      <c r="H16" s="1">
        <f>$C$7+$H$11</f>
        <v>190.0455</v>
      </c>
      <c r="J16" s="1" t="str">
        <f>UPPER(B16)</f>
        <v>WON</v>
      </c>
      <c r="K16" s="15">
        <f>'Campaign Sales Funnel'!C7</f>
        <v>15</v>
      </c>
      <c r="L16" s="1">
        <f>$C16+L$11 -0.1</f>
        <v>5.3500000000000005</v>
      </c>
      <c r="M16" s="1">
        <f>$C$7+$M$11</f>
        <v>175.9545</v>
      </c>
      <c r="O16" s="1"/>
      <c r="P16" s="1"/>
      <c r="Q16" s="1"/>
      <c r="R16" s="1"/>
      <c r="T16" s="1"/>
      <c r="U16" s="1"/>
      <c r="V16" s="1"/>
      <c r="W16" s="1"/>
      <c r="Y16">
        <f>Y15+1</f>
        <v>6</v>
      </c>
      <c r="AB16" t="s">
        <v>16</v>
      </c>
      <c r="AD16">
        <f>-K16/2+$AD$9</f>
        <v>175.5</v>
      </c>
      <c r="AE16">
        <f>K16/2+$AD$9</f>
        <v>190.5</v>
      </c>
      <c r="AJ16">
        <f>AE16</f>
        <v>190.5</v>
      </c>
    </row>
    <row r="17" spans="2:13" x14ac:dyDescent="0.3">
      <c r="B17" t="s">
        <v>21</v>
      </c>
      <c r="C17">
        <v>6</v>
      </c>
      <c r="K17" s="1">
        <f>K16</f>
        <v>15</v>
      </c>
      <c r="L17" s="1">
        <v>6.44</v>
      </c>
      <c r="M17" s="1">
        <f>C7</f>
        <v>183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Campaign Sales Funnel</vt:lpstr>
      <vt:lpstr>scratch</vt:lpstr>
      <vt:lpstr>TitleRegion1..E7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https://templates.office.com/</dc:creator>
  <cp:lastModifiedBy>Presage Operations</cp:lastModifiedBy>
  <dcterms:created xsi:type="dcterms:W3CDTF">2017-12-20T12:16:51Z</dcterms:created>
  <dcterms:modified xsi:type="dcterms:W3CDTF">2022-11-07T14:52:44Z</dcterms:modified>
</cp:coreProperties>
</file>