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SCIENCE\Excel Templates\files\"/>
    </mc:Choice>
  </mc:AlternateContent>
  <bookViews>
    <workbookView xWindow="0" yWindow="0" windowWidth="21600" windowHeight="10185"/>
  </bookViews>
  <sheets>
    <sheet name="Bath Remodel Costs" sheetId="2" r:id="rId1"/>
  </sheets>
  <externalReferences>
    <externalReference r:id="rId2"/>
  </externalReferences>
  <definedNames>
    <definedName name="ColumnTitle1">[1]!Expense[[#Headers],[Date]]</definedName>
    <definedName name="Mileage_Total">[1]!Expense[[#Totals],[Mileage]]</definedName>
    <definedName name="Overage">'Bath Remodel Costs'!$H$22</definedName>
    <definedName name="_xlnm.Print_Titles" localSheetId="0">'Bath Remodel Costs'!$3:$4</definedName>
    <definedName name="Reimbursement_Total">[1]!Expense[[#Totals],[Reimbursement]]</definedName>
    <definedName name="Title1">Costs[[#Headers],[Area]]</definedName>
  </definedNames>
  <calcPr calcId="162913" concurrentCalc="0"/>
  <fileRecoveryPr autoRecover="0"/>
</workbook>
</file>

<file path=xl/calcChain.xml><?xml version="1.0" encoding="utf-8"?>
<calcChain xmlns="http://schemas.openxmlformats.org/spreadsheetml/2006/main">
  <c r="F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5" i="2"/>
  <c r="F6" i="2"/>
  <c r="I6" i="2"/>
  <c r="J6" i="2"/>
  <c r="F7" i="2"/>
  <c r="I7" i="2"/>
  <c r="J7" i="2"/>
  <c r="F8" i="2"/>
  <c r="I8" i="2"/>
  <c r="J8" i="2"/>
  <c r="F9" i="2"/>
  <c r="I9" i="2"/>
  <c r="J9" i="2"/>
  <c r="F10" i="2"/>
  <c r="I10" i="2"/>
  <c r="J10" i="2"/>
  <c r="F11" i="2"/>
  <c r="I11" i="2"/>
  <c r="J11" i="2"/>
  <c r="F12" i="2"/>
  <c r="I12" i="2"/>
  <c r="J12" i="2"/>
  <c r="F13" i="2"/>
  <c r="I13" i="2"/>
  <c r="J13" i="2"/>
  <c r="F14" i="2"/>
  <c r="I14" i="2"/>
  <c r="J14" i="2"/>
  <c r="F15" i="2"/>
  <c r="I15" i="2"/>
  <c r="J15" i="2"/>
  <c r="F16" i="2"/>
  <c r="I16" i="2"/>
  <c r="J16" i="2"/>
  <c r="F17" i="2"/>
  <c r="I17" i="2"/>
  <c r="J17" i="2"/>
  <c r="F18" i="2"/>
  <c r="I18" i="2"/>
  <c r="J18" i="2"/>
  <c r="F19" i="2"/>
  <c r="I19" i="2"/>
  <c r="J19" i="2"/>
  <c r="F20" i="2"/>
  <c r="I20" i="2"/>
  <c r="J20" i="2"/>
  <c r="G17" i="2"/>
  <c r="G9" i="2"/>
  <c r="G20" i="2"/>
  <c r="G16" i="2"/>
  <c r="G12" i="2"/>
  <c r="G8" i="2"/>
  <c r="G19" i="2"/>
  <c r="G15" i="2"/>
  <c r="G11" i="2"/>
  <c r="G7" i="2"/>
  <c r="G18" i="2"/>
  <c r="G14" i="2"/>
  <c r="G10" i="2"/>
  <c r="G6" i="2"/>
  <c r="G13" i="2"/>
  <c r="G5" i="2"/>
  <c r="I5" i="2"/>
  <c r="J5" i="2"/>
  <c r="F21" i="2"/>
  <c r="E21" i="2"/>
  <c r="E22" i="2"/>
  <c r="E23" i="2"/>
  <c r="G21" i="2"/>
  <c r="H21" i="2"/>
  <c r="I21" i="2"/>
  <c r="H22" i="2"/>
  <c r="H23" i="2"/>
  <c r="J21" i="2"/>
</calcChain>
</file>

<file path=xl/sharedStrings.xml><?xml version="1.0" encoding="utf-8"?>
<sst xmlns="http://schemas.openxmlformats.org/spreadsheetml/2006/main" count="47" uniqueCount="40">
  <si>
    <t>Bathroom Remodel Costs Worksheet</t>
  </si>
  <si>
    <t>Items</t>
  </si>
  <si>
    <t>Quantity</t>
  </si>
  <si>
    <t>Itemized Cost ($)</t>
  </si>
  <si>
    <t>Total Cost ($)</t>
  </si>
  <si>
    <t>Bath/Shower</t>
  </si>
  <si>
    <t>Estimated</t>
  </si>
  <si>
    <t>Actual</t>
  </si>
  <si>
    <t>Tub, cast iron, 5', standard</t>
  </si>
  <si>
    <t>Shower doors, hinged, standard</t>
  </si>
  <si>
    <t>Showerhead, standard</t>
  </si>
  <si>
    <t>Tub wall surround, standard</t>
  </si>
  <si>
    <t>Cabinets</t>
  </si>
  <si>
    <t>Medicine cabinet 24'', deluxe</t>
  </si>
  <si>
    <t>Modular vanity 30'', standard</t>
  </si>
  <si>
    <t>Countertops</t>
  </si>
  <si>
    <t>Ceramic tile, deluxe (qty. in lin. ft.)</t>
  </si>
  <si>
    <t>Faucets</t>
  </si>
  <si>
    <t>Faucet, bathtub, standard</t>
  </si>
  <si>
    <t>Faucet, shower, single handle, standard</t>
  </si>
  <si>
    <t>Sink faucet, standard</t>
  </si>
  <si>
    <t>Flooring</t>
  </si>
  <si>
    <t>Ceramic tile, standard (qty. in sq. ft.)</t>
  </si>
  <si>
    <t>Hardware</t>
  </si>
  <si>
    <t>Towel bar, standard</t>
  </si>
  <si>
    <t>Toilet Paper holder</t>
  </si>
  <si>
    <t>Lighting</t>
  </si>
  <si>
    <t>Recessed lights, standard</t>
  </si>
  <si>
    <t>Sinks</t>
  </si>
  <si>
    <t>Lavatory, standard</t>
  </si>
  <si>
    <t>Other</t>
  </si>
  <si>
    <t>Subtotal</t>
  </si>
  <si>
    <t>Area</t>
  </si>
  <si>
    <t xml:space="preserve">Estimated </t>
  </si>
  <si>
    <t xml:space="preserve">Actual </t>
  </si>
  <si>
    <t>Unexpected Costs (add 30% estimated)</t>
  </si>
  <si>
    <t>Difference</t>
  </si>
  <si>
    <t xml:space="preserve">Difference </t>
  </si>
  <si>
    <t>Total costs</t>
  </si>
  <si>
    <t xml:space="preserve">NOTE: Difference columns in table will show if actual went over estimated amounts.  Red numbers show went over (negative) and black shows under numbers (positive).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</si>
</sst>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[Red]\(&quot;$&quot;#,##0.00\)"/>
    <numFmt numFmtId="165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4"/>
      <color theme="3"/>
      <name val="Cambria"/>
      <family val="2"/>
      <scheme val="major"/>
    </font>
    <font>
      <b/>
      <sz val="11"/>
      <name val="Calibri"/>
      <family val="2"/>
      <scheme val="minor"/>
    </font>
    <font>
      <sz val="24"/>
      <color theme="3"/>
      <name val="Cambria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Arial"/>
      <family val="2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465926084170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 style="thin">
        <color theme="6" tint="0.39994506668294322"/>
      </left>
      <right/>
      <top style="thin">
        <color theme="6" tint="0.39994506668294322"/>
      </top>
      <bottom style="thin">
        <color theme="6" tint="0.39994506668294322"/>
      </bottom>
      <diagonal/>
    </border>
    <border>
      <left/>
      <right/>
      <top style="thin">
        <color theme="6" tint="0.39994506668294322"/>
      </top>
      <bottom style="thin">
        <color theme="6" tint="0.39994506668294322"/>
      </bottom>
      <diagonal/>
    </border>
    <border>
      <left style="thin">
        <color theme="6" tint="0.39991454817346722"/>
      </left>
      <right/>
      <top/>
      <bottom/>
      <diagonal/>
    </border>
    <border>
      <left/>
      <right style="thin">
        <color theme="6" tint="0.39991454817346722"/>
      </right>
      <top/>
      <bottom/>
      <diagonal/>
    </border>
    <border>
      <left style="thin">
        <color theme="6" tint="0.39991454817346722"/>
      </left>
      <right/>
      <top/>
      <bottom style="thin">
        <color theme="6" tint="0.39994506668294322"/>
      </bottom>
      <diagonal/>
    </border>
    <border>
      <left/>
      <right style="thin">
        <color theme="5" tint="0.39994506668294322"/>
      </right>
      <top/>
      <bottom/>
      <diagonal/>
    </border>
    <border>
      <left style="thin">
        <color theme="6"/>
      </left>
      <right style="thin">
        <color theme="6" tint="0.39991454817346722"/>
      </right>
      <top/>
      <bottom/>
      <diagonal/>
    </border>
    <border>
      <left/>
      <right/>
      <top/>
      <bottom style="thin">
        <color theme="6" tint="0.3999450666829432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6"/>
      </left>
      <right style="thin">
        <color theme="6" tint="0.39994506668294322"/>
      </right>
      <top/>
      <bottom/>
      <diagonal/>
    </border>
    <border>
      <left/>
      <right style="thin">
        <color theme="6" tint="0.39994506668294322"/>
      </right>
      <top/>
      <bottom/>
      <diagonal/>
    </border>
    <border>
      <left/>
      <right style="thin">
        <color theme="6" tint="0.39991454817346722"/>
      </right>
      <top style="thin">
        <color theme="6" tint="0.39994506668294322"/>
      </top>
      <bottom style="thin">
        <color theme="6" tint="0.39994506668294322"/>
      </bottom>
      <diagonal/>
    </border>
  </borders>
  <cellStyleXfs count="17">
    <xf numFmtId="0" fontId="0" fillId="0" borderId="0">
      <alignment wrapText="1"/>
    </xf>
    <xf numFmtId="0" fontId="2" fillId="2" borderId="10">
      <alignment horizontal="center"/>
    </xf>
    <xf numFmtId="1" fontId="1" fillId="0" borderId="12" applyFont="0" applyFill="0">
      <alignment horizontal="right"/>
    </xf>
    <xf numFmtId="165" fontId="1" fillId="0" borderId="0" applyFont="0" applyFill="0" applyBorder="0" applyAlignment="0" applyProtection="0"/>
    <xf numFmtId="164" fontId="1" fillId="0" borderId="0" applyFont="0" applyFill="0" applyBorder="0">
      <alignment horizontal="right"/>
    </xf>
    <xf numFmtId="164" fontId="1" fillId="0" borderId="13" applyFont="0" applyFill="0">
      <alignment horizontal="right"/>
    </xf>
    <xf numFmtId="9" fontId="1" fillId="0" borderId="0" applyFont="0" applyFill="0" applyBorder="0" applyAlignment="0" applyProtection="0"/>
    <xf numFmtId="0" fontId="4" fillId="0" borderId="1"/>
    <xf numFmtId="0" fontId="2" fillId="3" borderId="11">
      <alignment horizontal="center"/>
    </xf>
    <xf numFmtId="0" fontId="3" fillId="4" borderId="0" applyNumberFormat="0" applyFont="0" applyBorder="0">
      <alignment horizontal="center"/>
    </xf>
    <xf numFmtId="0" fontId="5" fillId="0" borderId="0" applyNumberFormat="0" applyFont="0" applyFill="0" applyBorder="0" applyProtection="0">
      <alignment horizontal="center"/>
    </xf>
    <xf numFmtId="164" fontId="2" fillId="0" borderId="3">
      <alignment horizontal="left" indent="5"/>
    </xf>
    <xf numFmtId="0" fontId="2" fillId="0" borderId="2">
      <alignment horizontal="left" wrapText="1"/>
    </xf>
    <xf numFmtId="164" fontId="2" fillId="0" borderId="14" applyFont="0" applyFill="0" applyAlignment="0">
      <alignment horizontal="left" wrapText="1" indent="14"/>
    </xf>
    <xf numFmtId="0" fontId="10" fillId="0" borderId="0" applyNumberFormat="0" applyFill="0" applyBorder="0" applyAlignment="0" applyProtection="0"/>
    <xf numFmtId="0" fontId="11" fillId="0" borderId="0">
      <alignment wrapText="1"/>
    </xf>
    <xf numFmtId="0" fontId="12" fillId="0" borderId="0" applyNumberFormat="0" applyFill="0" applyBorder="0" applyAlignment="0" applyProtection="0">
      <alignment wrapText="1"/>
    </xf>
  </cellStyleXfs>
  <cellXfs count="27">
    <xf numFmtId="0" fontId="0" fillId="0" borderId="0" xfId="0">
      <alignment wrapText="1"/>
    </xf>
    <xf numFmtId="0" fontId="6" fillId="0" borderId="1" xfId="7" applyFont="1"/>
    <xf numFmtId="0" fontId="7" fillId="0" borderId="0" xfId="0" applyFont="1">
      <alignment wrapText="1"/>
    </xf>
    <xf numFmtId="0" fontId="9" fillId="0" borderId="8" xfId="10" applyFont="1" applyBorder="1">
      <alignment horizontal="center"/>
    </xf>
    <xf numFmtId="0" fontId="9" fillId="0" borderId="4" xfId="10" applyNumberFormat="1" applyFont="1" applyBorder="1">
      <alignment horizontal="center"/>
    </xf>
    <xf numFmtId="0" fontId="9" fillId="0" borderId="0" xfId="10" applyNumberFormat="1" applyFont="1" applyBorder="1">
      <alignment horizontal="center"/>
    </xf>
    <xf numFmtId="0" fontId="9" fillId="0" borderId="5" xfId="10" applyNumberFormat="1" applyFont="1" applyBorder="1">
      <alignment horizontal="center"/>
    </xf>
    <xf numFmtId="0" fontId="9" fillId="4" borderId="0" xfId="9" applyNumberFormat="1" applyFont="1">
      <alignment horizontal="center"/>
    </xf>
    <xf numFmtId="0" fontId="9" fillId="4" borderId="0" xfId="9" applyNumberFormat="1" applyFont="1" applyBorder="1">
      <alignment horizontal="center"/>
    </xf>
    <xf numFmtId="0" fontId="9" fillId="4" borderId="7" xfId="9" applyNumberFormat="1" applyFont="1" applyBorder="1">
      <alignment horizontal="center"/>
    </xf>
    <xf numFmtId="1" fontId="7" fillId="0" borderId="12" xfId="2" applyFont="1">
      <alignment horizontal="right"/>
    </xf>
    <xf numFmtId="164" fontId="7" fillId="0" borderId="0" xfId="4" applyFont="1">
      <alignment horizontal="right"/>
    </xf>
    <xf numFmtId="164" fontId="7" fillId="0" borderId="13" xfId="5" applyFont="1">
      <alignment horizontal="right"/>
    </xf>
    <xf numFmtId="0" fontId="7" fillId="0" borderId="12" xfId="0" applyNumberFormat="1" applyFont="1" applyFill="1" applyBorder="1" applyAlignment="1" applyProtection="1">
      <alignment horizontal="right"/>
    </xf>
    <xf numFmtId="164" fontId="7" fillId="0" borderId="6" xfId="0" applyNumberFormat="1" applyFont="1" applyBorder="1" applyAlignment="1"/>
    <xf numFmtId="164" fontId="7" fillId="0" borderId="9" xfId="0" applyNumberFormat="1" applyFont="1" applyBorder="1" applyAlignment="1"/>
    <xf numFmtId="164" fontId="7" fillId="0" borderId="13" xfId="0" applyNumberFormat="1" applyFont="1" applyFill="1" applyBorder="1" applyAlignment="1" applyProtection="1">
      <alignment horizontal="right"/>
    </xf>
    <xf numFmtId="164" fontId="7" fillId="0" borderId="0" xfId="0" applyNumberFormat="1" applyFont="1" applyAlignment="1"/>
    <xf numFmtId="164" fontId="7" fillId="0" borderId="0" xfId="0" applyNumberFormat="1" applyFont="1" applyBorder="1" applyAlignment="1"/>
    <xf numFmtId="0" fontId="0" fillId="0" borderId="0" xfId="0" applyFont="1">
      <alignment wrapText="1"/>
    </xf>
    <xf numFmtId="0" fontId="8" fillId="3" borderId="11" xfId="8" applyFont="1">
      <alignment horizontal="center"/>
    </xf>
    <xf numFmtId="0" fontId="8" fillId="2" borderId="10" xfId="1" applyFont="1">
      <alignment horizontal="center"/>
    </xf>
    <xf numFmtId="0" fontId="8" fillId="0" borderId="2" xfId="12" applyFont="1">
      <alignment horizontal="left" wrapText="1"/>
    </xf>
    <xf numFmtId="0" fontId="2" fillId="0" borderId="2" xfId="12" applyFont="1">
      <alignment horizontal="left" wrapText="1"/>
    </xf>
    <xf numFmtId="164" fontId="8" fillId="0" borderId="3" xfId="11" applyFont="1">
      <alignment horizontal="left" indent="5"/>
    </xf>
    <xf numFmtId="164" fontId="8" fillId="0" borderId="14" xfId="13" applyNumberFormat="1" applyFont="1" applyAlignment="1">
      <alignment horizontal="left" indent="5"/>
    </xf>
    <xf numFmtId="0" fontId="10" fillId="0" borderId="0" xfId="14" applyAlignment="1">
      <alignment wrapText="1"/>
    </xf>
  </cellXfs>
  <cellStyles count="17">
    <cellStyle name="Comma" xfId="2" builtinId="3" customBuiltin="1"/>
    <cellStyle name="Comma [0]" xfId="3" builtinId="6" customBuiltin="1"/>
    <cellStyle name="Currency" xfId="4" builtinId="4" customBuiltin="1"/>
    <cellStyle name="Currency [0]" xfId="5" builtinId="7" customBuiltin="1"/>
    <cellStyle name="Explanatory Text" xfId="14" builtinId="53" customBuiltin="1"/>
    <cellStyle name="Heading 1" xfId="1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Hyperlink 2" xfId="16"/>
    <cellStyle name="Normal" xfId="0" builtinId="0" customBuiltin="1"/>
    <cellStyle name="Normal 2" xfId="15"/>
    <cellStyle name="Percent" xfId="6" builtinId="5" customBuiltin="1"/>
    <cellStyle name="Title" xfId="7" builtinId="15" customBuiltin="1"/>
    <cellStyle name="Total" xfId="11" builtinId="25" customBuiltin="1"/>
    <cellStyle name="Total Left Border" xfId="12"/>
    <cellStyle name="Total Right Border" xfId="13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6" tint="0.399945066682943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alignment horizontal="general" vertical="bottom" textRotation="0" wrapText="0" indent="0" justifyLastLine="0" shrinkToFit="0" readingOrder="0"/>
      <border diagonalUp="0" diagonalDown="0" outline="0">
        <left/>
        <right/>
        <top/>
        <bottom style="thin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$&quot;#,##0.00_);[Red]\(&quot;$&quot;#,##0.00\)"/>
      <alignment horizontal="general" vertical="bottom" textRotation="0" wrapText="0" indent="0" justifyLastLine="0" shrinkToFit="0" readingOrder="0"/>
      <border diagonalUp="0" diagonalDown="0" outline="0">
        <left style="thin">
          <color theme="6" tint="0.39991454817346722"/>
        </left>
        <right/>
        <top/>
        <bottom style="thin">
          <color theme="6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6"/>
        </left>
        <right style="thin">
          <color theme="6" tint="0.399945066682943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theme="5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Bathroom remodel cost calculator" defaultPivotStyle="PivotStyleLight16">
    <tableStyle name="Bathroom remodel cost calculator" pivot="0" count="7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the\Downloads\Templates-without-5-rows-and-author\Templates\Business\Blue%20mileage%20and%20expense%20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Mileage Log and Expense Report"/>
      <sheetName val="Blue mileage and expense report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Costs" displayName="Costs" ref="B4:J21" totalsRowCount="1" headerRowDxfId="9" dataCellStyle="Normal">
  <autoFilter ref="B4:J20"/>
  <tableColumns count="9">
    <tableColumn id="1" name="Area" totalsRowLabel="Subtotal" totalsRowDxfId="8" dataCellStyle="Normal"/>
    <tableColumn id="2" name="Items" totalsRowDxfId="7" dataCellStyle="Normal"/>
    <tableColumn id="3" name="Quantity" totalsRowDxfId="6" dataCellStyle="Comma"/>
    <tableColumn id="4" name="Estimated" totalsRowFunction="sum" totalsRowDxfId="5" dataCellStyle="Currency"/>
    <tableColumn id="5" name="Actual" totalsRowFunction="sum" totalsRowDxfId="4" dataCellStyle="Currency">
      <calculatedColumnFormula>RANDBETWEEN(E5+2,E5+20)</calculatedColumnFormula>
    </tableColumn>
    <tableColumn id="8" name="Difference" totalsRowFunction="sum" totalsRowDxfId="3" dataCellStyle="Currency [0]">
      <calculatedColumnFormula>IFERROR(Costs[[#This Row],[Estimated]]-Costs[[#This Row],[Actual]], "")</calculatedColumnFormula>
    </tableColumn>
    <tableColumn id="6" name="Estimated " totalsRowFunction="sum" totalsRowDxfId="2" dataCellStyle="Currency">
      <calculatedColumnFormula>IFERROR(Costs[[#This Row],[Quantity]]*Costs[[#This Row],[Estimated]], "")</calculatedColumnFormula>
    </tableColumn>
    <tableColumn id="7" name="Actual " totalsRowFunction="sum" totalsRowDxfId="1" dataCellStyle="Currency">
      <calculatedColumnFormula>IFERROR(Costs[[#This Row],[Quantity]]*Costs[[#This Row],[Actual]], "")</calculatedColumnFormula>
    </tableColumn>
    <tableColumn id="9" name="Difference " totalsRowFunction="sum" totalsRowDxfId="0" dataCellStyle="Currency">
      <calculatedColumnFormula>IFERROR(Costs[[#This Row],[Estimated ]]-Costs[[#This Row],[Actual ]], "")</calculatedColumnFormula>
    </tableColumn>
  </tableColumns>
  <tableStyleInfo name="Bathroom remodel cost calculator" showFirstColumn="0" showLastColumn="0" showRowStripes="1" showColumnStripes="0"/>
  <extLst>
    <ext xmlns:x14="http://schemas.microsoft.com/office/spreadsheetml/2009/9/main" uri="{504A1905-F514-4f6f-8877-14C23A59335A}">
      <x14:table altTextSummary="Area, Items, Quantity, Estimated, and Actual Costs are in this table. Total Estimated &amp; Actual costs, and Cost Difference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Bathroom remodel cost calculator">
      <a:dk1>
        <a:srgbClr val="000000"/>
      </a:dk1>
      <a:lt1>
        <a:srgbClr val="FFFFFF"/>
      </a:lt1>
      <a:dk2>
        <a:srgbClr val="4D4646"/>
      </a:dk2>
      <a:lt2>
        <a:srgbClr val="FFFBEF"/>
      </a:lt2>
      <a:accent1>
        <a:srgbClr val="FFE184"/>
      </a:accent1>
      <a:accent2>
        <a:srgbClr val="66ADA6"/>
      </a:accent2>
      <a:accent3>
        <a:srgbClr val="83AC79"/>
      </a:accent3>
      <a:accent4>
        <a:srgbClr val="FEBF66"/>
      </a:accent4>
      <a:accent5>
        <a:srgbClr val="DB7057"/>
      </a:accent5>
      <a:accent6>
        <a:srgbClr val="A57389"/>
      </a:accent6>
      <a:hlink>
        <a:srgbClr val="66ADA6"/>
      </a:hlink>
      <a:folHlink>
        <a:srgbClr val="A57389"/>
      </a:folHlink>
    </a:clrScheme>
    <a:fontScheme name="Bathroom remodel cost calculator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1:J23"/>
  <sheetViews>
    <sheetView showGridLines="0" tabSelected="1" workbookViewId="0"/>
  </sheetViews>
  <sheetFormatPr defaultColWidth="9.140625" defaultRowHeight="30" customHeight="1" x14ac:dyDescent="0.25"/>
  <cols>
    <col min="1" max="1" width="2.7109375" style="2" customWidth="1"/>
    <col min="2" max="2" width="17.7109375" style="2" customWidth="1"/>
    <col min="3" max="3" width="42.28515625" style="2" customWidth="1"/>
    <col min="4" max="4" width="16.140625" style="2" customWidth="1"/>
    <col min="5" max="10" width="15.7109375" style="2" customWidth="1"/>
    <col min="11" max="11" width="2.7109375" style="2" customWidth="1"/>
    <col min="12" max="16384" width="9.140625" style="2"/>
  </cols>
  <sheetData>
    <row r="1" spans="2:10" ht="45.75" customHeight="1" thickBot="1" x14ac:dyDescent="0.45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 ht="15" customHeight="1" thickTop="1" x14ac:dyDescent="0.25">
      <c r="B2" s="26" t="s">
        <v>39</v>
      </c>
      <c r="C2" s="26"/>
      <c r="D2" s="26"/>
    </row>
    <row r="3" spans="2:10" ht="30" customHeight="1" x14ac:dyDescent="0.25">
      <c r="B3" s="26"/>
      <c r="C3" s="26"/>
      <c r="D3" s="26"/>
      <c r="E3" s="21" t="s">
        <v>3</v>
      </c>
      <c r="F3" s="21"/>
      <c r="G3" s="21"/>
      <c r="H3" s="20" t="s">
        <v>4</v>
      </c>
      <c r="I3" s="20"/>
      <c r="J3" s="20"/>
    </row>
    <row r="4" spans="2:10" ht="30" customHeight="1" x14ac:dyDescent="0.25">
      <c r="B4" s="2" t="s">
        <v>32</v>
      </c>
      <c r="C4" s="2" t="s">
        <v>1</v>
      </c>
      <c r="D4" s="3" t="s">
        <v>2</v>
      </c>
      <c r="E4" s="4" t="s">
        <v>6</v>
      </c>
      <c r="F4" s="5" t="s">
        <v>7</v>
      </c>
      <c r="G4" s="6" t="s">
        <v>36</v>
      </c>
      <c r="H4" s="7" t="s">
        <v>33</v>
      </c>
      <c r="I4" s="8" t="s">
        <v>34</v>
      </c>
      <c r="J4" s="9" t="s">
        <v>37</v>
      </c>
    </row>
    <row r="5" spans="2:10" ht="30" customHeight="1" x14ac:dyDescent="0.25">
      <c r="B5" s="2" t="s">
        <v>5</v>
      </c>
      <c r="C5" s="2" t="s">
        <v>8</v>
      </c>
      <c r="D5" s="10">
        <v>1</v>
      </c>
      <c r="E5" s="11">
        <v>250</v>
      </c>
      <c r="F5" s="11">
        <f t="shared" ref="F5:F20" ca="1" si="0">RANDBETWEEN(E5+2,E5+20)</f>
        <v>270</v>
      </c>
      <c r="G5" s="12">
        <f ca="1">IFERROR(Costs[[#This Row],[Estimated]]-Costs[[#This Row],[Actual]], "")</f>
        <v>-20</v>
      </c>
      <c r="H5" s="11">
        <f>IFERROR(Costs[[#This Row],[Quantity]]*Costs[[#This Row],[Estimated]], "")</f>
        <v>250</v>
      </c>
      <c r="I5" s="11">
        <f ca="1">IFERROR(Costs[[#This Row],[Quantity]]*Costs[[#This Row],[Actual]], "")</f>
        <v>270</v>
      </c>
      <c r="J5" s="11">
        <f ca="1">IFERROR(Costs[[#This Row],[Estimated ]]-Costs[[#This Row],[Actual ]], "")</f>
        <v>-20</v>
      </c>
    </row>
    <row r="6" spans="2:10" ht="30" customHeight="1" x14ac:dyDescent="0.25">
      <c r="B6" s="2" t="s">
        <v>5</v>
      </c>
      <c r="C6" s="2" t="s">
        <v>9</v>
      </c>
      <c r="D6" s="10">
        <v>1</v>
      </c>
      <c r="E6" s="11">
        <v>200</v>
      </c>
      <c r="F6" s="11">
        <f t="shared" ca="1" si="0"/>
        <v>202</v>
      </c>
      <c r="G6" s="12">
        <f ca="1">IFERROR(Costs[[#This Row],[Estimated]]-Costs[[#This Row],[Actual]], "")</f>
        <v>-2</v>
      </c>
      <c r="H6" s="11">
        <f>IFERROR(Costs[[#This Row],[Quantity]]*Costs[[#This Row],[Estimated]], "")</f>
        <v>200</v>
      </c>
      <c r="I6" s="11">
        <f ca="1">IFERROR(Costs[[#This Row],[Quantity]]*Costs[[#This Row],[Actual]], "")</f>
        <v>202</v>
      </c>
      <c r="J6" s="11">
        <f ca="1">IFERROR(Costs[[#This Row],[Estimated ]]-Costs[[#This Row],[Actual ]], "")</f>
        <v>-2</v>
      </c>
    </row>
    <row r="7" spans="2:10" ht="30" customHeight="1" x14ac:dyDescent="0.25">
      <c r="B7" s="2" t="s">
        <v>5</v>
      </c>
      <c r="C7" s="2" t="s">
        <v>10</v>
      </c>
      <c r="D7" s="10">
        <v>1</v>
      </c>
      <c r="E7" s="11">
        <v>50</v>
      </c>
      <c r="F7" s="11">
        <f t="shared" ca="1" si="0"/>
        <v>63</v>
      </c>
      <c r="G7" s="12">
        <f ca="1">IFERROR(Costs[[#This Row],[Estimated]]-Costs[[#This Row],[Actual]], "")</f>
        <v>-13</v>
      </c>
      <c r="H7" s="11">
        <f>IFERROR(Costs[[#This Row],[Quantity]]*Costs[[#This Row],[Estimated]], "")</f>
        <v>50</v>
      </c>
      <c r="I7" s="11">
        <f ca="1">IFERROR(Costs[[#This Row],[Quantity]]*Costs[[#This Row],[Actual]], "")</f>
        <v>63</v>
      </c>
      <c r="J7" s="11">
        <f ca="1">IFERROR(Costs[[#This Row],[Estimated ]]-Costs[[#This Row],[Actual ]], "")</f>
        <v>-13</v>
      </c>
    </row>
    <row r="8" spans="2:10" ht="30" customHeight="1" x14ac:dyDescent="0.25">
      <c r="B8" s="2" t="s">
        <v>5</v>
      </c>
      <c r="C8" s="2" t="s">
        <v>11</v>
      </c>
      <c r="D8" s="10">
        <v>1</v>
      </c>
      <c r="E8" s="11">
        <v>200</v>
      </c>
      <c r="F8" s="11">
        <f t="shared" ca="1" si="0"/>
        <v>203</v>
      </c>
      <c r="G8" s="12">
        <f ca="1">IFERROR(Costs[[#This Row],[Estimated]]-Costs[[#This Row],[Actual]], "")</f>
        <v>-3</v>
      </c>
      <c r="H8" s="11">
        <f>IFERROR(Costs[[#This Row],[Quantity]]*Costs[[#This Row],[Estimated]], "")</f>
        <v>200</v>
      </c>
      <c r="I8" s="11">
        <f ca="1">IFERROR(Costs[[#This Row],[Quantity]]*Costs[[#This Row],[Actual]], "")</f>
        <v>203</v>
      </c>
      <c r="J8" s="11">
        <f ca="1">IFERROR(Costs[[#This Row],[Estimated ]]-Costs[[#This Row],[Actual ]], "")</f>
        <v>-3</v>
      </c>
    </row>
    <row r="9" spans="2:10" ht="30" customHeight="1" x14ac:dyDescent="0.25">
      <c r="B9" s="2" t="s">
        <v>12</v>
      </c>
      <c r="C9" s="2" t="s">
        <v>13</v>
      </c>
      <c r="D9" s="10">
        <v>1</v>
      </c>
      <c r="E9" s="11">
        <v>200</v>
      </c>
      <c r="F9" s="11">
        <f t="shared" ca="1" si="0"/>
        <v>210</v>
      </c>
      <c r="G9" s="12">
        <f ca="1">IFERROR(Costs[[#This Row],[Estimated]]-Costs[[#This Row],[Actual]], "")</f>
        <v>-10</v>
      </c>
      <c r="H9" s="11">
        <f>IFERROR(Costs[[#This Row],[Quantity]]*Costs[[#This Row],[Estimated]], "")</f>
        <v>200</v>
      </c>
      <c r="I9" s="11">
        <f ca="1">IFERROR(Costs[[#This Row],[Quantity]]*Costs[[#This Row],[Actual]], "")</f>
        <v>210</v>
      </c>
      <c r="J9" s="11">
        <f ca="1">IFERROR(Costs[[#This Row],[Estimated ]]-Costs[[#This Row],[Actual ]], "")</f>
        <v>-10</v>
      </c>
    </row>
    <row r="10" spans="2:10" ht="30" customHeight="1" x14ac:dyDescent="0.25">
      <c r="B10" s="2" t="s">
        <v>12</v>
      </c>
      <c r="C10" s="2" t="s">
        <v>14</v>
      </c>
      <c r="D10" s="10">
        <v>2</v>
      </c>
      <c r="E10" s="11">
        <v>100</v>
      </c>
      <c r="F10" s="11">
        <f t="shared" ca="1" si="0"/>
        <v>113</v>
      </c>
      <c r="G10" s="12">
        <f ca="1">IFERROR(Costs[[#This Row],[Estimated]]-Costs[[#This Row],[Actual]], "")</f>
        <v>-13</v>
      </c>
      <c r="H10" s="11">
        <f>IFERROR(Costs[[#This Row],[Quantity]]*Costs[[#This Row],[Estimated]], "")</f>
        <v>200</v>
      </c>
      <c r="I10" s="11">
        <f ca="1">IFERROR(Costs[[#This Row],[Quantity]]*Costs[[#This Row],[Actual]], "")</f>
        <v>226</v>
      </c>
      <c r="J10" s="11">
        <f ca="1">IFERROR(Costs[[#This Row],[Estimated ]]-Costs[[#This Row],[Actual ]], "")</f>
        <v>-26</v>
      </c>
    </row>
    <row r="11" spans="2:10" ht="30" customHeight="1" x14ac:dyDescent="0.25">
      <c r="B11" s="2" t="s">
        <v>15</v>
      </c>
      <c r="C11" s="2" t="s">
        <v>16</v>
      </c>
      <c r="D11" s="10">
        <v>5</v>
      </c>
      <c r="E11" s="11">
        <v>22.5</v>
      </c>
      <c r="F11" s="11">
        <f t="shared" ca="1" si="0"/>
        <v>33</v>
      </c>
      <c r="G11" s="12">
        <f ca="1">IFERROR(Costs[[#This Row],[Estimated]]-Costs[[#This Row],[Actual]], "")</f>
        <v>-10.5</v>
      </c>
      <c r="H11" s="11">
        <f>IFERROR(Costs[[#This Row],[Quantity]]*Costs[[#This Row],[Estimated]], "")</f>
        <v>112.5</v>
      </c>
      <c r="I11" s="11">
        <f ca="1">IFERROR(Costs[[#This Row],[Quantity]]*Costs[[#This Row],[Actual]], "")</f>
        <v>165</v>
      </c>
      <c r="J11" s="11">
        <f ca="1">IFERROR(Costs[[#This Row],[Estimated ]]-Costs[[#This Row],[Actual ]], "")</f>
        <v>-52.5</v>
      </c>
    </row>
    <row r="12" spans="2:10" ht="30" customHeight="1" x14ac:dyDescent="0.25">
      <c r="B12" s="2" t="s">
        <v>17</v>
      </c>
      <c r="C12" s="2" t="s">
        <v>18</v>
      </c>
      <c r="D12" s="10">
        <v>1</v>
      </c>
      <c r="E12" s="11">
        <v>90</v>
      </c>
      <c r="F12" s="11">
        <f t="shared" ca="1" si="0"/>
        <v>98</v>
      </c>
      <c r="G12" s="12">
        <f ca="1">IFERROR(Costs[[#This Row],[Estimated]]-Costs[[#This Row],[Actual]], "")</f>
        <v>-8</v>
      </c>
      <c r="H12" s="11">
        <f>IFERROR(Costs[[#This Row],[Quantity]]*Costs[[#This Row],[Estimated]], "")</f>
        <v>90</v>
      </c>
      <c r="I12" s="11">
        <f ca="1">IFERROR(Costs[[#This Row],[Quantity]]*Costs[[#This Row],[Actual]], "")</f>
        <v>98</v>
      </c>
      <c r="J12" s="11">
        <f ca="1">IFERROR(Costs[[#This Row],[Estimated ]]-Costs[[#This Row],[Actual ]], "")</f>
        <v>-8</v>
      </c>
    </row>
    <row r="13" spans="2:10" ht="30" customHeight="1" x14ac:dyDescent="0.25">
      <c r="B13" s="2" t="s">
        <v>17</v>
      </c>
      <c r="C13" s="2" t="s">
        <v>19</v>
      </c>
      <c r="D13" s="10">
        <v>1</v>
      </c>
      <c r="E13" s="11">
        <v>115</v>
      </c>
      <c r="F13" s="11">
        <f t="shared" ca="1" si="0"/>
        <v>129</v>
      </c>
      <c r="G13" s="12">
        <f ca="1">IFERROR(Costs[[#This Row],[Estimated]]-Costs[[#This Row],[Actual]], "")</f>
        <v>-14</v>
      </c>
      <c r="H13" s="11">
        <f>IFERROR(Costs[[#This Row],[Quantity]]*Costs[[#This Row],[Estimated]], "")</f>
        <v>115</v>
      </c>
      <c r="I13" s="11">
        <f ca="1">IFERROR(Costs[[#This Row],[Quantity]]*Costs[[#This Row],[Actual]], "")</f>
        <v>129</v>
      </c>
      <c r="J13" s="11">
        <f ca="1">IFERROR(Costs[[#This Row],[Estimated ]]-Costs[[#This Row],[Actual ]], "")</f>
        <v>-14</v>
      </c>
    </row>
    <row r="14" spans="2:10" ht="30" customHeight="1" x14ac:dyDescent="0.25">
      <c r="B14" s="2" t="s">
        <v>17</v>
      </c>
      <c r="C14" s="2" t="s">
        <v>20</v>
      </c>
      <c r="D14" s="10">
        <v>1</v>
      </c>
      <c r="E14" s="11">
        <v>95</v>
      </c>
      <c r="F14" s="11">
        <f t="shared" ca="1" si="0"/>
        <v>104</v>
      </c>
      <c r="G14" s="12">
        <f ca="1">IFERROR(Costs[[#This Row],[Estimated]]-Costs[[#This Row],[Actual]], "")</f>
        <v>-9</v>
      </c>
      <c r="H14" s="11">
        <f>IFERROR(Costs[[#This Row],[Quantity]]*Costs[[#This Row],[Estimated]], "")</f>
        <v>95</v>
      </c>
      <c r="I14" s="11">
        <f ca="1">IFERROR(Costs[[#This Row],[Quantity]]*Costs[[#This Row],[Actual]], "")</f>
        <v>104</v>
      </c>
      <c r="J14" s="11">
        <f ca="1">IFERROR(Costs[[#This Row],[Estimated ]]-Costs[[#This Row],[Actual ]], "")</f>
        <v>-9</v>
      </c>
    </row>
    <row r="15" spans="2:10" ht="30" customHeight="1" x14ac:dyDescent="0.25">
      <c r="B15" s="2" t="s">
        <v>21</v>
      </c>
      <c r="C15" s="2" t="s">
        <v>22</v>
      </c>
      <c r="D15" s="10">
        <v>35</v>
      </c>
      <c r="E15" s="11">
        <v>12</v>
      </c>
      <c r="F15" s="11">
        <f t="shared" ca="1" si="0"/>
        <v>28</v>
      </c>
      <c r="G15" s="12">
        <f ca="1">IFERROR(Costs[[#This Row],[Estimated]]-Costs[[#This Row],[Actual]], "")</f>
        <v>-16</v>
      </c>
      <c r="H15" s="11">
        <f>IFERROR(Costs[[#This Row],[Quantity]]*Costs[[#This Row],[Estimated]], "")</f>
        <v>420</v>
      </c>
      <c r="I15" s="11">
        <f ca="1">IFERROR(Costs[[#This Row],[Quantity]]*Costs[[#This Row],[Actual]], "")</f>
        <v>980</v>
      </c>
      <c r="J15" s="11">
        <f ca="1">IFERROR(Costs[[#This Row],[Estimated ]]-Costs[[#This Row],[Actual ]], "")</f>
        <v>-560</v>
      </c>
    </row>
    <row r="16" spans="2:10" ht="30" customHeight="1" x14ac:dyDescent="0.25">
      <c r="B16" s="2" t="s">
        <v>23</v>
      </c>
      <c r="C16" s="2" t="s">
        <v>24</v>
      </c>
      <c r="D16" s="10">
        <v>2</v>
      </c>
      <c r="E16" s="11">
        <v>15</v>
      </c>
      <c r="F16" s="11">
        <f t="shared" ca="1" si="0"/>
        <v>24</v>
      </c>
      <c r="G16" s="12">
        <f ca="1">IFERROR(Costs[[#This Row],[Estimated]]-Costs[[#This Row],[Actual]], "")</f>
        <v>-9</v>
      </c>
      <c r="H16" s="11">
        <f>IFERROR(Costs[[#This Row],[Quantity]]*Costs[[#This Row],[Estimated]], "")</f>
        <v>30</v>
      </c>
      <c r="I16" s="11">
        <f ca="1">IFERROR(Costs[[#This Row],[Quantity]]*Costs[[#This Row],[Actual]], "")</f>
        <v>48</v>
      </c>
      <c r="J16" s="11">
        <f ca="1">IFERROR(Costs[[#This Row],[Estimated ]]-Costs[[#This Row],[Actual ]], "")</f>
        <v>-18</v>
      </c>
    </row>
    <row r="17" spans="2:10" ht="30" customHeight="1" x14ac:dyDescent="0.25">
      <c r="B17" s="2" t="s">
        <v>23</v>
      </c>
      <c r="C17" s="2" t="s">
        <v>25</v>
      </c>
      <c r="D17" s="10">
        <v>1</v>
      </c>
      <c r="E17" s="11">
        <v>10</v>
      </c>
      <c r="F17" s="11">
        <f t="shared" ca="1" si="0"/>
        <v>24</v>
      </c>
      <c r="G17" s="12">
        <f ca="1">IFERROR(Costs[[#This Row],[Estimated]]-Costs[[#This Row],[Actual]], "")</f>
        <v>-14</v>
      </c>
      <c r="H17" s="11">
        <f>IFERROR(Costs[[#This Row],[Quantity]]*Costs[[#This Row],[Estimated]], "")</f>
        <v>10</v>
      </c>
      <c r="I17" s="11">
        <f ca="1">IFERROR(Costs[[#This Row],[Quantity]]*Costs[[#This Row],[Actual]], "")</f>
        <v>24</v>
      </c>
      <c r="J17" s="11">
        <f ca="1">IFERROR(Costs[[#This Row],[Estimated ]]-Costs[[#This Row],[Actual ]], "")</f>
        <v>-14</v>
      </c>
    </row>
    <row r="18" spans="2:10" ht="30" customHeight="1" x14ac:dyDescent="0.25">
      <c r="B18" s="2" t="s">
        <v>26</v>
      </c>
      <c r="C18" s="2" t="s">
        <v>27</v>
      </c>
      <c r="D18" s="10">
        <v>4</v>
      </c>
      <c r="E18" s="11">
        <v>25</v>
      </c>
      <c r="F18" s="11">
        <f t="shared" ca="1" si="0"/>
        <v>28</v>
      </c>
      <c r="G18" s="12">
        <f ca="1">IFERROR(Costs[[#This Row],[Estimated]]-Costs[[#This Row],[Actual]], "")</f>
        <v>-3</v>
      </c>
      <c r="H18" s="11">
        <f>IFERROR(Costs[[#This Row],[Quantity]]*Costs[[#This Row],[Estimated]], "")</f>
        <v>100</v>
      </c>
      <c r="I18" s="11">
        <f ca="1">IFERROR(Costs[[#This Row],[Quantity]]*Costs[[#This Row],[Actual]], "")</f>
        <v>112</v>
      </c>
      <c r="J18" s="11">
        <f ca="1">IFERROR(Costs[[#This Row],[Estimated ]]-Costs[[#This Row],[Actual ]], "")</f>
        <v>-12</v>
      </c>
    </row>
    <row r="19" spans="2:10" ht="30" customHeight="1" x14ac:dyDescent="0.25">
      <c r="B19" s="2" t="s">
        <v>28</v>
      </c>
      <c r="C19" s="2" t="s">
        <v>29</v>
      </c>
      <c r="D19" s="10">
        <v>2</v>
      </c>
      <c r="E19" s="11">
        <v>60</v>
      </c>
      <c r="F19" s="11">
        <f t="shared" ca="1" si="0"/>
        <v>65</v>
      </c>
      <c r="G19" s="12">
        <f ca="1">IFERROR(Costs[[#This Row],[Estimated]]-Costs[[#This Row],[Actual]], "")</f>
        <v>-5</v>
      </c>
      <c r="H19" s="11">
        <f>IFERROR(Costs[[#This Row],[Quantity]]*Costs[[#This Row],[Estimated]], "")</f>
        <v>120</v>
      </c>
      <c r="I19" s="11">
        <f ca="1">IFERROR(Costs[[#This Row],[Quantity]]*Costs[[#This Row],[Actual]], "")</f>
        <v>130</v>
      </c>
      <c r="J19" s="11">
        <f ca="1">IFERROR(Costs[[#This Row],[Estimated ]]-Costs[[#This Row],[Actual ]], "")</f>
        <v>-10</v>
      </c>
    </row>
    <row r="20" spans="2:10" ht="30" customHeight="1" x14ac:dyDescent="0.25">
      <c r="B20" s="2" t="s">
        <v>30</v>
      </c>
      <c r="D20" s="10">
        <v>1</v>
      </c>
      <c r="E20" s="11">
        <v>20</v>
      </c>
      <c r="F20" s="11">
        <f t="shared" ca="1" si="0"/>
        <v>27</v>
      </c>
      <c r="G20" s="12">
        <f ca="1">IFERROR(Costs[[#This Row],[Estimated]]-Costs[[#This Row],[Actual]], "")</f>
        <v>-7</v>
      </c>
      <c r="H20" s="11">
        <f>IFERROR(Costs[[#This Row],[Quantity]]*Costs[[#This Row],[Estimated]], "")</f>
        <v>20</v>
      </c>
      <c r="I20" s="11">
        <f ca="1">IFERROR(Costs[[#This Row],[Quantity]]*Costs[[#This Row],[Actual]], "")</f>
        <v>27</v>
      </c>
      <c r="J20" s="11">
        <f ca="1">IFERROR(Costs[[#This Row],[Estimated ]]-Costs[[#This Row],[Actual ]], "")</f>
        <v>-7</v>
      </c>
    </row>
    <row r="21" spans="2:10" ht="30" customHeight="1" x14ac:dyDescent="0.25">
      <c r="B21" s="19" t="s">
        <v>31</v>
      </c>
      <c r="D21" s="13"/>
      <c r="E21" s="14">
        <f>SUBTOTAL(109,Costs[Estimated])</f>
        <v>1464.5</v>
      </c>
      <c r="F21" s="15">
        <f ca="1">SUBTOTAL(109,Costs[Actual])</f>
        <v>1621</v>
      </c>
      <c r="G21" s="16">
        <f ca="1">SUBTOTAL(109,Costs[Difference])</f>
        <v>-156.5</v>
      </c>
      <c r="H21" s="17">
        <f>SUBTOTAL(109,Costs[[Estimated ]])</f>
        <v>2212.5</v>
      </c>
      <c r="I21" s="17">
        <f ca="1">SUBTOTAL(109,Costs[[Actual ]])</f>
        <v>2991</v>
      </c>
      <c r="J21" s="18">
        <f ca="1">SUBTOTAL(109,Costs[[Difference ]])</f>
        <v>-778.5</v>
      </c>
    </row>
    <row r="22" spans="2:10" ht="30" customHeight="1" x14ac:dyDescent="0.25">
      <c r="B22" s="22" t="s">
        <v>35</v>
      </c>
      <c r="C22" s="22"/>
      <c r="D22" s="22"/>
      <c r="E22" s="24">
        <f>IFERROR(Costs[[#Totals],[Estimated]]*0.3, "")</f>
        <v>439.34999999999997</v>
      </c>
      <c r="F22" s="24"/>
      <c r="G22" s="24"/>
      <c r="H22" s="25">
        <f>IFERROR(Costs[[#Totals],[Estimated ]]*0.3, "")</f>
        <v>663.75</v>
      </c>
      <c r="I22" s="25"/>
      <c r="J22" s="25"/>
    </row>
    <row r="23" spans="2:10" ht="30" customHeight="1" x14ac:dyDescent="0.25">
      <c r="B23" s="23" t="s">
        <v>38</v>
      </c>
      <c r="C23" s="22"/>
      <c r="D23" s="22"/>
      <c r="E23" s="24">
        <f>IFERROR(SUM(E21:E21), "")</f>
        <v>1464.5</v>
      </c>
      <c r="F23" s="24"/>
      <c r="G23" s="24"/>
      <c r="H23" s="25">
        <f>IFERROR(SUM(Costs[[#Totals],[Estimated ]],Overage), "")</f>
        <v>2876.25</v>
      </c>
      <c r="I23" s="25"/>
      <c r="J23" s="25"/>
    </row>
  </sheetData>
  <mergeCells count="9">
    <mergeCell ref="H3:J3"/>
    <mergeCell ref="E3:G3"/>
    <mergeCell ref="B22:D22"/>
    <mergeCell ref="B23:D23"/>
    <mergeCell ref="E22:G22"/>
    <mergeCell ref="E23:G23"/>
    <mergeCell ref="H22:J22"/>
    <mergeCell ref="H23:J23"/>
    <mergeCell ref="B2:D3"/>
  </mergeCells>
  <conditionalFormatting sqref="H5:J20">
    <cfRule type="expression" dxfId="10" priority="2">
      <formula>MOD(ROW()+1,2)=0</formula>
    </cfRule>
  </conditionalFormatting>
  <dataValidations count="19">
    <dataValidation allowBlank="1" showInputMessage="1" showErrorMessage="1" prompt="Enter Itemized Cost in column E and F in table below. Difference is automatically calculated in column G" sqref="E3:G3"/>
    <dataValidation allowBlank="1" showInputMessage="1" showErrorMessage="1" prompt="Difference of Total Estimated and Actual cost is automatically calculated in this column under this heading. Negative amount will be highlighted with RGB color R=255 G=0 B=0" sqref="J4"/>
    <dataValidation allowBlank="1" showInputMessage="1" showErrorMessage="1" prompt="Difference of Estimated and Actual cost is automatically calculated in this column under this heading. Negative amount will be highlighted with RGB color R=255 G=0 B=0" sqref="G4"/>
    <dataValidation allowBlank="1" showInputMessage="1" showErrorMessage="1" prompt="Enter Area in this column under this heading. Use heading filters to find specific entries" sqref="B4"/>
    <dataValidation allowBlank="1" showInputMessage="1" showErrorMessage="1" prompt="Enter Items in this column under this heading" sqref="C4"/>
    <dataValidation allowBlank="1" showInputMessage="1" showErrorMessage="1" prompt="Enter Quantity in this column under this heading" sqref="D4"/>
    <dataValidation allowBlank="1" showInputMessage="1" showErrorMessage="1" prompt="Enter Estimated cost in this column under this heading" sqref="E4"/>
    <dataValidation allowBlank="1" showInputMessage="1" showErrorMessage="1" prompt="Enter Actual cost in this column under this heading" sqref="F4"/>
    <dataValidation allowBlank="1" showInputMessage="1" showErrorMessage="1" prompt="Total Estimated cost is automatically calculated in this column under this heading" sqref="H4"/>
    <dataValidation allowBlank="1" showInputMessage="1" showErrorMessage="1" prompt="Total Actual cost is automatically calculated in this column under this heading" sqref="I4"/>
    <dataValidation allowBlank="1" showInputMessage="1" showErrorMessage="1" prompt="Create a Bathroom Remodel Cost Calculator in this worksheet. Total Estimated and Actual costs, Cost Differences, Unexpected Costs, and Total Costs are automatically calculated" sqref="A1"/>
    <dataValidation allowBlank="1" showInputMessage="1" showErrorMessage="1" prompt="Title of this worksheet is in this cell. Enter details in Costs table starting in cell B4. Estimated Unexpected and Total costs are automatically calculated at end of table" sqref="B1"/>
    <dataValidation allowBlank="1" showInputMessage="1" showErrorMessage="1" prompt="Unexpected Costs are automatically calculated in cells at right" sqref="B22:D22"/>
    <dataValidation allowBlank="1" showInputMessage="1" showErrorMessage="1" prompt="Total costs are automatically calculated in cells at right" sqref="B23:D23"/>
    <dataValidation allowBlank="1" showInputMessage="1" showErrorMessage="1" prompt="Unexpected Cost of the subtotal of Total Cost Estimated is automatically calculated in this cell" sqref="H22:J22"/>
    <dataValidation allowBlank="1" showInputMessage="1" showErrorMessage="1" prompt="Total Cost Estimated including Unexpected Costs is automatically calculated in this cell" sqref="H23:J23"/>
    <dataValidation allowBlank="1" showInputMessage="1" showErrorMessage="1" prompt="Total Itemized Cost Estimated including Unexpected Costs is automatically calculated in this cell" sqref="E23:G23"/>
    <dataValidation allowBlank="1" showInputMessage="1" showErrorMessage="1" prompt="Total Costs are automatically calculated in column H and I in table below. Difference is automatically calculated in column J" sqref="H3:J3"/>
    <dataValidation allowBlank="1" showInputMessage="1" showErrorMessage="1" prompt="Unexpected Cost of the subtotal of Itemized Cost Estimated is automatically calculated in this cell" sqref="E22:G22"/>
  </dataValidations>
  <printOptions horizontalCentered="1"/>
  <pageMargins left="0.4" right="0.4" top="0.4" bottom="0.4" header="0.3" footer="0.3"/>
  <pageSetup scale="75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Bath Remodel Costs</vt:lpstr>
      <vt:lpstr>Overage</vt:lpstr>
      <vt:lpstr>'Bath Remodel Costs'!Print_Titles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https://templates.office.com/</dc:creator>
  <cp:lastModifiedBy>Presage Operations</cp:lastModifiedBy>
  <dcterms:created xsi:type="dcterms:W3CDTF">2017-10-20T04:06:08Z</dcterms:created>
  <dcterms:modified xsi:type="dcterms:W3CDTF">2022-10-18T16:54:12Z</dcterms:modified>
</cp:coreProperties>
</file>