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STRUÇÕES" sheetId="1" r:id="rId4"/>
    <sheet state="visible" name="NOTAS" sheetId="2" r:id="rId5"/>
    <sheet state="visible" name="COMENTÁRIOS" sheetId="3" r:id="rId6"/>
    <sheet state="visible" name="MOCKS" sheetId="4" r:id="rId7"/>
    <sheet state="visible" name="ESTATÍSTICAS" sheetId="5" r:id="rId8"/>
    <sheet state="hidden" name="PARECER 1" sheetId="6" r:id="rId9"/>
    <sheet state="hidden" name="PARECER FINAL" sheetId="7" r:id="rId10"/>
    <sheet state="visible" name="SOURCE" sheetId="8" r:id="rId11"/>
  </sheets>
  <definedNames>
    <definedName name="CONCEITOS">#REF!</definedName>
    <definedName name="professores">SOURCE!$B$62:$B$76</definedName>
    <definedName name="semestre">#REF!</definedName>
    <definedName name="Mocks">SOURCE!$B$85:$B$87</definedName>
    <definedName name="alunos">NOTAS!$B$7:$B$26</definedName>
    <definedName name="notas">#REF!</definedName>
    <definedName hidden="1" localSheetId="7" name="_xlnm._FilterDatabase">SOURCE!$B$62:$B$75</definedName>
  </definedNames>
  <calcPr/>
</workbook>
</file>

<file path=xl/sharedStrings.xml><?xml version="1.0" encoding="utf-8"?>
<sst xmlns="http://schemas.openxmlformats.org/spreadsheetml/2006/main" count="3534" uniqueCount="197">
  <si>
    <t>INSTRUÇÕES DE USO - PLANILHA DE AVALIAÇÃO</t>
  </si>
  <si>
    <r>
      <rPr>
        <rFont val="Calibri"/>
        <b/>
        <color rgb="FFC00000"/>
        <sz val="14.0"/>
      </rPr>
      <t xml:space="preserve">Planilha com padrão decimal brasileiro – Uso </t>
    </r>
    <r>
      <rPr>
        <rFont val="Calibri"/>
        <b/>
        <color rgb="FFC00000"/>
        <sz val="14.0"/>
        <u/>
      </rPr>
      <t>APENAS</t>
    </r>
    <r>
      <rPr>
        <rFont val="Calibri"/>
        <b/>
        <color rgb="FFC00000"/>
        <sz val="14.0"/>
      </rPr>
      <t xml:space="preserve"> no Microsoft Excel</t>
    </r>
  </si>
  <si>
    <r>
      <rPr>
        <rFont val="Calibri"/>
        <color theme="1"/>
        <sz val="12.0"/>
      </rPr>
      <t xml:space="preserve">Aba </t>
    </r>
    <r>
      <rPr>
        <rFont val="Calibri"/>
        <b/>
        <i/>
        <color theme="1"/>
        <sz val="12.0"/>
      </rPr>
      <t>NOTAS</t>
    </r>
    <r>
      <rPr>
        <rFont val="Calibri"/>
        <color theme="1"/>
        <sz val="12.0"/>
      </rPr>
      <t>:</t>
    </r>
  </si>
  <si>
    <r>
      <rPr>
        <rFont val="Calibri"/>
        <b/>
        <i/>
        <color theme="1"/>
        <sz val="12.0"/>
      </rPr>
      <t xml:space="preserve">- </t>
    </r>
    <r>
      <rPr>
        <rFont val="Calibri"/>
        <b val="0"/>
        <i val="0"/>
        <color theme="1"/>
        <sz val="12.0"/>
      </rPr>
      <t>Preenchimento manual: Turma, Nomes dos Alunos, Final Test, Aulas Dadas e Aulas Assistidas.</t>
    </r>
  </si>
  <si>
    <t>- Seleção de uma das opções existentes: Professor, Notas de Speaking / Listening / Reading / Writing / Grammar nos Pareceres 1, 2 e 3.</t>
  </si>
  <si>
    <t>- Os demais campos são de cálculo e não devem ser alterados.</t>
  </si>
  <si>
    <r>
      <rPr>
        <rFont val="Calibri"/>
        <color theme="1"/>
        <sz val="12.0"/>
      </rPr>
      <t xml:space="preserve">Abas </t>
    </r>
    <r>
      <rPr>
        <rFont val="Calibri"/>
        <b/>
        <i/>
        <color theme="1"/>
        <sz val="12.0"/>
      </rPr>
      <t>PARECER 1, PARECER 2 E PARECER FINAL</t>
    </r>
    <r>
      <rPr>
        <rFont val="Calibri"/>
        <color theme="1"/>
        <sz val="12.0"/>
      </rPr>
      <t>:</t>
    </r>
  </si>
  <si>
    <t>- Seleção de até 6 das opções existentes para cada uma das Habilidades no campo Observações.</t>
  </si>
  <si>
    <t>- Os demais campos são de cálculo ou busca automática e não devem ser alterados.</t>
  </si>
  <si>
    <r>
      <rPr>
        <rFont val="Calibri"/>
        <b/>
        <color theme="1"/>
        <sz val="11.0"/>
      </rPr>
      <t xml:space="preserve">Obs.: </t>
    </r>
    <r>
      <rPr>
        <rFont val="Calibri"/>
        <b val="0"/>
        <color theme="1"/>
        <sz val="11.0"/>
      </rPr>
      <t>Existem 2 planilhas de lançamento de notas e elaboração dos pareceres: uma destinada ao uso no</t>
    </r>
    <r>
      <rPr>
        <rFont val="Calibri"/>
        <b/>
        <color theme="1"/>
        <sz val="11.0"/>
      </rPr>
      <t xml:space="preserve"> Microsoft Excel</t>
    </r>
    <r>
      <rPr>
        <rFont val="Calibri"/>
        <b val="0"/>
        <color theme="1"/>
        <sz val="11.0"/>
      </rPr>
      <t xml:space="preserve">, instalado no computador, e outra destinada ao uso no </t>
    </r>
    <r>
      <rPr>
        <rFont val="Calibri"/>
        <b/>
        <color theme="1"/>
        <sz val="11.0"/>
      </rPr>
      <t>Google Sheets</t>
    </r>
    <r>
      <rPr>
        <rFont val="Calibri"/>
        <b val="0"/>
        <color theme="1"/>
        <sz val="11.0"/>
      </rPr>
      <t xml:space="preserve">, através do navegador de internet. </t>
    </r>
    <r>
      <rPr>
        <rFont val="Calibri"/>
        <b/>
        <color theme="1"/>
        <sz val="11.0"/>
      </rPr>
      <t>Certifique-se de que está utilizando a planilha correta para o seu caso</t>
    </r>
    <r>
      <rPr>
        <rFont val="Calibri"/>
        <b val="0"/>
        <color theme="1"/>
        <sz val="11.0"/>
      </rPr>
      <t xml:space="preserve">, caso contrário haverá erro no cálculo das notas. </t>
    </r>
  </si>
  <si>
    <t>AULAS DADAS</t>
  </si>
  <si>
    <t>Carlos</t>
  </si>
  <si>
    <t>PARECER 1</t>
  </si>
  <si>
    <t>PARECER 2</t>
  </si>
  <si>
    <t>SKILL SCORE</t>
  </si>
  <si>
    <t>FINAL SCORE</t>
  </si>
  <si>
    <t>AULAS ASSISTIDAS</t>
  </si>
  <si>
    <t>Comentário Parecer 1</t>
  </si>
  <si>
    <t>Comentário Parecer 2</t>
  </si>
  <si>
    <t>STUDENTS</t>
  </si>
  <si>
    <t>LISTENING</t>
  </si>
  <si>
    <t>GRAMMAR</t>
  </si>
  <si>
    <t>READING</t>
  </si>
  <si>
    <t>WRITING</t>
  </si>
  <si>
    <t>SPEAKING</t>
  </si>
  <si>
    <t>CLASS PERF.</t>
  </si>
  <si>
    <t>LS</t>
  </si>
  <si>
    <t>GR</t>
  </si>
  <si>
    <t>RD</t>
  </si>
  <si>
    <t>WR</t>
  </si>
  <si>
    <t>SP</t>
  </si>
  <si>
    <t>CP</t>
  </si>
  <si>
    <t>Comentário do Parecer 1</t>
  </si>
  <si>
    <t>Comentário do Parecer 2</t>
  </si>
  <si>
    <t>Reading and Use of English</t>
  </si>
  <si>
    <t>Writing</t>
  </si>
  <si>
    <t>Listening</t>
  </si>
  <si>
    <t>Date:</t>
  </si>
  <si>
    <t>Mock</t>
  </si>
  <si>
    <t>Number: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</si>
  <si>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</si>
  <si>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</si>
  <si>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</si>
  <si>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</si>
  <si>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</si>
  <si>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</si>
  <si>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</si>
  <si>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</si>
  <si>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Level:</t>
  </si>
  <si>
    <t>Teacher:</t>
  </si>
  <si>
    <t>Semester:</t>
  </si>
  <si>
    <t>Estatísticas da turma</t>
  </si>
  <si>
    <t>Parecer 1</t>
  </si>
  <si>
    <t>Parecer 2</t>
  </si>
  <si>
    <t>Evolução</t>
  </si>
  <si>
    <t>Notas Finais</t>
  </si>
  <si>
    <t>Prova:</t>
  </si>
  <si>
    <t>Final:</t>
  </si>
  <si>
    <t>Grammar</t>
  </si>
  <si>
    <t>Reading</t>
  </si>
  <si>
    <t>Speaking</t>
  </si>
  <si>
    <t>Grade 1:</t>
  </si>
  <si>
    <t>Grade 2:</t>
  </si>
  <si>
    <t>Class Performance</t>
  </si>
  <si>
    <t xml:space="preserve">Aluno: </t>
  </si>
  <si>
    <t>Nível:</t>
  </si>
  <si>
    <t>Período:</t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</si>
  <si>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</si>
  <si>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t>Aulas dadas:</t>
  </si>
  <si>
    <t>Presenças:</t>
  </si>
  <si>
    <t>HABILIDADE</t>
  </si>
  <si>
    <t>SCORE</t>
  </si>
  <si>
    <t>OBSERVAÇÕES</t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</si>
  <si>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</si>
  <si>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</si>
  <si>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</si>
  <si>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</si>
  <si>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</si>
  <si>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</si>
  <si>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</si>
  <si>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</si>
  <si>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</si>
  <si>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</si>
  <si>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</si>
  <si>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</si>
  <si>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</si>
  <si>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</si>
  <si>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</si>
  <si>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</si>
  <si>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</si>
  <si>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</si>
  <si>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</si>
  <si>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</si>
  <si>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t>P1</t>
  </si>
  <si>
    <t>P2</t>
  </si>
  <si>
    <t>MÉDIA FINAL</t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</si>
  <si>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</si>
  <si>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</si>
  <si>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</si>
  <si>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</si>
  <si>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</si>
  <si>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</si>
  <si>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</si>
  <si>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</si>
  <si>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</si>
  <si>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</si>
  <si>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</si>
  <si>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</si>
  <si>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</si>
  <si>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</si>
  <si>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</si>
  <si>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</si>
  <si>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</si>
  <si>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</si>
  <si>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>Professor:</t>
    </r>
    <r>
      <rPr>
        <rFont val="Calibri"/>
        <b/>
        <color rgb="FF000000"/>
        <sz val="12.0"/>
      </rPr>
      <t xml:space="preserve"> </t>
    </r>
  </si>
  <si>
    <t>Muito participativo.</t>
  </si>
  <si>
    <t>Pode ousar mais na fala, usando cada vez mais o inglês.</t>
  </si>
  <si>
    <t>Boa fluência e desenvoltura na fala.</t>
  </si>
  <si>
    <t>Uso adequado e constante do inglês em sala de aula.</t>
  </si>
  <si>
    <t>Pronúncia clara e boa intonação.</t>
  </si>
  <si>
    <t>Faz uso adequado de vocabulário e estruturas pertinentes ao nível.</t>
  </si>
  <si>
    <t>Interage bem com os colegas e teacher.</t>
  </si>
  <si>
    <t>Procure participar mais em aula.</t>
  </si>
  <si>
    <t xml:space="preserve">Tente sempre colocar em prática novas estruturas e o vocabulário aprendidos. </t>
  </si>
  <si>
    <t>Na produção oral, não tenha medo de tentar e errar. Solte a língua!</t>
  </si>
  <si>
    <t>O uso apenas do inglês se faz necessário.</t>
  </si>
  <si>
    <t>Procure escutar e imitar músicas e vídeos em inglês. Karaokê é uma boa pedida!</t>
  </si>
  <si>
    <t>Procure diversificar mais o vocabulário e as estruturas usados na fala.</t>
  </si>
  <si>
    <t>A interação em sala de aula é essencial para que seu Speaking evolua cada vez mais.</t>
  </si>
  <si>
    <t>Se tiver a oportunidade, fale inglês fora da sala de aula também.</t>
  </si>
  <si>
    <t>Converse com seu professor sobre material extra ou aula de apoio.</t>
  </si>
  <si>
    <t>Ótimo entendimento do que é dito e de todas as atividades envolvendo listening.</t>
  </si>
  <si>
    <t>Consegue entender o contexto geral nas passagens de áudio.</t>
  </si>
  <si>
    <t>Facilidade em captar os detalhes específicos pedidos.</t>
  </si>
  <si>
    <t>Faz bom uso de estratégias ao realizar exercícios de listening.</t>
  </si>
  <si>
    <t>Procure assistir filmes/vídeos/séries e ouvir músicas em inglês com sotaques variados.</t>
  </si>
  <si>
    <t>Tente entender a idéia geral do que está sendo dito e não palavra por palavra.</t>
  </si>
  <si>
    <t>Leia as atividades antes de ouvir o áudio e foque em palavras que ajudarão a resolvê-las.</t>
  </si>
  <si>
    <t>Converse com seu professor sobre algumas estratégias que possam te ajudar nessa habilidade.</t>
  </si>
  <si>
    <t xml:space="preserve">READING                                                  </t>
  </si>
  <si>
    <t>Boa compreensão escrita.</t>
  </si>
  <si>
    <t>Faz bom uso de estratégias ao realizar exercícios de reading.</t>
  </si>
  <si>
    <t>Consegue entender o contexto geral dos textos trabalhados.</t>
  </si>
  <si>
    <t>Desenvolva essa habilidade lendo textos de gêneros variados, inclusive os que não leria habitualmente.</t>
  </si>
  <si>
    <t>Faça uma rápida leitura inicial para entender a idéia geral.</t>
  </si>
  <si>
    <t>Leia as atividades antes de ler o texto e foque em palavras que ajudarão a resolvê-las.</t>
  </si>
  <si>
    <t>Cultive o hábito da leitura, inclusive em sua língua materna.</t>
  </si>
  <si>
    <t>Faz uso de estruturas pertinentes ao nível.</t>
  </si>
  <si>
    <t>Bom uso de conectores e palavras de ligação, criando assim textos mais coesos.</t>
  </si>
  <si>
    <t>Expressa claramente suas idéias e as conecta de forma coerente.</t>
  </si>
  <si>
    <t>Utilização de vocabulário diversificado.</t>
  </si>
  <si>
    <t>Cumpre as instruções e atinge os objetivos dos textos.</t>
  </si>
  <si>
    <t>Bom uso de pontuação.</t>
  </si>
  <si>
    <t>Coloque em prática os novos conteúdos para enriquecer seus textos.</t>
  </si>
  <si>
    <t>Procure usar diferentes conectores ao longo do texto.</t>
  </si>
  <si>
    <t>Tire um tempo antes de iniciar para organizar suas idéias e decidir onde quer chegar com o texto.</t>
  </si>
  <si>
    <r>
      <rPr>
        <rFont val="Calibri"/>
        <color theme="1"/>
        <sz val="10.0"/>
      </rPr>
      <t xml:space="preserve">Procure usar vocabulário novo em seus textos assim como sinônimos. Verifique o </t>
    </r>
    <r>
      <rPr>
        <rFont val="Calibri"/>
        <i/>
        <color theme="1"/>
        <sz val="10.0"/>
      </rPr>
      <t>spelling</t>
    </r>
    <r>
      <rPr>
        <rFont val="Calibri"/>
        <color theme="1"/>
        <sz val="10.0"/>
      </rPr>
      <t xml:space="preserve"> das palavras.</t>
    </r>
  </si>
  <si>
    <t>Atentar ao que está sendo pedido e não desviar o foco. Cuidar com o número de palavras exigido.</t>
  </si>
  <si>
    <t>Procure usar mais os recursos de pontuação.</t>
  </si>
  <si>
    <t>Escreva frequentemente - diário, blog, histórias, críticas etc - textos com assuntos e gêneros variados.</t>
  </si>
  <si>
    <t>Utiliza estruturas gramaticais aprendidas previamente.</t>
  </si>
  <si>
    <t>Coloca novas estruturas em prática durante a aula e nos temas de casa.</t>
  </si>
  <si>
    <t>Facilidade com os aspectos gramaticais do idioma.</t>
  </si>
  <si>
    <t>Revise estruturas anteriores sempre que for necessário e use-as frequentemente.</t>
  </si>
  <si>
    <t>Novas estruturas exigem muita prática para que sejam bem assimiladas.</t>
  </si>
  <si>
    <t>A prática faz a perfeição. Foque nas atividades e interação em aula e nos temas de casa.</t>
  </si>
  <si>
    <t>TEACHERS</t>
  </si>
  <si>
    <t>Douglas</t>
  </si>
  <si>
    <t>Gabriel</t>
  </si>
  <si>
    <t>Gisela</t>
  </si>
  <si>
    <t>Guilherme</t>
  </si>
  <si>
    <t>Itiana</t>
  </si>
  <si>
    <t>Johnathan</t>
  </si>
  <si>
    <t>Julia</t>
  </si>
  <si>
    <t>Rafael G</t>
  </si>
  <si>
    <t>Rafael P</t>
  </si>
  <si>
    <t>Virgínia</t>
  </si>
  <si>
    <t>Vitória</t>
  </si>
  <si>
    <t>Yuri</t>
  </si>
  <si>
    <t>Brenda</t>
  </si>
  <si>
    <t>CONCEITO</t>
  </si>
  <si>
    <t>REFAZER O NÍVEL</t>
  </si>
  <si>
    <t>até 59</t>
  </si>
  <si>
    <t>REGULAR</t>
  </si>
  <si>
    <t>de 60 a 69</t>
  </si>
  <si>
    <t>BOM</t>
  </si>
  <si>
    <t>de 70 a 79</t>
  </si>
  <si>
    <t>MUITO BOM</t>
  </si>
  <si>
    <t>de 80 a 89</t>
  </si>
  <si>
    <t>APROVADO COM MÉRITO</t>
  </si>
  <si>
    <t>de 90 a 94</t>
  </si>
  <si>
    <t>APROVADO COM DISTINÇÃO</t>
  </si>
  <si>
    <t>de 95 a 100</t>
  </si>
  <si>
    <t>MOCKS</t>
  </si>
  <si>
    <t>FCE</t>
  </si>
  <si>
    <t>CAE</t>
  </si>
  <si>
    <t>CPE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</si>
</sst>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37">
    <font>
      <sz val="11.0"/>
      <color theme="1"/>
      <name val="Calibri"/>
      <scheme val="minor"/>
    </font>
    <font>
      <b/>
      <sz val="16.0"/>
      <color theme="0"/>
      <name val="Calibri"/>
    </font>
    <font>
      <b/>
      <sz val="14.0"/>
      <color rgb="FFC00000"/>
      <name val="Calibri"/>
      <scheme val="minor"/>
    </font>
    <font>
      <sz val="12.0"/>
      <color theme="1"/>
      <name val="Calibri"/>
      <scheme val="minor"/>
    </font>
    <font>
      <b/>
      <i/>
      <sz val="12.0"/>
      <color theme="1"/>
      <name val="Calibri"/>
      <scheme val="minor"/>
    </font>
    <font>
      <b/>
      <sz val="11.0"/>
      <color theme="1"/>
      <name val="Calibri"/>
      <scheme val="minor"/>
    </font>
    <font>
      <sz val="10.0"/>
      <color theme="1"/>
      <name val="Calibri"/>
      <scheme val="minor"/>
    </font>
    <font>
      <b/>
      <sz val="10.0"/>
      <color theme="0"/>
      <name val="Calibri"/>
      <scheme val="minor"/>
    </font>
    <font>
      <sz val="11.0"/>
      <color theme="1"/>
      <name val="Calibri"/>
    </font>
    <font/>
    <font>
      <b/>
      <sz val="10.0"/>
      <color theme="1"/>
      <name val="Calibri"/>
      <scheme val="minor"/>
    </font>
    <font>
      <b/>
      <sz val="10.0"/>
      <color rgb="FF262626"/>
      <name val="Calibri"/>
      <scheme val="minor"/>
    </font>
    <font>
      <b/>
      <color rgb="FFFFFFFF"/>
      <name val="Calibri"/>
    </font>
    <font>
      <sz val="11.0"/>
      <color theme="1"/>
      <name val="Inconsolata"/>
    </font>
    <font>
      <b/>
      <sz val="14.0"/>
      <color theme="1"/>
      <name val="Calibri"/>
    </font>
    <font>
      <color theme="1"/>
      <name val="Arial"/>
    </font>
    <font>
      <b/>
      <sz val="11.0"/>
      <color theme="1"/>
      <name val="Calibri"/>
    </font>
    <font>
      <color theme="1"/>
      <name val="Calibri"/>
      <scheme val="minor"/>
    </font>
    <font>
      <b/>
      <sz val="16.0"/>
      <color rgb="FFFFFFFF"/>
      <name val="Calibri"/>
      <scheme val="minor"/>
    </font>
    <font>
      <sz val="9.0"/>
      <color rgb="FF000000"/>
      <name val="&quot;Google Sans Mono&quot;"/>
    </font>
    <font>
      <sz val="9.0"/>
      <color rgb="FFF7981D"/>
      <name val="&quot;Google Sans Mono&quot;"/>
    </font>
    <font>
      <color rgb="FF000000"/>
      <name val="Calibri"/>
      <scheme val="minor"/>
    </font>
    <font>
      <b/>
      <sz val="14.0"/>
      <color rgb="FFFFFFFF"/>
      <name val="Calibri"/>
      <scheme val="minor"/>
    </font>
    <font>
      <b/>
      <sz val="14.0"/>
      <color theme="1"/>
      <name val="Calibri"/>
      <scheme val="minor"/>
    </font>
    <font>
      <sz val="10.0"/>
      <color rgb="FF000000"/>
      <name val="Calibri"/>
      <scheme val="minor"/>
    </font>
    <font>
      <sz val="12.0"/>
      <color theme="1"/>
      <name val="Times New Roman"/>
    </font>
    <font>
      <b/>
      <sz val="12.0"/>
      <color theme="1"/>
      <name val="Calibri"/>
    </font>
    <font>
      <sz val="14.0"/>
      <color theme="1"/>
      <name val="Calibri"/>
    </font>
    <font>
      <b/>
      <sz val="12.0"/>
      <color theme="0"/>
      <name val="Calibri"/>
    </font>
    <font>
      <sz val="12.0"/>
      <color theme="1"/>
      <name val="Calibri"/>
    </font>
    <font>
      <sz val="9.0"/>
      <color theme="1"/>
      <name val="Calibri"/>
    </font>
    <font>
      <sz val="9.0"/>
      <color theme="1"/>
      <name val="Calibri"/>
      <scheme val="minor"/>
    </font>
    <font>
      <sz val="7.0"/>
      <color theme="1"/>
      <name val="Calibri"/>
    </font>
    <font>
      <u/>
      <sz val="7.0"/>
      <color theme="10"/>
      <name val="Calibri"/>
      <scheme val="minor"/>
    </font>
    <font>
      <sz val="7.0"/>
      <color theme="1"/>
      <name val="Calibri"/>
      <scheme val="minor"/>
    </font>
    <font>
      <b/>
      <i/>
      <sz val="12.0"/>
      <color rgb="FF7F7F7F"/>
      <name val="Calibri"/>
    </font>
    <font>
      <sz val="12.0"/>
      <color theme="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0060AA"/>
        <bgColor rgb="FF0060AA"/>
      </patternFill>
    </fill>
    <fill>
      <patternFill patternType="solid">
        <fgColor rgb="FFFFFF00"/>
        <bgColor rgb="FFFFFF00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FFCCFF"/>
        <bgColor rgb="FFFFCCFF"/>
      </patternFill>
    </fill>
    <fill>
      <patternFill patternType="solid">
        <fgColor rgb="FFFF6D6D"/>
        <bgColor rgb="FFFF6D6D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DD9C3"/>
        <bgColor rgb="FFDDD9C3"/>
      </patternFill>
    </fill>
    <fill>
      <patternFill patternType="solid">
        <fgColor rgb="FFE85222"/>
        <bgColor rgb="FFE85222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</fills>
  <borders count="13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/>
      <top style="medium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ck">
        <color rgb="FF000000"/>
      </bottom>
    </border>
    <border>
      <left/>
      <right/>
      <bottom style="thick">
        <color rgb="FF000000"/>
      </bottom>
    </border>
    <border>
      <left/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 style="thick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medium">
        <color rgb="FF000000"/>
      </right>
    </border>
    <border>
      <right style="thick">
        <color rgb="FF000000"/>
      </right>
    </border>
    <border>
      <left style="thick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bottom style="double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/>
      <top/>
      <bottom/>
    </border>
    <border>
      <right/>
      <top/>
      <bottom/>
    </border>
    <border>
      <left/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0" numFmtId="0" xfId="0" applyBorder="1" applyFont="1"/>
    <xf borderId="3" fillId="3" fontId="2" numFmtId="0" xfId="0" applyAlignment="1" applyBorder="1" applyFill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/>
    </xf>
    <xf borderId="5" fillId="4" fontId="7" numFmtId="0" xfId="0" applyAlignment="1" applyBorder="1" applyFill="1" applyFont="1">
      <alignment horizontal="center" shrinkToFit="0" vertical="center" wrapText="1"/>
    </xf>
    <xf borderId="6" fillId="4" fontId="8" numFmtId="0" xfId="0" applyBorder="1" applyFont="1"/>
    <xf borderId="0" fillId="0" fontId="8" numFmtId="1" xfId="0" applyAlignment="1" applyFont="1" applyNumberFormat="1">
      <alignment vertical="bottom"/>
    </xf>
    <xf borderId="7" fillId="0" fontId="9" numFmtId="0" xfId="0" applyBorder="1" applyFont="1"/>
    <xf borderId="0" fillId="0" fontId="8" numFmtId="0" xfId="0" applyAlignment="1" applyFont="1">
      <alignment vertical="bottom"/>
    </xf>
    <xf borderId="1" fillId="3" fontId="10" numFmtId="0" xfId="0" applyAlignment="1" applyBorder="1" applyFont="1">
      <alignment horizontal="center" readingOrder="0"/>
    </xf>
    <xf borderId="1" fillId="0" fontId="0" numFmtId="1" xfId="0" applyAlignment="1" applyBorder="1" applyFont="1" applyNumberFormat="1">
      <alignment horizontal="center" readingOrder="0" vertical="center"/>
    </xf>
    <xf borderId="6" fillId="0" fontId="8" numFmtId="1" xfId="0" applyBorder="1" applyFont="1" applyNumberFormat="1"/>
    <xf borderId="8" fillId="3" fontId="10" numFmtId="0" xfId="0" applyAlignment="1" applyBorder="1" applyFont="1">
      <alignment horizontal="center" readingOrder="0"/>
    </xf>
    <xf borderId="9" fillId="4" fontId="7" numFmtId="0" xfId="0" applyAlignment="1" applyBorder="1" applyFont="1">
      <alignment horizontal="center"/>
    </xf>
    <xf borderId="10" fillId="0" fontId="9" numFmtId="0" xfId="0" applyBorder="1" applyFont="1"/>
    <xf borderId="11" fillId="0" fontId="9" numFmtId="0" xfId="0" applyBorder="1" applyFont="1"/>
    <xf borderId="10" fillId="5" fontId="11" numFmtId="0" xfId="0" applyAlignment="1" applyBorder="1" applyFill="1" applyFont="1">
      <alignment horizontal="center"/>
    </xf>
    <xf borderId="12" fillId="0" fontId="9" numFmtId="0" xfId="0" applyBorder="1" applyFont="1"/>
    <xf borderId="13" fillId="0" fontId="6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/>
    </xf>
    <xf borderId="14" fillId="5" fontId="11" numFmtId="0" xfId="0" applyAlignment="1" applyBorder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6" fillId="4" fontId="7" numFmtId="0" xfId="0" applyAlignment="1" applyBorder="1" applyFont="1">
      <alignment horizontal="center" vertical="center"/>
    </xf>
    <xf borderId="17" fillId="0" fontId="9" numFmtId="0" xfId="0" applyBorder="1" applyFont="1"/>
    <xf borderId="18" fillId="0" fontId="9" numFmtId="0" xfId="0" applyBorder="1" applyFont="1"/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shrinkToFit="0" vertical="center" wrapText="1"/>
    </xf>
    <xf borderId="21" fillId="4" fontId="7" numFmtId="0" xfId="0" applyAlignment="1" applyBorder="1" applyFont="1">
      <alignment horizontal="center" shrinkToFit="0" vertical="center" wrapText="1"/>
    </xf>
    <xf borderId="22" fillId="4" fontId="12" numFmtId="0" xfId="0" applyAlignment="1" applyBorder="1" applyFont="1">
      <alignment horizontal="center" shrinkToFit="0" wrapText="1"/>
    </xf>
    <xf borderId="1" fillId="4" fontId="7" numFmtId="0" xfId="0" applyAlignment="1" applyBorder="1" applyFont="1">
      <alignment horizontal="center"/>
    </xf>
    <xf borderId="23" fillId="6" fontId="6" numFmtId="0" xfId="0" applyAlignment="1" applyBorder="1" applyFill="1" applyFont="1">
      <alignment horizontal="center" readingOrder="0"/>
    </xf>
    <xf borderId="24" fillId="0" fontId="9" numFmtId="0" xfId="0" applyBorder="1" applyFont="1"/>
    <xf borderId="25" fillId="0" fontId="9" numFmtId="0" xfId="0" applyBorder="1" applyFont="1"/>
    <xf borderId="23" fillId="7" fontId="6" numFmtId="0" xfId="0" applyAlignment="1" applyBorder="1" applyFill="1" applyFont="1">
      <alignment horizontal="center" readingOrder="0"/>
    </xf>
    <xf borderId="23" fillId="8" fontId="6" numFmtId="0" xfId="0" applyAlignment="1" applyBorder="1" applyFill="1" applyFont="1">
      <alignment horizontal="center"/>
    </xf>
    <xf borderId="23" fillId="9" fontId="6" numFmtId="0" xfId="0" applyAlignment="1" applyBorder="1" applyFill="1" applyFont="1">
      <alignment horizontal="center"/>
    </xf>
    <xf borderId="23" fillId="10" fontId="6" numFmtId="0" xfId="0" applyAlignment="1" applyBorder="1" applyFill="1" applyFont="1">
      <alignment horizontal="center" readingOrder="0"/>
    </xf>
    <xf borderId="23" fillId="11" fontId="6" numFmtId="0" xfId="0" applyAlignment="1" applyBorder="1" applyFill="1" applyFont="1">
      <alignment horizontal="center"/>
    </xf>
    <xf borderId="26" fillId="0" fontId="9" numFmtId="0" xfId="0" applyBorder="1" applyFont="1"/>
    <xf borderId="24" fillId="6" fontId="6" numFmtId="0" xfId="0" applyAlignment="1" applyBorder="1" applyFont="1">
      <alignment horizontal="center" readingOrder="0"/>
    </xf>
    <xf borderId="23" fillId="7" fontId="6" numFmtId="0" xfId="0" applyAlignment="1" applyBorder="1" applyFont="1">
      <alignment horizontal="center" readingOrder="0"/>
    </xf>
    <xf borderId="23" fillId="10" fontId="6" numFmtId="0" xfId="0" applyAlignment="1" applyBorder="1" applyFont="1">
      <alignment horizontal="center" readingOrder="0"/>
    </xf>
    <xf borderId="27" fillId="6" fontId="11" numFmtId="0" xfId="0" applyAlignment="1" applyBorder="1" applyFont="1">
      <alignment horizontal="center" readingOrder="0" vertical="center"/>
    </xf>
    <xf borderId="28" fillId="7" fontId="11" numFmtId="0" xfId="0" applyAlignment="1" applyBorder="1" applyFont="1">
      <alignment horizontal="center" readingOrder="0" vertical="center"/>
    </xf>
    <xf borderId="28" fillId="8" fontId="11" numFmtId="0" xfId="0" applyAlignment="1" applyBorder="1" applyFont="1">
      <alignment horizontal="center" vertical="center"/>
    </xf>
    <xf borderId="28" fillId="9" fontId="11" numFmtId="0" xfId="0" applyAlignment="1" applyBorder="1" applyFont="1">
      <alignment horizontal="center" vertical="center"/>
    </xf>
    <xf borderId="29" fillId="10" fontId="11" numFmtId="0" xfId="0" applyAlignment="1" applyBorder="1" applyFont="1">
      <alignment horizontal="center" readingOrder="0" vertical="center"/>
    </xf>
    <xf borderId="30" fillId="11" fontId="11" numFmtId="0" xfId="0" applyAlignment="1" applyBorder="1" applyFont="1">
      <alignment horizontal="center" vertical="center"/>
    </xf>
    <xf borderId="31" fillId="0" fontId="9" numFmtId="0" xfId="0" applyBorder="1" applyFont="1"/>
    <xf borderId="32" fillId="0" fontId="9" numFmtId="0" xfId="0" applyBorder="1" applyFont="1"/>
    <xf borderId="33" fillId="0" fontId="9" numFmtId="0" xfId="0" applyBorder="1" applyFont="1"/>
    <xf borderId="34" fillId="4" fontId="7" numFmtId="0" xfId="0" applyBorder="1" applyFont="1"/>
    <xf borderId="35" fillId="0" fontId="6" numFmtId="0" xfId="0" applyAlignment="1" applyBorder="1" applyFont="1">
      <alignment readingOrder="0"/>
    </xf>
    <xf borderId="36" fillId="6" fontId="6" numFmtId="0" xfId="0" applyAlignment="1" applyBorder="1" applyFont="1">
      <alignment horizontal="center" readingOrder="0" vertical="center"/>
    </xf>
    <xf borderId="37" fillId="6" fontId="6" numFmtId="0" xfId="0" applyAlignment="1" applyBorder="1" applyFont="1">
      <alignment horizontal="center" readingOrder="0" vertical="center"/>
    </xf>
    <xf borderId="38" fillId="5" fontId="6" numFmtId="0" xfId="0" applyAlignment="1" applyBorder="1" applyFon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37" fillId="7" fontId="6" numFmtId="0" xfId="0" applyAlignment="1" applyBorder="1" applyFont="1">
      <alignment horizontal="center" readingOrder="0" vertical="center"/>
    </xf>
    <xf borderId="36" fillId="8" fontId="6" numFmtId="0" xfId="0" applyAlignment="1" applyBorder="1" applyFont="1">
      <alignment horizontal="center" readingOrder="0" vertical="center"/>
    </xf>
    <xf borderId="37" fillId="8" fontId="6" numFmtId="0" xfId="0" applyAlignment="1" applyBorder="1" applyFont="1">
      <alignment horizontal="center" readingOrder="0" vertical="center"/>
    </xf>
    <xf borderId="36" fillId="9" fontId="6" numFmtId="0" xfId="0" applyAlignment="1" applyBorder="1" applyFont="1">
      <alignment horizontal="center" readingOrder="0" vertical="center"/>
    </xf>
    <xf borderId="37" fillId="9" fontId="6" numFmtId="0" xfId="0" applyAlignment="1" applyBorder="1" applyFont="1">
      <alignment horizontal="center" readingOrder="0" vertical="center"/>
    </xf>
    <xf borderId="36" fillId="10" fontId="6" numFmtId="0" xfId="0" applyAlignment="1" applyBorder="1" applyFont="1">
      <alignment horizontal="center" readingOrder="0" vertical="center"/>
    </xf>
    <xf borderId="37" fillId="10" fontId="6" numFmtId="0" xfId="0" applyAlignment="1" applyBorder="1" applyFont="1">
      <alignment horizontal="center" readingOrder="0" vertical="center"/>
    </xf>
    <xf borderId="39" fillId="11" fontId="6" numFmtId="0" xfId="0" applyAlignment="1" applyBorder="1" applyFont="1">
      <alignment horizontal="center" readingOrder="0" vertical="center"/>
    </xf>
    <xf borderId="37" fillId="11" fontId="6" numFmtId="0" xfId="0" applyAlignment="1" applyBorder="1" applyFont="1">
      <alignment horizontal="center" readingOrder="0" vertical="center"/>
    </xf>
    <xf borderId="40" fillId="5" fontId="6" numFmtId="0" xfId="0" applyAlignment="1" applyBorder="1" applyFont="1">
      <alignment horizontal="center" vertical="center"/>
    </xf>
    <xf borderId="41" fillId="6" fontId="6" numFmtId="0" xfId="0" applyAlignment="1" applyBorder="1" applyFont="1">
      <alignment horizontal="center" readingOrder="0" vertical="center"/>
    </xf>
    <xf borderId="41" fillId="6" fontId="6" numFmtId="0" xfId="0" applyAlignment="1" applyBorder="1" applyFont="1">
      <alignment horizontal="center" vertical="center"/>
    </xf>
    <xf borderId="37" fillId="7" fontId="6" numFmtId="0" xfId="0" applyAlignment="1" applyBorder="1" applyFont="1">
      <alignment horizontal="center" vertical="center"/>
    </xf>
    <xf borderId="37" fillId="8" fontId="6" numFmtId="0" xfId="0" applyAlignment="1" applyBorder="1" applyFont="1">
      <alignment horizontal="center" vertical="center"/>
    </xf>
    <xf borderId="37" fillId="9" fontId="6" numFmtId="0" xfId="0" applyAlignment="1" applyBorder="1" applyFont="1">
      <alignment horizontal="center" vertical="center"/>
    </xf>
    <xf borderId="37" fillId="10" fontId="6" numFmtId="0" xfId="0" applyAlignment="1" applyBorder="1" applyFont="1">
      <alignment horizontal="center" vertical="center"/>
    </xf>
    <xf borderId="42" fillId="11" fontId="6" numFmtId="0" xfId="0" applyAlignment="1" applyBorder="1" applyFont="1">
      <alignment horizontal="center" vertical="center"/>
    </xf>
    <xf borderId="43" fillId="12" fontId="6" numFmtId="2" xfId="0" applyAlignment="1" applyBorder="1" applyFill="1" applyFont="1" applyNumberFormat="1">
      <alignment horizontal="center"/>
    </xf>
    <xf borderId="44" fillId="0" fontId="0" numFmtId="1" xfId="0" applyAlignment="1" applyBorder="1" applyFont="1" applyNumberFormat="1">
      <alignment horizontal="center" readingOrder="0" vertical="center"/>
    </xf>
    <xf borderId="45" fillId="13" fontId="13" numFmtId="1" xfId="0" applyAlignment="1" applyBorder="1" applyFill="1" applyFont="1" applyNumberFormat="1">
      <alignment vertical="bottom"/>
    </xf>
    <xf borderId="46" fillId="0" fontId="6" numFmtId="0" xfId="0" applyAlignment="1" applyBorder="1" applyFont="1">
      <alignment readingOrder="0"/>
    </xf>
    <xf borderId="47" fillId="6" fontId="6" numFmtId="0" xfId="0" applyAlignment="1" applyBorder="1" applyFont="1">
      <alignment horizontal="center" readingOrder="0" vertical="center"/>
    </xf>
    <xf borderId="48" fillId="6" fontId="6" numFmtId="0" xfId="0" applyAlignment="1" applyBorder="1" applyFont="1">
      <alignment horizontal="center" readingOrder="0" vertical="center"/>
    </xf>
    <xf borderId="47" fillId="7" fontId="6" numFmtId="0" xfId="0" applyAlignment="1" applyBorder="1" applyFont="1">
      <alignment horizontal="center" readingOrder="0" vertical="center"/>
    </xf>
    <xf borderId="48" fillId="7" fontId="6" numFmtId="0" xfId="0" applyAlignment="1" applyBorder="1" applyFont="1">
      <alignment horizontal="center" readingOrder="0" vertical="center"/>
    </xf>
    <xf borderId="47" fillId="8" fontId="6" numFmtId="0" xfId="0" applyAlignment="1" applyBorder="1" applyFont="1">
      <alignment horizontal="center" readingOrder="0" vertical="center"/>
    </xf>
    <xf borderId="48" fillId="8" fontId="6" numFmtId="0" xfId="0" applyAlignment="1" applyBorder="1" applyFont="1">
      <alignment horizontal="center" readingOrder="0" vertical="center"/>
    </xf>
    <xf borderId="47" fillId="9" fontId="6" numFmtId="0" xfId="0" applyAlignment="1" applyBorder="1" applyFont="1">
      <alignment horizontal="center" readingOrder="0" vertical="center"/>
    </xf>
    <xf borderId="48" fillId="9" fontId="6" numFmtId="0" xfId="0" applyAlignment="1" applyBorder="1" applyFont="1">
      <alignment horizontal="center" readingOrder="0" vertical="center"/>
    </xf>
    <xf borderId="47" fillId="10" fontId="6" numFmtId="0" xfId="0" applyAlignment="1" applyBorder="1" applyFont="1">
      <alignment horizontal="center" readingOrder="0" vertical="center"/>
    </xf>
    <xf borderId="48" fillId="10" fontId="6" numFmtId="0" xfId="0" applyAlignment="1" applyBorder="1" applyFont="1">
      <alignment horizontal="center" readingOrder="0" vertical="center"/>
    </xf>
    <xf borderId="49" fillId="6" fontId="6" numFmtId="0" xfId="0" applyAlignment="1" applyBorder="1" applyFont="1">
      <alignment horizontal="center" readingOrder="0" vertical="center"/>
    </xf>
    <xf borderId="50" fillId="0" fontId="0" numFmtId="1" xfId="0" applyAlignment="1" applyBorder="1" applyFont="1" applyNumberFormat="1">
      <alignment horizontal="center" readingOrder="0" vertical="center"/>
    </xf>
    <xf borderId="47" fillId="9" fontId="6" numFmtId="0" xfId="0" applyAlignment="1" applyBorder="1" applyFont="1">
      <alignment horizontal="center" vertical="center"/>
    </xf>
    <xf borderId="47" fillId="8" fontId="6" numFmtId="0" xfId="0" applyAlignment="1" applyBorder="1" applyFont="1">
      <alignment horizontal="center" vertical="center"/>
    </xf>
    <xf borderId="47" fillId="10" fontId="6" numFmtId="0" xfId="0" applyAlignment="1" applyBorder="1" applyFont="1">
      <alignment horizontal="center" vertical="center"/>
    </xf>
    <xf borderId="47" fillId="7" fontId="6" numFmtId="0" xfId="0" applyAlignment="1" applyBorder="1" applyFont="1">
      <alignment horizontal="center" vertical="center"/>
    </xf>
    <xf borderId="48" fillId="8" fontId="6" numFmtId="0" xfId="0" applyAlignment="1" applyBorder="1" applyFont="1">
      <alignment horizontal="center" vertical="center"/>
    </xf>
    <xf borderId="47" fillId="6" fontId="6" numFmtId="0" xfId="0" applyAlignment="1" applyBorder="1" applyFont="1">
      <alignment horizontal="center" vertical="center"/>
    </xf>
    <xf borderId="48" fillId="6" fontId="6" numFmtId="0" xfId="0" applyAlignment="1" applyBorder="1" applyFont="1">
      <alignment horizontal="center" vertical="center"/>
    </xf>
    <xf borderId="48" fillId="7" fontId="6" numFmtId="0" xfId="0" applyAlignment="1" applyBorder="1" applyFont="1">
      <alignment horizontal="center" vertical="center"/>
    </xf>
    <xf borderId="48" fillId="10" fontId="6" numFmtId="0" xfId="0" applyAlignment="1" applyBorder="1" applyFont="1">
      <alignment horizontal="center" vertical="center"/>
    </xf>
    <xf borderId="39" fillId="11" fontId="6" numFmtId="0" xfId="0" applyAlignment="1" applyBorder="1" applyFont="1">
      <alignment horizontal="center" vertical="center"/>
    </xf>
    <xf borderId="37" fillId="11" fontId="6" numFmtId="0" xfId="0" applyAlignment="1" applyBorder="1" applyFont="1">
      <alignment horizontal="center" vertical="center"/>
    </xf>
    <xf borderId="49" fillId="6" fontId="6" numFmtId="0" xfId="0" applyAlignment="1" applyBorder="1" applyFont="1">
      <alignment horizontal="center" vertical="center"/>
    </xf>
    <xf borderId="48" fillId="9" fontId="6" numFmtId="0" xfId="0" applyAlignment="1" applyBorder="1" applyFont="1">
      <alignment horizontal="center" vertical="center"/>
    </xf>
    <xf borderId="50" fillId="0" fontId="0" numFmtId="1" xfId="0" applyAlignment="1" applyBorder="1" applyFont="1" applyNumberFormat="1">
      <alignment horizontal="center" vertical="center"/>
    </xf>
    <xf borderId="51" fillId="4" fontId="7" numFmtId="0" xfId="0" applyBorder="1" applyFont="1"/>
    <xf borderId="52" fillId="0" fontId="6" numFmtId="0" xfId="0" applyAlignment="1" applyBorder="1" applyFont="1">
      <alignment readingOrder="0"/>
    </xf>
    <xf borderId="53" fillId="6" fontId="6" numFmtId="0" xfId="0" applyAlignment="1" applyBorder="1" applyFont="1">
      <alignment horizontal="center" vertical="center"/>
    </xf>
    <xf borderId="54" fillId="6" fontId="6" numFmtId="0" xfId="0" applyAlignment="1" applyBorder="1" applyFont="1">
      <alignment horizontal="center" vertical="center"/>
    </xf>
    <xf borderId="55" fillId="5" fontId="6" numFmtId="0" xfId="0" applyAlignment="1" applyBorder="1" applyFont="1">
      <alignment horizontal="center" vertical="center"/>
    </xf>
    <xf borderId="53" fillId="7" fontId="6" numFmtId="0" xfId="0" applyAlignment="1" applyBorder="1" applyFont="1">
      <alignment horizontal="center" vertical="center"/>
    </xf>
    <xf borderId="54" fillId="7" fontId="6" numFmtId="0" xfId="0" applyAlignment="1" applyBorder="1" applyFont="1">
      <alignment horizontal="center" vertical="center"/>
    </xf>
    <xf borderId="53" fillId="8" fontId="6" numFmtId="0" xfId="0" applyAlignment="1" applyBorder="1" applyFont="1">
      <alignment horizontal="center" vertical="center"/>
    </xf>
    <xf borderId="54" fillId="8" fontId="6" numFmtId="0" xfId="0" applyAlignment="1" applyBorder="1" applyFont="1">
      <alignment horizontal="center" vertical="center"/>
    </xf>
    <xf borderId="53" fillId="9" fontId="6" numFmtId="0" xfId="0" applyAlignment="1" applyBorder="1" applyFont="1">
      <alignment horizontal="center" readingOrder="0" vertical="center"/>
    </xf>
    <xf borderId="54" fillId="9" fontId="6" numFmtId="0" xfId="0" applyAlignment="1" applyBorder="1" applyFont="1">
      <alignment horizontal="center" readingOrder="0" vertical="center"/>
    </xf>
    <xf borderId="53" fillId="10" fontId="6" numFmtId="0" xfId="0" applyAlignment="1" applyBorder="1" applyFont="1">
      <alignment horizontal="center" vertical="center"/>
    </xf>
    <xf borderId="54" fillId="10" fontId="6" numFmtId="0" xfId="0" applyAlignment="1" applyBorder="1" applyFont="1">
      <alignment horizontal="center" vertical="center"/>
    </xf>
    <xf borderId="56" fillId="11" fontId="6" numFmtId="0" xfId="0" applyAlignment="1" applyBorder="1" applyFont="1">
      <alignment horizontal="center" vertical="center"/>
    </xf>
    <xf borderId="54" fillId="11" fontId="6" numFmtId="0" xfId="0" applyAlignment="1" applyBorder="1" applyFont="1">
      <alignment horizontal="center" vertical="center"/>
    </xf>
    <xf borderId="57" fillId="5" fontId="6" numFmtId="0" xfId="0" applyAlignment="1" applyBorder="1" applyFont="1">
      <alignment horizontal="center" vertical="center"/>
    </xf>
    <xf borderId="58" fillId="6" fontId="6" numFmtId="0" xfId="0" applyAlignment="1" applyBorder="1" applyFont="1">
      <alignment horizontal="center" vertical="center"/>
    </xf>
    <xf borderId="53" fillId="9" fontId="6" numFmtId="0" xfId="0" applyAlignment="1" applyBorder="1" applyFont="1">
      <alignment horizontal="center" vertical="center"/>
    </xf>
    <xf borderId="54" fillId="9" fontId="6" numFmtId="0" xfId="0" applyAlignment="1" applyBorder="1" applyFont="1">
      <alignment horizontal="center" vertical="center"/>
    </xf>
    <xf borderId="59" fillId="11" fontId="6" numFmtId="0" xfId="0" applyAlignment="1" applyBorder="1" applyFont="1">
      <alignment horizontal="center" vertical="center"/>
    </xf>
    <xf borderId="60" fillId="12" fontId="6" numFmtId="2" xfId="0" applyAlignment="1" applyBorder="1" applyFont="1" applyNumberFormat="1">
      <alignment horizontal="center"/>
    </xf>
    <xf borderId="61" fillId="0" fontId="0" numFmtId="1" xfId="0" applyAlignment="1" applyBorder="1" applyFont="1" applyNumberFormat="1">
      <alignment horizontal="center" vertical="center"/>
    </xf>
    <xf borderId="62" fillId="13" fontId="13" numFmtId="1" xfId="0" applyAlignment="1" applyBorder="1" applyFont="1" applyNumberFormat="1">
      <alignment vertical="bottom"/>
    </xf>
    <xf borderId="0" fillId="0" fontId="8" numFmtId="1" xfId="0" applyFont="1" applyNumberFormat="1"/>
    <xf borderId="48" fillId="14" fontId="14" numFmtId="0" xfId="0" applyAlignment="1" applyBorder="1" applyFill="1" applyFont="1">
      <alignment horizontal="center" vertical="bottom"/>
    </xf>
    <xf borderId="49" fillId="14" fontId="14" numFmtId="0" xfId="0" applyAlignment="1" applyBorder="1" applyFont="1">
      <alignment horizontal="center" readingOrder="0" shrinkToFit="0" vertical="bottom" wrapText="1"/>
    </xf>
    <xf borderId="49" fillId="14" fontId="14" numFmtId="0" xfId="0" applyAlignment="1" applyBorder="1" applyFont="1">
      <alignment horizontal="center" readingOrder="0" vertical="bottom"/>
    </xf>
    <xf borderId="63" fillId="0" fontId="15" numFmtId="0" xfId="0" applyAlignment="1" applyBorder="1" applyFont="1">
      <alignment horizontal="center"/>
    </xf>
    <xf borderId="64" fillId="0" fontId="8" numFmtId="0" xfId="0" applyAlignment="1" applyBorder="1" applyFont="1">
      <alignment readingOrder="0" shrinkToFit="0" wrapText="1"/>
    </xf>
    <xf borderId="64" fillId="0" fontId="15" numFmtId="0" xfId="0" applyAlignment="1" applyBorder="1" applyFont="1">
      <alignment shrinkToFit="0" wrapText="1"/>
    </xf>
    <xf borderId="64" fillId="0" fontId="8" numFmtId="0" xfId="0" applyAlignment="1" applyBorder="1" applyFont="1">
      <alignment shrinkToFit="0" wrapText="1"/>
    </xf>
    <xf borderId="0" fillId="0" fontId="14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65" fillId="15" fontId="14" numFmtId="0" xfId="0" applyAlignment="1" applyBorder="1" applyFill="1" applyFont="1">
      <alignment horizontal="center" readingOrder="0" vertical="center"/>
    </xf>
    <xf borderId="66" fillId="15" fontId="9" numFmtId="0" xfId="0" applyBorder="1" applyFont="1"/>
    <xf borderId="66" fillId="15" fontId="8" numFmtId="0" xfId="0" applyAlignment="1" applyBorder="1" applyFont="1">
      <alignment horizontal="center" readingOrder="0" vertical="center"/>
    </xf>
    <xf borderId="66" fillId="15" fontId="16" numFmtId="0" xfId="0" applyAlignment="1" applyBorder="1" applyFont="1">
      <alignment horizontal="center" readingOrder="0" vertical="center"/>
    </xf>
    <xf borderId="67" fillId="15" fontId="16" numFmtId="0" xfId="0" applyAlignment="1" applyBorder="1" applyFont="1">
      <alignment horizontal="center" readingOrder="0" vertical="center"/>
    </xf>
    <xf borderId="68" fillId="15" fontId="9" numFmtId="0" xfId="0" applyBorder="1" applyFont="1"/>
    <xf borderId="69" fillId="15" fontId="9" numFmtId="0" xfId="0" applyBorder="1" applyFont="1"/>
    <xf borderId="70" fillId="15" fontId="9" numFmtId="0" xfId="0" applyBorder="1" applyFont="1"/>
    <xf borderId="71" fillId="15" fontId="16" numFmtId="0" xfId="0" applyAlignment="1" applyBorder="1" applyFont="1">
      <alignment horizontal="center" readingOrder="0" vertical="center"/>
    </xf>
    <xf borderId="72" fillId="13" fontId="9" numFmtId="0" xfId="0" applyBorder="1" applyFont="1"/>
    <xf borderId="73" fillId="13" fontId="16" numFmtId="0" xfId="0" applyAlignment="1" applyBorder="1" applyFont="1">
      <alignment horizontal="center" readingOrder="0" vertical="center"/>
    </xf>
    <xf borderId="74" fillId="13" fontId="16" numFmtId="0" xfId="0" applyAlignment="1" applyBorder="1" applyFont="1">
      <alignment horizontal="center" readingOrder="0" vertical="center"/>
    </xf>
    <xf borderId="75" fillId="13" fontId="16" numFmtId="0" xfId="0" applyAlignment="1" applyBorder="1" applyFont="1">
      <alignment horizontal="center" readingOrder="0" vertical="center"/>
    </xf>
    <xf borderId="76" fillId="13" fontId="16" numFmtId="0" xfId="0" applyAlignment="1" applyBorder="1" applyFont="1">
      <alignment horizontal="center" readingOrder="0" vertical="center"/>
    </xf>
    <xf borderId="77" fillId="13" fontId="16" numFmtId="0" xfId="0" applyAlignment="1" applyBorder="1" applyFont="1">
      <alignment horizontal="center" readingOrder="0" vertical="center"/>
    </xf>
    <xf borderId="78" fillId="13" fontId="16" numFmtId="0" xfId="0" applyAlignment="1" applyBorder="1" applyFont="1">
      <alignment horizontal="center" readingOrder="0" vertical="center"/>
    </xf>
    <xf borderId="79" fillId="13" fontId="16" numFmtId="0" xfId="0" applyAlignment="1" applyBorder="1" applyFont="1">
      <alignment horizontal="center" readingOrder="0" vertical="center"/>
    </xf>
    <xf borderId="80" fillId="13" fontId="16" numFmtId="0" xfId="0" applyAlignment="1" applyBorder="1" applyFont="1">
      <alignment horizontal="center" readingOrder="0" vertical="center"/>
    </xf>
    <xf borderId="81" fillId="16" fontId="8" numFmtId="0" xfId="0" applyAlignment="1" applyBorder="1" applyFill="1" applyFont="1">
      <alignment horizontal="center" readingOrder="0" vertical="center"/>
    </xf>
    <xf borderId="82" fillId="16" fontId="8" numFmtId="0" xfId="0" applyAlignment="1" applyBorder="1" applyFont="1">
      <alignment horizontal="center" vertical="center"/>
    </xf>
    <xf borderId="83" fillId="16" fontId="8" numFmtId="164" xfId="0" applyAlignment="1" applyBorder="1" applyFont="1" applyNumberFormat="1">
      <alignment horizontal="center" vertical="center"/>
    </xf>
    <xf borderId="84" fillId="16" fontId="8" numFmtId="0" xfId="0" applyAlignment="1" applyBorder="1" applyFont="1">
      <alignment horizontal="center" readingOrder="0" vertical="center"/>
    </xf>
    <xf borderId="82" fillId="16" fontId="8" numFmtId="0" xfId="0" applyAlignment="1" applyBorder="1" applyFont="1">
      <alignment horizontal="center" readingOrder="0" vertical="center"/>
    </xf>
    <xf borderId="83" fillId="16" fontId="8" numFmtId="0" xfId="0" applyAlignment="1" applyBorder="1" applyFont="1">
      <alignment horizontal="center" vertical="center"/>
    </xf>
    <xf borderId="84" fillId="16" fontId="8" numFmtId="0" xfId="0" applyAlignment="1" applyBorder="1" applyFont="1">
      <alignment horizontal="center" vertical="center"/>
    </xf>
    <xf borderId="83" fillId="16" fontId="8" numFmtId="0" xfId="0" applyAlignment="1" applyBorder="1" applyFont="1">
      <alignment horizontal="center" readingOrder="0" vertical="center"/>
    </xf>
    <xf borderId="85" fillId="16" fontId="8" numFmtId="0" xfId="0" applyAlignment="1" applyBorder="1" applyFont="1">
      <alignment horizontal="center" vertical="center"/>
    </xf>
    <xf borderId="0" fillId="0" fontId="8" numFmtId="0" xfId="0" applyFont="1"/>
    <xf borderId="81" fillId="16" fontId="8" numFmtId="9" xfId="0" applyAlignment="1" applyBorder="1" applyFont="1" applyNumberFormat="1">
      <alignment horizontal="center" vertical="center"/>
    </xf>
    <xf borderId="84" fillId="16" fontId="8" numFmtId="9" xfId="0" applyAlignment="1" applyBorder="1" applyFont="1" applyNumberFormat="1">
      <alignment horizontal="center" vertical="center"/>
    </xf>
    <xf borderId="85" fillId="16" fontId="8" numFmtId="9" xfId="0" applyAlignment="1" applyBorder="1" applyFont="1" applyNumberFormat="1">
      <alignment horizontal="center" vertical="center"/>
    </xf>
    <xf borderId="86" fillId="13" fontId="8" numFmtId="0" xfId="0" applyAlignment="1" applyBorder="1" applyFont="1">
      <alignment horizontal="center" vertical="center"/>
    </xf>
    <xf borderId="87" fillId="13" fontId="8" numFmtId="0" xfId="0" applyAlignment="1" applyBorder="1" applyFont="1">
      <alignment horizontal="center" vertical="center"/>
    </xf>
    <xf borderId="47" fillId="13" fontId="8" numFmtId="164" xfId="0" applyAlignment="1" applyBorder="1" applyFont="1" applyNumberFormat="1">
      <alignment horizontal="center" vertical="center"/>
    </xf>
    <xf borderId="48" fillId="13" fontId="8" numFmtId="0" xfId="0" applyAlignment="1" applyBorder="1" applyFont="1">
      <alignment horizontal="center" readingOrder="0" vertical="center"/>
    </xf>
    <xf borderId="47" fillId="13" fontId="8" numFmtId="0" xfId="0" applyAlignment="1" applyBorder="1" applyFont="1">
      <alignment horizontal="center" vertical="center"/>
    </xf>
    <xf borderId="48" fillId="13" fontId="8" numFmtId="0" xfId="0" applyAlignment="1" applyBorder="1" applyFont="1">
      <alignment horizontal="center" vertical="center"/>
    </xf>
    <xf borderId="88" fillId="13" fontId="8" numFmtId="0" xfId="0" applyAlignment="1" applyBorder="1" applyFont="1">
      <alignment horizontal="center" vertical="center"/>
    </xf>
    <xf borderId="86" fillId="13" fontId="8" numFmtId="9" xfId="0" applyAlignment="1" applyBorder="1" applyFont="1" applyNumberFormat="1">
      <alignment horizontal="center" vertical="center"/>
    </xf>
    <xf borderId="48" fillId="13" fontId="8" numFmtId="9" xfId="0" applyAlignment="1" applyBorder="1" applyFont="1" applyNumberFormat="1">
      <alignment horizontal="center" vertical="center"/>
    </xf>
    <xf borderId="88" fillId="13" fontId="8" numFmtId="9" xfId="0" applyAlignment="1" applyBorder="1" applyFont="1" applyNumberFormat="1">
      <alignment horizontal="center" vertical="center"/>
    </xf>
    <xf borderId="86" fillId="16" fontId="8" numFmtId="0" xfId="0" applyAlignment="1" applyBorder="1" applyFont="1">
      <alignment horizontal="center" vertical="center"/>
    </xf>
    <xf borderId="87" fillId="16" fontId="8" numFmtId="0" xfId="0" applyAlignment="1" applyBorder="1" applyFont="1">
      <alignment horizontal="center" vertical="center"/>
    </xf>
    <xf borderId="47" fillId="16" fontId="8" numFmtId="164" xfId="0" applyAlignment="1" applyBorder="1" applyFont="1" applyNumberFormat="1">
      <alignment horizontal="center" vertical="center"/>
    </xf>
    <xf borderId="48" fillId="16" fontId="8" numFmtId="0" xfId="0" applyAlignment="1" applyBorder="1" applyFont="1">
      <alignment horizontal="center" readingOrder="0" vertical="center"/>
    </xf>
    <xf borderId="47" fillId="16" fontId="8" numFmtId="0" xfId="0" applyAlignment="1" applyBorder="1" applyFont="1">
      <alignment horizontal="center" vertical="center"/>
    </xf>
    <xf borderId="48" fillId="16" fontId="8" numFmtId="0" xfId="0" applyAlignment="1" applyBorder="1" applyFont="1">
      <alignment horizontal="center" vertical="center"/>
    </xf>
    <xf borderId="88" fillId="16" fontId="8" numFmtId="0" xfId="0" applyAlignment="1" applyBorder="1" applyFont="1">
      <alignment horizontal="center" vertical="center"/>
    </xf>
    <xf borderId="86" fillId="16" fontId="8" numFmtId="9" xfId="0" applyAlignment="1" applyBorder="1" applyFont="1" applyNumberFormat="1">
      <alignment horizontal="center" vertical="center"/>
    </xf>
    <xf borderId="48" fillId="16" fontId="8" numFmtId="9" xfId="0" applyAlignment="1" applyBorder="1" applyFont="1" applyNumberFormat="1">
      <alignment horizontal="center" vertical="center"/>
    </xf>
    <xf borderId="88" fillId="16" fontId="8" numFmtId="9" xfId="0" applyAlignment="1" applyBorder="1" applyFont="1" applyNumberFormat="1">
      <alignment horizontal="center" vertical="center"/>
    </xf>
    <xf borderId="89" fillId="13" fontId="8" numFmtId="0" xfId="0" applyAlignment="1" applyBorder="1" applyFont="1">
      <alignment horizontal="center" vertical="center"/>
    </xf>
    <xf borderId="90" fillId="13" fontId="8" numFmtId="0" xfId="0" applyAlignment="1" applyBorder="1" applyFont="1">
      <alignment horizontal="center" vertical="center"/>
    </xf>
    <xf borderId="91" fillId="13" fontId="8" numFmtId="164" xfId="0" applyAlignment="1" applyBorder="1" applyFont="1" applyNumberFormat="1">
      <alignment horizontal="center" vertical="center"/>
    </xf>
    <xf borderId="92" fillId="13" fontId="8" numFmtId="0" xfId="0" applyAlignment="1" applyBorder="1" applyFont="1">
      <alignment horizontal="center" readingOrder="0" vertical="center"/>
    </xf>
    <xf borderId="91" fillId="13" fontId="8" numFmtId="0" xfId="0" applyAlignment="1" applyBorder="1" applyFont="1">
      <alignment horizontal="center" vertical="center"/>
    </xf>
    <xf borderId="92" fillId="13" fontId="8" numFmtId="0" xfId="0" applyAlignment="1" applyBorder="1" applyFont="1">
      <alignment horizontal="center" vertical="center"/>
    </xf>
    <xf borderId="93" fillId="13" fontId="8" numFmtId="0" xfId="0" applyAlignment="1" applyBorder="1" applyFont="1">
      <alignment horizontal="center" vertical="center"/>
    </xf>
    <xf borderId="89" fillId="13" fontId="8" numFmtId="9" xfId="0" applyAlignment="1" applyBorder="1" applyFont="1" applyNumberFormat="1">
      <alignment horizontal="center" vertical="center"/>
    </xf>
    <xf borderId="92" fillId="13" fontId="8" numFmtId="9" xfId="0" applyAlignment="1" applyBorder="1" applyFont="1" applyNumberFormat="1">
      <alignment horizontal="center" vertical="center"/>
    </xf>
    <xf borderId="93" fillId="13" fontId="8" numFmtId="9" xfId="0" applyAlignment="1" applyBorder="1" applyFont="1" applyNumberFormat="1">
      <alignment horizontal="center" vertical="center"/>
    </xf>
    <xf borderId="0" fillId="0" fontId="17" numFmtId="164" xfId="0" applyFont="1" applyNumberFormat="1"/>
    <xf borderId="0" fillId="0" fontId="17" numFmtId="9" xfId="0" applyFont="1" applyNumberFormat="1"/>
    <xf borderId="0" fillId="0" fontId="17" numFmtId="0" xfId="0" applyFont="1"/>
    <xf borderId="65" fillId="14" fontId="18" numFmtId="0" xfId="0" applyAlignment="1" applyBorder="1" applyFont="1">
      <alignment horizontal="center" readingOrder="0"/>
    </xf>
    <xf borderId="66" fillId="0" fontId="9" numFmtId="0" xfId="0" applyBorder="1" applyFont="1"/>
    <xf borderId="0" fillId="0" fontId="19" numFmtId="0" xfId="0" applyAlignment="1" applyFont="1">
      <alignment readingOrder="0"/>
    </xf>
    <xf borderId="0" fillId="13" fontId="20" numFmtId="0" xfId="0" applyAlignment="1" applyFont="1">
      <alignment readingOrder="0"/>
    </xf>
    <xf borderId="94" fillId="0" fontId="9" numFmtId="0" xfId="0" applyBorder="1" applyFont="1"/>
    <xf borderId="72" fillId="0" fontId="9" numFmtId="0" xfId="0" applyBorder="1" applyFont="1"/>
    <xf borderId="0" fillId="0" fontId="21" numFmtId="0" xfId="0" applyFont="1"/>
    <xf borderId="95" fillId="0" fontId="9" numFmtId="0" xfId="0" applyBorder="1" applyFont="1"/>
    <xf borderId="96" fillId="0" fontId="9" numFmtId="0" xfId="0" applyBorder="1" applyFont="1"/>
    <xf borderId="97" fillId="0" fontId="9" numFmtId="0" xfId="0" applyBorder="1" applyFont="1"/>
    <xf borderId="72" fillId="17" fontId="22" numFmtId="0" xfId="0" applyAlignment="1" applyBorder="1" applyFill="1" applyFont="1">
      <alignment horizontal="center" readingOrder="0"/>
    </xf>
    <xf borderId="98" fillId="0" fontId="9" numFmtId="0" xfId="0" applyBorder="1" applyFont="1"/>
    <xf borderId="6" fillId="17" fontId="22" numFmtId="0" xfId="0" applyAlignment="1" applyBorder="1" applyFont="1">
      <alignment horizontal="center" readingOrder="0"/>
    </xf>
    <xf borderId="99" fillId="0" fontId="9" numFmtId="0" xfId="0" applyBorder="1" applyFont="1"/>
    <xf borderId="100" fillId="17" fontId="22" numFmtId="0" xfId="0" applyAlignment="1" applyBorder="1" applyFont="1">
      <alignment horizontal="center" readingOrder="0"/>
    </xf>
    <xf borderId="101" fillId="0" fontId="9" numFmtId="0" xfId="0" applyBorder="1" applyFont="1"/>
    <xf borderId="102" fillId="17" fontId="22" numFmtId="0" xfId="0" applyAlignment="1" applyBorder="1" applyFont="1">
      <alignment horizontal="center" readingOrder="0"/>
    </xf>
    <xf borderId="103" fillId="0" fontId="9" numFmtId="0" xfId="0" applyBorder="1" applyFont="1"/>
    <xf borderId="104" fillId="0" fontId="9" numFmtId="0" xfId="0" applyBorder="1" applyFont="1"/>
    <xf borderId="105" fillId="0" fontId="9" numFmtId="0" xfId="0" applyBorder="1" applyFont="1"/>
    <xf borderId="106" fillId="14" fontId="23" numFmtId="0" xfId="0" applyAlignment="1" applyBorder="1" applyFont="1">
      <alignment horizontal="center" readingOrder="0"/>
    </xf>
    <xf borderId="107" fillId="0" fontId="9" numFmtId="0" xfId="0" applyBorder="1" applyFont="1"/>
    <xf borderId="46" fillId="14" fontId="23" numFmtId="0" xfId="0" applyAlignment="1" applyBorder="1" applyFont="1">
      <alignment horizontal="center" readingOrder="0"/>
    </xf>
    <xf borderId="108" fillId="0" fontId="9" numFmtId="0" xfId="0" applyBorder="1" applyFont="1"/>
    <xf borderId="86" fillId="0" fontId="17" numFmtId="0" xfId="0" applyAlignment="1" applyBorder="1" applyFont="1">
      <alignment readingOrder="0"/>
    </xf>
    <xf borderId="50" fillId="0" fontId="17" numFmtId="0" xfId="0" applyAlignment="1" applyBorder="1" applyFont="1">
      <alignment readingOrder="0"/>
    </xf>
    <xf borderId="47" fillId="18" fontId="17" numFmtId="0" xfId="0" applyAlignment="1" applyBorder="1" applyFill="1" applyFont="1">
      <alignment readingOrder="0"/>
    </xf>
    <xf borderId="50" fillId="18" fontId="17" numFmtId="0" xfId="0" applyAlignment="1" applyBorder="1" applyFont="1">
      <alignment readingOrder="0"/>
    </xf>
    <xf borderId="47" fillId="0" fontId="17" numFmtId="0" xfId="0" applyAlignment="1" applyBorder="1" applyFont="1">
      <alignment readingOrder="0"/>
    </xf>
    <xf borderId="50" fillId="0" fontId="17" numFmtId="9" xfId="0" applyAlignment="1" applyBorder="1" applyFont="1" applyNumberFormat="1">
      <alignment readingOrder="0"/>
    </xf>
    <xf borderId="88" fillId="18" fontId="24" numFmtId="0" xfId="0" applyAlignment="1" applyBorder="1" applyFont="1">
      <alignment readingOrder="0"/>
    </xf>
    <xf borderId="88" fillId="18" fontId="19" numFmtId="0" xfId="0" applyAlignment="1" applyBorder="1" applyFont="1">
      <alignment readingOrder="0"/>
    </xf>
    <xf borderId="88" fillId="18" fontId="17" numFmtId="0" xfId="0" applyAlignment="1" applyBorder="1" applyFont="1">
      <alignment readingOrder="0"/>
    </xf>
    <xf borderId="89" fillId="0" fontId="17" numFmtId="0" xfId="0" applyAlignment="1" applyBorder="1" applyFont="1">
      <alignment readingOrder="0"/>
    </xf>
    <xf borderId="109" fillId="0" fontId="17" numFmtId="0" xfId="0" applyAlignment="1" applyBorder="1" applyFont="1">
      <alignment readingOrder="0"/>
    </xf>
    <xf borderId="91" fillId="18" fontId="17" numFmtId="0" xfId="0" applyAlignment="1" applyBorder="1" applyFont="1">
      <alignment readingOrder="0"/>
    </xf>
    <xf borderId="109" fillId="18" fontId="17" numFmtId="0" xfId="0" applyAlignment="1" applyBorder="1" applyFont="1">
      <alignment readingOrder="0"/>
    </xf>
    <xf borderId="91" fillId="0" fontId="17" numFmtId="0" xfId="0" applyAlignment="1" applyBorder="1" applyFont="1">
      <alignment readingOrder="0"/>
    </xf>
    <xf borderId="109" fillId="0" fontId="17" numFmtId="9" xfId="0" applyAlignment="1" applyBorder="1" applyFont="1" applyNumberFormat="1">
      <alignment readingOrder="0"/>
    </xf>
    <xf borderId="93" fillId="18" fontId="24" numFmtId="0" xfId="0" applyAlignment="1" applyBorder="1" applyFont="1">
      <alignment readingOrder="0"/>
    </xf>
    <xf borderId="93" fillId="18" fontId="19" numFmtId="0" xfId="0" applyAlignment="1" applyBorder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1" xfId="0" applyAlignment="1" applyFont="1" applyNumberFormat="1">
      <alignment horizontal="left" vertical="center"/>
    </xf>
    <xf borderId="0" fillId="0" fontId="25" numFmtId="0" xfId="0" applyAlignment="1" applyFont="1">
      <alignment horizontal="lef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1" xfId="0" applyAlignment="1" applyFont="1" applyNumberFormat="1">
      <alignment vertical="center"/>
    </xf>
    <xf borderId="0" fillId="0" fontId="26" numFmtId="1" xfId="0" applyAlignment="1" applyFont="1" applyNumberFormat="1">
      <alignment horizontal="left" vertical="center"/>
    </xf>
    <xf borderId="0" fillId="0" fontId="3" numFmtId="9" xfId="0" applyAlignment="1" applyFont="1" applyNumberFormat="1">
      <alignment vertical="center"/>
    </xf>
    <xf borderId="110" fillId="0" fontId="27" numFmtId="0" xfId="0" applyAlignment="1" applyBorder="1" applyFont="1">
      <alignment vertical="center"/>
    </xf>
    <xf borderId="111" fillId="2" fontId="28" numFmtId="0" xfId="0" applyAlignment="1" applyBorder="1" applyFont="1">
      <alignment horizontal="center" shrinkToFit="0" vertical="center" wrapText="1"/>
    </xf>
    <xf borderId="112" fillId="0" fontId="9" numFmtId="0" xfId="0" applyBorder="1" applyFont="1"/>
    <xf borderId="113" fillId="0" fontId="9" numFmtId="0" xfId="0" applyBorder="1" applyFont="1"/>
    <xf borderId="114" fillId="2" fontId="28" numFmtId="0" xfId="0" applyAlignment="1" applyBorder="1" applyFont="1">
      <alignment horizontal="center" vertical="center"/>
    </xf>
    <xf borderId="115" fillId="0" fontId="26" numFmtId="0" xfId="0" applyAlignment="1" applyBorder="1" applyFont="1">
      <alignment horizontal="center" shrinkToFit="0" vertical="center" wrapText="1"/>
    </xf>
    <xf borderId="115" fillId="0" fontId="9" numFmtId="0" xfId="0" applyBorder="1" applyFont="1"/>
    <xf borderId="116" fillId="0" fontId="29" numFmtId="165" xfId="0" applyAlignment="1" applyBorder="1" applyFont="1" applyNumberFormat="1">
      <alignment horizontal="center" shrinkToFit="0" vertical="center" wrapText="1"/>
    </xf>
    <xf borderId="117" fillId="0" fontId="30" numFmtId="165" xfId="0" applyAlignment="1" applyBorder="1" applyFont="1" applyNumberFormat="1">
      <alignment horizontal="left" shrinkToFit="0" vertical="center" wrapText="1"/>
    </xf>
    <xf borderId="118" fillId="0" fontId="9" numFmtId="0" xfId="0" applyBorder="1" applyFont="1"/>
    <xf borderId="119" fillId="0" fontId="30" numFmtId="165" xfId="0" applyAlignment="1" applyBorder="1" applyFont="1" applyNumberFormat="1">
      <alignment horizontal="left" shrinkToFit="0" vertical="center" wrapText="1"/>
    </xf>
    <xf borderId="110" fillId="0" fontId="9" numFmtId="0" xfId="0" applyBorder="1" applyFont="1"/>
    <xf borderId="120" fillId="0" fontId="9" numFmtId="0" xfId="0" applyBorder="1" applyFont="1"/>
    <xf borderId="121" fillId="0" fontId="30" numFmtId="165" xfId="0" applyAlignment="1" applyBorder="1" applyFont="1" applyNumberFormat="1">
      <alignment horizontal="left" shrinkToFit="0" vertical="center" wrapText="1"/>
    </xf>
    <xf borderId="115" fillId="0" fontId="30" numFmtId="165" xfId="0" applyAlignment="1" applyBorder="1" applyFont="1" applyNumberFormat="1">
      <alignment horizontal="left" shrinkToFit="0" vertical="center" wrapText="1"/>
    </xf>
    <xf borderId="0" fillId="0" fontId="30" numFmtId="165" xfId="0" applyAlignment="1" applyFont="1" applyNumberFormat="1">
      <alignment horizontal="left" shrinkToFit="0" vertical="center" wrapText="1"/>
    </xf>
    <xf borderId="110" fillId="0" fontId="30" numFmtId="165" xfId="0" applyAlignment="1" applyBorder="1" applyFont="1" applyNumberFormat="1">
      <alignment horizontal="left" shrinkToFit="0" vertical="center" wrapText="1"/>
    </xf>
    <xf borderId="0" fillId="0" fontId="31" numFmtId="0" xfId="0" applyAlignment="1" applyFont="1">
      <alignment vertical="center"/>
    </xf>
    <xf borderId="0" fillId="0" fontId="26" numFmtId="0" xfId="0" applyAlignment="1" applyFont="1">
      <alignment horizontal="center" shrinkToFit="0" vertical="center" wrapText="1"/>
    </xf>
    <xf borderId="0" fillId="0" fontId="29" numFmtId="165" xfId="0" applyAlignment="1" applyFont="1" applyNumberFormat="1">
      <alignment horizontal="center" shrinkToFit="0" vertical="center" wrapText="1"/>
    </xf>
    <xf borderId="0" fillId="0" fontId="30" numFmtId="0" xfId="0" applyAlignment="1" applyFont="1">
      <alignment vertical="center"/>
    </xf>
    <xf borderId="0" fillId="0" fontId="32" numFmtId="0" xfId="0" applyAlignment="1" applyFont="1">
      <alignment vertical="center"/>
    </xf>
    <xf borderId="0" fillId="0" fontId="33" numFmtId="0" xfId="0" applyAlignment="1" applyFont="1">
      <alignment vertical="center"/>
    </xf>
    <xf borderId="0" fillId="0" fontId="34" numFmtId="0" xfId="0" applyAlignment="1" applyFont="1">
      <alignment vertical="center"/>
    </xf>
    <xf borderId="114" fillId="19" fontId="35" numFmtId="0" xfId="0" applyAlignment="1" applyBorder="1" applyFill="1" applyFont="1">
      <alignment horizontal="center" vertical="center"/>
    </xf>
    <xf borderId="118" fillId="0" fontId="29" numFmtId="165" xfId="0" applyAlignment="1" applyBorder="1" applyFont="1" applyNumberFormat="1">
      <alignment horizontal="center" shrinkToFit="0" vertical="center" wrapText="1"/>
    </xf>
    <xf borderId="114" fillId="0" fontId="29" numFmtId="165" xfId="0" applyAlignment="1" applyBorder="1" applyFont="1" applyNumberFormat="1">
      <alignment horizontal="center" shrinkToFit="0" vertical="center" wrapText="1"/>
    </xf>
    <xf borderId="122" fillId="20" fontId="28" numFmtId="0" xfId="0" applyAlignment="1" applyBorder="1" applyFill="1" applyFont="1">
      <alignment horizontal="center" vertical="center"/>
    </xf>
    <xf borderId="123" fillId="0" fontId="9" numFmtId="0" xfId="0" applyBorder="1" applyFont="1"/>
    <xf borderId="124" fillId="0" fontId="9" numFmtId="0" xfId="0" applyBorder="1" applyFont="1"/>
    <xf borderId="125" fillId="2" fontId="36" numFmtId="165" xfId="0" applyAlignment="1" applyBorder="1" applyFont="1" applyNumberFormat="1">
      <alignment horizontal="center" shrinkToFit="0" vertical="center" wrapText="1"/>
    </xf>
    <xf borderId="126" fillId="0" fontId="9" numFmtId="0" xfId="0" applyBorder="1" applyFont="1"/>
    <xf borderId="127" fillId="2" fontId="28" numFmtId="0" xfId="0" applyAlignment="1" applyBorder="1" applyFont="1">
      <alignment horizontal="center" shrinkToFit="0" vertical="center" wrapText="1"/>
    </xf>
    <xf borderId="122" fillId="2" fontId="28" numFmtId="0" xfId="0" applyAlignment="1" applyBorder="1" applyFont="1">
      <alignment horizontal="center" shrinkToFit="0" vertical="center" wrapText="1"/>
    </xf>
    <xf borderId="128" fillId="0" fontId="9" numFmtId="0" xfId="0" applyBorder="1" applyFont="1"/>
    <xf borderId="22" fillId="6" fontId="10" numFmtId="0" xfId="0" applyAlignment="1" applyBorder="1" applyFont="1">
      <alignment horizontal="center" shrinkToFit="0" vertical="center" wrapText="1"/>
    </xf>
    <xf borderId="101" fillId="0" fontId="6" numFmtId="0" xfId="0" applyAlignment="1" applyBorder="1" applyFont="1">
      <alignment horizontal="left" shrinkToFit="0" vertical="top" wrapText="1"/>
    </xf>
    <xf borderId="2" fillId="0" fontId="9" numFmtId="0" xfId="0" applyBorder="1" applyFont="1"/>
    <xf borderId="98" fillId="0" fontId="6" numFmtId="0" xfId="0" applyAlignment="1" applyBorder="1" applyFont="1">
      <alignment horizontal="left" shrinkToFit="0" vertical="top" wrapText="1"/>
    </xf>
    <xf borderId="4" fillId="0" fontId="9" numFmtId="0" xfId="0" applyBorder="1" applyFont="1"/>
    <xf borderId="129" fillId="0" fontId="6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shrinkToFit="0" vertical="top" wrapText="1"/>
    </xf>
    <xf borderId="22" fillId="7" fontId="10" numFmtId="0" xfId="0" applyAlignment="1" applyBorder="1" applyFont="1">
      <alignment horizontal="center" shrinkToFit="0" vertical="center" wrapText="1"/>
    </xf>
    <xf borderId="98" fillId="0" fontId="24" numFmtId="0" xfId="0" applyAlignment="1" applyBorder="1" applyFont="1">
      <alignment horizontal="left" shrinkToFit="0" vertical="top" wrapText="1"/>
    </xf>
    <xf borderId="22" fillId="8" fontId="10" numFmtId="0" xfId="0" applyAlignment="1" applyBorder="1" applyFont="1">
      <alignment horizontal="center" shrinkToFit="0" vertical="center" wrapText="1"/>
    </xf>
    <xf borderId="22" fillId="9" fontId="10" numFmtId="0" xfId="0" applyAlignment="1" applyBorder="1" applyFont="1">
      <alignment horizontal="center" shrinkToFit="0" vertical="center" wrapText="1"/>
    </xf>
    <xf borderId="22" fillId="10" fontId="10" numFmtId="0" xfId="0" applyAlignment="1" applyBorder="1" applyFont="1">
      <alignment horizontal="center" shrinkToFit="0" vertical="center" wrapText="1"/>
    </xf>
    <xf borderId="22" fillId="21" fontId="7" numFmtId="0" xfId="0" applyAlignment="1" applyBorder="1" applyFill="1" applyFont="1">
      <alignment horizontal="center" shrinkToFit="0" vertical="center" wrapText="1"/>
    </xf>
    <xf borderId="98" fillId="0" fontId="6" numFmtId="0" xfId="0" applyAlignment="1" applyBorder="1" applyFont="1">
      <alignment horizontal="left" readingOrder="0" shrinkToFit="0" vertical="top" wrapText="1"/>
    </xf>
    <xf borderId="22" fillId="22" fontId="7" numFmtId="0" xfId="0" applyAlignment="1" applyBorder="1" applyFill="1" applyFont="1">
      <alignment horizontal="center" shrinkToFit="0" vertical="center" wrapText="1"/>
    </xf>
    <xf borderId="22" fillId="0" fontId="6" numFmtId="0" xfId="0" applyBorder="1" applyFont="1"/>
    <xf borderId="2" fillId="0" fontId="6" numFmtId="0" xfId="0" applyBorder="1" applyFont="1"/>
    <xf borderId="4" fillId="0" fontId="6" numFmtId="0" xfId="0" applyBorder="1" applyFont="1"/>
    <xf borderId="22" fillId="0" fontId="6" numFmtId="0" xfId="0" applyAlignment="1" applyBorder="1" applyFont="1">
      <alignment horizontal="center" readingOrder="0" vertical="center"/>
    </xf>
    <xf borderId="22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92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137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182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227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272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362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407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452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497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542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587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632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677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722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767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812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857</xdr:row>
      <xdr:rowOff>0</xdr:rowOff>
    </xdr:from>
    <xdr:ext cx="6419850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161925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642937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38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161925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64484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643890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06.71"/>
    <col customWidth="1" min="3" max="26" width="8.71"/>
  </cols>
  <sheetData>
    <row r="2">
      <c r="B2" s="1" t="s">
        <v>0</v>
      </c>
    </row>
    <row r="3">
      <c r="B3" s="2"/>
    </row>
    <row r="4">
      <c r="B4" s="3" t="s">
        <v>1</v>
      </c>
    </row>
    <row r="5">
      <c r="B5" s="4"/>
    </row>
    <row r="6">
      <c r="B6" s="5" t="s">
        <v>2</v>
      </c>
    </row>
    <row r="7">
      <c r="B7" s="6" t="s">
        <v>3</v>
      </c>
    </row>
    <row r="8">
      <c r="B8" s="5" t="s">
        <v>4</v>
      </c>
    </row>
    <row r="9">
      <c r="B9" s="5" t="s">
        <v>5</v>
      </c>
    </row>
    <row r="10">
      <c r="B10" s="5"/>
    </row>
    <row r="11">
      <c r="B11" s="5" t="s">
        <v>6</v>
      </c>
    </row>
    <row r="12">
      <c r="B12" s="5" t="s">
        <v>7</v>
      </c>
    </row>
    <row r="13">
      <c r="B13" s="5" t="s">
        <v>8</v>
      </c>
    </row>
    <row r="14">
      <c r="B14" s="5"/>
    </row>
    <row r="15">
      <c r="B15" s="7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4.14"/>
    <col customWidth="1" min="2" max="2" width="39.29"/>
    <col customWidth="1" min="3" max="4" width="4.43" outlineLevel="1"/>
    <col customWidth="1" min="5" max="5" width="4.43"/>
    <col customWidth="1" min="6" max="7" width="4.43" outlineLevel="1"/>
    <col customWidth="1" min="8" max="8" width="4.43"/>
    <col customWidth="1" min="9" max="10" width="4.43" outlineLevel="1"/>
    <col customWidth="1" min="11" max="11" width="4.43"/>
    <col customWidth="1" min="12" max="13" width="4.43" outlineLevel="1"/>
    <col customWidth="1" min="14" max="14" width="4.43"/>
    <col customWidth="1" min="15" max="16" width="4.43" outlineLevel="1"/>
    <col customWidth="1" min="17" max="20" width="4.43"/>
    <col customWidth="1" min="21" max="22" width="4.43" outlineLevel="1"/>
    <col customWidth="1" min="23" max="23" width="4.43"/>
    <col customWidth="1" min="24" max="25" width="4.43" outlineLevel="1"/>
    <col customWidth="1" min="26" max="26" width="4.43"/>
    <col customWidth="1" min="27" max="28" width="4.43" outlineLevel="1"/>
    <col customWidth="1" min="29" max="29" width="4.43"/>
    <col customWidth="1" min="30" max="31" width="4.43" outlineLevel="1"/>
    <col customWidth="1" min="32" max="32" width="4.43"/>
    <col customWidth="1" min="33" max="34" width="4.43" outlineLevel="1"/>
    <col customWidth="1" min="35" max="38" width="4.43"/>
    <col customWidth="1" min="39" max="40" width="4.86"/>
    <col customWidth="1" min="41" max="41" width="5.0"/>
    <col customWidth="1" min="42" max="42" width="5.43"/>
    <col customWidth="1" min="43" max="44" width="5.29"/>
    <col customWidth="1" min="45" max="45" width="8.57"/>
    <col customWidth="1" min="46" max="48" width="12.0"/>
  </cols>
  <sheetData>
    <row r="1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9"/>
      <c r="AN1" s="9"/>
      <c r="AO1" s="9"/>
      <c r="AP1" s="9"/>
      <c r="AQ1" s="9"/>
      <c r="AR1" s="9"/>
      <c r="AS1" s="10"/>
      <c r="AT1" s="11" t="s">
        <v>10</v>
      </c>
      <c r="AU1" s="12"/>
      <c r="AV1" s="13"/>
    </row>
    <row r="2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9"/>
      <c r="AN2" s="9"/>
      <c r="AO2" s="9"/>
      <c r="AP2" s="9"/>
      <c r="AQ2" s="9"/>
      <c r="AR2" s="9"/>
      <c r="AS2" s="10"/>
      <c r="AT2" s="14"/>
      <c r="AU2" s="12"/>
      <c r="AV2" s="15"/>
    </row>
    <row r="3" ht="12.75" customHeight="1">
      <c r="A3" s="8"/>
      <c r="B3" s="16" t="s">
        <v>11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9"/>
      <c r="AN3" s="9"/>
      <c r="AO3" s="9"/>
      <c r="AP3" s="9"/>
      <c r="AQ3" s="9"/>
      <c r="AR3" s="9"/>
      <c r="AS3" s="10"/>
      <c r="AT3" s="17">
        <v>36.0</v>
      </c>
      <c r="AU3" s="18"/>
      <c r="AV3" s="13"/>
    </row>
    <row r="4" ht="15.75" customHeight="1">
      <c r="A4" s="8"/>
      <c r="B4" s="19"/>
      <c r="C4" s="20" t="s">
        <v>12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  <c r="U4" s="23" t="s">
        <v>13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4"/>
      <c r="AM4" s="25"/>
      <c r="AN4" s="9"/>
      <c r="AO4" s="9"/>
      <c r="AP4" s="9"/>
      <c r="AQ4" s="9"/>
      <c r="AR4" s="9"/>
      <c r="AS4" s="10"/>
      <c r="AT4" s="8"/>
      <c r="AU4" s="15"/>
      <c r="AV4" s="15"/>
    </row>
    <row r="5" ht="15.75" customHeight="1">
      <c r="A5" s="8"/>
      <c r="B5" s="26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2"/>
      <c r="U5" s="27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9"/>
      <c r="AM5" s="30" t="s">
        <v>14</v>
      </c>
      <c r="AN5" s="31"/>
      <c r="AO5" s="31"/>
      <c r="AP5" s="31"/>
      <c r="AQ5" s="32"/>
      <c r="AR5" s="33"/>
      <c r="AS5" s="34" t="s">
        <v>15</v>
      </c>
      <c r="AT5" s="35" t="s">
        <v>16</v>
      </c>
      <c r="AU5" s="36" t="s">
        <v>17</v>
      </c>
      <c r="AV5" s="36" t="s">
        <v>18</v>
      </c>
    </row>
    <row r="6" ht="13.5" customHeight="1">
      <c r="A6" s="8"/>
      <c r="B6" s="37" t="s">
        <v>19</v>
      </c>
      <c r="C6" s="38" t="s">
        <v>20</v>
      </c>
      <c r="D6" s="39"/>
      <c r="E6" s="40"/>
      <c r="F6" s="41" t="s">
        <v>21</v>
      </c>
      <c r="G6" s="39"/>
      <c r="H6" s="40"/>
      <c r="I6" s="42" t="s">
        <v>22</v>
      </c>
      <c r="J6" s="39"/>
      <c r="K6" s="40"/>
      <c r="L6" s="43" t="s">
        <v>23</v>
      </c>
      <c r="M6" s="39"/>
      <c r="N6" s="40"/>
      <c r="O6" s="44" t="s">
        <v>24</v>
      </c>
      <c r="P6" s="39"/>
      <c r="Q6" s="40"/>
      <c r="R6" s="45" t="s">
        <v>25</v>
      </c>
      <c r="S6" s="39"/>
      <c r="T6" s="46"/>
      <c r="U6" s="47" t="s">
        <v>20</v>
      </c>
      <c r="V6" s="39"/>
      <c r="W6" s="40"/>
      <c r="X6" s="48" t="s">
        <v>21</v>
      </c>
      <c r="Y6" s="39"/>
      <c r="Z6" s="40"/>
      <c r="AA6" s="42" t="s">
        <v>22</v>
      </c>
      <c r="AB6" s="39"/>
      <c r="AC6" s="40"/>
      <c r="AD6" s="43" t="s">
        <v>23</v>
      </c>
      <c r="AE6" s="39"/>
      <c r="AF6" s="40"/>
      <c r="AG6" s="49" t="s">
        <v>24</v>
      </c>
      <c r="AH6" s="39"/>
      <c r="AI6" s="40"/>
      <c r="AJ6" s="45" t="s">
        <v>25</v>
      </c>
      <c r="AK6" s="39"/>
      <c r="AL6" s="40"/>
      <c r="AM6" s="50" t="s">
        <v>26</v>
      </c>
      <c r="AN6" s="51" t="s">
        <v>27</v>
      </c>
      <c r="AO6" s="52" t="s">
        <v>28</v>
      </c>
      <c r="AP6" s="53" t="s">
        <v>29</v>
      </c>
      <c r="AQ6" s="54" t="s">
        <v>30</v>
      </c>
      <c r="AR6" s="55" t="s">
        <v>31</v>
      </c>
      <c r="AS6" s="56"/>
      <c r="AT6" s="57"/>
      <c r="AU6" s="58"/>
      <c r="AV6" s="58"/>
    </row>
    <row r="7" ht="12.75" customHeight="1">
      <c r="A7" s="59">
        <v>1.0</v>
      </c>
      <c r="B7" s="60"/>
      <c r="C7" s="61"/>
      <c r="D7" s="62"/>
      <c r="E7" s="63" t="str">
        <f t="shared" ref="E7:E26" si="1">IF(AND(C7 = "", D7= ""), "", AVERAGEIF(C7:D7,"&lt;&gt;0"))</f>
        <v/>
      </c>
      <c r="F7" s="64"/>
      <c r="G7" s="65"/>
      <c r="H7" s="63" t="str">
        <f t="shared" ref="H7:H26" si="2">IF(AND(F7 = "", G7= ""), "", AVERAGEIF(F7:G7,"&lt;&gt;0"))</f>
        <v/>
      </c>
      <c r="I7" s="66"/>
      <c r="J7" s="67"/>
      <c r="K7" s="63" t="str">
        <f t="shared" ref="K7:K26" si="3">IF(AND(I7 = "", J7= ""), "", AVERAGEIF(I7:J7,"&lt;&gt;0"))</f>
        <v/>
      </c>
      <c r="L7" s="68"/>
      <c r="M7" s="69"/>
      <c r="N7" s="63" t="str">
        <f t="shared" ref="N7:N26" si="4">IF(AND(L7 = "", M7= ""), "", AVERAGEIF(L7:M7,"&lt;&gt;0"))</f>
        <v/>
      </c>
      <c r="O7" s="70"/>
      <c r="P7" s="71"/>
      <c r="Q7" s="63" t="str">
        <f t="shared" ref="Q7:Q26" si="5">IF(AND(O7 = "", P7= ""), "", AVERAGEIF(O7:P7,"&lt;&gt;0"))</f>
        <v/>
      </c>
      <c r="R7" s="72"/>
      <c r="S7" s="73"/>
      <c r="T7" s="74" t="str">
        <f t="shared" ref="T7:T26" si="6">IF(AND(R7 = "", S7= ""), "", AVERAGEIF(R7:S7,"&lt;&gt;0"))</f>
        <v/>
      </c>
      <c r="U7" s="75"/>
      <c r="V7" s="62"/>
      <c r="W7" s="63" t="str">
        <f t="shared" ref="W7:W26" si="7">IF(AND(U7 = "", V7= ""), "", AVERAGEIF(U7:V7,"&lt;&gt;0"))</f>
        <v/>
      </c>
      <c r="X7" s="64"/>
      <c r="Y7" s="65"/>
      <c r="Z7" s="63" t="str">
        <f t="shared" ref="Z7:Z26" si="8">IF(AND(X7 = "", Y7= ""), "", AVERAGEIF(X7:Y7,"&lt;&gt;0"))</f>
        <v/>
      </c>
      <c r="AA7" s="66"/>
      <c r="AB7" s="67"/>
      <c r="AC7" s="63" t="str">
        <f t="shared" ref="AC7:AC26" si="9">IF(AND(AA7 = "", AB7= ""), "", AVERAGEIF(AA7:AB7,"&lt;&gt;0"))</f>
        <v/>
      </c>
      <c r="AD7" s="68"/>
      <c r="AE7" s="69"/>
      <c r="AF7" s="63" t="str">
        <f t="shared" ref="AF7:AF26" si="10">IF(AND(AD7 = "", AE7= ""), "", AVERAGEIF(AD7:AE7,"&lt;&gt;0"))</f>
        <v/>
      </c>
      <c r="AG7" s="70"/>
      <c r="AH7" s="71"/>
      <c r="AI7" s="63" t="str">
        <f t="shared" ref="AI7:AI26" si="11">IF(AND(AG7 = "", AH7= ""), "", AVERAGEIF(AG7:AH7,"&lt;&gt;0"))</f>
        <v/>
      </c>
      <c r="AJ7" s="72"/>
      <c r="AK7" s="73"/>
      <c r="AL7" s="63" t="str">
        <f t="shared" ref="AL7:AL26" si="12">IF(AND(AJ7 = "", AK7= ""), "", AVERAGEIF(AJ7:AK7,"&lt;&gt;0"))</f>
        <v/>
      </c>
      <c r="AM7" s="76" t="str">
        <f t="shared" ref="AM7:AM26" si="13">IF(AND(E7="",W7=""),"",AVERAGE(E7,W7))</f>
        <v/>
      </c>
      <c r="AN7" s="77" t="str">
        <f t="shared" ref="AN7:AN26" si="14">IF(AND(H7="",Z7=""),"",AVERAGE(H7,Z7))</f>
        <v/>
      </c>
      <c r="AO7" s="78" t="str">
        <f t="shared" ref="AO7:AO26" si="15">IF(AND(K7="",AC7=""),"",AVERAGE(K7,AC7))</f>
        <v/>
      </c>
      <c r="AP7" s="79" t="str">
        <f t="shared" ref="AP7:AP26" si="16">IF(AND(N7="",AF7=""),"",AVERAGE(N7,AF7))</f>
        <v/>
      </c>
      <c r="AQ7" s="80" t="str">
        <f t="shared" ref="AQ7:AQ26" si="17">IF(AND(Q7="",AI7=""),"",AVERAGE(Q7,AI7))</f>
        <v/>
      </c>
      <c r="AR7" s="81" t="str">
        <f t="shared" ref="AR7:AR26" si="18">IF(AND(T7="",AL7=""),"",AVERAGE(T7,AL7))</f>
        <v/>
      </c>
      <c r="AS7" s="82" t="str">
        <f t="shared" ref="AS7:AS26" si="19">IF(AND(AM7="", AN7="", AO7="", AP7="",AQ7=""),"",AVERAGE(AM7:AR7)*10)</f>
        <v/>
      </c>
      <c r="AT7" s="83"/>
      <c r="AU7" s="84" t="str">
        <f>'COMENTÁRIOS'!B2</f>
        <v/>
      </c>
      <c r="AV7" s="84" t="str">
        <f>'COMENTÁRIOS'!C2</f>
        <v/>
      </c>
    </row>
    <row r="8" ht="12.75" customHeight="1">
      <c r="A8" s="59">
        <v>2.0</v>
      </c>
      <c r="B8" s="85"/>
      <c r="C8" s="86"/>
      <c r="D8" s="87"/>
      <c r="E8" s="63" t="str">
        <f t="shared" si="1"/>
        <v/>
      </c>
      <c r="F8" s="88"/>
      <c r="G8" s="89"/>
      <c r="H8" s="63" t="str">
        <f t="shared" si="2"/>
        <v/>
      </c>
      <c r="I8" s="90"/>
      <c r="J8" s="91"/>
      <c r="K8" s="63" t="str">
        <f t="shared" si="3"/>
        <v/>
      </c>
      <c r="L8" s="92"/>
      <c r="M8" s="93"/>
      <c r="N8" s="63" t="str">
        <f t="shared" si="4"/>
        <v/>
      </c>
      <c r="O8" s="94"/>
      <c r="P8" s="95"/>
      <c r="Q8" s="63" t="str">
        <f t="shared" si="5"/>
        <v/>
      </c>
      <c r="R8" s="72"/>
      <c r="S8" s="73"/>
      <c r="T8" s="74" t="str">
        <f t="shared" si="6"/>
        <v/>
      </c>
      <c r="U8" s="96"/>
      <c r="V8" s="87"/>
      <c r="W8" s="63" t="str">
        <f t="shared" si="7"/>
        <v/>
      </c>
      <c r="X8" s="88"/>
      <c r="Y8" s="89"/>
      <c r="Z8" s="63" t="str">
        <f t="shared" si="8"/>
        <v/>
      </c>
      <c r="AA8" s="90"/>
      <c r="AB8" s="91"/>
      <c r="AC8" s="63" t="str">
        <f t="shared" si="9"/>
        <v/>
      </c>
      <c r="AD8" s="92"/>
      <c r="AE8" s="93"/>
      <c r="AF8" s="63" t="str">
        <f t="shared" si="10"/>
        <v/>
      </c>
      <c r="AG8" s="94"/>
      <c r="AH8" s="95"/>
      <c r="AI8" s="63" t="str">
        <f t="shared" si="11"/>
        <v/>
      </c>
      <c r="AJ8" s="72"/>
      <c r="AK8" s="73"/>
      <c r="AL8" s="63" t="str">
        <f t="shared" si="12"/>
        <v/>
      </c>
      <c r="AM8" s="76" t="str">
        <f t="shared" si="13"/>
        <v/>
      </c>
      <c r="AN8" s="77" t="str">
        <f t="shared" si="14"/>
        <v/>
      </c>
      <c r="AO8" s="78" t="str">
        <f t="shared" si="15"/>
        <v/>
      </c>
      <c r="AP8" s="79" t="str">
        <f t="shared" si="16"/>
        <v/>
      </c>
      <c r="AQ8" s="80" t="str">
        <f t="shared" si="17"/>
        <v/>
      </c>
      <c r="AR8" s="81" t="str">
        <f t="shared" si="18"/>
        <v/>
      </c>
      <c r="AS8" s="82" t="str">
        <f t="shared" si="19"/>
        <v/>
      </c>
      <c r="AT8" s="97"/>
      <c r="AU8" s="84" t="str">
        <f>'COMENTÁRIOS'!B3</f>
        <v/>
      </c>
      <c r="AV8" s="84" t="str">
        <f>'COMENTÁRIOS'!C3</f>
        <v/>
      </c>
    </row>
    <row r="9" ht="12.75" customHeight="1">
      <c r="A9" s="59">
        <v>3.0</v>
      </c>
      <c r="B9" s="85"/>
      <c r="C9" s="86"/>
      <c r="D9" s="87"/>
      <c r="E9" s="63" t="str">
        <f t="shared" si="1"/>
        <v/>
      </c>
      <c r="F9" s="88"/>
      <c r="G9" s="89"/>
      <c r="H9" s="63" t="str">
        <f t="shared" si="2"/>
        <v/>
      </c>
      <c r="I9" s="90"/>
      <c r="J9" s="91"/>
      <c r="K9" s="63" t="str">
        <f t="shared" si="3"/>
        <v/>
      </c>
      <c r="L9" s="92"/>
      <c r="M9" s="93"/>
      <c r="N9" s="63" t="str">
        <f t="shared" si="4"/>
        <v/>
      </c>
      <c r="O9" s="94"/>
      <c r="P9" s="95"/>
      <c r="Q9" s="63" t="str">
        <f t="shared" si="5"/>
        <v/>
      </c>
      <c r="R9" s="72"/>
      <c r="S9" s="73"/>
      <c r="T9" s="74" t="str">
        <f t="shared" si="6"/>
        <v/>
      </c>
      <c r="U9" s="96"/>
      <c r="V9" s="87"/>
      <c r="W9" s="63" t="str">
        <f t="shared" si="7"/>
        <v/>
      </c>
      <c r="X9" s="88"/>
      <c r="Y9" s="89"/>
      <c r="Z9" s="63" t="str">
        <f t="shared" si="8"/>
        <v/>
      </c>
      <c r="AA9" s="90"/>
      <c r="AB9" s="91"/>
      <c r="AC9" s="63" t="str">
        <f t="shared" si="9"/>
        <v/>
      </c>
      <c r="AD9" s="98"/>
      <c r="AE9" s="93"/>
      <c r="AF9" s="63" t="str">
        <f t="shared" si="10"/>
        <v/>
      </c>
      <c r="AG9" s="94"/>
      <c r="AH9" s="95"/>
      <c r="AI9" s="63" t="str">
        <f t="shared" si="11"/>
        <v/>
      </c>
      <c r="AJ9" s="72"/>
      <c r="AK9" s="73"/>
      <c r="AL9" s="63" t="str">
        <f t="shared" si="12"/>
        <v/>
      </c>
      <c r="AM9" s="76" t="str">
        <f t="shared" si="13"/>
        <v/>
      </c>
      <c r="AN9" s="77" t="str">
        <f t="shared" si="14"/>
        <v/>
      </c>
      <c r="AO9" s="78" t="str">
        <f t="shared" si="15"/>
        <v/>
      </c>
      <c r="AP9" s="79" t="str">
        <f t="shared" si="16"/>
        <v/>
      </c>
      <c r="AQ9" s="80" t="str">
        <f t="shared" si="17"/>
        <v/>
      </c>
      <c r="AR9" s="81" t="str">
        <f t="shared" si="18"/>
        <v/>
      </c>
      <c r="AS9" s="82" t="str">
        <f t="shared" si="19"/>
        <v/>
      </c>
      <c r="AT9" s="97"/>
      <c r="AU9" s="84" t="str">
        <f>'COMENTÁRIOS'!B4</f>
        <v/>
      </c>
      <c r="AV9" s="84" t="str">
        <f>'COMENTÁRIOS'!C4</f>
        <v/>
      </c>
    </row>
    <row r="10" ht="12.75" customHeight="1">
      <c r="A10" s="59">
        <v>4.0</v>
      </c>
      <c r="B10" s="85"/>
      <c r="C10" s="86"/>
      <c r="D10" s="87"/>
      <c r="E10" s="63" t="str">
        <f t="shared" si="1"/>
        <v/>
      </c>
      <c r="F10" s="88"/>
      <c r="G10" s="89"/>
      <c r="H10" s="63" t="str">
        <f t="shared" si="2"/>
        <v/>
      </c>
      <c r="I10" s="90"/>
      <c r="J10" s="91"/>
      <c r="K10" s="63" t="str">
        <f t="shared" si="3"/>
        <v/>
      </c>
      <c r="L10" s="92"/>
      <c r="M10" s="93"/>
      <c r="N10" s="63" t="str">
        <f t="shared" si="4"/>
        <v/>
      </c>
      <c r="O10" s="94"/>
      <c r="P10" s="95"/>
      <c r="Q10" s="63" t="str">
        <f t="shared" si="5"/>
        <v/>
      </c>
      <c r="R10" s="72"/>
      <c r="S10" s="73"/>
      <c r="T10" s="74" t="str">
        <f t="shared" si="6"/>
        <v/>
      </c>
      <c r="U10" s="96"/>
      <c r="V10" s="87"/>
      <c r="W10" s="63" t="str">
        <f t="shared" si="7"/>
        <v/>
      </c>
      <c r="X10" s="88"/>
      <c r="Y10" s="89"/>
      <c r="Z10" s="63" t="str">
        <f t="shared" si="8"/>
        <v/>
      </c>
      <c r="AA10" s="99"/>
      <c r="AB10" s="91"/>
      <c r="AC10" s="63" t="str">
        <f t="shared" si="9"/>
        <v/>
      </c>
      <c r="AD10" s="98"/>
      <c r="AE10" s="93"/>
      <c r="AF10" s="63" t="str">
        <f t="shared" si="10"/>
        <v/>
      </c>
      <c r="AG10" s="100"/>
      <c r="AH10" s="95"/>
      <c r="AI10" s="63" t="str">
        <f t="shared" si="11"/>
        <v/>
      </c>
      <c r="AJ10" s="72"/>
      <c r="AK10" s="73"/>
      <c r="AL10" s="63" t="str">
        <f t="shared" si="12"/>
        <v/>
      </c>
      <c r="AM10" s="76" t="str">
        <f t="shared" si="13"/>
        <v/>
      </c>
      <c r="AN10" s="77" t="str">
        <f t="shared" si="14"/>
        <v/>
      </c>
      <c r="AO10" s="78" t="str">
        <f t="shared" si="15"/>
        <v/>
      </c>
      <c r="AP10" s="79" t="str">
        <f t="shared" si="16"/>
        <v/>
      </c>
      <c r="AQ10" s="80" t="str">
        <f t="shared" si="17"/>
        <v/>
      </c>
      <c r="AR10" s="81" t="str">
        <f t="shared" si="18"/>
        <v/>
      </c>
      <c r="AS10" s="82" t="str">
        <f t="shared" si="19"/>
        <v/>
      </c>
      <c r="AT10" s="97"/>
      <c r="AU10" s="84" t="str">
        <f>'COMENTÁRIOS'!B5</f>
        <v/>
      </c>
      <c r="AV10" s="84" t="str">
        <f>'COMENTÁRIOS'!C5</f>
        <v/>
      </c>
    </row>
    <row r="11" ht="12.75" customHeight="1">
      <c r="A11" s="59">
        <v>5.0</v>
      </c>
      <c r="B11" s="85"/>
      <c r="C11" s="86"/>
      <c r="D11" s="87"/>
      <c r="E11" s="63" t="str">
        <f t="shared" si="1"/>
        <v/>
      </c>
      <c r="F11" s="88"/>
      <c r="G11" s="89"/>
      <c r="H11" s="63" t="str">
        <f t="shared" si="2"/>
        <v/>
      </c>
      <c r="I11" s="90"/>
      <c r="J11" s="91"/>
      <c r="K11" s="63" t="str">
        <f t="shared" si="3"/>
        <v/>
      </c>
      <c r="L11" s="92"/>
      <c r="M11" s="93"/>
      <c r="N11" s="63" t="str">
        <f t="shared" si="4"/>
        <v/>
      </c>
      <c r="O11" s="94"/>
      <c r="P11" s="95"/>
      <c r="Q11" s="63" t="str">
        <f t="shared" si="5"/>
        <v/>
      </c>
      <c r="R11" s="72"/>
      <c r="S11" s="73"/>
      <c r="T11" s="74" t="str">
        <f t="shared" si="6"/>
        <v/>
      </c>
      <c r="U11" s="96"/>
      <c r="V11" s="87"/>
      <c r="W11" s="63" t="str">
        <f t="shared" si="7"/>
        <v/>
      </c>
      <c r="X11" s="88"/>
      <c r="Y11" s="89"/>
      <c r="Z11" s="63" t="str">
        <f t="shared" si="8"/>
        <v/>
      </c>
      <c r="AA11" s="90"/>
      <c r="AB11" s="91"/>
      <c r="AC11" s="63" t="str">
        <f t="shared" si="9"/>
        <v/>
      </c>
      <c r="AD11" s="98"/>
      <c r="AE11" s="93"/>
      <c r="AF11" s="63" t="str">
        <f t="shared" si="10"/>
        <v/>
      </c>
      <c r="AG11" s="94"/>
      <c r="AH11" s="95"/>
      <c r="AI11" s="63" t="str">
        <f t="shared" si="11"/>
        <v/>
      </c>
      <c r="AJ11" s="72"/>
      <c r="AK11" s="73"/>
      <c r="AL11" s="63" t="str">
        <f t="shared" si="12"/>
        <v/>
      </c>
      <c r="AM11" s="76" t="str">
        <f t="shared" si="13"/>
        <v/>
      </c>
      <c r="AN11" s="77" t="str">
        <f t="shared" si="14"/>
        <v/>
      </c>
      <c r="AO11" s="78" t="str">
        <f t="shared" si="15"/>
        <v/>
      </c>
      <c r="AP11" s="79" t="str">
        <f t="shared" si="16"/>
        <v/>
      </c>
      <c r="AQ11" s="80" t="str">
        <f t="shared" si="17"/>
        <v/>
      </c>
      <c r="AR11" s="81" t="str">
        <f t="shared" si="18"/>
        <v/>
      </c>
      <c r="AS11" s="82" t="str">
        <f t="shared" si="19"/>
        <v/>
      </c>
      <c r="AT11" s="97"/>
      <c r="AU11" s="84" t="str">
        <f>'COMENTÁRIOS'!B6</f>
        <v/>
      </c>
      <c r="AV11" s="84" t="str">
        <f>'COMENTÁRIOS'!C6</f>
        <v/>
      </c>
    </row>
    <row r="12" ht="12.75" customHeight="1">
      <c r="A12" s="59">
        <v>6.0</v>
      </c>
      <c r="B12" s="85"/>
      <c r="C12" s="86"/>
      <c r="D12" s="87"/>
      <c r="E12" s="63" t="str">
        <f t="shared" si="1"/>
        <v/>
      </c>
      <c r="F12" s="88"/>
      <c r="G12" s="89"/>
      <c r="H12" s="63" t="str">
        <f t="shared" si="2"/>
        <v/>
      </c>
      <c r="I12" s="90"/>
      <c r="J12" s="91"/>
      <c r="K12" s="63" t="str">
        <f t="shared" si="3"/>
        <v/>
      </c>
      <c r="L12" s="92"/>
      <c r="M12" s="93"/>
      <c r="N12" s="63" t="str">
        <f t="shared" si="4"/>
        <v/>
      </c>
      <c r="O12" s="94"/>
      <c r="P12" s="95"/>
      <c r="Q12" s="63" t="str">
        <f t="shared" si="5"/>
        <v/>
      </c>
      <c r="R12" s="72"/>
      <c r="S12" s="73"/>
      <c r="T12" s="74" t="str">
        <f t="shared" si="6"/>
        <v/>
      </c>
      <c r="U12" s="96"/>
      <c r="V12" s="87"/>
      <c r="W12" s="63" t="str">
        <f t="shared" si="7"/>
        <v/>
      </c>
      <c r="X12" s="88"/>
      <c r="Y12" s="89"/>
      <c r="Z12" s="63" t="str">
        <f t="shared" si="8"/>
        <v/>
      </c>
      <c r="AA12" s="90"/>
      <c r="AB12" s="91"/>
      <c r="AC12" s="63" t="str">
        <f t="shared" si="9"/>
        <v/>
      </c>
      <c r="AD12" s="98"/>
      <c r="AE12" s="93"/>
      <c r="AF12" s="63" t="str">
        <f t="shared" si="10"/>
        <v/>
      </c>
      <c r="AG12" s="94"/>
      <c r="AH12" s="95"/>
      <c r="AI12" s="63" t="str">
        <f t="shared" si="11"/>
        <v/>
      </c>
      <c r="AJ12" s="72"/>
      <c r="AK12" s="73"/>
      <c r="AL12" s="63" t="str">
        <f t="shared" si="12"/>
        <v/>
      </c>
      <c r="AM12" s="76" t="str">
        <f t="shared" si="13"/>
        <v/>
      </c>
      <c r="AN12" s="77" t="str">
        <f t="shared" si="14"/>
        <v/>
      </c>
      <c r="AO12" s="78" t="str">
        <f t="shared" si="15"/>
        <v/>
      </c>
      <c r="AP12" s="79" t="str">
        <f t="shared" si="16"/>
        <v/>
      </c>
      <c r="AQ12" s="80" t="str">
        <f t="shared" si="17"/>
        <v/>
      </c>
      <c r="AR12" s="81" t="str">
        <f t="shared" si="18"/>
        <v/>
      </c>
      <c r="AS12" s="82" t="str">
        <f t="shared" si="19"/>
        <v/>
      </c>
      <c r="AT12" s="97"/>
      <c r="AU12" s="84" t="str">
        <f>'COMENTÁRIOS'!B7</f>
        <v/>
      </c>
      <c r="AV12" s="84" t="str">
        <f>'COMENTÁRIOS'!C7</f>
        <v/>
      </c>
    </row>
    <row r="13" ht="12.75" customHeight="1">
      <c r="A13" s="59">
        <v>7.0</v>
      </c>
      <c r="B13" s="85"/>
      <c r="C13" s="86"/>
      <c r="D13" s="87"/>
      <c r="E13" s="63" t="str">
        <f t="shared" si="1"/>
        <v/>
      </c>
      <c r="F13" s="88"/>
      <c r="G13" s="89"/>
      <c r="H13" s="63" t="str">
        <f t="shared" si="2"/>
        <v/>
      </c>
      <c r="I13" s="99"/>
      <c r="J13" s="91"/>
      <c r="K13" s="63" t="str">
        <f t="shared" si="3"/>
        <v/>
      </c>
      <c r="L13" s="92"/>
      <c r="M13" s="93"/>
      <c r="N13" s="63" t="str">
        <f t="shared" si="4"/>
        <v/>
      </c>
      <c r="O13" s="100"/>
      <c r="P13" s="95"/>
      <c r="Q13" s="63" t="str">
        <f t="shared" si="5"/>
        <v/>
      </c>
      <c r="R13" s="72"/>
      <c r="S13" s="73"/>
      <c r="T13" s="74" t="str">
        <f t="shared" si="6"/>
        <v/>
      </c>
      <c r="U13" s="96"/>
      <c r="V13" s="87"/>
      <c r="W13" s="63" t="str">
        <f t="shared" si="7"/>
        <v/>
      </c>
      <c r="X13" s="88"/>
      <c r="Y13" s="89"/>
      <c r="Z13" s="63" t="str">
        <f t="shared" si="8"/>
        <v/>
      </c>
      <c r="AA13" s="99"/>
      <c r="AB13" s="91"/>
      <c r="AC13" s="63" t="str">
        <f t="shared" si="9"/>
        <v/>
      </c>
      <c r="AD13" s="98"/>
      <c r="AE13" s="93"/>
      <c r="AF13" s="63" t="str">
        <f t="shared" si="10"/>
        <v/>
      </c>
      <c r="AG13" s="100"/>
      <c r="AH13" s="95"/>
      <c r="AI13" s="63" t="str">
        <f t="shared" si="11"/>
        <v/>
      </c>
      <c r="AJ13" s="72"/>
      <c r="AK13" s="73"/>
      <c r="AL13" s="63" t="str">
        <f t="shared" si="12"/>
        <v/>
      </c>
      <c r="AM13" s="76" t="str">
        <f t="shared" si="13"/>
        <v/>
      </c>
      <c r="AN13" s="77" t="str">
        <f t="shared" si="14"/>
        <v/>
      </c>
      <c r="AO13" s="78" t="str">
        <f t="shared" si="15"/>
        <v/>
      </c>
      <c r="AP13" s="79" t="str">
        <f t="shared" si="16"/>
        <v/>
      </c>
      <c r="AQ13" s="80" t="str">
        <f t="shared" si="17"/>
        <v/>
      </c>
      <c r="AR13" s="81" t="str">
        <f t="shared" si="18"/>
        <v/>
      </c>
      <c r="AS13" s="82" t="str">
        <f t="shared" si="19"/>
        <v/>
      </c>
      <c r="AT13" s="97"/>
      <c r="AU13" s="84" t="str">
        <f>'COMENTÁRIOS'!B8</f>
        <v/>
      </c>
      <c r="AV13" s="84" t="str">
        <f>'COMENTÁRIOS'!C8</f>
        <v/>
      </c>
    </row>
    <row r="14" ht="12.75" customHeight="1">
      <c r="A14" s="59">
        <v>8.0</v>
      </c>
      <c r="B14" s="85"/>
      <c r="C14" s="86"/>
      <c r="D14" s="87"/>
      <c r="E14" s="63" t="str">
        <f t="shared" si="1"/>
        <v/>
      </c>
      <c r="F14" s="101"/>
      <c r="G14" s="89"/>
      <c r="H14" s="63" t="str">
        <f t="shared" si="2"/>
        <v/>
      </c>
      <c r="I14" s="90"/>
      <c r="J14" s="91"/>
      <c r="K14" s="63" t="str">
        <f t="shared" si="3"/>
        <v/>
      </c>
      <c r="L14" s="92"/>
      <c r="M14" s="93"/>
      <c r="N14" s="63" t="str">
        <f t="shared" si="4"/>
        <v/>
      </c>
      <c r="O14" s="94"/>
      <c r="P14" s="95"/>
      <c r="Q14" s="63" t="str">
        <f t="shared" si="5"/>
        <v/>
      </c>
      <c r="R14" s="72"/>
      <c r="S14" s="73"/>
      <c r="T14" s="74" t="str">
        <f t="shared" si="6"/>
        <v/>
      </c>
      <c r="U14" s="96"/>
      <c r="V14" s="87"/>
      <c r="W14" s="63" t="str">
        <f t="shared" si="7"/>
        <v/>
      </c>
      <c r="X14" s="101"/>
      <c r="Y14" s="89"/>
      <c r="Z14" s="63" t="str">
        <f t="shared" si="8"/>
        <v/>
      </c>
      <c r="AA14" s="99"/>
      <c r="AB14" s="91"/>
      <c r="AC14" s="63" t="str">
        <f t="shared" si="9"/>
        <v/>
      </c>
      <c r="AD14" s="98"/>
      <c r="AE14" s="93"/>
      <c r="AF14" s="63" t="str">
        <f t="shared" si="10"/>
        <v/>
      </c>
      <c r="AG14" s="100"/>
      <c r="AH14" s="95"/>
      <c r="AI14" s="63" t="str">
        <f t="shared" si="11"/>
        <v/>
      </c>
      <c r="AJ14" s="72"/>
      <c r="AK14" s="73"/>
      <c r="AL14" s="63" t="str">
        <f t="shared" si="12"/>
        <v/>
      </c>
      <c r="AM14" s="76" t="str">
        <f t="shared" si="13"/>
        <v/>
      </c>
      <c r="AN14" s="77" t="str">
        <f t="shared" si="14"/>
        <v/>
      </c>
      <c r="AO14" s="78" t="str">
        <f t="shared" si="15"/>
        <v/>
      </c>
      <c r="AP14" s="79" t="str">
        <f t="shared" si="16"/>
        <v/>
      </c>
      <c r="AQ14" s="80" t="str">
        <f t="shared" si="17"/>
        <v/>
      </c>
      <c r="AR14" s="81" t="str">
        <f t="shared" si="18"/>
        <v/>
      </c>
      <c r="AS14" s="82" t="str">
        <f t="shared" si="19"/>
        <v/>
      </c>
      <c r="AT14" s="97"/>
      <c r="AU14" s="84" t="str">
        <f>'COMENTÁRIOS'!B9</f>
        <v/>
      </c>
      <c r="AV14" s="84" t="str">
        <f>'COMENTÁRIOS'!C9</f>
        <v/>
      </c>
    </row>
    <row r="15" ht="12.75" customHeight="1">
      <c r="A15" s="59">
        <v>9.0</v>
      </c>
      <c r="B15" s="85"/>
      <c r="C15" s="86"/>
      <c r="D15" s="87"/>
      <c r="E15" s="63" t="str">
        <f t="shared" si="1"/>
        <v/>
      </c>
      <c r="F15" s="88"/>
      <c r="G15" s="89"/>
      <c r="H15" s="63" t="str">
        <f t="shared" si="2"/>
        <v/>
      </c>
      <c r="I15" s="90"/>
      <c r="J15" s="91"/>
      <c r="K15" s="63" t="str">
        <f t="shared" si="3"/>
        <v/>
      </c>
      <c r="L15" s="92"/>
      <c r="M15" s="93"/>
      <c r="N15" s="63" t="str">
        <f t="shared" si="4"/>
        <v/>
      </c>
      <c r="O15" s="94"/>
      <c r="P15" s="95"/>
      <c r="Q15" s="63" t="str">
        <f t="shared" si="5"/>
        <v/>
      </c>
      <c r="R15" s="72"/>
      <c r="S15" s="73"/>
      <c r="T15" s="74" t="str">
        <f t="shared" si="6"/>
        <v/>
      </c>
      <c r="U15" s="96"/>
      <c r="V15" s="87"/>
      <c r="W15" s="63" t="str">
        <f t="shared" si="7"/>
        <v/>
      </c>
      <c r="X15" s="88"/>
      <c r="Y15" s="89"/>
      <c r="Z15" s="63" t="str">
        <f t="shared" si="8"/>
        <v/>
      </c>
      <c r="AA15" s="90"/>
      <c r="AB15" s="91"/>
      <c r="AC15" s="63" t="str">
        <f t="shared" si="9"/>
        <v/>
      </c>
      <c r="AD15" s="98"/>
      <c r="AE15" s="93"/>
      <c r="AF15" s="63" t="str">
        <f t="shared" si="10"/>
        <v/>
      </c>
      <c r="AG15" s="94"/>
      <c r="AH15" s="95"/>
      <c r="AI15" s="63" t="str">
        <f t="shared" si="11"/>
        <v/>
      </c>
      <c r="AJ15" s="72"/>
      <c r="AK15" s="73"/>
      <c r="AL15" s="63" t="str">
        <f t="shared" si="12"/>
        <v/>
      </c>
      <c r="AM15" s="76" t="str">
        <f t="shared" si="13"/>
        <v/>
      </c>
      <c r="AN15" s="77" t="str">
        <f t="shared" si="14"/>
        <v/>
      </c>
      <c r="AO15" s="78" t="str">
        <f t="shared" si="15"/>
        <v/>
      </c>
      <c r="AP15" s="79" t="str">
        <f t="shared" si="16"/>
        <v/>
      </c>
      <c r="AQ15" s="80" t="str">
        <f t="shared" si="17"/>
        <v/>
      </c>
      <c r="AR15" s="81" t="str">
        <f t="shared" si="18"/>
        <v/>
      </c>
      <c r="AS15" s="82" t="str">
        <f t="shared" si="19"/>
        <v/>
      </c>
      <c r="AT15" s="97"/>
      <c r="AU15" s="84" t="str">
        <f>'COMENTÁRIOS'!B10</f>
        <v/>
      </c>
      <c r="AV15" s="84" t="str">
        <f>'COMENTÁRIOS'!C10</f>
        <v/>
      </c>
    </row>
    <row r="16" ht="12.75" customHeight="1">
      <c r="A16" s="59">
        <v>10.0</v>
      </c>
      <c r="B16" s="85"/>
      <c r="C16" s="86"/>
      <c r="D16" s="87"/>
      <c r="E16" s="63" t="str">
        <f t="shared" si="1"/>
        <v/>
      </c>
      <c r="F16" s="88"/>
      <c r="G16" s="89"/>
      <c r="H16" s="63" t="str">
        <f t="shared" si="2"/>
        <v/>
      </c>
      <c r="I16" s="90"/>
      <c r="J16" s="91"/>
      <c r="K16" s="63" t="str">
        <f t="shared" si="3"/>
        <v/>
      </c>
      <c r="L16" s="92"/>
      <c r="M16" s="93"/>
      <c r="N16" s="63" t="str">
        <f t="shared" si="4"/>
        <v/>
      </c>
      <c r="O16" s="94"/>
      <c r="P16" s="95"/>
      <c r="Q16" s="63" t="str">
        <f t="shared" si="5"/>
        <v/>
      </c>
      <c r="R16" s="72"/>
      <c r="S16" s="73"/>
      <c r="T16" s="74" t="str">
        <f t="shared" si="6"/>
        <v/>
      </c>
      <c r="U16" s="96"/>
      <c r="V16" s="87"/>
      <c r="W16" s="63" t="str">
        <f t="shared" si="7"/>
        <v/>
      </c>
      <c r="X16" s="88"/>
      <c r="Y16" s="89"/>
      <c r="Z16" s="63" t="str">
        <f t="shared" si="8"/>
        <v/>
      </c>
      <c r="AA16" s="90"/>
      <c r="AB16" s="91"/>
      <c r="AC16" s="63" t="str">
        <f t="shared" si="9"/>
        <v/>
      </c>
      <c r="AD16" s="98"/>
      <c r="AE16" s="93"/>
      <c r="AF16" s="63" t="str">
        <f t="shared" si="10"/>
        <v/>
      </c>
      <c r="AG16" s="94"/>
      <c r="AH16" s="95"/>
      <c r="AI16" s="63" t="str">
        <f t="shared" si="11"/>
        <v/>
      </c>
      <c r="AJ16" s="72"/>
      <c r="AK16" s="73"/>
      <c r="AL16" s="63" t="str">
        <f t="shared" si="12"/>
        <v/>
      </c>
      <c r="AM16" s="76" t="str">
        <f t="shared" si="13"/>
        <v/>
      </c>
      <c r="AN16" s="77" t="str">
        <f t="shared" si="14"/>
        <v/>
      </c>
      <c r="AO16" s="78" t="str">
        <f t="shared" si="15"/>
        <v/>
      </c>
      <c r="AP16" s="79" t="str">
        <f t="shared" si="16"/>
        <v/>
      </c>
      <c r="AQ16" s="80" t="str">
        <f t="shared" si="17"/>
        <v/>
      </c>
      <c r="AR16" s="81" t="str">
        <f t="shared" si="18"/>
        <v/>
      </c>
      <c r="AS16" s="82" t="str">
        <f t="shared" si="19"/>
        <v/>
      </c>
      <c r="AT16" s="97"/>
      <c r="AU16" s="84" t="str">
        <f>'COMENTÁRIOS'!B11</f>
        <v/>
      </c>
      <c r="AV16" s="84" t="str">
        <f>'COMENTÁRIOS'!C11</f>
        <v/>
      </c>
    </row>
    <row r="17" ht="12.75" customHeight="1">
      <c r="A17" s="59">
        <v>11.0</v>
      </c>
      <c r="B17" s="85"/>
      <c r="C17" s="86"/>
      <c r="D17" s="87"/>
      <c r="E17" s="63" t="str">
        <f t="shared" si="1"/>
        <v/>
      </c>
      <c r="F17" s="101"/>
      <c r="G17" s="89"/>
      <c r="H17" s="63" t="str">
        <f t="shared" si="2"/>
        <v/>
      </c>
      <c r="I17" s="90"/>
      <c r="J17" s="102"/>
      <c r="K17" s="63" t="str">
        <f t="shared" si="3"/>
        <v/>
      </c>
      <c r="L17" s="92"/>
      <c r="M17" s="93"/>
      <c r="N17" s="63" t="str">
        <f t="shared" si="4"/>
        <v/>
      </c>
      <c r="O17" s="94"/>
      <c r="P17" s="95"/>
      <c r="Q17" s="63" t="str">
        <f t="shared" si="5"/>
        <v/>
      </c>
      <c r="R17" s="72"/>
      <c r="S17" s="73"/>
      <c r="T17" s="74" t="str">
        <f t="shared" si="6"/>
        <v/>
      </c>
      <c r="U17" s="96"/>
      <c r="V17" s="87"/>
      <c r="W17" s="63" t="str">
        <f t="shared" si="7"/>
        <v/>
      </c>
      <c r="X17" s="88"/>
      <c r="Y17" s="89"/>
      <c r="Z17" s="63" t="str">
        <f t="shared" si="8"/>
        <v/>
      </c>
      <c r="AA17" s="90"/>
      <c r="AB17" s="91"/>
      <c r="AC17" s="63" t="str">
        <f t="shared" si="9"/>
        <v/>
      </c>
      <c r="AD17" s="98"/>
      <c r="AE17" s="93"/>
      <c r="AF17" s="63" t="str">
        <f t="shared" si="10"/>
        <v/>
      </c>
      <c r="AG17" s="94"/>
      <c r="AH17" s="95"/>
      <c r="AI17" s="63" t="str">
        <f t="shared" si="11"/>
        <v/>
      </c>
      <c r="AJ17" s="72"/>
      <c r="AK17" s="73"/>
      <c r="AL17" s="63" t="str">
        <f t="shared" si="12"/>
        <v/>
      </c>
      <c r="AM17" s="76" t="str">
        <f t="shared" si="13"/>
        <v/>
      </c>
      <c r="AN17" s="77" t="str">
        <f t="shared" si="14"/>
        <v/>
      </c>
      <c r="AO17" s="78" t="str">
        <f t="shared" si="15"/>
        <v/>
      </c>
      <c r="AP17" s="79" t="str">
        <f t="shared" si="16"/>
        <v/>
      </c>
      <c r="AQ17" s="80" t="str">
        <f t="shared" si="17"/>
        <v/>
      </c>
      <c r="AR17" s="81" t="str">
        <f t="shared" si="18"/>
        <v/>
      </c>
      <c r="AS17" s="82" t="str">
        <f t="shared" si="19"/>
        <v/>
      </c>
      <c r="AT17" s="97"/>
      <c r="AU17" s="84" t="str">
        <f>'COMENTÁRIOS'!B12</f>
        <v/>
      </c>
      <c r="AV17" s="84" t="str">
        <f>'COMENTÁRIOS'!C12</f>
        <v/>
      </c>
    </row>
    <row r="18" ht="12.75" customHeight="1">
      <c r="A18" s="59">
        <v>12.0</v>
      </c>
      <c r="B18" s="85"/>
      <c r="C18" s="103"/>
      <c r="D18" s="104"/>
      <c r="E18" s="63" t="str">
        <f t="shared" si="1"/>
        <v/>
      </c>
      <c r="F18" s="101"/>
      <c r="G18" s="105"/>
      <c r="H18" s="63" t="str">
        <f t="shared" si="2"/>
        <v/>
      </c>
      <c r="I18" s="99"/>
      <c r="J18" s="102"/>
      <c r="K18" s="63" t="str">
        <f t="shared" si="3"/>
        <v/>
      </c>
      <c r="L18" s="92"/>
      <c r="M18" s="93"/>
      <c r="N18" s="63" t="str">
        <f t="shared" si="4"/>
        <v/>
      </c>
      <c r="O18" s="100"/>
      <c r="P18" s="106"/>
      <c r="Q18" s="63" t="str">
        <f t="shared" si="5"/>
        <v/>
      </c>
      <c r="R18" s="107"/>
      <c r="S18" s="108"/>
      <c r="T18" s="74" t="str">
        <f t="shared" si="6"/>
        <v/>
      </c>
      <c r="U18" s="109"/>
      <c r="V18" s="104"/>
      <c r="W18" s="63" t="str">
        <f t="shared" si="7"/>
        <v/>
      </c>
      <c r="X18" s="101"/>
      <c r="Y18" s="105"/>
      <c r="Z18" s="63" t="str">
        <f t="shared" si="8"/>
        <v/>
      </c>
      <c r="AA18" s="99"/>
      <c r="AB18" s="102"/>
      <c r="AC18" s="63" t="str">
        <f t="shared" si="9"/>
        <v/>
      </c>
      <c r="AD18" s="98"/>
      <c r="AE18" s="110"/>
      <c r="AF18" s="63" t="str">
        <f t="shared" si="10"/>
        <v/>
      </c>
      <c r="AG18" s="100"/>
      <c r="AH18" s="106"/>
      <c r="AI18" s="63" t="str">
        <f t="shared" si="11"/>
        <v/>
      </c>
      <c r="AJ18" s="107"/>
      <c r="AK18" s="108"/>
      <c r="AL18" s="63" t="str">
        <f t="shared" si="12"/>
        <v/>
      </c>
      <c r="AM18" s="76" t="str">
        <f t="shared" si="13"/>
        <v/>
      </c>
      <c r="AN18" s="77" t="str">
        <f t="shared" si="14"/>
        <v/>
      </c>
      <c r="AO18" s="78" t="str">
        <f t="shared" si="15"/>
        <v/>
      </c>
      <c r="AP18" s="79" t="str">
        <f t="shared" si="16"/>
        <v/>
      </c>
      <c r="AQ18" s="80" t="str">
        <f t="shared" si="17"/>
        <v/>
      </c>
      <c r="AR18" s="81" t="str">
        <f t="shared" si="18"/>
        <v/>
      </c>
      <c r="AS18" s="82" t="str">
        <f t="shared" si="19"/>
        <v/>
      </c>
      <c r="AT18" s="111"/>
      <c r="AU18" s="84" t="str">
        <f>'COMENTÁRIOS'!B13</f>
        <v/>
      </c>
      <c r="AV18" s="84" t="str">
        <f>'COMENTÁRIOS'!C13</f>
        <v/>
      </c>
    </row>
    <row r="19" ht="12.75" customHeight="1">
      <c r="A19" s="59">
        <v>13.0</v>
      </c>
      <c r="B19" s="85"/>
      <c r="C19" s="103"/>
      <c r="D19" s="87"/>
      <c r="E19" s="63" t="str">
        <f t="shared" si="1"/>
        <v/>
      </c>
      <c r="F19" s="101"/>
      <c r="G19" s="89"/>
      <c r="H19" s="63" t="str">
        <f t="shared" si="2"/>
        <v/>
      </c>
      <c r="I19" s="99"/>
      <c r="J19" s="91"/>
      <c r="K19" s="63" t="str">
        <f t="shared" si="3"/>
        <v/>
      </c>
      <c r="L19" s="92"/>
      <c r="M19" s="93"/>
      <c r="N19" s="63" t="str">
        <f t="shared" si="4"/>
        <v/>
      </c>
      <c r="O19" s="100"/>
      <c r="P19" s="95"/>
      <c r="Q19" s="63" t="str">
        <f t="shared" si="5"/>
        <v/>
      </c>
      <c r="R19" s="107"/>
      <c r="S19" s="73"/>
      <c r="T19" s="74" t="str">
        <f t="shared" si="6"/>
        <v/>
      </c>
      <c r="U19" s="109"/>
      <c r="V19" s="104"/>
      <c r="W19" s="63" t="str">
        <f t="shared" si="7"/>
        <v/>
      </c>
      <c r="X19" s="101"/>
      <c r="Y19" s="105"/>
      <c r="Z19" s="63" t="str">
        <f t="shared" si="8"/>
        <v/>
      </c>
      <c r="AA19" s="99"/>
      <c r="AB19" s="102"/>
      <c r="AC19" s="63" t="str">
        <f t="shared" si="9"/>
        <v/>
      </c>
      <c r="AD19" s="98"/>
      <c r="AE19" s="110"/>
      <c r="AF19" s="63" t="str">
        <f t="shared" si="10"/>
        <v/>
      </c>
      <c r="AG19" s="100"/>
      <c r="AH19" s="106"/>
      <c r="AI19" s="63" t="str">
        <f t="shared" si="11"/>
        <v/>
      </c>
      <c r="AJ19" s="107"/>
      <c r="AK19" s="108"/>
      <c r="AL19" s="63" t="str">
        <f t="shared" si="12"/>
        <v/>
      </c>
      <c r="AM19" s="76" t="str">
        <f t="shared" si="13"/>
        <v/>
      </c>
      <c r="AN19" s="77" t="str">
        <f t="shared" si="14"/>
        <v/>
      </c>
      <c r="AO19" s="78" t="str">
        <f t="shared" si="15"/>
        <v/>
      </c>
      <c r="AP19" s="79" t="str">
        <f t="shared" si="16"/>
        <v/>
      </c>
      <c r="AQ19" s="80" t="str">
        <f t="shared" si="17"/>
        <v/>
      </c>
      <c r="AR19" s="81" t="str">
        <f t="shared" si="18"/>
        <v/>
      </c>
      <c r="AS19" s="82" t="str">
        <f t="shared" si="19"/>
        <v/>
      </c>
      <c r="AT19" s="111"/>
      <c r="AU19" s="84" t="str">
        <f>'COMENTÁRIOS'!B14</f>
        <v/>
      </c>
      <c r="AV19" s="84" t="str">
        <f>'COMENTÁRIOS'!C14</f>
        <v/>
      </c>
    </row>
    <row r="20" ht="12.75" customHeight="1">
      <c r="A20" s="59">
        <v>14.0</v>
      </c>
      <c r="B20" s="85"/>
      <c r="C20" s="103"/>
      <c r="D20" s="104"/>
      <c r="E20" s="63" t="str">
        <f t="shared" si="1"/>
        <v/>
      </c>
      <c r="F20" s="101"/>
      <c r="G20" s="105"/>
      <c r="H20" s="63" t="str">
        <f t="shared" si="2"/>
        <v/>
      </c>
      <c r="I20" s="99"/>
      <c r="J20" s="102"/>
      <c r="K20" s="63" t="str">
        <f t="shared" si="3"/>
        <v/>
      </c>
      <c r="L20" s="92"/>
      <c r="M20" s="93"/>
      <c r="N20" s="63" t="str">
        <f t="shared" si="4"/>
        <v/>
      </c>
      <c r="O20" s="100"/>
      <c r="P20" s="106"/>
      <c r="Q20" s="63" t="str">
        <f t="shared" si="5"/>
        <v/>
      </c>
      <c r="R20" s="107"/>
      <c r="S20" s="108"/>
      <c r="T20" s="74" t="str">
        <f t="shared" si="6"/>
        <v/>
      </c>
      <c r="U20" s="109"/>
      <c r="V20" s="104"/>
      <c r="W20" s="63" t="str">
        <f t="shared" si="7"/>
        <v/>
      </c>
      <c r="X20" s="101"/>
      <c r="Y20" s="105"/>
      <c r="Z20" s="63" t="str">
        <f t="shared" si="8"/>
        <v/>
      </c>
      <c r="AA20" s="99"/>
      <c r="AB20" s="102"/>
      <c r="AC20" s="63" t="str">
        <f t="shared" si="9"/>
        <v/>
      </c>
      <c r="AD20" s="98"/>
      <c r="AE20" s="110"/>
      <c r="AF20" s="63" t="str">
        <f t="shared" si="10"/>
        <v/>
      </c>
      <c r="AG20" s="100"/>
      <c r="AH20" s="106"/>
      <c r="AI20" s="63" t="str">
        <f t="shared" si="11"/>
        <v/>
      </c>
      <c r="AJ20" s="107"/>
      <c r="AK20" s="108"/>
      <c r="AL20" s="63" t="str">
        <f t="shared" si="12"/>
        <v/>
      </c>
      <c r="AM20" s="76" t="str">
        <f t="shared" si="13"/>
        <v/>
      </c>
      <c r="AN20" s="77" t="str">
        <f t="shared" si="14"/>
        <v/>
      </c>
      <c r="AO20" s="78" t="str">
        <f t="shared" si="15"/>
        <v/>
      </c>
      <c r="AP20" s="79" t="str">
        <f t="shared" si="16"/>
        <v/>
      </c>
      <c r="AQ20" s="80" t="str">
        <f t="shared" si="17"/>
        <v/>
      </c>
      <c r="AR20" s="81" t="str">
        <f t="shared" si="18"/>
        <v/>
      </c>
      <c r="AS20" s="82" t="str">
        <f t="shared" si="19"/>
        <v/>
      </c>
      <c r="AT20" s="111"/>
      <c r="AU20" s="84" t="str">
        <f>'COMENTÁRIOS'!B15</f>
        <v/>
      </c>
      <c r="AV20" s="84" t="str">
        <f>'COMENTÁRIOS'!C15</f>
        <v/>
      </c>
    </row>
    <row r="21" ht="12.75" customHeight="1">
      <c r="A21" s="59">
        <v>15.0</v>
      </c>
      <c r="B21" s="85"/>
      <c r="C21" s="103"/>
      <c r="D21" s="104"/>
      <c r="E21" s="63" t="str">
        <f t="shared" si="1"/>
        <v/>
      </c>
      <c r="F21" s="101"/>
      <c r="G21" s="105"/>
      <c r="H21" s="63" t="str">
        <f t="shared" si="2"/>
        <v/>
      </c>
      <c r="I21" s="99"/>
      <c r="J21" s="102"/>
      <c r="K21" s="63" t="str">
        <f t="shared" si="3"/>
        <v/>
      </c>
      <c r="L21" s="92"/>
      <c r="M21" s="93"/>
      <c r="N21" s="63" t="str">
        <f t="shared" si="4"/>
        <v/>
      </c>
      <c r="O21" s="100"/>
      <c r="P21" s="106"/>
      <c r="Q21" s="63" t="str">
        <f t="shared" si="5"/>
        <v/>
      </c>
      <c r="R21" s="107"/>
      <c r="S21" s="108"/>
      <c r="T21" s="74" t="str">
        <f t="shared" si="6"/>
        <v/>
      </c>
      <c r="U21" s="109"/>
      <c r="V21" s="104"/>
      <c r="W21" s="63" t="str">
        <f t="shared" si="7"/>
        <v/>
      </c>
      <c r="X21" s="101"/>
      <c r="Y21" s="105"/>
      <c r="Z21" s="63" t="str">
        <f t="shared" si="8"/>
        <v/>
      </c>
      <c r="AA21" s="99"/>
      <c r="AB21" s="102"/>
      <c r="AC21" s="63" t="str">
        <f t="shared" si="9"/>
        <v/>
      </c>
      <c r="AD21" s="98"/>
      <c r="AE21" s="110"/>
      <c r="AF21" s="63" t="str">
        <f t="shared" si="10"/>
        <v/>
      </c>
      <c r="AG21" s="100"/>
      <c r="AH21" s="106"/>
      <c r="AI21" s="63" t="str">
        <f t="shared" si="11"/>
        <v/>
      </c>
      <c r="AJ21" s="107"/>
      <c r="AK21" s="108"/>
      <c r="AL21" s="63" t="str">
        <f t="shared" si="12"/>
        <v/>
      </c>
      <c r="AM21" s="76" t="str">
        <f t="shared" si="13"/>
        <v/>
      </c>
      <c r="AN21" s="77" t="str">
        <f t="shared" si="14"/>
        <v/>
      </c>
      <c r="AO21" s="78" t="str">
        <f t="shared" si="15"/>
        <v/>
      </c>
      <c r="AP21" s="79" t="str">
        <f t="shared" si="16"/>
        <v/>
      </c>
      <c r="AQ21" s="80" t="str">
        <f t="shared" si="17"/>
        <v/>
      </c>
      <c r="AR21" s="81" t="str">
        <f t="shared" si="18"/>
        <v/>
      </c>
      <c r="AS21" s="82" t="str">
        <f t="shared" si="19"/>
        <v/>
      </c>
      <c r="AT21" s="111"/>
      <c r="AU21" s="84" t="str">
        <f>'COMENTÁRIOS'!B16</f>
        <v/>
      </c>
      <c r="AV21" s="84" t="str">
        <f>'COMENTÁRIOS'!C16</f>
        <v/>
      </c>
    </row>
    <row r="22" ht="12.75" customHeight="1">
      <c r="A22" s="59">
        <v>16.0</v>
      </c>
      <c r="B22" s="85"/>
      <c r="C22" s="103"/>
      <c r="D22" s="104"/>
      <c r="E22" s="63" t="str">
        <f t="shared" si="1"/>
        <v/>
      </c>
      <c r="F22" s="101"/>
      <c r="G22" s="105"/>
      <c r="H22" s="63" t="str">
        <f t="shared" si="2"/>
        <v/>
      </c>
      <c r="I22" s="99"/>
      <c r="J22" s="102"/>
      <c r="K22" s="63" t="str">
        <f t="shared" si="3"/>
        <v/>
      </c>
      <c r="L22" s="92"/>
      <c r="M22" s="93"/>
      <c r="N22" s="63" t="str">
        <f t="shared" si="4"/>
        <v/>
      </c>
      <c r="O22" s="100"/>
      <c r="P22" s="106"/>
      <c r="Q22" s="63" t="str">
        <f t="shared" si="5"/>
        <v/>
      </c>
      <c r="R22" s="107"/>
      <c r="S22" s="108"/>
      <c r="T22" s="74" t="str">
        <f t="shared" si="6"/>
        <v/>
      </c>
      <c r="U22" s="109"/>
      <c r="V22" s="104"/>
      <c r="W22" s="63" t="str">
        <f t="shared" si="7"/>
        <v/>
      </c>
      <c r="X22" s="101"/>
      <c r="Y22" s="105"/>
      <c r="Z22" s="63" t="str">
        <f t="shared" si="8"/>
        <v/>
      </c>
      <c r="AA22" s="99"/>
      <c r="AB22" s="102"/>
      <c r="AC22" s="63" t="str">
        <f t="shared" si="9"/>
        <v/>
      </c>
      <c r="AD22" s="98"/>
      <c r="AE22" s="110"/>
      <c r="AF22" s="63" t="str">
        <f t="shared" si="10"/>
        <v/>
      </c>
      <c r="AG22" s="100"/>
      <c r="AH22" s="106"/>
      <c r="AI22" s="63" t="str">
        <f t="shared" si="11"/>
        <v/>
      </c>
      <c r="AJ22" s="107"/>
      <c r="AK22" s="108"/>
      <c r="AL22" s="63" t="str">
        <f t="shared" si="12"/>
        <v/>
      </c>
      <c r="AM22" s="76" t="str">
        <f t="shared" si="13"/>
        <v/>
      </c>
      <c r="AN22" s="77" t="str">
        <f t="shared" si="14"/>
        <v/>
      </c>
      <c r="AO22" s="78" t="str">
        <f t="shared" si="15"/>
        <v/>
      </c>
      <c r="AP22" s="79" t="str">
        <f t="shared" si="16"/>
        <v/>
      </c>
      <c r="AQ22" s="80" t="str">
        <f t="shared" si="17"/>
        <v/>
      </c>
      <c r="AR22" s="81" t="str">
        <f t="shared" si="18"/>
        <v/>
      </c>
      <c r="AS22" s="82" t="str">
        <f t="shared" si="19"/>
        <v/>
      </c>
      <c r="AT22" s="111"/>
      <c r="AU22" s="84" t="str">
        <f>'COMENTÁRIOS'!B17</f>
        <v/>
      </c>
      <c r="AV22" s="84" t="str">
        <f>'COMENTÁRIOS'!C17</f>
        <v/>
      </c>
    </row>
    <row r="23" ht="12.75" customHeight="1">
      <c r="A23" s="59">
        <v>17.0</v>
      </c>
      <c r="B23" s="85"/>
      <c r="C23" s="103"/>
      <c r="D23" s="104"/>
      <c r="E23" s="63" t="str">
        <f t="shared" si="1"/>
        <v/>
      </c>
      <c r="F23" s="101"/>
      <c r="G23" s="105"/>
      <c r="H23" s="63" t="str">
        <f t="shared" si="2"/>
        <v/>
      </c>
      <c r="I23" s="99"/>
      <c r="J23" s="102"/>
      <c r="K23" s="63" t="str">
        <f t="shared" si="3"/>
        <v/>
      </c>
      <c r="L23" s="92"/>
      <c r="M23" s="93"/>
      <c r="N23" s="63" t="str">
        <f t="shared" si="4"/>
        <v/>
      </c>
      <c r="O23" s="100"/>
      <c r="P23" s="106"/>
      <c r="Q23" s="63" t="str">
        <f t="shared" si="5"/>
        <v/>
      </c>
      <c r="R23" s="107"/>
      <c r="S23" s="108"/>
      <c r="T23" s="74" t="str">
        <f t="shared" si="6"/>
        <v/>
      </c>
      <c r="U23" s="109"/>
      <c r="V23" s="104"/>
      <c r="W23" s="63" t="str">
        <f t="shared" si="7"/>
        <v/>
      </c>
      <c r="X23" s="101"/>
      <c r="Y23" s="105"/>
      <c r="Z23" s="63" t="str">
        <f t="shared" si="8"/>
        <v/>
      </c>
      <c r="AA23" s="99"/>
      <c r="AB23" s="102"/>
      <c r="AC23" s="63" t="str">
        <f t="shared" si="9"/>
        <v/>
      </c>
      <c r="AD23" s="98"/>
      <c r="AE23" s="110"/>
      <c r="AF23" s="63" t="str">
        <f t="shared" si="10"/>
        <v/>
      </c>
      <c r="AG23" s="100"/>
      <c r="AH23" s="106"/>
      <c r="AI23" s="63" t="str">
        <f t="shared" si="11"/>
        <v/>
      </c>
      <c r="AJ23" s="107"/>
      <c r="AK23" s="108"/>
      <c r="AL23" s="63" t="str">
        <f t="shared" si="12"/>
        <v/>
      </c>
      <c r="AM23" s="76" t="str">
        <f t="shared" si="13"/>
        <v/>
      </c>
      <c r="AN23" s="77" t="str">
        <f t="shared" si="14"/>
        <v/>
      </c>
      <c r="AO23" s="78" t="str">
        <f t="shared" si="15"/>
        <v/>
      </c>
      <c r="AP23" s="79" t="str">
        <f t="shared" si="16"/>
        <v/>
      </c>
      <c r="AQ23" s="80" t="str">
        <f t="shared" si="17"/>
        <v/>
      </c>
      <c r="AR23" s="81" t="str">
        <f t="shared" si="18"/>
        <v/>
      </c>
      <c r="AS23" s="82" t="str">
        <f t="shared" si="19"/>
        <v/>
      </c>
      <c r="AT23" s="111"/>
      <c r="AU23" s="84" t="str">
        <f>'COMENTÁRIOS'!B18</f>
        <v/>
      </c>
      <c r="AV23" s="84" t="str">
        <f>'COMENTÁRIOS'!C18</f>
        <v/>
      </c>
    </row>
    <row r="24" ht="12.75" customHeight="1">
      <c r="A24" s="59">
        <v>18.0</v>
      </c>
      <c r="B24" s="85"/>
      <c r="C24" s="103"/>
      <c r="D24" s="104"/>
      <c r="E24" s="63" t="str">
        <f t="shared" si="1"/>
        <v/>
      </c>
      <c r="F24" s="101"/>
      <c r="G24" s="105"/>
      <c r="H24" s="63" t="str">
        <f t="shared" si="2"/>
        <v/>
      </c>
      <c r="I24" s="99"/>
      <c r="J24" s="102"/>
      <c r="K24" s="63" t="str">
        <f t="shared" si="3"/>
        <v/>
      </c>
      <c r="L24" s="92"/>
      <c r="M24" s="93"/>
      <c r="N24" s="63" t="str">
        <f t="shared" si="4"/>
        <v/>
      </c>
      <c r="O24" s="100"/>
      <c r="P24" s="106"/>
      <c r="Q24" s="63" t="str">
        <f t="shared" si="5"/>
        <v/>
      </c>
      <c r="R24" s="107"/>
      <c r="S24" s="108"/>
      <c r="T24" s="74" t="str">
        <f t="shared" si="6"/>
        <v/>
      </c>
      <c r="U24" s="109"/>
      <c r="V24" s="104"/>
      <c r="W24" s="63" t="str">
        <f t="shared" si="7"/>
        <v/>
      </c>
      <c r="X24" s="101"/>
      <c r="Y24" s="105"/>
      <c r="Z24" s="63" t="str">
        <f t="shared" si="8"/>
        <v/>
      </c>
      <c r="AA24" s="99"/>
      <c r="AB24" s="102"/>
      <c r="AC24" s="63" t="str">
        <f t="shared" si="9"/>
        <v/>
      </c>
      <c r="AD24" s="98"/>
      <c r="AE24" s="110"/>
      <c r="AF24" s="63" t="str">
        <f t="shared" si="10"/>
        <v/>
      </c>
      <c r="AG24" s="100"/>
      <c r="AH24" s="106"/>
      <c r="AI24" s="63" t="str">
        <f t="shared" si="11"/>
        <v/>
      </c>
      <c r="AJ24" s="107"/>
      <c r="AK24" s="108"/>
      <c r="AL24" s="63" t="str">
        <f t="shared" si="12"/>
        <v/>
      </c>
      <c r="AM24" s="76" t="str">
        <f t="shared" si="13"/>
        <v/>
      </c>
      <c r="AN24" s="77" t="str">
        <f t="shared" si="14"/>
        <v/>
      </c>
      <c r="AO24" s="78" t="str">
        <f t="shared" si="15"/>
        <v/>
      </c>
      <c r="AP24" s="79" t="str">
        <f t="shared" si="16"/>
        <v/>
      </c>
      <c r="AQ24" s="80" t="str">
        <f t="shared" si="17"/>
        <v/>
      </c>
      <c r="AR24" s="81" t="str">
        <f t="shared" si="18"/>
        <v/>
      </c>
      <c r="AS24" s="82" t="str">
        <f t="shared" si="19"/>
        <v/>
      </c>
      <c r="AT24" s="111"/>
      <c r="AU24" s="84" t="str">
        <f>'COMENTÁRIOS'!B19</f>
        <v/>
      </c>
      <c r="AV24" s="84" t="str">
        <f>'COMENTÁRIOS'!C19</f>
        <v/>
      </c>
    </row>
    <row r="25" ht="12.75" customHeight="1">
      <c r="A25" s="59">
        <v>19.0</v>
      </c>
      <c r="B25" s="85"/>
      <c r="C25" s="103"/>
      <c r="D25" s="104"/>
      <c r="E25" s="63" t="str">
        <f t="shared" si="1"/>
        <v/>
      </c>
      <c r="F25" s="101"/>
      <c r="G25" s="105"/>
      <c r="H25" s="63" t="str">
        <f t="shared" si="2"/>
        <v/>
      </c>
      <c r="I25" s="99"/>
      <c r="J25" s="102"/>
      <c r="K25" s="63" t="str">
        <f t="shared" si="3"/>
        <v/>
      </c>
      <c r="L25" s="92"/>
      <c r="M25" s="93"/>
      <c r="N25" s="63" t="str">
        <f t="shared" si="4"/>
        <v/>
      </c>
      <c r="O25" s="100"/>
      <c r="P25" s="106"/>
      <c r="Q25" s="63" t="str">
        <f t="shared" si="5"/>
        <v/>
      </c>
      <c r="R25" s="107"/>
      <c r="S25" s="108"/>
      <c r="T25" s="74" t="str">
        <f t="shared" si="6"/>
        <v/>
      </c>
      <c r="U25" s="109"/>
      <c r="V25" s="104"/>
      <c r="W25" s="63" t="str">
        <f t="shared" si="7"/>
        <v/>
      </c>
      <c r="X25" s="101"/>
      <c r="Y25" s="105"/>
      <c r="Z25" s="63" t="str">
        <f t="shared" si="8"/>
        <v/>
      </c>
      <c r="AA25" s="99"/>
      <c r="AB25" s="102"/>
      <c r="AC25" s="63" t="str">
        <f t="shared" si="9"/>
        <v/>
      </c>
      <c r="AD25" s="98"/>
      <c r="AE25" s="110"/>
      <c r="AF25" s="63" t="str">
        <f t="shared" si="10"/>
        <v/>
      </c>
      <c r="AG25" s="100"/>
      <c r="AH25" s="106"/>
      <c r="AI25" s="63" t="str">
        <f t="shared" si="11"/>
        <v/>
      </c>
      <c r="AJ25" s="107"/>
      <c r="AK25" s="108"/>
      <c r="AL25" s="63" t="str">
        <f t="shared" si="12"/>
        <v/>
      </c>
      <c r="AM25" s="76" t="str">
        <f t="shared" si="13"/>
        <v/>
      </c>
      <c r="AN25" s="77" t="str">
        <f t="shared" si="14"/>
        <v/>
      </c>
      <c r="AO25" s="78" t="str">
        <f t="shared" si="15"/>
        <v/>
      </c>
      <c r="AP25" s="79" t="str">
        <f t="shared" si="16"/>
        <v/>
      </c>
      <c r="AQ25" s="80" t="str">
        <f t="shared" si="17"/>
        <v/>
      </c>
      <c r="AR25" s="81" t="str">
        <f t="shared" si="18"/>
        <v/>
      </c>
      <c r="AS25" s="82" t="str">
        <f t="shared" si="19"/>
        <v/>
      </c>
      <c r="AT25" s="111"/>
      <c r="AU25" s="84" t="str">
        <f>'COMENTÁRIOS'!B20</f>
        <v/>
      </c>
      <c r="AV25" s="84" t="str">
        <f>'COMENTÁRIOS'!C20</f>
        <v/>
      </c>
    </row>
    <row r="26" ht="12.75" customHeight="1">
      <c r="A26" s="112">
        <v>20.0</v>
      </c>
      <c r="B26" s="113"/>
      <c r="C26" s="114"/>
      <c r="D26" s="115"/>
      <c r="E26" s="116" t="str">
        <f t="shared" si="1"/>
        <v/>
      </c>
      <c r="F26" s="117"/>
      <c r="G26" s="118"/>
      <c r="H26" s="116" t="str">
        <f t="shared" si="2"/>
        <v/>
      </c>
      <c r="I26" s="119"/>
      <c r="J26" s="120"/>
      <c r="K26" s="116" t="str">
        <f t="shared" si="3"/>
        <v/>
      </c>
      <c r="L26" s="121"/>
      <c r="M26" s="122"/>
      <c r="N26" s="116" t="str">
        <f t="shared" si="4"/>
        <v/>
      </c>
      <c r="O26" s="123"/>
      <c r="P26" s="124"/>
      <c r="Q26" s="116" t="str">
        <f t="shared" si="5"/>
        <v/>
      </c>
      <c r="R26" s="125"/>
      <c r="S26" s="126"/>
      <c r="T26" s="127" t="str">
        <f t="shared" si="6"/>
        <v/>
      </c>
      <c r="U26" s="128"/>
      <c r="V26" s="115"/>
      <c r="W26" s="116" t="str">
        <f t="shared" si="7"/>
        <v/>
      </c>
      <c r="X26" s="117"/>
      <c r="Y26" s="118"/>
      <c r="Z26" s="116" t="str">
        <f t="shared" si="8"/>
        <v/>
      </c>
      <c r="AA26" s="119"/>
      <c r="AB26" s="120"/>
      <c r="AC26" s="116" t="str">
        <f t="shared" si="9"/>
        <v/>
      </c>
      <c r="AD26" s="129"/>
      <c r="AE26" s="130"/>
      <c r="AF26" s="116" t="str">
        <f t="shared" si="10"/>
        <v/>
      </c>
      <c r="AG26" s="123"/>
      <c r="AH26" s="124"/>
      <c r="AI26" s="116" t="str">
        <f t="shared" si="11"/>
        <v/>
      </c>
      <c r="AJ26" s="125"/>
      <c r="AK26" s="126"/>
      <c r="AL26" s="116" t="str">
        <f t="shared" si="12"/>
        <v/>
      </c>
      <c r="AM26" s="128" t="str">
        <f t="shared" si="13"/>
        <v/>
      </c>
      <c r="AN26" s="118" t="str">
        <f t="shared" si="14"/>
        <v/>
      </c>
      <c r="AO26" s="120" t="str">
        <f t="shared" si="15"/>
        <v/>
      </c>
      <c r="AP26" s="130" t="str">
        <f t="shared" si="16"/>
        <v/>
      </c>
      <c r="AQ26" s="124" t="str">
        <f t="shared" si="17"/>
        <v/>
      </c>
      <c r="AR26" s="131" t="str">
        <f t="shared" si="18"/>
        <v/>
      </c>
      <c r="AS26" s="132" t="str">
        <f t="shared" si="19"/>
        <v/>
      </c>
      <c r="AT26" s="133"/>
      <c r="AU26" s="134" t="str">
        <f>'COMENTÁRIOS'!B21</f>
        <v/>
      </c>
      <c r="AV26" s="134" t="str">
        <f>'COMENTÁRIOS'!C21</f>
        <v/>
      </c>
    </row>
    <row r="27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9"/>
      <c r="AN27" s="9"/>
      <c r="AO27" s="9"/>
      <c r="AP27" s="9"/>
      <c r="AQ27" s="9"/>
      <c r="AR27" s="9"/>
      <c r="AS27" s="10"/>
      <c r="AT27" s="8"/>
      <c r="AU27" s="135"/>
      <c r="AV27" s="13"/>
    </row>
    <row r="28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9"/>
      <c r="AN28" s="9"/>
      <c r="AO28" s="9"/>
      <c r="AP28" s="9"/>
      <c r="AQ28" s="9"/>
      <c r="AR28" s="9"/>
      <c r="AS28" s="10"/>
      <c r="AT28" s="8"/>
      <c r="AU28" s="15"/>
      <c r="AV28" s="15"/>
    </row>
    <row r="29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9"/>
      <c r="AN29" s="9"/>
      <c r="AO29" s="9"/>
      <c r="AP29" s="9"/>
      <c r="AQ29" s="9"/>
      <c r="AR29" s="9"/>
      <c r="AS29" s="10"/>
      <c r="AT29" s="8"/>
      <c r="AU29" s="15"/>
      <c r="AV29" s="15"/>
    </row>
    <row r="30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9"/>
      <c r="AN30" s="9"/>
      <c r="AO30" s="9"/>
      <c r="AP30" s="9"/>
      <c r="AQ30" s="9"/>
      <c r="AR30" s="9"/>
      <c r="AS30" s="10"/>
      <c r="AT30" s="8"/>
      <c r="AU30" s="15"/>
      <c r="AV30" s="15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9"/>
      <c r="AN31" s="9"/>
      <c r="AO31" s="9"/>
      <c r="AP31" s="9"/>
      <c r="AQ31" s="9"/>
      <c r="AR31" s="9"/>
      <c r="AS31" s="10"/>
      <c r="AT31" s="8"/>
      <c r="AU31" s="15"/>
      <c r="AV31" s="15"/>
    </row>
    <row r="32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9"/>
      <c r="AN32" s="9"/>
      <c r="AO32" s="9"/>
      <c r="AP32" s="9"/>
      <c r="AQ32" s="9"/>
      <c r="AR32" s="9"/>
      <c r="AS32" s="10"/>
      <c r="AT32" s="8"/>
      <c r="AU32" s="15"/>
      <c r="AV32" s="15"/>
    </row>
    <row r="33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9"/>
      <c r="AN33" s="9"/>
      <c r="AO33" s="9"/>
      <c r="AP33" s="9"/>
      <c r="AQ33" s="9"/>
      <c r="AR33" s="9"/>
      <c r="AS33" s="10"/>
      <c r="AT33" s="8"/>
      <c r="AU33" s="15"/>
      <c r="AV33" s="15"/>
    </row>
    <row r="34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9"/>
      <c r="AN34" s="9"/>
      <c r="AO34" s="9"/>
      <c r="AP34" s="9"/>
      <c r="AQ34" s="9"/>
      <c r="AR34" s="9"/>
      <c r="AS34" s="10"/>
      <c r="AT34" s="8"/>
      <c r="AU34" s="15"/>
      <c r="AV34" s="15"/>
    </row>
    <row r="35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9"/>
      <c r="AN35" s="9"/>
      <c r="AO35" s="9"/>
      <c r="AP35" s="9"/>
      <c r="AQ35" s="9"/>
      <c r="AR35" s="9"/>
      <c r="AS35" s="10"/>
      <c r="AT35" s="8"/>
      <c r="AU35" s="15"/>
      <c r="AV35" s="15"/>
    </row>
    <row r="3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9"/>
      <c r="AN36" s="9"/>
      <c r="AO36" s="9"/>
      <c r="AP36" s="9"/>
      <c r="AQ36" s="9"/>
      <c r="AR36" s="9"/>
      <c r="AS36" s="10"/>
      <c r="AT36" s="8"/>
      <c r="AU36" s="15"/>
      <c r="AV36" s="15"/>
    </row>
    <row r="37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9"/>
      <c r="AN37" s="9"/>
      <c r="AO37" s="9"/>
      <c r="AP37" s="9"/>
      <c r="AQ37" s="9"/>
      <c r="AR37" s="9"/>
      <c r="AS37" s="10"/>
      <c r="AT37" s="8"/>
      <c r="AU37" s="15"/>
      <c r="AV37" s="15"/>
    </row>
    <row r="38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9"/>
      <c r="AN38" s="9"/>
      <c r="AO38" s="9"/>
      <c r="AP38" s="9"/>
      <c r="AQ38" s="9"/>
      <c r="AR38" s="9"/>
      <c r="AS38" s="10"/>
      <c r="AT38" s="8"/>
      <c r="AU38" s="15"/>
      <c r="AV38" s="15"/>
    </row>
    <row r="39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9"/>
      <c r="AN39" s="9"/>
      <c r="AO39" s="9"/>
      <c r="AP39" s="9"/>
      <c r="AQ39" s="9"/>
      <c r="AR39" s="9"/>
      <c r="AS39" s="10"/>
      <c r="AT39" s="8"/>
      <c r="AU39" s="15"/>
      <c r="AV39" s="15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9"/>
      <c r="AN40" s="9"/>
      <c r="AO40" s="9"/>
      <c r="AP40" s="9"/>
      <c r="AQ40" s="9"/>
      <c r="AR40" s="9"/>
      <c r="AS40" s="10"/>
      <c r="AT40" s="8"/>
      <c r="AU40" s="15"/>
      <c r="AV40" s="15"/>
    </row>
    <row r="41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9"/>
      <c r="AN41" s="9"/>
      <c r="AO41" s="9"/>
      <c r="AP41" s="9"/>
      <c r="AQ41" s="9"/>
      <c r="AR41" s="9"/>
      <c r="AS41" s="10"/>
      <c r="AT41" s="8"/>
      <c r="AU41" s="15"/>
      <c r="AV41" s="15"/>
    </row>
    <row r="42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9"/>
      <c r="AN42" s="9"/>
      <c r="AO42" s="9"/>
      <c r="AP42" s="9"/>
      <c r="AQ42" s="9"/>
      <c r="AR42" s="9"/>
      <c r="AS42" s="10"/>
      <c r="AT42" s="8"/>
      <c r="AU42" s="15"/>
      <c r="AV42" s="15"/>
    </row>
    <row r="43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9"/>
      <c r="AN43" s="9"/>
      <c r="AO43" s="9"/>
      <c r="AP43" s="9"/>
      <c r="AQ43" s="9"/>
      <c r="AR43" s="9"/>
      <c r="AS43" s="10"/>
      <c r="AT43" s="8"/>
      <c r="AU43" s="15"/>
      <c r="AV43" s="15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9"/>
      <c r="AN44" s="9"/>
      <c r="AO44" s="9"/>
      <c r="AP44" s="9"/>
      <c r="AQ44" s="9"/>
      <c r="AR44" s="9"/>
      <c r="AS44" s="10"/>
      <c r="AT44" s="8"/>
      <c r="AU44" s="15"/>
      <c r="AV44" s="15"/>
    </row>
    <row r="45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9"/>
      <c r="AN45" s="9"/>
      <c r="AO45" s="9"/>
      <c r="AP45" s="9"/>
      <c r="AQ45" s="9"/>
      <c r="AR45" s="9"/>
      <c r="AS45" s="10"/>
      <c r="AT45" s="8"/>
      <c r="AU45" s="15"/>
      <c r="AV45" s="15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9"/>
      <c r="AN46" s="9"/>
      <c r="AO46" s="9"/>
      <c r="AP46" s="9"/>
      <c r="AQ46" s="9"/>
      <c r="AR46" s="9"/>
      <c r="AS46" s="10"/>
      <c r="AT46" s="8"/>
      <c r="AU46" s="15"/>
      <c r="AV46" s="15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9"/>
      <c r="AN47" s="9"/>
      <c r="AO47" s="9"/>
      <c r="AP47" s="9"/>
      <c r="AQ47" s="9"/>
      <c r="AR47" s="9"/>
      <c r="AS47" s="10"/>
      <c r="AT47" s="8"/>
      <c r="AU47" s="15"/>
      <c r="AV47" s="15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9"/>
      <c r="AN48" s="9"/>
      <c r="AO48" s="9"/>
      <c r="AP48" s="9"/>
      <c r="AQ48" s="9"/>
      <c r="AR48" s="9"/>
      <c r="AS48" s="10"/>
      <c r="AT48" s="8"/>
      <c r="AU48" s="15"/>
      <c r="AV48" s="15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9"/>
      <c r="AN49" s="9"/>
      <c r="AO49" s="9"/>
      <c r="AP49" s="9"/>
      <c r="AQ49" s="9"/>
      <c r="AR49" s="9"/>
      <c r="AS49" s="10"/>
      <c r="AT49" s="8"/>
      <c r="AU49" s="15"/>
      <c r="AV49" s="15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9"/>
      <c r="AN50" s="9"/>
      <c r="AO50" s="9"/>
      <c r="AP50" s="9"/>
      <c r="AQ50" s="9"/>
      <c r="AR50" s="9"/>
      <c r="AS50" s="10"/>
      <c r="AT50" s="8"/>
      <c r="AU50" s="15"/>
      <c r="AV50" s="15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9"/>
      <c r="AN51" s="9"/>
      <c r="AO51" s="9"/>
      <c r="AP51" s="9"/>
      <c r="AQ51" s="9"/>
      <c r="AR51" s="9"/>
      <c r="AS51" s="10"/>
      <c r="AT51" s="8"/>
      <c r="AU51" s="15"/>
      <c r="AV51" s="15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9"/>
      <c r="AN52" s="9"/>
      <c r="AO52" s="9"/>
      <c r="AP52" s="9"/>
      <c r="AQ52" s="9"/>
      <c r="AR52" s="9"/>
      <c r="AS52" s="10"/>
      <c r="AT52" s="8"/>
      <c r="AU52" s="15"/>
      <c r="AV52" s="15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9"/>
      <c r="AN53" s="9"/>
      <c r="AO53" s="9"/>
      <c r="AP53" s="9"/>
      <c r="AQ53" s="9"/>
      <c r="AR53" s="9"/>
      <c r="AS53" s="10"/>
      <c r="AT53" s="8"/>
      <c r="AU53" s="15"/>
      <c r="AV53" s="15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9"/>
      <c r="AN54" s="9"/>
      <c r="AO54" s="9"/>
      <c r="AP54" s="9"/>
      <c r="AQ54" s="9"/>
      <c r="AR54" s="9"/>
      <c r="AS54" s="10"/>
      <c r="AT54" s="8"/>
      <c r="AU54" s="15"/>
      <c r="AV54" s="15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9"/>
      <c r="AN55" s="9"/>
      <c r="AO55" s="9"/>
      <c r="AP55" s="9"/>
      <c r="AQ55" s="9"/>
      <c r="AR55" s="9"/>
      <c r="AS55" s="10"/>
      <c r="AT55" s="8"/>
      <c r="AU55" s="15"/>
      <c r="AV55" s="15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9"/>
      <c r="AN56" s="9"/>
      <c r="AO56" s="9"/>
      <c r="AP56" s="9"/>
      <c r="AQ56" s="9"/>
      <c r="AR56" s="9"/>
      <c r="AS56" s="10"/>
      <c r="AT56" s="8"/>
      <c r="AU56" s="15"/>
      <c r="AV56" s="15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9"/>
      <c r="AN57" s="9"/>
      <c r="AO57" s="9"/>
      <c r="AP57" s="9"/>
      <c r="AQ57" s="9"/>
      <c r="AR57" s="9"/>
      <c r="AS57" s="10"/>
      <c r="AT57" s="8"/>
      <c r="AU57" s="15"/>
      <c r="AV57" s="15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9"/>
      <c r="AN58" s="9"/>
      <c r="AO58" s="9"/>
      <c r="AP58" s="9"/>
      <c r="AQ58" s="9"/>
      <c r="AR58" s="9"/>
      <c r="AS58" s="10"/>
      <c r="AT58" s="8"/>
      <c r="AU58" s="15"/>
      <c r="AV58" s="15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9"/>
      <c r="AN59" s="9"/>
      <c r="AO59" s="9"/>
      <c r="AP59" s="9"/>
      <c r="AQ59" s="9"/>
      <c r="AR59" s="9"/>
      <c r="AS59" s="10"/>
      <c r="AT59" s="8"/>
      <c r="AU59" s="15"/>
      <c r="AV59" s="15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9"/>
      <c r="AN60" s="9"/>
      <c r="AO60" s="9"/>
      <c r="AP60" s="9"/>
      <c r="AQ60" s="9"/>
      <c r="AR60" s="9"/>
      <c r="AS60" s="10"/>
      <c r="AT60" s="8"/>
      <c r="AU60" s="15"/>
      <c r="AV60" s="15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9"/>
      <c r="AN61" s="9"/>
      <c r="AO61" s="9"/>
      <c r="AP61" s="9"/>
      <c r="AQ61" s="9"/>
      <c r="AR61" s="9"/>
      <c r="AS61" s="10"/>
      <c r="AT61" s="8"/>
      <c r="AU61" s="15"/>
      <c r="AV61" s="15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9"/>
      <c r="AN62" s="9"/>
      <c r="AO62" s="9"/>
      <c r="AP62" s="9"/>
      <c r="AQ62" s="9"/>
      <c r="AR62" s="9"/>
      <c r="AS62" s="10"/>
      <c r="AT62" s="8"/>
      <c r="AU62" s="15"/>
      <c r="AV62" s="15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9"/>
      <c r="AN63" s="9"/>
      <c r="AO63" s="9"/>
      <c r="AP63" s="9"/>
      <c r="AQ63" s="9"/>
      <c r="AR63" s="9"/>
      <c r="AS63" s="10"/>
      <c r="AT63" s="8"/>
      <c r="AU63" s="15"/>
      <c r="AV63" s="15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9"/>
      <c r="AN64" s="9"/>
      <c r="AO64" s="9"/>
      <c r="AP64" s="9"/>
      <c r="AQ64" s="9"/>
      <c r="AR64" s="9"/>
      <c r="AS64" s="10"/>
      <c r="AT64" s="8"/>
      <c r="AU64" s="15"/>
      <c r="AV64" s="15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9"/>
      <c r="AN65" s="9"/>
      <c r="AO65" s="9"/>
      <c r="AP65" s="9"/>
      <c r="AQ65" s="9"/>
      <c r="AR65" s="9"/>
      <c r="AS65" s="10"/>
      <c r="AT65" s="8"/>
      <c r="AU65" s="15"/>
      <c r="AV65" s="15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9"/>
      <c r="AN66" s="9"/>
      <c r="AO66" s="9"/>
      <c r="AP66" s="9"/>
      <c r="AQ66" s="9"/>
      <c r="AR66" s="9"/>
      <c r="AS66" s="10"/>
      <c r="AT66" s="8"/>
      <c r="AU66" s="15"/>
      <c r="AV66" s="15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9"/>
      <c r="AN67" s="9"/>
      <c r="AO67" s="9"/>
      <c r="AP67" s="9"/>
      <c r="AQ67" s="9"/>
      <c r="AR67" s="9"/>
      <c r="AS67" s="10"/>
      <c r="AT67" s="8"/>
      <c r="AU67" s="15"/>
      <c r="AV67" s="15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9"/>
      <c r="AN68" s="9"/>
      <c r="AO68" s="9"/>
      <c r="AP68" s="9"/>
      <c r="AQ68" s="9"/>
      <c r="AR68" s="9"/>
      <c r="AS68" s="10"/>
      <c r="AT68" s="8"/>
      <c r="AU68" s="15"/>
      <c r="AV68" s="15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9"/>
      <c r="AN69" s="9"/>
      <c r="AO69" s="9"/>
      <c r="AP69" s="9"/>
      <c r="AQ69" s="9"/>
      <c r="AR69" s="9"/>
      <c r="AS69" s="10"/>
      <c r="AT69" s="8"/>
      <c r="AU69" s="15"/>
      <c r="AV69" s="15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9"/>
      <c r="AN70" s="9"/>
      <c r="AO70" s="9"/>
      <c r="AP70" s="9"/>
      <c r="AQ70" s="9"/>
      <c r="AR70" s="9"/>
      <c r="AS70" s="10"/>
      <c r="AT70" s="8"/>
      <c r="AU70" s="15"/>
      <c r="AV70" s="15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9"/>
      <c r="AN71" s="9"/>
      <c r="AO71" s="9"/>
      <c r="AP71" s="9"/>
      <c r="AQ71" s="9"/>
      <c r="AR71" s="9"/>
      <c r="AS71" s="10"/>
      <c r="AT71" s="8"/>
      <c r="AU71" s="15"/>
      <c r="AV71" s="15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9"/>
      <c r="AN72" s="9"/>
      <c r="AO72" s="9"/>
      <c r="AP72" s="9"/>
      <c r="AQ72" s="9"/>
      <c r="AR72" s="9"/>
      <c r="AS72" s="10"/>
      <c r="AT72" s="8"/>
      <c r="AU72" s="15"/>
      <c r="AV72" s="15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9"/>
      <c r="AN73" s="9"/>
      <c r="AO73" s="9"/>
      <c r="AP73" s="9"/>
      <c r="AQ73" s="9"/>
      <c r="AR73" s="9"/>
      <c r="AS73" s="10"/>
      <c r="AT73" s="8"/>
      <c r="AU73" s="15"/>
      <c r="AV73" s="15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9"/>
      <c r="AN74" s="9"/>
      <c r="AO74" s="9"/>
      <c r="AP74" s="9"/>
      <c r="AQ74" s="9"/>
      <c r="AR74" s="9"/>
      <c r="AS74" s="10"/>
      <c r="AT74" s="8"/>
      <c r="AU74" s="15"/>
      <c r="AV74" s="15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9"/>
      <c r="AN75" s="9"/>
      <c r="AO75" s="9"/>
      <c r="AP75" s="9"/>
      <c r="AQ75" s="9"/>
      <c r="AR75" s="9"/>
      <c r="AS75" s="10"/>
      <c r="AT75" s="8"/>
      <c r="AU75" s="15"/>
      <c r="AV75" s="15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9"/>
      <c r="AN76" s="9"/>
      <c r="AO76" s="9"/>
      <c r="AP76" s="9"/>
      <c r="AQ76" s="9"/>
      <c r="AR76" s="9"/>
      <c r="AS76" s="10"/>
      <c r="AT76" s="8"/>
      <c r="AU76" s="15"/>
      <c r="AV76" s="15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9"/>
      <c r="AN77" s="9"/>
      <c r="AO77" s="9"/>
      <c r="AP77" s="9"/>
      <c r="AQ77" s="9"/>
      <c r="AR77" s="9"/>
      <c r="AS77" s="10"/>
      <c r="AT77" s="8"/>
      <c r="AU77" s="15"/>
      <c r="AV77" s="15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9"/>
      <c r="AN78" s="9"/>
      <c r="AO78" s="9"/>
      <c r="AP78" s="9"/>
      <c r="AQ78" s="9"/>
      <c r="AR78" s="9"/>
      <c r="AS78" s="10"/>
      <c r="AT78" s="8"/>
      <c r="AU78" s="15"/>
      <c r="AV78" s="15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9"/>
      <c r="AN79" s="9"/>
      <c r="AO79" s="9"/>
      <c r="AP79" s="9"/>
      <c r="AQ79" s="9"/>
      <c r="AR79" s="9"/>
      <c r="AS79" s="10"/>
      <c r="AT79" s="8"/>
      <c r="AU79" s="15"/>
      <c r="AV79" s="15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9"/>
      <c r="AN80" s="9"/>
      <c r="AO80" s="9"/>
      <c r="AP80" s="9"/>
      <c r="AQ80" s="9"/>
      <c r="AR80" s="9"/>
      <c r="AS80" s="10"/>
      <c r="AT80" s="8"/>
      <c r="AU80" s="15"/>
      <c r="AV80" s="15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9"/>
      <c r="AN81" s="9"/>
      <c r="AO81" s="9"/>
      <c r="AP81" s="9"/>
      <c r="AQ81" s="9"/>
      <c r="AR81" s="9"/>
      <c r="AS81" s="10"/>
      <c r="AT81" s="8"/>
      <c r="AU81" s="15"/>
      <c r="AV81" s="15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9"/>
      <c r="AN82" s="9"/>
      <c r="AO82" s="9"/>
      <c r="AP82" s="9"/>
      <c r="AQ82" s="9"/>
      <c r="AR82" s="9"/>
      <c r="AS82" s="10"/>
      <c r="AT82" s="8"/>
      <c r="AU82" s="15"/>
      <c r="AV82" s="15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9"/>
      <c r="AN83" s="9"/>
      <c r="AO83" s="9"/>
      <c r="AP83" s="9"/>
      <c r="AQ83" s="9"/>
      <c r="AR83" s="9"/>
      <c r="AS83" s="10"/>
      <c r="AT83" s="8"/>
      <c r="AU83" s="15"/>
      <c r="AV83" s="15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9"/>
      <c r="AN84" s="9"/>
      <c r="AO84" s="9"/>
      <c r="AP84" s="9"/>
      <c r="AQ84" s="9"/>
      <c r="AR84" s="9"/>
      <c r="AS84" s="10"/>
      <c r="AT84" s="8"/>
      <c r="AU84" s="15"/>
      <c r="AV84" s="15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9"/>
      <c r="AN85" s="9"/>
      <c r="AO85" s="9"/>
      <c r="AP85" s="9"/>
      <c r="AQ85" s="9"/>
      <c r="AR85" s="9"/>
      <c r="AS85" s="10"/>
      <c r="AT85" s="8"/>
      <c r="AU85" s="15"/>
      <c r="AV85" s="15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9"/>
      <c r="AN86" s="9"/>
      <c r="AO86" s="9"/>
      <c r="AP86" s="9"/>
      <c r="AQ86" s="9"/>
      <c r="AR86" s="9"/>
      <c r="AS86" s="10"/>
      <c r="AT86" s="8"/>
      <c r="AU86" s="15"/>
      <c r="AV86" s="15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9"/>
      <c r="AN87" s="9"/>
      <c r="AO87" s="9"/>
      <c r="AP87" s="9"/>
      <c r="AQ87" s="9"/>
      <c r="AR87" s="9"/>
      <c r="AS87" s="10"/>
      <c r="AT87" s="8"/>
      <c r="AU87" s="15"/>
      <c r="AV87" s="15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9"/>
      <c r="AN88" s="9"/>
      <c r="AO88" s="9"/>
      <c r="AP88" s="9"/>
      <c r="AQ88" s="9"/>
      <c r="AR88" s="9"/>
      <c r="AS88" s="10"/>
      <c r="AT88" s="8"/>
      <c r="AU88" s="15"/>
      <c r="AV88" s="15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9"/>
      <c r="AN89" s="9"/>
      <c r="AO89" s="9"/>
      <c r="AP89" s="9"/>
      <c r="AQ89" s="9"/>
      <c r="AR89" s="9"/>
      <c r="AS89" s="10"/>
      <c r="AT89" s="8"/>
      <c r="AU89" s="15"/>
      <c r="AV89" s="15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9"/>
      <c r="AN90" s="9"/>
      <c r="AO90" s="9"/>
      <c r="AP90" s="9"/>
      <c r="AQ90" s="9"/>
      <c r="AR90" s="9"/>
      <c r="AS90" s="10"/>
      <c r="AT90" s="8"/>
      <c r="AU90" s="15"/>
      <c r="AV90" s="15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9"/>
      <c r="AN91" s="9"/>
      <c r="AO91" s="9"/>
      <c r="AP91" s="9"/>
      <c r="AQ91" s="9"/>
      <c r="AR91" s="9"/>
      <c r="AS91" s="10"/>
      <c r="AT91" s="8"/>
      <c r="AU91" s="15"/>
      <c r="AV91" s="15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9"/>
      <c r="AN92" s="9"/>
      <c r="AO92" s="9"/>
      <c r="AP92" s="9"/>
      <c r="AQ92" s="9"/>
      <c r="AR92" s="9"/>
      <c r="AS92" s="10"/>
      <c r="AT92" s="8"/>
      <c r="AU92" s="15"/>
      <c r="AV92" s="15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9"/>
      <c r="AN93" s="9"/>
      <c r="AO93" s="9"/>
      <c r="AP93" s="9"/>
      <c r="AQ93" s="9"/>
      <c r="AR93" s="9"/>
      <c r="AS93" s="10"/>
      <c r="AT93" s="8"/>
      <c r="AU93" s="15"/>
      <c r="AV93" s="15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9"/>
      <c r="AN94" s="9"/>
      <c r="AO94" s="9"/>
      <c r="AP94" s="9"/>
      <c r="AQ94" s="9"/>
      <c r="AR94" s="9"/>
      <c r="AS94" s="10"/>
      <c r="AT94" s="8"/>
      <c r="AU94" s="15"/>
      <c r="AV94" s="15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9"/>
      <c r="AN95" s="9"/>
      <c r="AO95" s="9"/>
      <c r="AP95" s="9"/>
      <c r="AQ95" s="9"/>
      <c r="AR95" s="9"/>
      <c r="AS95" s="10"/>
      <c r="AT95" s="8"/>
      <c r="AU95" s="15"/>
      <c r="AV95" s="15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9"/>
      <c r="AN96" s="9"/>
      <c r="AO96" s="9"/>
      <c r="AP96" s="9"/>
      <c r="AQ96" s="9"/>
      <c r="AR96" s="9"/>
      <c r="AS96" s="10"/>
      <c r="AT96" s="8"/>
      <c r="AU96" s="15"/>
      <c r="AV96" s="15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9"/>
      <c r="AN97" s="9"/>
      <c r="AO97" s="9"/>
      <c r="AP97" s="9"/>
      <c r="AQ97" s="9"/>
      <c r="AR97" s="9"/>
      <c r="AS97" s="10"/>
      <c r="AT97" s="8"/>
      <c r="AU97" s="15"/>
      <c r="AV97" s="15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9"/>
      <c r="AN98" s="9"/>
      <c r="AO98" s="9"/>
      <c r="AP98" s="9"/>
      <c r="AQ98" s="9"/>
      <c r="AR98" s="9"/>
      <c r="AS98" s="10"/>
      <c r="AT98" s="8"/>
      <c r="AU98" s="15"/>
      <c r="AV98" s="15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9"/>
      <c r="AN99" s="9"/>
      <c r="AO99" s="9"/>
      <c r="AP99" s="9"/>
      <c r="AQ99" s="9"/>
      <c r="AR99" s="9"/>
      <c r="AS99" s="10"/>
      <c r="AT99" s="8"/>
      <c r="AU99" s="15"/>
      <c r="AV99" s="15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9"/>
      <c r="AN100" s="9"/>
      <c r="AO100" s="9"/>
      <c r="AP100" s="9"/>
      <c r="AQ100" s="9"/>
      <c r="AR100" s="9"/>
      <c r="AS100" s="10"/>
      <c r="AT100" s="8"/>
      <c r="AU100" s="15"/>
      <c r="AV100" s="15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9"/>
      <c r="AN101" s="9"/>
      <c r="AO101" s="9"/>
      <c r="AP101" s="9"/>
      <c r="AQ101" s="9"/>
      <c r="AR101" s="9"/>
      <c r="AS101" s="10"/>
      <c r="AT101" s="8"/>
      <c r="AU101" s="15"/>
      <c r="AV101" s="15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9"/>
      <c r="AN102" s="9"/>
      <c r="AO102" s="9"/>
      <c r="AP102" s="9"/>
      <c r="AQ102" s="9"/>
      <c r="AR102" s="9"/>
      <c r="AS102" s="10"/>
      <c r="AT102" s="8"/>
      <c r="AU102" s="15"/>
      <c r="AV102" s="15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9"/>
      <c r="AN103" s="9"/>
      <c r="AO103" s="9"/>
      <c r="AP103" s="9"/>
      <c r="AQ103" s="9"/>
      <c r="AR103" s="9"/>
      <c r="AS103" s="10"/>
      <c r="AT103" s="8"/>
      <c r="AU103" s="15"/>
      <c r="AV103" s="15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9"/>
      <c r="AN104" s="9"/>
      <c r="AO104" s="9"/>
      <c r="AP104" s="9"/>
      <c r="AQ104" s="9"/>
      <c r="AR104" s="9"/>
      <c r="AS104" s="10"/>
      <c r="AT104" s="8"/>
      <c r="AU104" s="15"/>
      <c r="AV104" s="15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9"/>
      <c r="AN105" s="9"/>
      <c r="AO105" s="9"/>
      <c r="AP105" s="9"/>
      <c r="AQ105" s="9"/>
      <c r="AR105" s="9"/>
      <c r="AS105" s="10"/>
      <c r="AT105" s="8"/>
      <c r="AU105" s="15"/>
      <c r="AV105" s="15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9"/>
      <c r="AN106" s="9"/>
      <c r="AO106" s="9"/>
      <c r="AP106" s="9"/>
      <c r="AQ106" s="9"/>
      <c r="AR106" s="9"/>
      <c r="AS106" s="10"/>
      <c r="AT106" s="8"/>
      <c r="AU106" s="15"/>
      <c r="AV106" s="15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9"/>
      <c r="AN107" s="9"/>
      <c r="AO107" s="9"/>
      <c r="AP107" s="9"/>
      <c r="AQ107" s="9"/>
      <c r="AR107" s="9"/>
      <c r="AS107" s="10"/>
      <c r="AT107" s="8"/>
      <c r="AU107" s="15"/>
      <c r="AV107" s="15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9"/>
      <c r="AN108" s="9"/>
      <c r="AO108" s="9"/>
      <c r="AP108" s="9"/>
      <c r="AQ108" s="9"/>
      <c r="AR108" s="9"/>
      <c r="AS108" s="10"/>
      <c r="AT108" s="8"/>
      <c r="AU108" s="15"/>
      <c r="AV108" s="15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9"/>
      <c r="AN109" s="9"/>
      <c r="AO109" s="9"/>
      <c r="AP109" s="9"/>
      <c r="AQ109" s="9"/>
      <c r="AR109" s="9"/>
      <c r="AS109" s="10"/>
      <c r="AT109" s="8"/>
      <c r="AU109" s="15"/>
      <c r="AV109" s="15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9"/>
      <c r="AN110" s="9"/>
      <c r="AO110" s="9"/>
      <c r="AP110" s="9"/>
      <c r="AQ110" s="9"/>
      <c r="AR110" s="9"/>
      <c r="AS110" s="10"/>
      <c r="AT110" s="8"/>
      <c r="AU110" s="15"/>
      <c r="AV110" s="15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9"/>
      <c r="AN111" s="9"/>
      <c r="AO111" s="9"/>
      <c r="AP111" s="9"/>
      <c r="AQ111" s="9"/>
      <c r="AR111" s="9"/>
      <c r="AS111" s="10"/>
      <c r="AT111" s="8"/>
      <c r="AU111" s="15"/>
      <c r="AV111" s="15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9"/>
      <c r="AN112" s="9"/>
      <c r="AO112" s="9"/>
      <c r="AP112" s="9"/>
      <c r="AQ112" s="9"/>
      <c r="AR112" s="9"/>
      <c r="AS112" s="10"/>
      <c r="AT112" s="8"/>
      <c r="AU112" s="15"/>
      <c r="AV112" s="15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9"/>
      <c r="AN113" s="9"/>
      <c r="AO113" s="9"/>
      <c r="AP113" s="9"/>
      <c r="AQ113" s="9"/>
      <c r="AR113" s="9"/>
      <c r="AS113" s="10"/>
      <c r="AT113" s="8"/>
      <c r="AU113" s="15"/>
      <c r="AV113" s="15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9"/>
      <c r="AN114" s="9"/>
      <c r="AO114" s="9"/>
      <c r="AP114" s="9"/>
      <c r="AQ114" s="9"/>
      <c r="AR114" s="9"/>
      <c r="AS114" s="10"/>
      <c r="AT114" s="8"/>
      <c r="AU114" s="15"/>
      <c r="AV114" s="15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9"/>
      <c r="AN115" s="9"/>
      <c r="AO115" s="9"/>
      <c r="AP115" s="9"/>
      <c r="AQ115" s="9"/>
      <c r="AR115" s="9"/>
      <c r="AS115" s="10"/>
      <c r="AT115" s="8"/>
      <c r="AU115" s="15"/>
      <c r="AV115" s="15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9"/>
      <c r="AN116" s="9"/>
      <c r="AO116" s="9"/>
      <c r="AP116" s="9"/>
      <c r="AQ116" s="9"/>
      <c r="AR116" s="9"/>
      <c r="AS116" s="10"/>
      <c r="AT116" s="8"/>
      <c r="AU116" s="15"/>
      <c r="AV116" s="15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9"/>
      <c r="AN117" s="9"/>
      <c r="AO117" s="9"/>
      <c r="AP117" s="9"/>
      <c r="AQ117" s="9"/>
      <c r="AR117" s="9"/>
      <c r="AS117" s="10"/>
      <c r="AT117" s="8"/>
      <c r="AU117" s="15"/>
      <c r="AV117" s="15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9"/>
      <c r="AN118" s="9"/>
      <c r="AO118" s="9"/>
      <c r="AP118" s="9"/>
      <c r="AQ118" s="9"/>
      <c r="AR118" s="9"/>
      <c r="AS118" s="10"/>
      <c r="AT118" s="8"/>
      <c r="AU118" s="15"/>
      <c r="AV118" s="15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9"/>
      <c r="AN119" s="9"/>
      <c r="AO119" s="9"/>
      <c r="AP119" s="9"/>
      <c r="AQ119" s="9"/>
      <c r="AR119" s="9"/>
      <c r="AS119" s="10"/>
      <c r="AT119" s="8"/>
      <c r="AU119" s="15"/>
      <c r="AV119" s="15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9"/>
      <c r="AN120" s="9"/>
      <c r="AO120" s="9"/>
      <c r="AP120" s="9"/>
      <c r="AQ120" s="9"/>
      <c r="AR120" s="9"/>
      <c r="AS120" s="10"/>
      <c r="AT120" s="8"/>
      <c r="AU120" s="15"/>
      <c r="AV120" s="15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9"/>
      <c r="AN121" s="9"/>
      <c r="AO121" s="9"/>
      <c r="AP121" s="9"/>
      <c r="AQ121" s="9"/>
      <c r="AR121" s="9"/>
      <c r="AS121" s="10"/>
      <c r="AT121" s="8"/>
      <c r="AU121" s="15"/>
      <c r="AV121" s="15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9"/>
      <c r="AN122" s="9"/>
      <c r="AO122" s="9"/>
      <c r="AP122" s="9"/>
      <c r="AQ122" s="9"/>
      <c r="AR122" s="9"/>
      <c r="AS122" s="10"/>
      <c r="AT122" s="8"/>
      <c r="AU122" s="15"/>
      <c r="AV122" s="15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9"/>
      <c r="AN123" s="9"/>
      <c r="AO123" s="9"/>
      <c r="AP123" s="9"/>
      <c r="AQ123" s="9"/>
      <c r="AR123" s="9"/>
      <c r="AS123" s="10"/>
      <c r="AT123" s="8"/>
      <c r="AU123" s="15"/>
      <c r="AV123" s="15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9"/>
      <c r="AN124" s="9"/>
      <c r="AO124" s="9"/>
      <c r="AP124" s="9"/>
      <c r="AQ124" s="9"/>
      <c r="AR124" s="9"/>
      <c r="AS124" s="10"/>
      <c r="AT124" s="8"/>
      <c r="AU124" s="15"/>
      <c r="AV124" s="15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9"/>
      <c r="AN125" s="9"/>
      <c r="AO125" s="9"/>
      <c r="AP125" s="9"/>
      <c r="AQ125" s="9"/>
      <c r="AR125" s="9"/>
      <c r="AS125" s="10"/>
      <c r="AT125" s="8"/>
      <c r="AU125" s="15"/>
      <c r="AV125" s="15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9"/>
      <c r="AN126" s="9"/>
      <c r="AO126" s="9"/>
      <c r="AP126" s="9"/>
      <c r="AQ126" s="9"/>
      <c r="AR126" s="9"/>
      <c r="AS126" s="10"/>
      <c r="AT126" s="8"/>
      <c r="AU126" s="15"/>
      <c r="AV126" s="15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9"/>
      <c r="AN127" s="9"/>
      <c r="AO127" s="9"/>
      <c r="AP127" s="9"/>
      <c r="AQ127" s="9"/>
      <c r="AR127" s="9"/>
      <c r="AS127" s="10"/>
      <c r="AT127" s="8"/>
      <c r="AU127" s="15"/>
      <c r="AV127" s="15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9"/>
      <c r="AN128" s="9"/>
      <c r="AO128" s="9"/>
      <c r="AP128" s="9"/>
      <c r="AQ128" s="9"/>
      <c r="AR128" s="9"/>
      <c r="AS128" s="10"/>
      <c r="AT128" s="8"/>
      <c r="AU128" s="15"/>
      <c r="AV128" s="15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9"/>
      <c r="AN129" s="9"/>
      <c r="AO129" s="9"/>
      <c r="AP129" s="9"/>
      <c r="AQ129" s="9"/>
      <c r="AR129" s="9"/>
      <c r="AS129" s="10"/>
      <c r="AT129" s="8"/>
      <c r="AU129" s="15"/>
      <c r="AV129" s="15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9"/>
      <c r="AN130" s="9"/>
      <c r="AO130" s="9"/>
      <c r="AP130" s="9"/>
      <c r="AQ130" s="9"/>
      <c r="AR130" s="9"/>
      <c r="AS130" s="10"/>
      <c r="AT130" s="8"/>
      <c r="AU130" s="15"/>
      <c r="AV130" s="15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9"/>
      <c r="AN131" s="9"/>
      <c r="AO131" s="9"/>
      <c r="AP131" s="9"/>
      <c r="AQ131" s="9"/>
      <c r="AR131" s="9"/>
      <c r="AS131" s="10"/>
      <c r="AT131" s="8"/>
      <c r="AU131" s="15"/>
      <c r="AV131" s="15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9"/>
      <c r="AN132" s="9"/>
      <c r="AO132" s="9"/>
      <c r="AP132" s="9"/>
      <c r="AQ132" s="9"/>
      <c r="AR132" s="9"/>
      <c r="AS132" s="10"/>
      <c r="AT132" s="8"/>
      <c r="AU132" s="15"/>
      <c r="AV132" s="15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9"/>
      <c r="AN133" s="9"/>
      <c r="AO133" s="9"/>
      <c r="AP133" s="9"/>
      <c r="AQ133" s="9"/>
      <c r="AR133" s="9"/>
      <c r="AS133" s="10"/>
      <c r="AT133" s="8"/>
      <c r="AU133" s="15"/>
      <c r="AV133" s="15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9"/>
      <c r="AN134" s="9"/>
      <c r="AO134" s="9"/>
      <c r="AP134" s="9"/>
      <c r="AQ134" s="9"/>
      <c r="AR134" s="9"/>
      <c r="AS134" s="10"/>
      <c r="AT134" s="8"/>
      <c r="AU134" s="15"/>
      <c r="AV134" s="15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9"/>
      <c r="AN135" s="9"/>
      <c r="AO135" s="9"/>
      <c r="AP135" s="9"/>
      <c r="AQ135" s="9"/>
      <c r="AR135" s="9"/>
      <c r="AS135" s="10"/>
      <c r="AT135" s="8"/>
      <c r="AU135" s="15"/>
      <c r="AV135" s="15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9"/>
      <c r="AN136" s="9"/>
      <c r="AO136" s="9"/>
      <c r="AP136" s="9"/>
      <c r="AQ136" s="9"/>
      <c r="AR136" s="9"/>
      <c r="AS136" s="10"/>
      <c r="AT136" s="8"/>
      <c r="AU136" s="15"/>
      <c r="AV136" s="15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9"/>
      <c r="AN137" s="9"/>
      <c r="AO137" s="9"/>
      <c r="AP137" s="9"/>
      <c r="AQ137" s="9"/>
      <c r="AR137" s="9"/>
      <c r="AS137" s="10"/>
      <c r="AT137" s="8"/>
      <c r="AU137" s="15"/>
      <c r="AV137" s="15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9"/>
      <c r="AN138" s="9"/>
      <c r="AO138" s="9"/>
      <c r="AP138" s="9"/>
      <c r="AQ138" s="9"/>
      <c r="AR138" s="9"/>
      <c r="AS138" s="10"/>
      <c r="AT138" s="8"/>
      <c r="AU138" s="15"/>
      <c r="AV138" s="15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9"/>
      <c r="AN139" s="9"/>
      <c r="AO139" s="9"/>
      <c r="AP139" s="9"/>
      <c r="AQ139" s="9"/>
      <c r="AR139" s="9"/>
      <c r="AS139" s="10"/>
      <c r="AT139" s="8"/>
      <c r="AU139" s="15"/>
      <c r="AV139" s="15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9"/>
      <c r="AN140" s="9"/>
      <c r="AO140" s="9"/>
      <c r="AP140" s="9"/>
      <c r="AQ140" s="9"/>
      <c r="AR140" s="9"/>
      <c r="AS140" s="10"/>
      <c r="AT140" s="8"/>
      <c r="AU140" s="15"/>
      <c r="AV140" s="15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9"/>
      <c r="AN141" s="9"/>
      <c r="AO141" s="9"/>
      <c r="AP141" s="9"/>
      <c r="AQ141" s="9"/>
      <c r="AR141" s="9"/>
      <c r="AS141" s="10"/>
      <c r="AT141" s="8"/>
      <c r="AU141" s="15"/>
      <c r="AV141" s="15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9"/>
      <c r="AN142" s="9"/>
      <c r="AO142" s="9"/>
      <c r="AP142" s="9"/>
      <c r="AQ142" s="9"/>
      <c r="AR142" s="9"/>
      <c r="AS142" s="10"/>
      <c r="AT142" s="8"/>
      <c r="AU142" s="15"/>
      <c r="AV142" s="15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9"/>
      <c r="AN143" s="9"/>
      <c r="AO143" s="9"/>
      <c r="AP143" s="9"/>
      <c r="AQ143" s="9"/>
      <c r="AR143" s="9"/>
      <c r="AS143" s="10"/>
      <c r="AT143" s="8"/>
      <c r="AU143" s="15"/>
      <c r="AV143" s="15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9"/>
      <c r="AN144" s="9"/>
      <c r="AO144" s="9"/>
      <c r="AP144" s="9"/>
      <c r="AQ144" s="9"/>
      <c r="AR144" s="9"/>
      <c r="AS144" s="10"/>
      <c r="AT144" s="8"/>
      <c r="AU144" s="15"/>
      <c r="AV144" s="15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9"/>
      <c r="AN145" s="9"/>
      <c r="AO145" s="9"/>
      <c r="AP145" s="9"/>
      <c r="AQ145" s="9"/>
      <c r="AR145" s="9"/>
      <c r="AS145" s="10"/>
      <c r="AT145" s="8"/>
      <c r="AU145" s="15"/>
      <c r="AV145" s="15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9"/>
      <c r="AN146" s="9"/>
      <c r="AO146" s="9"/>
      <c r="AP146" s="9"/>
      <c r="AQ146" s="9"/>
      <c r="AR146" s="9"/>
      <c r="AS146" s="10"/>
      <c r="AT146" s="8"/>
      <c r="AU146" s="15"/>
      <c r="AV146" s="15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9"/>
      <c r="AN147" s="9"/>
      <c r="AO147" s="9"/>
      <c r="AP147" s="9"/>
      <c r="AQ147" s="9"/>
      <c r="AR147" s="9"/>
      <c r="AS147" s="10"/>
      <c r="AT147" s="8"/>
      <c r="AU147" s="15"/>
      <c r="AV147" s="15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9"/>
      <c r="AN148" s="9"/>
      <c r="AO148" s="9"/>
      <c r="AP148" s="9"/>
      <c r="AQ148" s="9"/>
      <c r="AR148" s="9"/>
      <c r="AS148" s="10"/>
      <c r="AT148" s="8"/>
      <c r="AU148" s="15"/>
      <c r="AV148" s="15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9"/>
      <c r="AN149" s="9"/>
      <c r="AO149" s="9"/>
      <c r="AP149" s="9"/>
      <c r="AQ149" s="9"/>
      <c r="AR149" s="9"/>
      <c r="AS149" s="10"/>
      <c r="AT149" s="8"/>
      <c r="AU149" s="15"/>
      <c r="AV149" s="15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9"/>
      <c r="AN150" s="9"/>
      <c r="AO150" s="9"/>
      <c r="AP150" s="9"/>
      <c r="AQ150" s="9"/>
      <c r="AR150" s="9"/>
      <c r="AS150" s="10"/>
      <c r="AT150" s="8"/>
      <c r="AU150" s="15"/>
      <c r="AV150" s="15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9"/>
      <c r="AN151" s="9"/>
      <c r="AO151" s="9"/>
      <c r="AP151" s="9"/>
      <c r="AQ151" s="9"/>
      <c r="AR151" s="9"/>
      <c r="AS151" s="10"/>
      <c r="AT151" s="8"/>
      <c r="AU151" s="15"/>
      <c r="AV151" s="15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9"/>
      <c r="AN152" s="9"/>
      <c r="AO152" s="9"/>
      <c r="AP152" s="9"/>
      <c r="AQ152" s="9"/>
      <c r="AR152" s="9"/>
      <c r="AS152" s="10"/>
      <c r="AT152" s="8"/>
      <c r="AU152" s="15"/>
      <c r="AV152" s="15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9"/>
      <c r="AN153" s="9"/>
      <c r="AO153" s="9"/>
      <c r="AP153" s="9"/>
      <c r="AQ153" s="9"/>
      <c r="AR153" s="9"/>
      <c r="AS153" s="10"/>
      <c r="AT153" s="8"/>
      <c r="AU153" s="15"/>
      <c r="AV153" s="15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9"/>
      <c r="AN154" s="9"/>
      <c r="AO154" s="9"/>
      <c r="AP154" s="9"/>
      <c r="AQ154" s="9"/>
      <c r="AR154" s="9"/>
      <c r="AS154" s="10"/>
      <c r="AT154" s="8"/>
      <c r="AU154" s="15"/>
      <c r="AV154" s="15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9"/>
      <c r="AN155" s="9"/>
      <c r="AO155" s="9"/>
      <c r="AP155" s="9"/>
      <c r="AQ155" s="9"/>
      <c r="AR155" s="9"/>
      <c r="AS155" s="10"/>
      <c r="AT155" s="8"/>
      <c r="AU155" s="15"/>
      <c r="AV155" s="15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9"/>
      <c r="AN156" s="9"/>
      <c r="AO156" s="9"/>
      <c r="AP156" s="9"/>
      <c r="AQ156" s="9"/>
      <c r="AR156" s="9"/>
      <c r="AS156" s="10"/>
      <c r="AT156" s="8"/>
      <c r="AU156" s="15"/>
      <c r="AV156" s="15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9"/>
      <c r="AN157" s="9"/>
      <c r="AO157" s="9"/>
      <c r="AP157" s="9"/>
      <c r="AQ157" s="9"/>
      <c r="AR157" s="9"/>
      <c r="AS157" s="10"/>
      <c r="AT157" s="8"/>
      <c r="AU157" s="15"/>
      <c r="AV157" s="15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9"/>
      <c r="AN158" s="9"/>
      <c r="AO158" s="9"/>
      <c r="AP158" s="9"/>
      <c r="AQ158" s="9"/>
      <c r="AR158" s="9"/>
      <c r="AS158" s="10"/>
      <c r="AT158" s="8"/>
      <c r="AU158" s="15"/>
      <c r="AV158" s="15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9"/>
      <c r="AN159" s="9"/>
      <c r="AO159" s="9"/>
      <c r="AP159" s="9"/>
      <c r="AQ159" s="9"/>
      <c r="AR159" s="9"/>
      <c r="AS159" s="10"/>
      <c r="AT159" s="8"/>
      <c r="AU159" s="15"/>
      <c r="AV159" s="15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9"/>
      <c r="AN160" s="9"/>
      <c r="AO160" s="9"/>
      <c r="AP160" s="9"/>
      <c r="AQ160" s="9"/>
      <c r="AR160" s="9"/>
      <c r="AS160" s="10"/>
      <c r="AT160" s="8"/>
      <c r="AU160" s="15"/>
      <c r="AV160" s="15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9"/>
      <c r="AN161" s="9"/>
      <c r="AO161" s="9"/>
      <c r="AP161" s="9"/>
      <c r="AQ161" s="9"/>
      <c r="AR161" s="9"/>
      <c r="AS161" s="10"/>
      <c r="AT161" s="8"/>
      <c r="AU161" s="15"/>
      <c r="AV161" s="15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9"/>
      <c r="AN162" s="9"/>
      <c r="AO162" s="9"/>
      <c r="AP162" s="9"/>
      <c r="AQ162" s="9"/>
      <c r="AR162" s="9"/>
      <c r="AS162" s="10"/>
      <c r="AT162" s="8"/>
      <c r="AU162" s="15"/>
      <c r="AV162" s="15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9"/>
      <c r="AN163" s="9"/>
      <c r="AO163" s="9"/>
      <c r="AP163" s="9"/>
      <c r="AQ163" s="9"/>
      <c r="AR163" s="9"/>
      <c r="AS163" s="10"/>
      <c r="AT163" s="8"/>
      <c r="AU163" s="15"/>
      <c r="AV163" s="15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9"/>
      <c r="AN164" s="9"/>
      <c r="AO164" s="9"/>
      <c r="AP164" s="9"/>
      <c r="AQ164" s="9"/>
      <c r="AR164" s="9"/>
      <c r="AS164" s="10"/>
      <c r="AT164" s="8"/>
      <c r="AU164" s="15"/>
      <c r="AV164" s="15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9"/>
      <c r="AN165" s="9"/>
      <c r="AO165" s="9"/>
      <c r="AP165" s="9"/>
      <c r="AQ165" s="9"/>
      <c r="AR165" s="9"/>
      <c r="AS165" s="10"/>
      <c r="AT165" s="8"/>
      <c r="AU165" s="15"/>
      <c r="AV165" s="15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9"/>
      <c r="AN166" s="9"/>
      <c r="AO166" s="9"/>
      <c r="AP166" s="9"/>
      <c r="AQ166" s="9"/>
      <c r="AR166" s="9"/>
      <c r="AS166" s="10"/>
      <c r="AT166" s="8"/>
      <c r="AU166" s="15"/>
      <c r="AV166" s="15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9"/>
      <c r="AN167" s="9"/>
      <c r="AO167" s="9"/>
      <c r="AP167" s="9"/>
      <c r="AQ167" s="9"/>
      <c r="AR167" s="9"/>
      <c r="AS167" s="10"/>
      <c r="AT167" s="8"/>
      <c r="AU167" s="15"/>
      <c r="AV167" s="15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9"/>
      <c r="AN168" s="9"/>
      <c r="AO168" s="9"/>
      <c r="AP168" s="9"/>
      <c r="AQ168" s="9"/>
      <c r="AR168" s="9"/>
      <c r="AS168" s="10"/>
      <c r="AT168" s="8"/>
      <c r="AU168" s="15"/>
      <c r="AV168" s="15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9"/>
      <c r="AN169" s="9"/>
      <c r="AO169" s="9"/>
      <c r="AP169" s="9"/>
      <c r="AQ169" s="9"/>
      <c r="AR169" s="9"/>
      <c r="AS169" s="10"/>
      <c r="AT169" s="8"/>
      <c r="AU169" s="15"/>
      <c r="AV169" s="15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9"/>
      <c r="AN170" s="9"/>
      <c r="AO170" s="9"/>
      <c r="AP170" s="9"/>
      <c r="AQ170" s="9"/>
      <c r="AR170" s="9"/>
      <c r="AS170" s="10"/>
      <c r="AT170" s="8"/>
      <c r="AU170" s="15"/>
      <c r="AV170" s="15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9"/>
      <c r="AN171" s="9"/>
      <c r="AO171" s="9"/>
      <c r="AP171" s="9"/>
      <c r="AQ171" s="9"/>
      <c r="AR171" s="9"/>
      <c r="AS171" s="10"/>
      <c r="AT171" s="8"/>
      <c r="AU171" s="15"/>
      <c r="AV171" s="15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9"/>
      <c r="AN172" s="9"/>
      <c r="AO172" s="9"/>
      <c r="AP172" s="9"/>
      <c r="AQ172" s="9"/>
      <c r="AR172" s="9"/>
      <c r="AS172" s="10"/>
      <c r="AT172" s="8"/>
      <c r="AU172" s="15"/>
      <c r="AV172" s="15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9"/>
      <c r="AN173" s="9"/>
      <c r="AO173" s="9"/>
      <c r="AP173" s="9"/>
      <c r="AQ173" s="9"/>
      <c r="AR173" s="9"/>
      <c r="AS173" s="10"/>
      <c r="AT173" s="8"/>
      <c r="AU173" s="15"/>
      <c r="AV173" s="15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9"/>
      <c r="AN174" s="9"/>
      <c r="AO174" s="9"/>
      <c r="AP174" s="9"/>
      <c r="AQ174" s="9"/>
      <c r="AR174" s="9"/>
      <c r="AS174" s="10"/>
      <c r="AT174" s="8"/>
      <c r="AU174" s="15"/>
      <c r="AV174" s="15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9"/>
      <c r="AN175" s="9"/>
      <c r="AO175" s="9"/>
      <c r="AP175" s="9"/>
      <c r="AQ175" s="9"/>
      <c r="AR175" s="9"/>
      <c r="AS175" s="10"/>
      <c r="AT175" s="8"/>
      <c r="AU175" s="15"/>
      <c r="AV175" s="15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9"/>
      <c r="AN176" s="9"/>
      <c r="AO176" s="9"/>
      <c r="AP176" s="9"/>
      <c r="AQ176" s="9"/>
      <c r="AR176" s="9"/>
      <c r="AS176" s="10"/>
      <c r="AT176" s="8"/>
      <c r="AU176" s="15"/>
      <c r="AV176" s="15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9"/>
      <c r="AN177" s="9"/>
      <c r="AO177" s="9"/>
      <c r="AP177" s="9"/>
      <c r="AQ177" s="9"/>
      <c r="AR177" s="9"/>
      <c r="AS177" s="10"/>
      <c r="AT177" s="8"/>
      <c r="AU177" s="15"/>
      <c r="AV177" s="15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9"/>
      <c r="AN178" s="9"/>
      <c r="AO178" s="9"/>
      <c r="AP178" s="9"/>
      <c r="AQ178" s="9"/>
      <c r="AR178" s="9"/>
      <c r="AS178" s="10"/>
      <c r="AT178" s="8"/>
      <c r="AU178" s="15"/>
      <c r="AV178" s="15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9"/>
      <c r="AN179" s="9"/>
      <c r="AO179" s="9"/>
      <c r="AP179" s="9"/>
      <c r="AQ179" s="9"/>
      <c r="AR179" s="9"/>
      <c r="AS179" s="10"/>
      <c r="AT179" s="8"/>
      <c r="AU179" s="15"/>
      <c r="AV179" s="15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9"/>
      <c r="AN180" s="9"/>
      <c r="AO180" s="9"/>
      <c r="AP180" s="9"/>
      <c r="AQ180" s="9"/>
      <c r="AR180" s="9"/>
      <c r="AS180" s="10"/>
      <c r="AT180" s="8"/>
      <c r="AU180" s="15"/>
      <c r="AV180" s="15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9"/>
      <c r="AN181" s="9"/>
      <c r="AO181" s="9"/>
      <c r="AP181" s="9"/>
      <c r="AQ181" s="9"/>
      <c r="AR181" s="9"/>
      <c r="AS181" s="10"/>
      <c r="AT181" s="8"/>
      <c r="AU181" s="15"/>
      <c r="AV181" s="15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9"/>
      <c r="AN182" s="9"/>
      <c r="AO182" s="9"/>
      <c r="AP182" s="9"/>
      <c r="AQ182" s="9"/>
      <c r="AR182" s="9"/>
      <c r="AS182" s="10"/>
      <c r="AT182" s="8"/>
      <c r="AU182" s="15"/>
      <c r="AV182" s="15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9"/>
      <c r="AN183" s="9"/>
      <c r="AO183" s="9"/>
      <c r="AP183" s="9"/>
      <c r="AQ183" s="9"/>
      <c r="AR183" s="9"/>
      <c r="AS183" s="10"/>
      <c r="AT183" s="8"/>
      <c r="AU183" s="15"/>
      <c r="AV183" s="15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9"/>
      <c r="AN184" s="9"/>
      <c r="AO184" s="9"/>
      <c r="AP184" s="9"/>
      <c r="AQ184" s="9"/>
      <c r="AR184" s="9"/>
      <c r="AS184" s="10"/>
      <c r="AT184" s="8"/>
      <c r="AU184" s="15"/>
      <c r="AV184" s="15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9"/>
      <c r="AN185" s="9"/>
      <c r="AO185" s="9"/>
      <c r="AP185" s="9"/>
      <c r="AQ185" s="9"/>
      <c r="AR185" s="9"/>
      <c r="AS185" s="10"/>
      <c r="AT185" s="8"/>
      <c r="AU185" s="15"/>
      <c r="AV185" s="15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9"/>
      <c r="AN186" s="9"/>
      <c r="AO186" s="9"/>
      <c r="AP186" s="9"/>
      <c r="AQ186" s="9"/>
      <c r="AR186" s="9"/>
      <c r="AS186" s="10"/>
      <c r="AT186" s="8"/>
      <c r="AU186" s="15"/>
      <c r="AV186" s="15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9"/>
      <c r="AN187" s="9"/>
      <c r="AO187" s="9"/>
      <c r="AP187" s="9"/>
      <c r="AQ187" s="9"/>
      <c r="AR187" s="9"/>
      <c r="AS187" s="10"/>
      <c r="AT187" s="8"/>
      <c r="AU187" s="15"/>
      <c r="AV187" s="15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9"/>
      <c r="AN188" s="9"/>
      <c r="AO188" s="9"/>
      <c r="AP188" s="9"/>
      <c r="AQ188" s="9"/>
      <c r="AR188" s="9"/>
      <c r="AS188" s="10"/>
      <c r="AT188" s="8"/>
      <c r="AU188" s="15"/>
      <c r="AV188" s="15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9"/>
      <c r="AN189" s="9"/>
      <c r="AO189" s="9"/>
      <c r="AP189" s="9"/>
      <c r="AQ189" s="9"/>
      <c r="AR189" s="9"/>
      <c r="AS189" s="10"/>
      <c r="AT189" s="8"/>
      <c r="AU189" s="15"/>
      <c r="AV189" s="15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9"/>
      <c r="AN190" s="9"/>
      <c r="AO190" s="9"/>
      <c r="AP190" s="9"/>
      <c r="AQ190" s="9"/>
      <c r="AR190" s="9"/>
      <c r="AS190" s="10"/>
      <c r="AT190" s="8"/>
      <c r="AU190" s="15"/>
      <c r="AV190" s="15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9"/>
      <c r="AN191" s="9"/>
      <c r="AO191" s="9"/>
      <c r="AP191" s="9"/>
      <c r="AQ191" s="9"/>
      <c r="AR191" s="9"/>
      <c r="AS191" s="10"/>
      <c r="AT191" s="8"/>
      <c r="AU191" s="15"/>
      <c r="AV191" s="15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9"/>
      <c r="AN192" s="9"/>
      <c r="AO192" s="9"/>
      <c r="AP192" s="9"/>
      <c r="AQ192" s="9"/>
      <c r="AR192" s="9"/>
      <c r="AS192" s="10"/>
      <c r="AT192" s="8"/>
      <c r="AU192" s="15"/>
      <c r="AV192" s="15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9"/>
      <c r="AN193" s="9"/>
      <c r="AO193" s="9"/>
      <c r="AP193" s="9"/>
      <c r="AQ193" s="9"/>
      <c r="AR193" s="9"/>
      <c r="AS193" s="10"/>
      <c r="AT193" s="8"/>
      <c r="AU193" s="15"/>
      <c r="AV193" s="15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9"/>
      <c r="AN194" s="9"/>
      <c r="AO194" s="9"/>
      <c r="AP194" s="9"/>
      <c r="AQ194" s="9"/>
      <c r="AR194" s="9"/>
      <c r="AS194" s="10"/>
      <c r="AT194" s="8"/>
      <c r="AU194" s="15"/>
      <c r="AV194" s="15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9"/>
      <c r="AN195" s="9"/>
      <c r="AO195" s="9"/>
      <c r="AP195" s="9"/>
      <c r="AQ195" s="9"/>
      <c r="AR195" s="9"/>
      <c r="AS195" s="10"/>
      <c r="AT195" s="8"/>
      <c r="AU195" s="15"/>
      <c r="AV195" s="15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9"/>
      <c r="AN196" s="9"/>
      <c r="AO196" s="9"/>
      <c r="AP196" s="9"/>
      <c r="AQ196" s="9"/>
      <c r="AR196" s="9"/>
      <c r="AS196" s="10"/>
      <c r="AT196" s="8"/>
      <c r="AU196" s="15"/>
      <c r="AV196" s="15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9"/>
      <c r="AN197" s="9"/>
      <c r="AO197" s="9"/>
      <c r="AP197" s="9"/>
      <c r="AQ197" s="9"/>
      <c r="AR197" s="9"/>
      <c r="AS197" s="10"/>
      <c r="AT197" s="8"/>
      <c r="AU197" s="15"/>
      <c r="AV197" s="15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9"/>
      <c r="AN198" s="9"/>
      <c r="AO198" s="9"/>
      <c r="AP198" s="9"/>
      <c r="AQ198" s="9"/>
      <c r="AR198" s="9"/>
      <c r="AS198" s="10"/>
      <c r="AT198" s="8"/>
      <c r="AU198" s="15"/>
      <c r="AV198" s="15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9"/>
      <c r="AN199" s="9"/>
      <c r="AO199" s="9"/>
      <c r="AP199" s="9"/>
      <c r="AQ199" s="9"/>
      <c r="AR199" s="9"/>
      <c r="AS199" s="10"/>
      <c r="AT199" s="8"/>
      <c r="AU199" s="15"/>
      <c r="AV199" s="15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9"/>
      <c r="AN200" s="9"/>
      <c r="AO200" s="9"/>
      <c r="AP200" s="9"/>
      <c r="AQ200" s="9"/>
      <c r="AR200" s="9"/>
      <c r="AS200" s="10"/>
      <c r="AT200" s="8"/>
      <c r="AU200" s="15"/>
      <c r="AV200" s="15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9"/>
      <c r="AN201" s="9"/>
      <c r="AO201" s="9"/>
      <c r="AP201" s="9"/>
      <c r="AQ201" s="9"/>
      <c r="AR201" s="9"/>
      <c r="AS201" s="10"/>
      <c r="AT201" s="8"/>
      <c r="AU201" s="15"/>
      <c r="AV201" s="15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9"/>
      <c r="AN202" s="9"/>
      <c r="AO202" s="9"/>
      <c r="AP202" s="9"/>
      <c r="AQ202" s="9"/>
      <c r="AR202" s="9"/>
      <c r="AS202" s="10"/>
      <c r="AT202" s="8"/>
      <c r="AU202" s="15"/>
      <c r="AV202" s="15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9"/>
      <c r="AN203" s="9"/>
      <c r="AO203" s="9"/>
      <c r="AP203" s="9"/>
      <c r="AQ203" s="9"/>
      <c r="AR203" s="9"/>
      <c r="AS203" s="10"/>
      <c r="AT203" s="8"/>
      <c r="AU203" s="15"/>
      <c r="AV203" s="15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9"/>
      <c r="AN204" s="9"/>
      <c r="AO204" s="9"/>
      <c r="AP204" s="9"/>
      <c r="AQ204" s="9"/>
      <c r="AR204" s="9"/>
      <c r="AS204" s="10"/>
      <c r="AT204" s="8"/>
      <c r="AU204" s="15"/>
      <c r="AV204" s="15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9"/>
      <c r="AN205" s="9"/>
      <c r="AO205" s="9"/>
      <c r="AP205" s="9"/>
      <c r="AQ205" s="9"/>
      <c r="AR205" s="9"/>
      <c r="AS205" s="10"/>
      <c r="AT205" s="8"/>
      <c r="AU205" s="15"/>
      <c r="AV205" s="15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9"/>
      <c r="AN206" s="9"/>
      <c r="AO206" s="9"/>
      <c r="AP206" s="9"/>
      <c r="AQ206" s="9"/>
      <c r="AR206" s="9"/>
      <c r="AS206" s="10"/>
      <c r="AT206" s="8"/>
      <c r="AU206" s="15"/>
      <c r="AV206" s="15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9"/>
      <c r="AN207" s="9"/>
      <c r="AO207" s="9"/>
      <c r="AP207" s="9"/>
      <c r="AQ207" s="9"/>
      <c r="AR207" s="9"/>
      <c r="AS207" s="10"/>
      <c r="AT207" s="8"/>
      <c r="AU207" s="15"/>
      <c r="AV207" s="15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9"/>
      <c r="AN208" s="9"/>
      <c r="AO208" s="9"/>
      <c r="AP208" s="9"/>
      <c r="AQ208" s="9"/>
      <c r="AR208" s="9"/>
      <c r="AS208" s="10"/>
      <c r="AT208" s="8"/>
      <c r="AU208" s="15"/>
      <c r="AV208" s="15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9"/>
      <c r="AN209" s="9"/>
      <c r="AO209" s="9"/>
      <c r="AP209" s="9"/>
      <c r="AQ209" s="9"/>
      <c r="AR209" s="9"/>
      <c r="AS209" s="10"/>
      <c r="AT209" s="8"/>
      <c r="AU209" s="15"/>
      <c r="AV209" s="15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9"/>
      <c r="AN210" s="9"/>
      <c r="AO210" s="9"/>
      <c r="AP210" s="9"/>
      <c r="AQ210" s="9"/>
      <c r="AR210" s="9"/>
      <c r="AS210" s="10"/>
      <c r="AT210" s="8"/>
      <c r="AU210" s="15"/>
      <c r="AV210" s="15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9"/>
      <c r="AN211" s="9"/>
      <c r="AO211" s="9"/>
      <c r="AP211" s="9"/>
      <c r="AQ211" s="9"/>
      <c r="AR211" s="9"/>
      <c r="AS211" s="10"/>
      <c r="AT211" s="8"/>
      <c r="AU211" s="15"/>
      <c r="AV211" s="15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9"/>
      <c r="AN212" s="9"/>
      <c r="AO212" s="9"/>
      <c r="AP212" s="9"/>
      <c r="AQ212" s="9"/>
      <c r="AR212" s="9"/>
      <c r="AS212" s="10"/>
      <c r="AT212" s="8"/>
      <c r="AU212" s="15"/>
      <c r="AV212" s="15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9"/>
      <c r="AN213" s="9"/>
      <c r="AO213" s="9"/>
      <c r="AP213" s="9"/>
      <c r="AQ213" s="9"/>
      <c r="AR213" s="9"/>
      <c r="AS213" s="10"/>
      <c r="AT213" s="8"/>
      <c r="AU213" s="15"/>
      <c r="AV213" s="15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9"/>
      <c r="AN214" s="9"/>
      <c r="AO214" s="9"/>
      <c r="AP214" s="9"/>
      <c r="AQ214" s="9"/>
      <c r="AR214" s="9"/>
      <c r="AS214" s="10"/>
      <c r="AT214" s="8"/>
      <c r="AU214" s="15"/>
      <c r="AV214" s="15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9"/>
      <c r="AN215" s="9"/>
      <c r="AO215" s="9"/>
      <c r="AP215" s="9"/>
      <c r="AQ215" s="9"/>
      <c r="AR215" s="9"/>
      <c r="AS215" s="10"/>
      <c r="AT215" s="8"/>
      <c r="AU215" s="15"/>
      <c r="AV215" s="15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9"/>
      <c r="AN216" s="9"/>
      <c r="AO216" s="9"/>
      <c r="AP216" s="9"/>
      <c r="AQ216" s="9"/>
      <c r="AR216" s="9"/>
      <c r="AS216" s="10"/>
      <c r="AT216" s="8"/>
      <c r="AU216" s="15"/>
      <c r="AV216" s="15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9"/>
      <c r="AN217" s="9"/>
      <c r="AO217" s="9"/>
      <c r="AP217" s="9"/>
      <c r="AQ217" s="9"/>
      <c r="AR217" s="9"/>
      <c r="AS217" s="10"/>
      <c r="AT217" s="8"/>
      <c r="AU217" s="15"/>
      <c r="AV217" s="15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9"/>
      <c r="AN218" s="9"/>
      <c r="AO218" s="9"/>
      <c r="AP218" s="9"/>
      <c r="AQ218" s="9"/>
      <c r="AR218" s="9"/>
      <c r="AS218" s="10"/>
      <c r="AT218" s="8"/>
      <c r="AU218" s="15"/>
      <c r="AV218" s="15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9"/>
      <c r="AN219" s="9"/>
      <c r="AO219" s="9"/>
      <c r="AP219" s="9"/>
      <c r="AQ219" s="9"/>
      <c r="AR219" s="9"/>
      <c r="AS219" s="10"/>
      <c r="AT219" s="8"/>
      <c r="AU219" s="15"/>
      <c r="AV219" s="15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9"/>
      <c r="AN220" s="9"/>
      <c r="AO220" s="9"/>
      <c r="AP220" s="9"/>
      <c r="AQ220" s="9"/>
      <c r="AR220" s="9"/>
      <c r="AS220" s="10"/>
      <c r="AT220" s="8"/>
      <c r="AU220" s="15"/>
      <c r="AV220" s="15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9"/>
      <c r="AN221" s="9"/>
      <c r="AO221" s="9"/>
      <c r="AP221" s="9"/>
      <c r="AQ221" s="9"/>
      <c r="AR221" s="9"/>
      <c r="AS221" s="10"/>
      <c r="AT221" s="8"/>
      <c r="AU221" s="15"/>
      <c r="AV221" s="15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9"/>
      <c r="AN222" s="9"/>
      <c r="AO222" s="9"/>
      <c r="AP222" s="9"/>
      <c r="AQ222" s="9"/>
      <c r="AR222" s="9"/>
      <c r="AS222" s="10"/>
      <c r="AT222" s="8"/>
      <c r="AU222" s="15"/>
      <c r="AV222" s="15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9"/>
      <c r="AN223" s="9"/>
      <c r="AO223" s="9"/>
      <c r="AP223" s="9"/>
      <c r="AQ223" s="9"/>
      <c r="AR223" s="9"/>
      <c r="AS223" s="10"/>
      <c r="AT223" s="8"/>
      <c r="AU223" s="15"/>
      <c r="AV223" s="15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9"/>
      <c r="AN224" s="9"/>
      <c r="AO224" s="9"/>
      <c r="AP224" s="9"/>
      <c r="AQ224" s="9"/>
      <c r="AR224" s="9"/>
      <c r="AS224" s="10"/>
      <c r="AT224" s="8"/>
      <c r="AU224" s="15"/>
      <c r="AV224" s="15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9"/>
      <c r="AN225" s="9"/>
      <c r="AO225" s="9"/>
      <c r="AP225" s="9"/>
      <c r="AQ225" s="9"/>
      <c r="AR225" s="9"/>
      <c r="AS225" s="10"/>
      <c r="AT225" s="8"/>
      <c r="AU225" s="15"/>
      <c r="AV225" s="15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9"/>
      <c r="AN226" s="9"/>
      <c r="AO226" s="9"/>
      <c r="AP226" s="9"/>
      <c r="AQ226" s="9"/>
      <c r="AR226" s="9"/>
      <c r="AS226" s="10"/>
      <c r="AT226" s="8"/>
      <c r="AU226" s="15"/>
      <c r="AV226" s="15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9"/>
      <c r="AN227" s="9"/>
      <c r="AO227" s="9"/>
      <c r="AP227" s="9"/>
      <c r="AQ227" s="9"/>
      <c r="AR227" s="9"/>
      <c r="AS227" s="10"/>
      <c r="AT227" s="8"/>
      <c r="AU227" s="15"/>
      <c r="AV227" s="15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9"/>
      <c r="AN228" s="9"/>
      <c r="AO228" s="9"/>
      <c r="AP228" s="9"/>
      <c r="AQ228" s="9"/>
      <c r="AR228" s="9"/>
      <c r="AS228" s="10"/>
      <c r="AT228" s="8"/>
      <c r="AU228" s="15"/>
      <c r="AV228" s="15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9"/>
      <c r="AN229" s="9"/>
      <c r="AO229" s="9"/>
      <c r="AP229" s="9"/>
      <c r="AQ229" s="9"/>
      <c r="AR229" s="9"/>
      <c r="AS229" s="10"/>
      <c r="AT229" s="8"/>
      <c r="AU229" s="15"/>
      <c r="AV229" s="15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9"/>
      <c r="AN230" s="9"/>
      <c r="AO230" s="9"/>
      <c r="AP230" s="9"/>
      <c r="AQ230" s="9"/>
      <c r="AR230" s="9"/>
      <c r="AS230" s="10"/>
      <c r="AT230" s="8"/>
      <c r="AU230" s="15"/>
      <c r="AV230" s="15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9"/>
      <c r="AN231" s="9"/>
      <c r="AO231" s="9"/>
      <c r="AP231" s="9"/>
      <c r="AQ231" s="9"/>
      <c r="AR231" s="9"/>
      <c r="AS231" s="10"/>
      <c r="AT231" s="8"/>
      <c r="AU231" s="15"/>
      <c r="AV231" s="15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9"/>
      <c r="AN232" s="9"/>
      <c r="AO232" s="9"/>
      <c r="AP232" s="9"/>
      <c r="AQ232" s="9"/>
      <c r="AR232" s="9"/>
      <c r="AS232" s="10"/>
      <c r="AT232" s="8"/>
      <c r="AU232" s="15"/>
      <c r="AV232" s="15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9"/>
      <c r="AN233" s="9"/>
      <c r="AO233" s="9"/>
      <c r="AP233" s="9"/>
      <c r="AQ233" s="9"/>
      <c r="AR233" s="9"/>
      <c r="AS233" s="10"/>
      <c r="AT233" s="8"/>
      <c r="AU233" s="15"/>
      <c r="AV233" s="15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9"/>
      <c r="AN234" s="9"/>
      <c r="AO234" s="9"/>
      <c r="AP234" s="9"/>
      <c r="AQ234" s="9"/>
      <c r="AR234" s="9"/>
      <c r="AS234" s="10"/>
      <c r="AT234" s="8"/>
      <c r="AU234" s="15"/>
      <c r="AV234" s="15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9"/>
      <c r="AN235" s="9"/>
      <c r="AO235" s="9"/>
      <c r="AP235" s="9"/>
      <c r="AQ235" s="9"/>
      <c r="AR235" s="9"/>
      <c r="AS235" s="10"/>
      <c r="AT235" s="8"/>
      <c r="AU235" s="15"/>
      <c r="AV235" s="15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9"/>
      <c r="AN236" s="9"/>
      <c r="AO236" s="9"/>
      <c r="AP236" s="9"/>
      <c r="AQ236" s="9"/>
      <c r="AR236" s="9"/>
      <c r="AS236" s="10"/>
      <c r="AT236" s="8"/>
      <c r="AU236" s="15"/>
      <c r="AV236" s="15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9"/>
      <c r="AN237" s="9"/>
      <c r="AO237" s="9"/>
      <c r="AP237" s="9"/>
      <c r="AQ237" s="9"/>
      <c r="AR237" s="9"/>
      <c r="AS237" s="10"/>
      <c r="AT237" s="8"/>
      <c r="AU237" s="15"/>
      <c r="AV237" s="15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9"/>
      <c r="AN238" s="9"/>
      <c r="AO238" s="9"/>
      <c r="AP238" s="9"/>
      <c r="AQ238" s="9"/>
      <c r="AR238" s="9"/>
      <c r="AS238" s="10"/>
      <c r="AT238" s="8"/>
      <c r="AU238" s="15"/>
      <c r="AV238" s="15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9"/>
      <c r="AN239" s="9"/>
      <c r="AO239" s="9"/>
      <c r="AP239" s="9"/>
      <c r="AQ239" s="9"/>
      <c r="AR239" s="9"/>
      <c r="AS239" s="10"/>
      <c r="AT239" s="8"/>
      <c r="AU239" s="15"/>
      <c r="AV239" s="15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9"/>
      <c r="AN240" s="9"/>
      <c r="AO240" s="9"/>
      <c r="AP240" s="9"/>
      <c r="AQ240" s="9"/>
      <c r="AR240" s="9"/>
      <c r="AS240" s="10"/>
      <c r="AT240" s="8"/>
      <c r="AU240" s="15"/>
      <c r="AV240" s="15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9"/>
      <c r="AN241" s="9"/>
      <c r="AO241" s="9"/>
      <c r="AP241" s="9"/>
      <c r="AQ241" s="9"/>
      <c r="AR241" s="9"/>
      <c r="AS241" s="10"/>
      <c r="AT241" s="8"/>
      <c r="AU241" s="15"/>
      <c r="AV241" s="15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9"/>
      <c r="AN242" s="9"/>
      <c r="AO242" s="9"/>
      <c r="AP242" s="9"/>
      <c r="AQ242" s="9"/>
      <c r="AR242" s="9"/>
      <c r="AS242" s="10"/>
      <c r="AT242" s="8"/>
      <c r="AU242" s="15"/>
      <c r="AV242" s="15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9"/>
      <c r="AN243" s="9"/>
      <c r="AO243" s="9"/>
      <c r="AP243" s="9"/>
      <c r="AQ243" s="9"/>
      <c r="AR243" s="9"/>
      <c r="AS243" s="10"/>
      <c r="AT243" s="8"/>
      <c r="AU243" s="15"/>
      <c r="AV243" s="15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9"/>
      <c r="AN244" s="9"/>
      <c r="AO244" s="9"/>
      <c r="AP244" s="9"/>
      <c r="AQ244" s="9"/>
      <c r="AR244" s="9"/>
      <c r="AS244" s="10"/>
      <c r="AT244" s="8"/>
      <c r="AU244" s="15"/>
      <c r="AV244" s="15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9"/>
      <c r="AN245" s="9"/>
      <c r="AO245" s="9"/>
      <c r="AP245" s="9"/>
      <c r="AQ245" s="9"/>
      <c r="AR245" s="9"/>
      <c r="AS245" s="10"/>
      <c r="AT245" s="8"/>
      <c r="AU245" s="15"/>
      <c r="AV245" s="15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9"/>
      <c r="AN246" s="9"/>
      <c r="AO246" s="9"/>
      <c r="AP246" s="9"/>
      <c r="AQ246" s="9"/>
      <c r="AR246" s="9"/>
      <c r="AS246" s="10"/>
      <c r="AT246" s="8"/>
      <c r="AU246" s="15"/>
      <c r="AV246" s="15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9"/>
      <c r="AN247" s="9"/>
      <c r="AO247" s="9"/>
      <c r="AP247" s="9"/>
      <c r="AQ247" s="9"/>
      <c r="AR247" s="9"/>
      <c r="AS247" s="10"/>
      <c r="AT247" s="8"/>
      <c r="AU247" s="15"/>
      <c r="AV247" s="15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9"/>
      <c r="AN248" s="9"/>
      <c r="AO248" s="9"/>
      <c r="AP248" s="9"/>
      <c r="AQ248" s="9"/>
      <c r="AR248" s="9"/>
      <c r="AS248" s="10"/>
      <c r="AT248" s="8"/>
      <c r="AU248" s="15"/>
      <c r="AV248" s="15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9"/>
      <c r="AN249" s="9"/>
      <c r="AO249" s="9"/>
      <c r="AP249" s="9"/>
      <c r="AQ249" s="9"/>
      <c r="AR249" s="9"/>
      <c r="AS249" s="10"/>
      <c r="AT249" s="8"/>
      <c r="AU249" s="15"/>
      <c r="AV249" s="15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9"/>
      <c r="AN250" s="9"/>
      <c r="AO250" s="9"/>
      <c r="AP250" s="9"/>
      <c r="AQ250" s="9"/>
      <c r="AR250" s="9"/>
      <c r="AS250" s="10"/>
      <c r="AT250" s="8"/>
      <c r="AU250" s="15"/>
      <c r="AV250" s="15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9"/>
      <c r="AN251" s="9"/>
      <c r="AO251" s="9"/>
      <c r="AP251" s="9"/>
      <c r="AQ251" s="9"/>
      <c r="AR251" s="9"/>
      <c r="AS251" s="10"/>
      <c r="AT251" s="8"/>
      <c r="AU251" s="15"/>
      <c r="AV251" s="15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9"/>
      <c r="AN252" s="9"/>
      <c r="AO252" s="9"/>
      <c r="AP252" s="9"/>
      <c r="AQ252" s="9"/>
      <c r="AR252" s="9"/>
      <c r="AS252" s="10"/>
      <c r="AT252" s="8"/>
      <c r="AU252" s="15"/>
      <c r="AV252" s="15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9"/>
      <c r="AN253" s="9"/>
      <c r="AO253" s="9"/>
      <c r="AP253" s="9"/>
      <c r="AQ253" s="9"/>
      <c r="AR253" s="9"/>
      <c r="AS253" s="10"/>
      <c r="AT253" s="8"/>
      <c r="AU253" s="15"/>
      <c r="AV253" s="15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9"/>
      <c r="AN254" s="9"/>
      <c r="AO254" s="9"/>
      <c r="AP254" s="9"/>
      <c r="AQ254" s="9"/>
      <c r="AR254" s="9"/>
      <c r="AS254" s="10"/>
      <c r="AT254" s="8"/>
      <c r="AU254" s="15"/>
      <c r="AV254" s="15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9"/>
      <c r="AN255" s="9"/>
      <c r="AO255" s="9"/>
      <c r="AP255" s="9"/>
      <c r="AQ255" s="9"/>
      <c r="AR255" s="9"/>
      <c r="AS255" s="10"/>
      <c r="AT255" s="8"/>
      <c r="AU255" s="15"/>
      <c r="AV255" s="15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9"/>
      <c r="AN256" s="9"/>
      <c r="AO256" s="9"/>
      <c r="AP256" s="9"/>
      <c r="AQ256" s="9"/>
      <c r="AR256" s="9"/>
      <c r="AS256" s="10"/>
      <c r="AT256" s="8"/>
      <c r="AU256" s="15"/>
      <c r="AV256" s="15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9"/>
      <c r="AN257" s="9"/>
      <c r="AO257" s="9"/>
      <c r="AP257" s="9"/>
      <c r="AQ257" s="9"/>
      <c r="AR257" s="9"/>
      <c r="AS257" s="10"/>
      <c r="AT257" s="8"/>
      <c r="AU257" s="15"/>
      <c r="AV257" s="15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9"/>
      <c r="AN258" s="9"/>
      <c r="AO258" s="9"/>
      <c r="AP258" s="9"/>
      <c r="AQ258" s="9"/>
      <c r="AR258" s="9"/>
      <c r="AS258" s="10"/>
      <c r="AT258" s="8"/>
      <c r="AU258" s="15"/>
      <c r="AV258" s="15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9"/>
      <c r="AN259" s="9"/>
      <c r="AO259" s="9"/>
      <c r="AP259" s="9"/>
      <c r="AQ259" s="9"/>
      <c r="AR259" s="9"/>
      <c r="AS259" s="10"/>
      <c r="AT259" s="8"/>
      <c r="AU259" s="15"/>
      <c r="AV259" s="15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9"/>
      <c r="AN260" s="9"/>
      <c r="AO260" s="9"/>
      <c r="AP260" s="9"/>
      <c r="AQ260" s="9"/>
      <c r="AR260" s="9"/>
      <c r="AS260" s="10"/>
      <c r="AT260" s="8"/>
      <c r="AU260" s="15"/>
      <c r="AV260" s="15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9"/>
      <c r="AN261" s="9"/>
      <c r="AO261" s="9"/>
      <c r="AP261" s="9"/>
      <c r="AQ261" s="9"/>
      <c r="AR261" s="9"/>
      <c r="AS261" s="10"/>
      <c r="AT261" s="8"/>
      <c r="AU261" s="15"/>
      <c r="AV261" s="15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9"/>
      <c r="AN262" s="9"/>
      <c r="AO262" s="9"/>
      <c r="AP262" s="9"/>
      <c r="AQ262" s="9"/>
      <c r="AR262" s="9"/>
      <c r="AS262" s="10"/>
      <c r="AT262" s="8"/>
      <c r="AU262" s="15"/>
      <c r="AV262" s="15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9"/>
      <c r="AN263" s="9"/>
      <c r="AO263" s="9"/>
      <c r="AP263" s="9"/>
      <c r="AQ263" s="9"/>
      <c r="AR263" s="9"/>
      <c r="AS263" s="10"/>
      <c r="AT263" s="8"/>
      <c r="AU263" s="15"/>
      <c r="AV263" s="15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9"/>
      <c r="AN264" s="9"/>
      <c r="AO264" s="9"/>
      <c r="AP264" s="9"/>
      <c r="AQ264" s="9"/>
      <c r="AR264" s="9"/>
      <c r="AS264" s="10"/>
      <c r="AT264" s="8"/>
      <c r="AU264" s="15"/>
      <c r="AV264" s="15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9"/>
      <c r="AN265" s="9"/>
      <c r="AO265" s="9"/>
      <c r="AP265" s="9"/>
      <c r="AQ265" s="9"/>
      <c r="AR265" s="9"/>
      <c r="AS265" s="10"/>
      <c r="AT265" s="8"/>
      <c r="AU265" s="15"/>
      <c r="AV265" s="15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9"/>
      <c r="AN266" s="9"/>
      <c r="AO266" s="9"/>
      <c r="AP266" s="9"/>
      <c r="AQ266" s="9"/>
      <c r="AR266" s="9"/>
      <c r="AS266" s="10"/>
      <c r="AT266" s="8"/>
      <c r="AU266" s="15"/>
      <c r="AV266" s="15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9"/>
      <c r="AN267" s="9"/>
      <c r="AO267" s="9"/>
      <c r="AP267" s="9"/>
      <c r="AQ267" s="9"/>
      <c r="AR267" s="9"/>
      <c r="AS267" s="10"/>
      <c r="AT267" s="8"/>
      <c r="AU267" s="15"/>
      <c r="AV267" s="15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9"/>
      <c r="AN268" s="9"/>
      <c r="AO268" s="9"/>
      <c r="AP268" s="9"/>
      <c r="AQ268" s="9"/>
      <c r="AR268" s="9"/>
      <c r="AS268" s="10"/>
      <c r="AT268" s="8"/>
      <c r="AU268" s="15"/>
      <c r="AV268" s="15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9"/>
      <c r="AN269" s="9"/>
      <c r="AO269" s="9"/>
      <c r="AP269" s="9"/>
      <c r="AQ269" s="9"/>
      <c r="AR269" s="9"/>
      <c r="AS269" s="10"/>
      <c r="AT269" s="8"/>
      <c r="AU269" s="15"/>
      <c r="AV269" s="15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9"/>
      <c r="AN270" s="9"/>
      <c r="AO270" s="9"/>
      <c r="AP270" s="9"/>
      <c r="AQ270" s="9"/>
      <c r="AR270" s="9"/>
      <c r="AS270" s="10"/>
      <c r="AT270" s="8"/>
      <c r="AU270" s="15"/>
      <c r="AV270" s="15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9"/>
      <c r="AN271" s="9"/>
      <c r="AO271" s="9"/>
      <c r="AP271" s="9"/>
      <c r="AQ271" s="9"/>
      <c r="AR271" s="9"/>
      <c r="AS271" s="10"/>
      <c r="AT271" s="8"/>
      <c r="AU271" s="15"/>
      <c r="AV271" s="15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9"/>
      <c r="AN272" s="9"/>
      <c r="AO272" s="9"/>
      <c r="AP272" s="9"/>
      <c r="AQ272" s="9"/>
      <c r="AR272" s="9"/>
      <c r="AS272" s="10"/>
      <c r="AT272" s="8"/>
      <c r="AU272" s="15"/>
      <c r="AV272" s="15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9"/>
      <c r="AN273" s="9"/>
      <c r="AO273" s="9"/>
      <c r="AP273" s="9"/>
      <c r="AQ273" s="9"/>
      <c r="AR273" s="9"/>
      <c r="AS273" s="10"/>
      <c r="AT273" s="8"/>
      <c r="AU273" s="15"/>
      <c r="AV273" s="15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9"/>
      <c r="AN274" s="9"/>
      <c r="AO274" s="9"/>
      <c r="AP274" s="9"/>
      <c r="AQ274" s="9"/>
      <c r="AR274" s="9"/>
      <c r="AS274" s="10"/>
      <c r="AT274" s="8"/>
      <c r="AU274" s="15"/>
      <c r="AV274" s="15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9"/>
      <c r="AN275" s="9"/>
      <c r="AO275" s="9"/>
      <c r="AP275" s="9"/>
      <c r="AQ275" s="9"/>
      <c r="AR275" s="9"/>
      <c r="AS275" s="10"/>
      <c r="AT275" s="8"/>
      <c r="AU275" s="15"/>
      <c r="AV275" s="15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9"/>
      <c r="AN276" s="9"/>
      <c r="AO276" s="9"/>
      <c r="AP276" s="9"/>
      <c r="AQ276" s="9"/>
      <c r="AR276" s="9"/>
      <c r="AS276" s="10"/>
      <c r="AT276" s="8"/>
      <c r="AU276" s="15"/>
      <c r="AV276" s="15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9"/>
      <c r="AN277" s="9"/>
      <c r="AO277" s="9"/>
      <c r="AP277" s="9"/>
      <c r="AQ277" s="9"/>
      <c r="AR277" s="9"/>
      <c r="AS277" s="10"/>
      <c r="AT277" s="8"/>
      <c r="AU277" s="15"/>
      <c r="AV277" s="15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9"/>
      <c r="AN278" s="9"/>
      <c r="AO278" s="9"/>
      <c r="AP278" s="9"/>
      <c r="AQ278" s="9"/>
      <c r="AR278" s="9"/>
      <c r="AS278" s="10"/>
      <c r="AT278" s="8"/>
      <c r="AU278" s="15"/>
      <c r="AV278" s="15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9"/>
      <c r="AN279" s="9"/>
      <c r="AO279" s="9"/>
      <c r="AP279" s="9"/>
      <c r="AQ279" s="9"/>
      <c r="AR279" s="9"/>
      <c r="AS279" s="10"/>
      <c r="AT279" s="8"/>
      <c r="AU279" s="15"/>
      <c r="AV279" s="15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9"/>
      <c r="AN280" s="9"/>
      <c r="AO280" s="9"/>
      <c r="AP280" s="9"/>
      <c r="AQ280" s="9"/>
      <c r="AR280" s="9"/>
      <c r="AS280" s="10"/>
      <c r="AT280" s="8"/>
      <c r="AU280" s="15"/>
      <c r="AV280" s="15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9"/>
      <c r="AN281" s="9"/>
      <c r="AO281" s="9"/>
      <c r="AP281" s="9"/>
      <c r="AQ281" s="9"/>
      <c r="AR281" s="9"/>
      <c r="AS281" s="10"/>
      <c r="AT281" s="8"/>
      <c r="AU281" s="15"/>
      <c r="AV281" s="15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9"/>
      <c r="AN282" s="9"/>
      <c r="AO282" s="9"/>
      <c r="AP282" s="9"/>
      <c r="AQ282" s="9"/>
      <c r="AR282" s="9"/>
      <c r="AS282" s="10"/>
      <c r="AT282" s="8"/>
      <c r="AU282" s="15"/>
      <c r="AV282" s="15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9"/>
      <c r="AN283" s="9"/>
      <c r="AO283" s="9"/>
      <c r="AP283" s="9"/>
      <c r="AQ283" s="9"/>
      <c r="AR283" s="9"/>
      <c r="AS283" s="10"/>
      <c r="AT283" s="8"/>
      <c r="AU283" s="15"/>
      <c r="AV283" s="15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9"/>
      <c r="AN284" s="9"/>
      <c r="AO284" s="9"/>
      <c r="AP284" s="9"/>
      <c r="AQ284" s="9"/>
      <c r="AR284" s="9"/>
      <c r="AS284" s="10"/>
      <c r="AT284" s="8"/>
      <c r="AU284" s="15"/>
      <c r="AV284" s="15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9"/>
      <c r="AN285" s="9"/>
      <c r="AO285" s="9"/>
      <c r="AP285" s="9"/>
      <c r="AQ285" s="9"/>
      <c r="AR285" s="9"/>
      <c r="AS285" s="10"/>
      <c r="AT285" s="8"/>
      <c r="AU285" s="15"/>
      <c r="AV285" s="15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9"/>
      <c r="AN286" s="9"/>
      <c r="AO286" s="9"/>
      <c r="AP286" s="9"/>
      <c r="AQ286" s="9"/>
      <c r="AR286" s="9"/>
      <c r="AS286" s="10"/>
      <c r="AT286" s="8"/>
      <c r="AU286" s="15"/>
      <c r="AV286" s="15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9"/>
      <c r="AN287" s="9"/>
      <c r="AO287" s="9"/>
      <c r="AP287" s="9"/>
      <c r="AQ287" s="9"/>
      <c r="AR287" s="9"/>
      <c r="AS287" s="10"/>
      <c r="AT287" s="8"/>
      <c r="AU287" s="15"/>
      <c r="AV287" s="15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9"/>
      <c r="AN288" s="9"/>
      <c r="AO288" s="9"/>
      <c r="AP288" s="9"/>
      <c r="AQ288" s="9"/>
      <c r="AR288" s="9"/>
      <c r="AS288" s="10"/>
      <c r="AT288" s="8"/>
      <c r="AU288" s="15"/>
      <c r="AV288" s="15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9"/>
      <c r="AN289" s="9"/>
      <c r="AO289" s="9"/>
      <c r="AP289" s="9"/>
      <c r="AQ289" s="9"/>
      <c r="AR289" s="9"/>
      <c r="AS289" s="10"/>
      <c r="AT289" s="8"/>
      <c r="AU289" s="15"/>
      <c r="AV289" s="15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9"/>
      <c r="AN290" s="9"/>
      <c r="AO290" s="9"/>
      <c r="AP290" s="9"/>
      <c r="AQ290" s="9"/>
      <c r="AR290" s="9"/>
      <c r="AS290" s="10"/>
      <c r="AT290" s="8"/>
      <c r="AU290" s="15"/>
      <c r="AV290" s="15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9"/>
      <c r="AN291" s="9"/>
      <c r="AO291" s="9"/>
      <c r="AP291" s="9"/>
      <c r="AQ291" s="9"/>
      <c r="AR291" s="9"/>
      <c r="AS291" s="10"/>
      <c r="AT291" s="8"/>
      <c r="AU291" s="15"/>
      <c r="AV291" s="15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9"/>
      <c r="AN292" s="9"/>
      <c r="AO292" s="9"/>
      <c r="AP292" s="9"/>
      <c r="AQ292" s="9"/>
      <c r="AR292" s="9"/>
      <c r="AS292" s="10"/>
      <c r="AT292" s="8"/>
      <c r="AU292" s="15"/>
      <c r="AV292" s="15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9"/>
      <c r="AN293" s="9"/>
      <c r="AO293" s="9"/>
      <c r="AP293" s="9"/>
      <c r="AQ293" s="9"/>
      <c r="AR293" s="9"/>
      <c r="AS293" s="10"/>
      <c r="AT293" s="8"/>
      <c r="AU293" s="15"/>
      <c r="AV293" s="15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9"/>
      <c r="AN294" s="9"/>
      <c r="AO294" s="9"/>
      <c r="AP294" s="9"/>
      <c r="AQ294" s="9"/>
      <c r="AR294" s="9"/>
      <c r="AS294" s="10"/>
      <c r="AT294" s="8"/>
      <c r="AU294" s="15"/>
      <c r="AV294" s="15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9"/>
      <c r="AN295" s="9"/>
      <c r="AO295" s="9"/>
      <c r="AP295" s="9"/>
      <c r="AQ295" s="9"/>
      <c r="AR295" s="9"/>
      <c r="AS295" s="10"/>
      <c r="AT295" s="8"/>
      <c r="AU295" s="15"/>
      <c r="AV295" s="15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9"/>
      <c r="AN296" s="9"/>
      <c r="AO296" s="9"/>
      <c r="AP296" s="9"/>
      <c r="AQ296" s="9"/>
      <c r="AR296" s="9"/>
      <c r="AS296" s="10"/>
      <c r="AT296" s="8"/>
      <c r="AU296" s="15"/>
      <c r="AV296" s="15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9"/>
      <c r="AN297" s="9"/>
      <c r="AO297" s="9"/>
      <c r="AP297" s="9"/>
      <c r="AQ297" s="9"/>
      <c r="AR297" s="9"/>
      <c r="AS297" s="10"/>
      <c r="AT297" s="8"/>
      <c r="AU297" s="15"/>
      <c r="AV297" s="15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9"/>
      <c r="AN298" s="9"/>
      <c r="AO298" s="9"/>
      <c r="AP298" s="9"/>
      <c r="AQ298" s="9"/>
      <c r="AR298" s="9"/>
      <c r="AS298" s="10"/>
      <c r="AT298" s="8"/>
      <c r="AU298" s="15"/>
      <c r="AV298" s="15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9"/>
      <c r="AN299" s="9"/>
      <c r="AO299" s="9"/>
      <c r="AP299" s="9"/>
      <c r="AQ299" s="9"/>
      <c r="AR299" s="9"/>
      <c r="AS299" s="10"/>
      <c r="AT299" s="8"/>
      <c r="AU299" s="15"/>
      <c r="AV299" s="15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9"/>
      <c r="AN300" s="9"/>
      <c r="AO300" s="9"/>
      <c r="AP300" s="9"/>
      <c r="AQ300" s="9"/>
      <c r="AR300" s="9"/>
      <c r="AS300" s="10"/>
      <c r="AT300" s="8"/>
      <c r="AU300" s="15"/>
      <c r="AV300" s="15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9"/>
      <c r="AN301" s="9"/>
      <c r="AO301" s="9"/>
      <c r="AP301" s="9"/>
      <c r="AQ301" s="9"/>
      <c r="AR301" s="9"/>
      <c r="AS301" s="10"/>
      <c r="AT301" s="8"/>
      <c r="AU301" s="15"/>
      <c r="AV301" s="15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9"/>
      <c r="AN302" s="9"/>
      <c r="AO302" s="9"/>
      <c r="AP302" s="9"/>
      <c r="AQ302" s="9"/>
      <c r="AR302" s="9"/>
      <c r="AS302" s="10"/>
      <c r="AT302" s="8"/>
      <c r="AU302" s="15"/>
      <c r="AV302" s="15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9"/>
      <c r="AN303" s="9"/>
      <c r="AO303" s="9"/>
      <c r="AP303" s="9"/>
      <c r="AQ303" s="9"/>
      <c r="AR303" s="9"/>
      <c r="AS303" s="10"/>
      <c r="AT303" s="8"/>
      <c r="AU303" s="15"/>
      <c r="AV303" s="15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9"/>
      <c r="AN304" s="9"/>
      <c r="AO304" s="9"/>
      <c r="AP304" s="9"/>
      <c r="AQ304" s="9"/>
      <c r="AR304" s="9"/>
      <c r="AS304" s="10"/>
      <c r="AT304" s="8"/>
      <c r="AU304" s="15"/>
      <c r="AV304" s="15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9"/>
      <c r="AN305" s="9"/>
      <c r="AO305" s="9"/>
      <c r="AP305" s="9"/>
      <c r="AQ305" s="9"/>
      <c r="AR305" s="9"/>
      <c r="AS305" s="10"/>
      <c r="AT305" s="8"/>
      <c r="AU305" s="15"/>
      <c r="AV305" s="15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9"/>
      <c r="AN306" s="9"/>
      <c r="AO306" s="9"/>
      <c r="AP306" s="9"/>
      <c r="AQ306" s="9"/>
      <c r="AR306" s="9"/>
      <c r="AS306" s="10"/>
      <c r="AT306" s="8"/>
      <c r="AU306" s="15"/>
      <c r="AV306" s="15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9"/>
      <c r="AN307" s="9"/>
      <c r="AO307" s="9"/>
      <c r="AP307" s="9"/>
      <c r="AQ307" s="9"/>
      <c r="AR307" s="9"/>
      <c r="AS307" s="10"/>
      <c r="AT307" s="8"/>
      <c r="AU307" s="15"/>
      <c r="AV307" s="15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9"/>
      <c r="AN308" s="9"/>
      <c r="AO308" s="9"/>
      <c r="AP308" s="9"/>
      <c r="AQ308" s="9"/>
      <c r="AR308" s="9"/>
      <c r="AS308" s="10"/>
      <c r="AT308" s="8"/>
      <c r="AU308" s="15"/>
      <c r="AV308" s="15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9"/>
      <c r="AN309" s="9"/>
      <c r="AO309" s="9"/>
      <c r="AP309" s="9"/>
      <c r="AQ309" s="9"/>
      <c r="AR309" s="9"/>
      <c r="AS309" s="10"/>
      <c r="AT309" s="8"/>
      <c r="AU309" s="15"/>
      <c r="AV309" s="15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9"/>
      <c r="AN310" s="9"/>
      <c r="AO310" s="9"/>
      <c r="AP310" s="9"/>
      <c r="AQ310" s="9"/>
      <c r="AR310" s="9"/>
      <c r="AS310" s="10"/>
      <c r="AT310" s="8"/>
      <c r="AU310" s="15"/>
      <c r="AV310" s="15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9"/>
      <c r="AN311" s="9"/>
      <c r="AO311" s="9"/>
      <c r="AP311" s="9"/>
      <c r="AQ311" s="9"/>
      <c r="AR311" s="9"/>
      <c r="AS311" s="10"/>
      <c r="AT311" s="8"/>
      <c r="AU311" s="15"/>
      <c r="AV311" s="15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9"/>
      <c r="AN312" s="9"/>
      <c r="AO312" s="9"/>
      <c r="AP312" s="9"/>
      <c r="AQ312" s="9"/>
      <c r="AR312" s="9"/>
      <c r="AS312" s="10"/>
      <c r="AT312" s="8"/>
      <c r="AU312" s="15"/>
      <c r="AV312" s="15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9"/>
      <c r="AN313" s="9"/>
      <c r="AO313" s="9"/>
      <c r="AP313" s="9"/>
      <c r="AQ313" s="9"/>
      <c r="AR313" s="9"/>
      <c r="AS313" s="10"/>
      <c r="AT313" s="8"/>
      <c r="AU313" s="15"/>
      <c r="AV313" s="15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9"/>
      <c r="AN314" s="9"/>
      <c r="AO314" s="9"/>
      <c r="AP314" s="9"/>
      <c r="AQ314" s="9"/>
      <c r="AR314" s="9"/>
      <c r="AS314" s="10"/>
      <c r="AT314" s="8"/>
      <c r="AU314" s="15"/>
      <c r="AV314" s="15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9"/>
      <c r="AN315" s="9"/>
      <c r="AO315" s="9"/>
      <c r="AP315" s="9"/>
      <c r="AQ315" s="9"/>
      <c r="AR315" s="9"/>
      <c r="AS315" s="10"/>
      <c r="AT315" s="8"/>
      <c r="AU315" s="15"/>
      <c r="AV315" s="15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9"/>
      <c r="AN316" s="9"/>
      <c r="AO316" s="9"/>
      <c r="AP316" s="9"/>
      <c r="AQ316" s="9"/>
      <c r="AR316" s="9"/>
      <c r="AS316" s="10"/>
      <c r="AT316" s="8"/>
      <c r="AU316" s="15"/>
      <c r="AV316" s="15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9"/>
      <c r="AN317" s="9"/>
      <c r="AO317" s="9"/>
      <c r="AP317" s="9"/>
      <c r="AQ317" s="9"/>
      <c r="AR317" s="9"/>
      <c r="AS317" s="10"/>
      <c r="AT317" s="8"/>
      <c r="AU317" s="15"/>
      <c r="AV317" s="15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9"/>
      <c r="AN318" s="9"/>
      <c r="AO318" s="9"/>
      <c r="AP318" s="9"/>
      <c r="AQ318" s="9"/>
      <c r="AR318" s="9"/>
      <c r="AS318" s="10"/>
      <c r="AT318" s="8"/>
      <c r="AU318" s="15"/>
      <c r="AV318" s="15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9"/>
      <c r="AN319" s="9"/>
      <c r="AO319" s="9"/>
      <c r="AP319" s="9"/>
      <c r="AQ319" s="9"/>
      <c r="AR319" s="9"/>
      <c r="AS319" s="10"/>
      <c r="AT319" s="8"/>
      <c r="AU319" s="15"/>
      <c r="AV319" s="15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9"/>
      <c r="AN320" s="9"/>
      <c r="AO320" s="9"/>
      <c r="AP320" s="9"/>
      <c r="AQ320" s="9"/>
      <c r="AR320" s="9"/>
      <c r="AS320" s="10"/>
      <c r="AT320" s="8"/>
      <c r="AU320" s="15"/>
      <c r="AV320" s="15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9"/>
      <c r="AN321" s="9"/>
      <c r="AO321" s="9"/>
      <c r="AP321" s="9"/>
      <c r="AQ321" s="9"/>
      <c r="AR321" s="9"/>
      <c r="AS321" s="10"/>
      <c r="AT321" s="8"/>
      <c r="AU321" s="15"/>
      <c r="AV321" s="15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9"/>
      <c r="AN322" s="9"/>
      <c r="AO322" s="9"/>
      <c r="AP322" s="9"/>
      <c r="AQ322" s="9"/>
      <c r="AR322" s="9"/>
      <c r="AS322" s="10"/>
      <c r="AT322" s="8"/>
      <c r="AU322" s="15"/>
      <c r="AV322" s="15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9"/>
      <c r="AN323" s="9"/>
      <c r="AO323" s="9"/>
      <c r="AP323" s="9"/>
      <c r="AQ323" s="9"/>
      <c r="AR323" s="9"/>
      <c r="AS323" s="10"/>
      <c r="AT323" s="8"/>
      <c r="AU323" s="15"/>
      <c r="AV323" s="15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9"/>
      <c r="AN324" s="9"/>
      <c r="AO324" s="9"/>
      <c r="AP324" s="9"/>
      <c r="AQ324" s="9"/>
      <c r="AR324" s="9"/>
      <c r="AS324" s="10"/>
      <c r="AT324" s="8"/>
      <c r="AU324" s="15"/>
      <c r="AV324" s="15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9"/>
      <c r="AN325" s="9"/>
      <c r="AO325" s="9"/>
      <c r="AP325" s="9"/>
      <c r="AQ325" s="9"/>
      <c r="AR325" s="9"/>
      <c r="AS325" s="10"/>
      <c r="AT325" s="8"/>
      <c r="AU325" s="15"/>
      <c r="AV325" s="15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9"/>
      <c r="AN326" s="9"/>
      <c r="AO326" s="9"/>
      <c r="AP326" s="9"/>
      <c r="AQ326" s="9"/>
      <c r="AR326" s="9"/>
      <c r="AS326" s="10"/>
      <c r="AT326" s="8"/>
      <c r="AU326" s="15"/>
      <c r="AV326" s="15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9"/>
      <c r="AN327" s="9"/>
      <c r="AO327" s="9"/>
      <c r="AP327" s="9"/>
      <c r="AQ327" s="9"/>
      <c r="AR327" s="9"/>
      <c r="AS327" s="10"/>
      <c r="AT327" s="8"/>
      <c r="AU327" s="15"/>
      <c r="AV327" s="15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9"/>
      <c r="AN328" s="9"/>
      <c r="AO328" s="9"/>
      <c r="AP328" s="9"/>
      <c r="AQ328" s="9"/>
      <c r="AR328" s="9"/>
      <c r="AS328" s="10"/>
      <c r="AT328" s="8"/>
      <c r="AU328" s="15"/>
      <c r="AV328" s="15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9"/>
      <c r="AN329" s="9"/>
      <c r="AO329" s="9"/>
      <c r="AP329" s="9"/>
      <c r="AQ329" s="9"/>
      <c r="AR329" s="9"/>
      <c r="AS329" s="10"/>
      <c r="AT329" s="8"/>
      <c r="AU329" s="15"/>
      <c r="AV329" s="15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9"/>
      <c r="AN330" s="9"/>
      <c r="AO330" s="9"/>
      <c r="AP330" s="9"/>
      <c r="AQ330" s="9"/>
      <c r="AR330" s="9"/>
      <c r="AS330" s="10"/>
      <c r="AT330" s="8"/>
      <c r="AU330" s="15"/>
      <c r="AV330" s="15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9"/>
      <c r="AN331" s="9"/>
      <c r="AO331" s="9"/>
      <c r="AP331" s="9"/>
      <c r="AQ331" s="9"/>
      <c r="AR331" s="9"/>
      <c r="AS331" s="10"/>
      <c r="AT331" s="8"/>
      <c r="AU331" s="15"/>
      <c r="AV331" s="15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9"/>
      <c r="AN332" s="9"/>
      <c r="AO332" s="9"/>
      <c r="AP332" s="9"/>
      <c r="AQ332" s="9"/>
      <c r="AR332" s="9"/>
      <c r="AS332" s="10"/>
      <c r="AT332" s="8"/>
      <c r="AU332" s="15"/>
      <c r="AV332" s="15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9"/>
      <c r="AN333" s="9"/>
      <c r="AO333" s="9"/>
      <c r="AP333" s="9"/>
      <c r="AQ333" s="9"/>
      <c r="AR333" s="9"/>
      <c r="AS333" s="10"/>
      <c r="AT333" s="8"/>
      <c r="AU333" s="15"/>
      <c r="AV333" s="15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9"/>
      <c r="AN334" s="9"/>
      <c r="AO334" s="9"/>
      <c r="AP334" s="9"/>
      <c r="AQ334" s="9"/>
      <c r="AR334" s="9"/>
      <c r="AS334" s="10"/>
      <c r="AT334" s="8"/>
      <c r="AU334" s="15"/>
      <c r="AV334" s="15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9"/>
      <c r="AN335" s="9"/>
      <c r="AO335" s="9"/>
      <c r="AP335" s="9"/>
      <c r="AQ335" s="9"/>
      <c r="AR335" s="9"/>
      <c r="AS335" s="10"/>
      <c r="AT335" s="8"/>
      <c r="AU335" s="15"/>
      <c r="AV335" s="15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9"/>
      <c r="AN336" s="9"/>
      <c r="AO336" s="9"/>
      <c r="AP336" s="9"/>
      <c r="AQ336" s="9"/>
      <c r="AR336" s="9"/>
      <c r="AS336" s="10"/>
      <c r="AT336" s="8"/>
      <c r="AU336" s="15"/>
      <c r="AV336" s="15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9"/>
      <c r="AN337" s="9"/>
      <c r="AO337" s="9"/>
      <c r="AP337" s="9"/>
      <c r="AQ337" s="9"/>
      <c r="AR337" s="9"/>
      <c r="AS337" s="10"/>
      <c r="AT337" s="8"/>
      <c r="AU337" s="15"/>
      <c r="AV337" s="15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9"/>
      <c r="AN338" s="9"/>
      <c r="AO338" s="9"/>
      <c r="AP338" s="9"/>
      <c r="AQ338" s="9"/>
      <c r="AR338" s="9"/>
      <c r="AS338" s="10"/>
      <c r="AT338" s="8"/>
      <c r="AU338" s="15"/>
      <c r="AV338" s="15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9"/>
      <c r="AN339" s="9"/>
      <c r="AO339" s="9"/>
      <c r="AP339" s="9"/>
      <c r="AQ339" s="9"/>
      <c r="AR339" s="9"/>
      <c r="AS339" s="10"/>
      <c r="AT339" s="8"/>
      <c r="AU339" s="15"/>
      <c r="AV339" s="15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9"/>
      <c r="AN340" s="9"/>
      <c r="AO340" s="9"/>
      <c r="AP340" s="9"/>
      <c r="AQ340" s="9"/>
      <c r="AR340" s="9"/>
      <c r="AS340" s="10"/>
      <c r="AT340" s="8"/>
      <c r="AU340" s="15"/>
      <c r="AV340" s="15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9"/>
      <c r="AN341" s="9"/>
      <c r="AO341" s="9"/>
      <c r="AP341" s="9"/>
      <c r="AQ341" s="9"/>
      <c r="AR341" s="9"/>
      <c r="AS341" s="10"/>
      <c r="AT341" s="8"/>
      <c r="AU341" s="15"/>
      <c r="AV341" s="15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9"/>
      <c r="AN342" s="9"/>
      <c r="AO342" s="9"/>
      <c r="AP342" s="9"/>
      <c r="AQ342" s="9"/>
      <c r="AR342" s="9"/>
      <c r="AS342" s="10"/>
      <c r="AT342" s="8"/>
      <c r="AU342" s="15"/>
      <c r="AV342" s="15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9"/>
      <c r="AN343" s="9"/>
      <c r="AO343" s="9"/>
      <c r="AP343" s="9"/>
      <c r="AQ343" s="9"/>
      <c r="AR343" s="9"/>
      <c r="AS343" s="10"/>
      <c r="AT343" s="8"/>
      <c r="AU343" s="15"/>
      <c r="AV343" s="15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9"/>
      <c r="AN344" s="9"/>
      <c r="AO344" s="9"/>
      <c r="AP344" s="9"/>
      <c r="AQ344" s="9"/>
      <c r="AR344" s="9"/>
      <c r="AS344" s="10"/>
      <c r="AT344" s="8"/>
      <c r="AU344" s="15"/>
      <c r="AV344" s="15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9"/>
      <c r="AN345" s="9"/>
      <c r="AO345" s="9"/>
      <c r="AP345" s="9"/>
      <c r="AQ345" s="9"/>
      <c r="AR345" s="9"/>
      <c r="AS345" s="10"/>
      <c r="AT345" s="8"/>
      <c r="AU345" s="15"/>
      <c r="AV345" s="15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9"/>
      <c r="AN346" s="9"/>
      <c r="AO346" s="9"/>
      <c r="AP346" s="9"/>
      <c r="AQ346" s="9"/>
      <c r="AR346" s="9"/>
      <c r="AS346" s="10"/>
      <c r="AT346" s="8"/>
      <c r="AU346" s="15"/>
      <c r="AV346" s="15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9"/>
      <c r="AN347" s="9"/>
      <c r="AO347" s="9"/>
      <c r="AP347" s="9"/>
      <c r="AQ347" s="9"/>
      <c r="AR347" s="9"/>
      <c r="AS347" s="10"/>
      <c r="AT347" s="8"/>
      <c r="AU347" s="15"/>
      <c r="AV347" s="15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9"/>
      <c r="AN348" s="9"/>
      <c r="AO348" s="9"/>
      <c r="AP348" s="9"/>
      <c r="AQ348" s="9"/>
      <c r="AR348" s="9"/>
      <c r="AS348" s="10"/>
      <c r="AT348" s="8"/>
      <c r="AU348" s="15"/>
      <c r="AV348" s="15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9"/>
      <c r="AN349" s="9"/>
      <c r="AO349" s="9"/>
      <c r="AP349" s="9"/>
      <c r="AQ349" s="9"/>
      <c r="AR349" s="9"/>
      <c r="AS349" s="10"/>
      <c r="AT349" s="8"/>
      <c r="AU349" s="15"/>
      <c r="AV349" s="15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9"/>
      <c r="AN350" s="9"/>
      <c r="AO350" s="9"/>
      <c r="AP350" s="9"/>
      <c r="AQ350" s="9"/>
      <c r="AR350" s="9"/>
      <c r="AS350" s="10"/>
      <c r="AT350" s="8"/>
      <c r="AU350" s="15"/>
      <c r="AV350" s="15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9"/>
      <c r="AN351" s="9"/>
      <c r="AO351" s="9"/>
      <c r="AP351" s="9"/>
      <c r="AQ351" s="9"/>
      <c r="AR351" s="9"/>
      <c r="AS351" s="10"/>
      <c r="AT351" s="8"/>
      <c r="AU351" s="15"/>
      <c r="AV351" s="15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9"/>
      <c r="AN352" s="9"/>
      <c r="AO352" s="9"/>
      <c r="AP352" s="9"/>
      <c r="AQ352" s="9"/>
      <c r="AR352" s="9"/>
      <c r="AS352" s="10"/>
      <c r="AT352" s="8"/>
      <c r="AU352" s="15"/>
      <c r="AV352" s="15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9"/>
      <c r="AN353" s="9"/>
      <c r="AO353" s="9"/>
      <c r="AP353" s="9"/>
      <c r="AQ353" s="9"/>
      <c r="AR353" s="9"/>
      <c r="AS353" s="10"/>
      <c r="AT353" s="8"/>
      <c r="AU353" s="15"/>
      <c r="AV353" s="15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9"/>
      <c r="AN354" s="9"/>
      <c r="AO354" s="9"/>
      <c r="AP354" s="9"/>
      <c r="AQ354" s="9"/>
      <c r="AR354" s="9"/>
      <c r="AS354" s="10"/>
      <c r="AT354" s="8"/>
      <c r="AU354" s="15"/>
      <c r="AV354" s="15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9"/>
      <c r="AN355" s="9"/>
      <c r="AO355" s="9"/>
      <c r="AP355" s="9"/>
      <c r="AQ355" s="9"/>
      <c r="AR355" s="9"/>
      <c r="AS355" s="10"/>
      <c r="AT355" s="8"/>
      <c r="AU355" s="15"/>
      <c r="AV355" s="15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9"/>
      <c r="AN356" s="9"/>
      <c r="AO356" s="9"/>
      <c r="AP356" s="9"/>
      <c r="AQ356" s="9"/>
      <c r="AR356" s="9"/>
      <c r="AS356" s="10"/>
      <c r="AT356" s="8"/>
      <c r="AU356" s="15"/>
      <c r="AV356" s="15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9"/>
      <c r="AN357" s="9"/>
      <c r="AO357" s="9"/>
      <c r="AP357" s="9"/>
      <c r="AQ357" s="9"/>
      <c r="AR357" s="9"/>
      <c r="AS357" s="10"/>
      <c r="AT357" s="8"/>
      <c r="AU357" s="15"/>
      <c r="AV357" s="15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9"/>
      <c r="AN358" s="9"/>
      <c r="AO358" s="9"/>
      <c r="AP358" s="9"/>
      <c r="AQ358" s="9"/>
      <c r="AR358" s="9"/>
      <c r="AS358" s="10"/>
      <c r="AT358" s="8"/>
      <c r="AU358" s="15"/>
      <c r="AV358" s="15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9"/>
      <c r="AN359" s="9"/>
      <c r="AO359" s="9"/>
      <c r="AP359" s="9"/>
      <c r="AQ359" s="9"/>
      <c r="AR359" s="9"/>
      <c r="AS359" s="10"/>
      <c r="AT359" s="8"/>
      <c r="AU359" s="15"/>
      <c r="AV359" s="15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9"/>
      <c r="AN360" s="9"/>
      <c r="AO360" s="9"/>
      <c r="AP360" s="9"/>
      <c r="AQ360" s="9"/>
      <c r="AR360" s="9"/>
      <c r="AS360" s="10"/>
      <c r="AT360" s="8"/>
      <c r="AU360" s="15"/>
      <c r="AV360" s="15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9"/>
      <c r="AN361" s="9"/>
      <c r="AO361" s="9"/>
      <c r="AP361" s="9"/>
      <c r="AQ361" s="9"/>
      <c r="AR361" s="9"/>
      <c r="AS361" s="10"/>
      <c r="AT361" s="8"/>
      <c r="AU361" s="15"/>
      <c r="AV361" s="15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9"/>
      <c r="AN362" s="9"/>
      <c r="AO362" s="9"/>
      <c r="AP362" s="9"/>
      <c r="AQ362" s="9"/>
      <c r="AR362" s="9"/>
      <c r="AS362" s="10"/>
      <c r="AT362" s="8"/>
      <c r="AU362" s="15"/>
      <c r="AV362" s="15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9"/>
      <c r="AN363" s="9"/>
      <c r="AO363" s="9"/>
      <c r="AP363" s="9"/>
      <c r="AQ363" s="9"/>
      <c r="AR363" s="9"/>
      <c r="AS363" s="10"/>
      <c r="AT363" s="8"/>
      <c r="AU363" s="15"/>
      <c r="AV363" s="15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9"/>
      <c r="AN364" s="9"/>
      <c r="AO364" s="9"/>
      <c r="AP364" s="9"/>
      <c r="AQ364" s="9"/>
      <c r="AR364" s="9"/>
      <c r="AS364" s="10"/>
      <c r="AT364" s="8"/>
      <c r="AU364" s="15"/>
      <c r="AV364" s="15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9"/>
      <c r="AN365" s="9"/>
      <c r="AO365" s="9"/>
      <c r="AP365" s="9"/>
      <c r="AQ365" s="9"/>
      <c r="AR365" s="9"/>
      <c r="AS365" s="10"/>
      <c r="AT365" s="8"/>
      <c r="AU365" s="15"/>
      <c r="AV365" s="15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9"/>
      <c r="AN366" s="9"/>
      <c r="AO366" s="9"/>
      <c r="AP366" s="9"/>
      <c r="AQ366" s="9"/>
      <c r="AR366" s="9"/>
      <c r="AS366" s="10"/>
      <c r="AT366" s="8"/>
      <c r="AU366" s="15"/>
      <c r="AV366" s="15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9"/>
      <c r="AN367" s="9"/>
      <c r="AO367" s="9"/>
      <c r="AP367" s="9"/>
      <c r="AQ367" s="9"/>
      <c r="AR367" s="9"/>
      <c r="AS367" s="10"/>
      <c r="AT367" s="8"/>
      <c r="AU367" s="15"/>
      <c r="AV367" s="15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9"/>
      <c r="AN368" s="9"/>
      <c r="AO368" s="9"/>
      <c r="AP368" s="9"/>
      <c r="AQ368" s="9"/>
      <c r="AR368" s="9"/>
      <c r="AS368" s="10"/>
      <c r="AT368" s="8"/>
      <c r="AU368" s="15"/>
      <c r="AV368" s="15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9"/>
      <c r="AN369" s="9"/>
      <c r="AO369" s="9"/>
      <c r="AP369" s="9"/>
      <c r="AQ369" s="9"/>
      <c r="AR369" s="9"/>
      <c r="AS369" s="10"/>
      <c r="AT369" s="8"/>
      <c r="AU369" s="15"/>
      <c r="AV369" s="15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9"/>
      <c r="AN370" s="9"/>
      <c r="AO370" s="9"/>
      <c r="AP370" s="9"/>
      <c r="AQ370" s="9"/>
      <c r="AR370" s="9"/>
      <c r="AS370" s="10"/>
      <c r="AT370" s="8"/>
      <c r="AU370" s="15"/>
      <c r="AV370" s="15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9"/>
      <c r="AN371" s="9"/>
      <c r="AO371" s="9"/>
      <c r="AP371" s="9"/>
      <c r="AQ371" s="9"/>
      <c r="AR371" s="9"/>
      <c r="AS371" s="10"/>
      <c r="AT371" s="8"/>
      <c r="AU371" s="15"/>
      <c r="AV371" s="15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9"/>
      <c r="AN372" s="9"/>
      <c r="AO372" s="9"/>
      <c r="AP372" s="9"/>
      <c r="AQ372" s="9"/>
      <c r="AR372" s="9"/>
      <c r="AS372" s="10"/>
      <c r="AT372" s="8"/>
      <c r="AU372" s="15"/>
      <c r="AV372" s="15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9"/>
      <c r="AN373" s="9"/>
      <c r="AO373" s="9"/>
      <c r="AP373" s="9"/>
      <c r="AQ373" s="9"/>
      <c r="AR373" s="9"/>
      <c r="AS373" s="10"/>
      <c r="AT373" s="8"/>
      <c r="AU373" s="15"/>
      <c r="AV373" s="15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9"/>
      <c r="AN374" s="9"/>
      <c r="AO374" s="9"/>
      <c r="AP374" s="9"/>
      <c r="AQ374" s="9"/>
      <c r="AR374" s="9"/>
      <c r="AS374" s="10"/>
      <c r="AT374" s="8"/>
      <c r="AU374" s="15"/>
      <c r="AV374" s="15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9"/>
      <c r="AN375" s="9"/>
      <c r="AO375" s="9"/>
      <c r="AP375" s="9"/>
      <c r="AQ375" s="9"/>
      <c r="AR375" s="9"/>
      <c r="AS375" s="10"/>
      <c r="AT375" s="8"/>
      <c r="AU375" s="15"/>
      <c r="AV375" s="15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9"/>
      <c r="AN376" s="9"/>
      <c r="AO376" s="9"/>
      <c r="AP376" s="9"/>
      <c r="AQ376" s="9"/>
      <c r="AR376" s="9"/>
      <c r="AS376" s="10"/>
      <c r="AT376" s="8"/>
      <c r="AU376" s="15"/>
      <c r="AV376" s="15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9"/>
      <c r="AN377" s="9"/>
      <c r="AO377" s="9"/>
      <c r="AP377" s="9"/>
      <c r="AQ377" s="9"/>
      <c r="AR377" s="9"/>
      <c r="AS377" s="10"/>
      <c r="AT377" s="8"/>
      <c r="AU377" s="15"/>
      <c r="AV377" s="15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9"/>
      <c r="AN378" s="9"/>
      <c r="AO378" s="9"/>
      <c r="AP378" s="9"/>
      <c r="AQ378" s="9"/>
      <c r="AR378" s="9"/>
      <c r="AS378" s="10"/>
      <c r="AT378" s="8"/>
      <c r="AU378" s="15"/>
      <c r="AV378" s="15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9"/>
      <c r="AN379" s="9"/>
      <c r="AO379" s="9"/>
      <c r="AP379" s="9"/>
      <c r="AQ379" s="9"/>
      <c r="AR379" s="9"/>
      <c r="AS379" s="10"/>
      <c r="AT379" s="8"/>
      <c r="AU379" s="15"/>
      <c r="AV379" s="15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9"/>
      <c r="AN380" s="9"/>
      <c r="AO380" s="9"/>
      <c r="AP380" s="9"/>
      <c r="AQ380" s="9"/>
      <c r="AR380" s="9"/>
      <c r="AS380" s="10"/>
      <c r="AT380" s="8"/>
      <c r="AU380" s="15"/>
      <c r="AV380" s="15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9"/>
      <c r="AN381" s="9"/>
      <c r="AO381" s="9"/>
      <c r="AP381" s="9"/>
      <c r="AQ381" s="9"/>
      <c r="AR381" s="9"/>
      <c r="AS381" s="10"/>
      <c r="AT381" s="8"/>
      <c r="AU381" s="15"/>
      <c r="AV381" s="15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9"/>
      <c r="AN382" s="9"/>
      <c r="AO382" s="9"/>
      <c r="AP382" s="9"/>
      <c r="AQ382" s="9"/>
      <c r="AR382" s="9"/>
      <c r="AS382" s="10"/>
      <c r="AT382" s="8"/>
      <c r="AU382" s="15"/>
      <c r="AV382" s="15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9"/>
      <c r="AN383" s="9"/>
      <c r="AO383" s="9"/>
      <c r="AP383" s="9"/>
      <c r="AQ383" s="9"/>
      <c r="AR383" s="9"/>
      <c r="AS383" s="10"/>
      <c r="AT383" s="8"/>
      <c r="AU383" s="15"/>
      <c r="AV383" s="15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9"/>
      <c r="AN384" s="9"/>
      <c r="AO384" s="9"/>
      <c r="AP384" s="9"/>
      <c r="AQ384" s="9"/>
      <c r="AR384" s="9"/>
      <c r="AS384" s="10"/>
      <c r="AT384" s="8"/>
      <c r="AU384" s="15"/>
      <c r="AV384" s="15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9"/>
      <c r="AN385" s="9"/>
      <c r="AO385" s="9"/>
      <c r="AP385" s="9"/>
      <c r="AQ385" s="9"/>
      <c r="AR385" s="9"/>
      <c r="AS385" s="10"/>
      <c r="AT385" s="8"/>
      <c r="AU385" s="15"/>
      <c r="AV385" s="15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9"/>
      <c r="AN386" s="9"/>
      <c r="AO386" s="9"/>
      <c r="AP386" s="9"/>
      <c r="AQ386" s="9"/>
      <c r="AR386" s="9"/>
      <c r="AS386" s="10"/>
      <c r="AT386" s="8"/>
      <c r="AU386" s="15"/>
      <c r="AV386" s="15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9"/>
      <c r="AN387" s="9"/>
      <c r="AO387" s="9"/>
      <c r="AP387" s="9"/>
      <c r="AQ387" s="9"/>
      <c r="AR387" s="9"/>
      <c r="AS387" s="10"/>
      <c r="AT387" s="8"/>
      <c r="AU387" s="15"/>
      <c r="AV387" s="15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9"/>
      <c r="AN388" s="9"/>
      <c r="AO388" s="9"/>
      <c r="AP388" s="9"/>
      <c r="AQ388" s="9"/>
      <c r="AR388" s="9"/>
      <c r="AS388" s="10"/>
      <c r="AT388" s="8"/>
      <c r="AU388" s="15"/>
      <c r="AV388" s="15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9"/>
      <c r="AN389" s="9"/>
      <c r="AO389" s="9"/>
      <c r="AP389" s="9"/>
      <c r="AQ389" s="9"/>
      <c r="AR389" s="9"/>
      <c r="AS389" s="10"/>
      <c r="AT389" s="8"/>
      <c r="AU389" s="15"/>
      <c r="AV389" s="15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9"/>
      <c r="AN390" s="9"/>
      <c r="AO390" s="9"/>
      <c r="AP390" s="9"/>
      <c r="AQ390" s="9"/>
      <c r="AR390" s="9"/>
      <c r="AS390" s="10"/>
      <c r="AT390" s="8"/>
      <c r="AU390" s="15"/>
      <c r="AV390" s="15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9"/>
      <c r="AN391" s="9"/>
      <c r="AO391" s="9"/>
      <c r="AP391" s="9"/>
      <c r="AQ391" s="9"/>
      <c r="AR391" s="9"/>
      <c r="AS391" s="10"/>
      <c r="AT391" s="8"/>
      <c r="AU391" s="15"/>
      <c r="AV391" s="15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9"/>
      <c r="AN392" s="9"/>
      <c r="AO392" s="9"/>
      <c r="AP392" s="9"/>
      <c r="AQ392" s="9"/>
      <c r="AR392" s="9"/>
      <c r="AS392" s="10"/>
      <c r="AT392" s="8"/>
      <c r="AU392" s="15"/>
      <c r="AV392" s="15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9"/>
      <c r="AN393" s="9"/>
      <c r="AO393" s="9"/>
      <c r="AP393" s="9"/>
      <c r="AQ393" s="9"/>
      <c r="AR393" s="9"/>
      <c r="AS393" s="10"/>
      <c r="AT393" s="8"/>
      <c r="AU393" s="15"/>
      <c r="AV393" s="15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9"/>
      <c r="AN394" s="9"/>
      <c r="AO394" s="9"/>
      <c r="AP394" s="9"/>
      <c r="AQ394" s="9"/>
      <c r="AR394" s="9"/>
      <c r="AS394" s="10"/>
      <c r="AT394" s="8"/>
      <c r="AU394" s="15"/>
      <c r="AV394" s="15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9"/>
      <c r="AN395" s="9"/>
      <c r="AO395" s="9"/>
      <c r="AP395" s="9"/>
      <c r="AQ395" s="9"/>
      <c r="AR395" s="9"/>
      <c r="AS395" s="10"/>
      <c r="AT395" s="8"/>
      <c r="AU395" s="15"/>
      <c r="AV395" s="15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9"/>
      <c r="AN396" s="9"/>
      <c r="AO396" s="9"/>
      <c r="AP396" s="9"/>
      <c r="AQ396" s="9"/>
      <c r="AR396" s="9"/>
      <c r="AS396" s="10"/>
      <c r="AT396" s="8"/>
      <c r="AU396" s="15"/>
      <c r="AV396" s="15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9"/>
      <c r="AN397" s="9"/>
      <c r="AO397" s="9"/>
      <c r="AP397" s="9"/>
      <c r="AQ397" s="9"/>
      <c r="AR397" s="9"/>
      <c r="AS397" s="10"/>
      <c r="AT397" s="8"/>
      <c r="AU397" s="15"/>
      <c r="AV397" s="15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9"/>
      <c r="AN398" s="9"/>
      <c r="AO398" s="9"/>
      <c r="AP398" s="9"/>
      <c r="AQ398" s="9"/>
      <c r="AR398" s="9"/>
      <c r="AS398" s="10"/>
      <c r="AT398" s="8"/>
      <c r="AU398" s="15"/>
      <c r="AV398" s="15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9"/>
      <c r="AN399" s="9"/>
      <c r="AO399" s="9"/>
      <c r="AP399" s="9"/>
      <c r="AQ399" s="9"/>
      <c r="AR399" s="9"/>
      <c r="AS399" s="10"/>
      <c r="AT399" s="8"/>
      <c r="AU399" s="15"/>
      <c r="AV399" s="15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9"/>
      <c r="AN400" s="9"/>
      <c r="AO400" s="9"/>
      <c r="AP400" s="9"/>
      <c r="AQ400" s="9"/>
      <c r="AR400" s="9"/>
      <c r="AS400" s="10"/>
      <c r="AT400" s="8"/>
      <c r="AU400" s="15"/>
      <c r="AV400" s="15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9"/>
      <c r="AN401" s="9"/>
      <c r="AO401" s="9"/>
      <c r="AP401" s="9"/>
      <c r="AQ401" s="9"/>
      <c r="AR401" s="9"/>
      <c r="AS401" s="10"/>
      <c r="AT401" s="8"/>
      <c r="AU401" s="15"/>
      <c r="AV401" s="15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9"/>
      <c r="AN402" s="9"/>
      <c r="AO402" s="9"/>
      <c r="AP402" s="9"/>
      <c r="AQ402" s="9"/>
      <c r="AR402" s="9"/>
      <c r="AS402" s="10"/>
      <c r="AT402" s="8"/>
      <c r="AU402" s="15"/>
      <c r="AV402" s="15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9"/>
      <c r="AN403" s="9"/>
      <c r="AO403" s="9"/>
      <c r="AP403" s="9"/>
      <c r="AQ403" s="9"/>
      <c r="AR403" s="9"/>
      <c r="AS403" s="10"/>
      <c r="AT403" s="8"/>
      <c r="AU403" s="15"/>
      <c r="AV403" s="15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9"/>
      <c r="AN404" s="9"/>
      <c r="AO404" s="9"/>
      <c r="AP404" s="9"/>
      <c r="AQ404" s="9"/>
      <c r="AR404" s="9"/>
      <c r="AS404" s="10"/>
      <c r="AT404" s="8"/>
      <c r="AU404" s="15"/>
      <c r="AV404" s="15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9"/>
      <c r="AN405" s="9"/>
      <c r="AO405" s="9"/>
      <c r="AP405" s="9"/>
      <c r="AQ405" s="9"/>
      <c r="AR405" s="9"/>
      <c r="AS405" s="10"/>
      <c r="AT405" s="8"/>
      <c r="AU405" s="15"/>
      <c r="AV405" s="15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9"/>
      <c r="AN406" s="9"/>
      <c r="AO406" s="9"/>
      <c r="AP406" s="9"/>
      <c r="AQ406" s="9"/>
      <c r="AR406" s="9"/>
      <c r="AS406" s="10"/>
      <c r="AT406" s="8"/>
      <c r="AU406" s="15"/>
      <c r="AV406" s="15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9"/>
      <c r="AN407" s="9"/>
      <c r="AO407" s="9"/>
      <c r="AP407" s="9"/>
      <c r="AQ407" s="9"/>
      <c r="AR407" s="9"/>
      <c r="AS407" s="10"/>
      <c r="AT407" s="8"/>
      <c r="AU407" s="15"/>
      <c r="AV407" s="15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9"/>
      <c r="AN408" s="9"/>
      <c r="AO408" s="9"/>
      <c r="AP408" s="9"/>
      <c r="AQ408" s="9"/>
      <c r="AR408" s="9"/>
      <c r="AS408" s="10"/>
      <c r="AT408" s="8"/>
      <c r="AU408" s="15"/>
      <c r="AV408" s="15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9"/>
      <c r="AN409" s="9"/>
      <c r="AO409" s="9"/>
      <c r="AP409" s="9"/>
      <c r="AQ409" s="9"/>
      <c r="AR409" s="9"/>
      <c r="AS409" s="10"/>
      <c r="AT409" s="8"/>
      <c r="AU409" s="15"/>
      <c r="AV409" s="15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9"/>
      <c r="AN410" s="9"/>
      <c r="AO410" s="9"/>
      <c r="AP410" s="9"/>
      <c r="AQ410" s="9"/>
      <c r="AR410" s="9"/>
      <c r="AS410" s="10"/>
      <c r="AT410" s="8"/>
      <c r="AU410" s="15"/>
      <c r="AV410" s="15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9"/>
      <c r="AN411" s="9"/>
      <c r="AO411" s="9"/>
      <c r="AP411" s="9"/>
      <c r="AQ411" s="9"/>
      <c r="AR411" s="9"/>
      <c r="AS411" s="10"/>
      <c r="AT411" s="8"/>
      <c r="AU411" s="15"/>
      <c r="AV411" s="15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9"/>
      <c r="AN412" s="9"/>
      <c r="AO412" s="9"/>
      <c r="AP412" s="9"/>
      <c r="AQ412" s="9"/>
      <c r="AR412" s="9"/>
      <c r="AS412" s="10"/>
      <c r="AT412" s="8"/>
      <c r="AU412" s="15"/>
      <c r="AV412" s="15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9"/>
      <c r="AN413" s="9"/>
      <c r="AO413" s="9"/>
      <c r="AP413" s="9"/>
      <c r="AQ413" s="9"/>
      <c r="AR413" s="9"/>
      <c r="AS413" s="10"/>
      <c r="AT413" s="8"/>
      <c r="AU413" s="15"/>
      <c r="AV413" s="15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9"/>
      <c r="AN414" s="9"/>
      <c r="AO414" s="9"/>
      <c r="AP414" s="9"/>
      <c r="AQ414" s="9"/>
      <c r="AR414" s="9"/>
      <c r="AS414" s="10"/>
      <c r="AT414" s="8"/>
      <c r="AU414" s="15"/>
      <c r="AV414" s="15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9"/>
      <c r="AN415" s="9"/>
      <c r="AO415" s="9"/>
      <c r="AP415" s="9"/>
      <c r="AQ415" s="9"/>
      <c r="AR415" s="9"/>
      <c r="AS415" s="10"/>
      <c r="AT415" s="8"/>
      <c r="AU415" s="15"/>
      <c r="AV415" s="15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9"/>
      <c r="AN416" s="9"/>
      <c r="AO416" s="9"/>
      <c r="AP416" s="9"/>
      <c r="AQ416" s="9"/>
      <c r="AR416" s="9"/>
      <c r="AS416" s="10"/>
      <c r="AT416" s="8"/>
      <c r="AU416" s="15"/>
      <c r="AV416" s="15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9"/>
      <c r="AN417" s="9"/>
      <c r="AO417" s="9"/>
      <c r="AP417" s="9"/>
      <c r="AQ417" s="9"/>
      <c r="AR417" s="9"/>
      <c r="AS417" s="10"/>
      <c r="AT417" s="8"/>
      <c r="AU417" s="15"/>
      <c r="AV417" s="15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9"/>
      <c r="AN418" s="9"/>
      <c r="AO418" s="9"/>
      <c r="AP418" s="9"/>
      <c r="AQ418" s="9"/>
      <c r="AR418" s="9"/>
      <c r="AS418" s="10"/>
      <c r="AT418" s="8"/>
      <c r="AU418" s="15"/>
      <c r="AV418" s="15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9"/>
      <c r="AN419" s="9"/>
      <c r="AO419" s="9"/>
      <c r="AP419" s="9"/>
      <c r="AQ419" s="9"/>
      <c r="AR419" s="9"/>
      <c r="AS419" s="10"/>
      <c r="AT419" s="8"/>
      <c r="AU419" s="15"/>
      <c r="AV419" s="15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9"/>
      <c r="AN420" s="9"/>
      <c r="AO420" s="9"/>
      <c r="AP420" s="9"/>
      <c r="AQ420" s="9"/>
      <c r="AR420" s="9"/>
      <c r="AS420" s="10"/>
      <c r="AT420" s="8"/>
      <c r="AU420" s="15"/>
      <c r="AV420" s="15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9"/>
      <c r="AN421" s="9"/>
      <c r="AO421" s="9"/>
      <c r="AP421" s="9"/>
      <c r="AQ421" s="9"/>
      <c r="AR421" s="9"/>
      <c r="AS421" s="10"/>
      <c r="AT421" s="8"/>
      <c r="AU421" s="15"/>
      <c r="AV421" s="15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9"/>
      <c r="AN422" s="9"/>
      <c r="AO422" s="9"/>
      <c r="AP422" s="9"/>
      <c r="AQ422" s="9"/>
      <c r="AR422" s="9"/>
      <c r="AS422" s="10"/>
      <c r="AT422" s="8"/>
      <c r="AU422" s="15"/>
      <c r="AV422" s="15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9"/>
      <c r="AN423" s="9"/>
      <c r="AO423" s="9"/>
      <c r="AP423" s="9"/>
      <c r="AQ423" s="9"/>
      <c r="AR423" s="9"/>
      <c r="AS423" s="10"/>
      <c r="AT423" s="8"/>
      <c r="AU423" s="15"/>
      <c r="AV423" s="15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9"/>
      <c r="AN424" s="9"/>
      <c r="AO424" s="9"/>
      <c r="AP424" s="9"/>
      <c r="AQ424" s="9"/>
      <c r="AR424" s="9"/>
      <c r="AS424" s="10"/>
      <c r="AT424" s="8"/>
      <c r="AU424" s="15"/>
      <c r="AV424" s="15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9"/>
      <c r="AN425" s="9"/>
      <c r="AO425" s="9"/>
      <c r="AP425" s="9"/>
      <c r="AQ425" s="9"/>
      <c r="AR425" s="9"/>
      <c r="AS425" s="10"/>
      <c r="AT425" s="8"/>
      <c r="AU425" s="15"/>
      <c r="AV425" s="15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9"/>
      <c r="AN426" s="9"/>
      <c r="AO426" s="9"/>
      <c r="AP426" s="9"/>
      <c r="AQ426" s="9"/>
      <c r="AR426" s="9"/>
      <c r="AS426" s="10"/>
      <c r="AT426" s="8"/>
      <c r="AU426" s="15"/>
      <c r="AV426" s="15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9"/>
      <c r="AN427" s="9"/>
      <c r="AO427" s="9"/>
      <c r="AP427" s="9"/>
      <c r="AQ427" s="9"/>
      <c r="AR427" s="9"/>
      <c r="AS427" s="10"/>
      <c r="AT427" s="8"/>
      <c r="AU427" s="15"/>
      <c r="AV427" s="15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9"/>
      <c r="AN428" s="9"/>
      <c r="AO428" s="9"/>
      <c r="AP428" s="9"/>
      <c r="AQ428" s="9"/>
      <c r="AR428" s="9"/>
      <c r="AS428" s="10"/>
      <c r="AT428" s="8"/>
      <c r="AU428" s="15"/>
      <c r="AV428" s="15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9"/>
      <c r="AN429" s="9"/>
      <c r="AO429" s="9"/>
      <c r="AP429" s="9"/>
      <c r="AQ429" s="9"/>
      <c r="AR429" s="9"/>
      <c r="AS429" s="10"/>
      <c r="AT429" s="8"/>
      <c r="AU429" s="15"/>
      <c r="AV429" s="15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9"/>
      <c r="AN430" s="9"/>
      <c r="AO430" s="9"/>
      <c r="AP430" s="9"/>
      <c r="AQ430" s="9"/>
      <c r="AR430" s="9"/>
      <c r="AS430" s="10"/>
      <c r="AT430" s="8"/>
      <c r="AU430" s="15"/>
      <c r="AV430" s="15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9"/>
      <c r="AN431" s="9"/>
      <c r="AO431" s="9"/>
      <c r="AP431" s="9"/>
      <c r="AQ431" s="9"/>
      <c r="AR431" s="9"/>
      <c r="AS431" s="10"/>
      <c r="AT431" s="8"/>
      <c r="AU431" s="15"/>
      <c r="AV431" s="15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9"/>
      <c r="AN432" s="9"/>
      <c r="AO432" s="9"/>
      <c r="AP432" s="9"/>
      <c r="AQ432" s="9"/>
      <c r="AR432" s="9"/>
      <c r="AS432" s="10"/>
      <c r="AT432" s="8"/>
      <c r="AU432" s="15"/>
      <c r="AV432" s="15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9"/>
      <c r="AN433" s="9"/>
      <c r="AO433" s="9"/>
      <c r="AP433" s="9"/>
      <c r="AQ433" s="9"/>
      <c r="AR433" s="9"/>
      <c r="AS433" s="10"/>
      <c r="AT433" s="8"/>
      <c r="AU433" s="15"/>
      <c r="AV433" s="15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9"/>
      <c r="AN434" s="9"/>
      <c r="AO434" s="9"/>
      <c r="AP434" s="9"/>
      <c r="AQ434" s="9"/>
      <c r="AR434" s="9"/>
      <c r="AS434" s="10"/>
      <c r="AT434" s="8"/>
      <c r="AU434" s="15"/>
      <c r="AV434" s="15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9"/>
      <c r="AN435" s="9"/>
      <c r="AO435" s="9"/>
      <c r="AP435" s="9"/>
      <c r="AQ435" s="9"/>
      <c r="AR435" s="9"/>
      <c r="AS435" s="10"/>
      <c r="AT435" s="8"/>
      <c r="AU435" s="15"/>
      <c r="AV435" s="15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9"/>
      <c r="AN436" s="9"/>
      <c r="AO436" s="9"/>
      <c r="AP436" s="9"/>
      <c r="AQ436" s="9"/>
      <c r="AR436" s="9"/>
      <c r="AS436" s="10"/>
      <c r="AT436" s="8"/>
      <c r="AU436" s="15"/>
      <c r="AV436" s="15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9"/>
      <c r="AN437" s="9"/>
      <c r="AO437" s="9"/>
      <c r="AP437" s="9"/>
      <c r="AQ437" s="9"/>
      <c r="AR437" s="9"/>
      <c r="AS437" s="10"/>
      <c r="AT437" s="8"/>
      <c r="AU437" s="15"/>
      <c r="AV437" s="15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9"/>
      <c r="AN438" s="9"/>
      <c r="AO438" s="9"/>
      <c r="AP438" s="9"/>
      <c r="AQ438" s="9"/>
      <c r="AR438" s="9"/>
      <c r="AS438" s="10"/>
      <c r="AT438" s="8"/>
      <c r="AU438" s="15"/>
      <c r="AV438" s="15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9"/>
      <c r="AN439" s="9"/>
      <c r="AO439" s="9"/>
      <c r="AP439" s="9"/>
      <c r="AQ439" s="9"/>
      <c r="AR439" s="9"/>
      <c r="AS439" s="10"/>
      <c r="AT439" s="8"/>
      <c r="AU439" s="15"/>
      <c r="AV439" s="15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9"/>
      <c r="AN440" s="9"/>
      <c r="AO440" s="9"/>
      <c r="AP440" s="9"/>
      <c r="AQ440" s="9"/>
      <c r="AR440" s="9"/>
      <c r="AS440" s="10"/>
      <c r="AT440" s="8"/>
      <c r="AU440" s="15"/>
      <c r="AV440" s="15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9"/>
      <c r="AN441" s="9"/>
      <c r="AO441" s="9"/>
      <c r="AP441" s="9"/>
      <c r="AQ441" s="9"/>
      <c r="AR441" s="9"/>
      <c r="AS441" s="10"/>
      <c r="AT441" s="8"/>
      <c r="AU441" s="15"/>
      <c r="AV441" s="15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9"/>
      <c r="AN442" s="9"/>
      <c r="AO442" s="9"/>
      <c r="AP442" s="9"/>
      <c r="AQ442" s="9"/>
      <c r="AR442" s="9"/>
      <c r="AS442" s="10"/>
      <c r="AT442" s="8"/>
      <c r="AU442" s="15"/>
      <c r="AV442" s="15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9"/>
      <c r="AN443" s="9"/>
      <c r="AO443" s="9"/>
      <c r="AP443" s="9"/>
      <c r="AQ443" s="9"/>
      <c r="AR443" s="9"/>
      <c r="AS443" s="10"/>
      <c r="AT443" s="8"/>
      <c r="AU443" s="15"/>
      <c r="AV443" s="15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9"/>
      <c r="AN444" s="9"/>
      <c r="AO444" s="9"/>
      <c r="AP444" s="9"/>
      <c r="AQ444" s="9"/>
      <c r="AR444" s="9"/>
      <c r="AS444" s="10"/>
      <c r="AT444" s="8"/>
      <c r="AU444" s="15"/>
      <c r="AV444" s="15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9"/>
      <c r="AN445" s="9"/>
      <c r="AO445" s="9"/>
      <c r="AP445" s="9"/>
      <c r="AQ445" s="9"/>
      <c r="AR445" s="9"/>
      <c r="AS445" s="10"/>
      <c r="AT445" s="8"/>
      <c r="AU445" s="15"/>
      <c r="AV445" s="15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9"/>
      <c r="AN446" s="9"/>
      <c r="AO446" s="9"/>
      <c r="AP446" s="9"/>
      <c r="AQ446" s="9"/>
      <c r="AR446" s="9"/>
      <c r="AS446" s="10"/>
      <c r="AT446" s="8"/>
      <c r="AU446" s="15"/>
      <c r="AV446" s="15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9"/>
      <c r="AN447" s="9"/>
      <c r="AO447" s="9"/>
      <c r="AP447" s="9"/>
      <c r="AQ447" s="9"/>
      <c r="AR447" s="9"/>
      <c r="AS447" s="10"/>
      <c r="AT447" s="8"/>
      <c r="AU447" s="15"/>
      <c r="AV447" s="15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9"/>
      <c r="AN448" s="9"/>
      <c r="AO448" s="9"/>
      <c r="AP448" s="9"/>
      <c r="AQ448" s="9"/>
      <c r="AR448" s="9"/>
      <c r="AS448" s="10"/>
      <c r="AT448" s="8"/>
      <c r="AU448" s="15"/>
      <c r="AV448" s="15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9"/>
      <c r="AN449" s="9"/>
      <c r="AO449" s="9"/>
      <c r="AP449" s="9"/>
      <c r="AQ449" s="9"/>
      <c r="AR449" s="9"/>
      <c r="AS449" s="10"/>
      <c r="AT449" s="8"/>
      <c r="AU449" s="15"/>
      <c r="AV449" s="15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9"/>
      <c r="AN450" s="9"/>
      <c r="AO450" s="9"/>
      <c r="AP450" s="9"/>
      <c r="AQ450" s="9"/>
      <c r="AR450" s="9"/>
      <c r="AS450" s="10"/>
      <c r="AT450" s="8"/>
      <c r="AU450" s="15"/>
      <c r="AV450" s="15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9"/>
      <c r="AN451" s="9"/>
      <c r="AO451" s="9"/>
      <c r="AP451" s="9"/>
      <c r="AQ451" s="9"/>
      <c r="AR451" s="9"/>
      <c r="AS451" s="10"/>
      <c r="AT451" s="8"/>
      <c r="AU451" s="15"/>
      <c r="AV451" s="15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9"/>
      <c r="AN452" s="9"/>
      <c r="AO452" s="9"/>
      <c r="AP452" s="9"/>
      <c r="AQ452" s="9"/>
      <c r="AR452" s="9"/>
      <c r="AS452" s="10"/>
      <c r="AT452" s="8"/>
      <c r="AU452" s="15"/>
      <c r="AV452" s="15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9"/>
      <c r="AN453" s="9"/>
      <c r="AO453" s="9"/>
      <c r="AP453" s="9"/>
      <c r="AQ453" s="9"/>
      <c r="AR453" s="9"/>
      <c r="AS453" s="10"/>
      <c r="AT453" s="8"/>
      <c r="AU453" s="15"/>
      <c r="AV453" s="15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9"/>
      <c r="AN454" s="9"/>
      <c r="AO454" s="9"/>
      <c r="AP454" s="9"/>
      <c r="AQ454" s="9"/>
      <c r="AR454" s="9"/>
      <c r="AS454" s="10"/>
      <c r="AT454" s="8"/>
      <c r="AU454" s="15"/>
      <c r="AV454" s="15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9"/>
      <c r="AN455" s="9"/>
      <c r="AO455" s="9"/>
      <c r="AP455" s="9"/>
      <c r="AQ455" s="9"/>
      <c r="AR455" s="9"/>
      <c r="AS455" s="10"/>
      <c r="AT455" s="8"/>
      <c r="AU455" s="15"/>
      <c r="AV455" s="15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9"/>
      <c r="AN456" s="9"/>
      <c r="AO456" s="9"/>
      <c r="AP456" s="9"/>
      <c r="AQ456" s="9"/>
      <c r="AR456" s="9"/>
      <c r="AS456" s="10"/>
      <c r="AT456" s="8"/>
      <c r="AU456" s="15"/>
      <c r="AV456" s="15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9"/>
      <c r="AN457" s="9"/>
      <c r="AO457" s="9"/>
      <c r="AP457" s="9"/>
      <c r="AQ457" s="9"/>
      <c r="AR457" s="9"/>
      <c r="AS457" s="10"/>
      <c r="AT457" s="8"/>
      <c r="AU457" s="15"/>
      <c r="AV457" s="15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9"/>
      <c r="AN458" s="9"/>
      <c r="AO458" s="9"/>
      <c r="AP458" s="9"/>
      <c r="AQ458" s="9"/>
      <c r="AR458" s="9"/>
      <c r="AS458" s="10"/>
      <c r="AT458" s="8"/>
      <c r="AU458" s="15"/>
      <c r="AV458" s="15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9"/>
      <c r="AN459" s="9"/>
      <c r="AO459" s="9"/>
      <c r="AP459" s="9"/>
      <c r="AQ459" s="9"/>
      <c r="AR459" s="9"/>
      <c r="AS459" s="10"/>
      <c r="AT459" s="8"/>
      <c r="AU459" s="15"/>
      <c r="AV459" s="15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9"/>
      <c r="AN460" s="9"/>
      <c r="AO460" s="9"/>
      <c r="AP460" s="9"/>
      <c r="AQ460" s="9"/>
      <c r="AR460" s="9"/>
      <c r="AS460" s="10"/>
      <c r="AT460" s="8"/>
      <c r="AU460" s="15"/>
      <c r="AV460" s="15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9"/>
      <c r="AN461" s="9"/>
      <c r="AO461" s="9"/>
      <c r="AP461" s="9"/>
      <c r="AQ461" s="9"/>
      <c r="AR461" s="9"/>
      <c r="AS461" s="10"/>
      <c r="AT461" s="8"/>
      <c r="AU461" s="15"/>
      <c r="AV461" s="15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9"/>
      <c r="AN462" s="9"/>
      <c r="AO462" s="9"/>
      <c r="AP462" s="9"/>
      <c r="AQ462" s="9"/>
      <c r="AR462" s="9"/>
      <c r="AS462" s="10"/>
      <c r="AT462" s="8"/>
      <c r="AU462" s="15"/>
      <c r="AV462" s="15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9"/>
      <c r="AN463" s="9"/>
      <c r="AO463" s="9"/>
      <c r="AP463" s="9"/>
      <c r="AQ463" s="9"/>
      <c r="AR463" s="9"/>
      <c r="AS463" s="10"/>
      <c r="AT463" s="8"/>
      <c r="AU463" s="15"/>
      <c r="AV463" s="15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9"/>
      <c r="AN464" s="9"/>
      <c r="AO464" s="9"/>
      <c r="AP464" s="9"/>
      <c r="AQ464" s="9"/>
      <c r="AR464" s="9"/>
      <c r="AS464" s="10"/>
      <c r="AT464" s="8"/>
      <c r="AU464" s="15"/>
      <c r="AV464" s="15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9"/>
      <c r="AN465" s="9"/>
      <c r="AO465" s="9"/>
      <c r="AP465" s="9"/>
      <c r="AQ465" s="9"/>
      <c r="AR465" s="9"/>
      <c r="AS465" s="10"/>
      <c r="AT465" s="8"/>
      <c r="AU465" s="15"/>
      <c r="AV465" s="15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9"/>
      <c r="AN466" s="9"/>
      <c r="AO466" s="9"/>
      <c r="AP466" s="9"/>
      <c r="AQ466" s="9"/>
      <c r="AR466" s="9"/>
      <c r="AS466" s="10"/>
      <c r="AT466" s="8"/>
      <c r="AU466" s="15"/>
      <c r="AV466" s="15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9"/>
      <c r="AN467" s="9"/>
      <c r="AO467" s="9"/>
      <c r="AP467" s="9"/>
      <c r="AQ467" s="9"/>
      <c r="AR467" s="9"/>
      <c r="AS467" s="10"/>
      <c r="AT467" s="8"/>
      <c r="AU467" s="15"/>
      <c r="AV467" s="15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9"/>
      <c r="AN468" s="9"/>
      <c r="AO468" s="9"/>
      <c r="AP468" s="9"/>
      <c r="AQ468" s="9"/>
      <c r="AR468" s="9"/>
      <c r="AS468" s="10"/>
      <c r="AT468" s="8"/>
      <c r="AU468" s="15"/>
      <c r="AV468" s="15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9"/>
      <c r="AN469" s="9"/>
      <c r="AO469" s="9"/>
      <c r="AP469" s="9"/>
      <c r="AQ469" s="9"/>
      <c r="AR469" s="9"/>
      <c r="AS469" s="10"/>
      <c r="AT469" s="8"/>
      <c r="AU469" s="15"/>
      <c r="AV469" s="15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9"/>
      <c r="AN470" s="9"/>
      <c r="AO470" s="9"/>
      <c r="AP470" s="9"/>
      <c r="AQ470" s="9"/>
      <c r="AR470" s="9"/>
      <c r="AS470" s="10"/>
      <c r="AT470" s="8"/>
      <c r="AU470" s="15"/>
      <c r="AV470" s="15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9"/>
      <c r="AN471" s="9"/>
      <c r="AO471" s="9"/>
      <c r="AP471" s="9"/>
      <c r="AQ471" s="9"/>
      <c r="AR471" s="9"/>
      <c r="AS471" s="10"/>
      <c r="AT471" s="8"/>
      <c r="AU471" s="15"/>
      <c r="AV471" s="15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9"/>
      <c r="AN472" s="9"/>
      <c r="AO472" s="9"/>
      <c r="AP472" s="9"/>
      <c r="AQ472" s="9"/>
      <c r="AR472" s="9"/>
      <c r="AS472" s="10"/>
      <c r="AT472" s="8"/>
      <c r="AU472" s="15"/>
      <c r="AV472" s="15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9"/>
      <c r="AN473" s="9"/>
      <c r="AO473" s="9"/>
      <c r="AP473" s="9"/>
      <c r="AQ473" s="9"/>
      <c r="AR473" s="9"/>
      <c r="AS473" s="10"/>
      <c r="AT473" s="8"/>
      <c r="AU473" s="15"/>
      <c r="AV473" s="15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9"/>
      <c r="AN474" s="9"/>
      <c r="AO474" s="9"/>
      <c r="AP474" s="9"/>
      <c r="AQ474" s="9"/>
      <c r="AR474" s="9"/>
      <c r="AS474" s="10"/>
      <c r="AT474" s="8"/>
      <c r="AU474" s="15"/>
      <c r="AV474" s="15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9"/>
      <c r="AN475" s="9"/>
      <c r="AO475" s="9"/>
      <c r="AP475" s="9"/>
      <c r="AQ475" s="9"/>
      <c r="AR475" s="9"/>
      <c r="AS475" s="10"/>
      <c r="AT475" s="8"/>
      <c r="AU475" s="15"/>
      <c r="AV475" s="15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9"/>
      <c r="AN476" s="9"/>
      <c r="AO476" s="9"/>
      <c r="AP476" s="9"/>
      <c r="AQ476" s="9"/>
      <c r="AR476" s="9"/>
      <c r="AS476" s="10"/>
      <c r="AT476" s="8"/>
      <c r="AU476" s="15"/>
      <c r="AV476" s="15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9"/>
      <c r="AN477" s="9"/>
      <c r="AO477" s="9"/>
      <c r="AP477" s="9"/>
      <c r="AQ477" s="9"/>
      <c r="AR477" s="9"/>
      <c r="AS477" s="10"/>
      <c r="AT477" s="8"/>
      <c r="AU477" s="15"/>
      <c r="AV477" s="15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9"/>
      <c r="AN478" s="9"/>
      <c r="AO478" s="9"/>
      <c r="AP478" s="9"/>
      <c r="AQ478" s="9"/>
      <c r="AR478" s="9"/>
      <c r="AS478" s="10"/>
      <c r="AT478" s="8"/>
      <c r="AU478" s="15"/>
      <c r="AV478" s="15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9"/>
      <c r="AN479" s="9"/>
      <c r="AO479" s="9"/>
      <c r="AP479" s="9"/>
      <c r="AQ479" s="9"/>
      <c r="AR479" s="9"/>
      <c r="AS479" s="10"/>
      <c r="AT479" s="8"/>
      <c r="AU479" s="15"/>
      <c r="AV479" s="15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9"/>
      <c r="AN480" s="9"/>
      <c r="AO480" s="9"/>
      <c r="AP480" s="9"/>
      <c r="AQ480" s="9"/>
      <c r="AR480" s="9"/>
      <c r="AS480" s="10"/>
      <c r="AT480" s="8"/>
      <c r="AU480" s="15"/>
      <c r="AV480" s="15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9"/>
      <c r="AN481" s="9"/>
      <c r="AO481" s="9"/>
      <c r="AP481" s="9"/>
      <c r="AQ481" s="9"/>
      <c r="AR481" s="9"/>
      <c r="AS481" s="10"/>
      <c r="AT481" s="8"/>
      <c r="AU481" s="15"/>
      <c r="AV481" s="15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9"/>
      <c r="AN482" s="9"/>
      <c r="AO482" s="9"/>
      <c r="AP482" s="9"/>
      <c r="AQ482" s="9"/>
      <c r="AR482" s="9"/>
      <c r="AS482" s="10"/>
      <c r="AT482" s="8"/>
      <c r="AU482" s="15"/>
      <c r="AV482" s="15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9"/>
      <c r="AN483" s="9"/>
      <c r="AO483" s="9"/>
      <c r="AP483" s="9"/>
      <c r="AQ483" s="9"/>
      <c r="AR483" s="9"/>
      <c r="AS483" s="10"/>
      <c r="AT483" s="8"/>
      <c r="AU483" s="15"/>
      <c r="AV483" s="15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9"/>
      <c r="AN484" s="9"/>
      <c r="AO484" s="9"/>
      <c r="AP484" s="9"/>
      <c r="AQ484" s="9"/>
      <c r="AR484" s="9"/>
      <c r="AS484" s="10"/>
      <c r="AT484" s="8"/>
      <c r="AU484" s="15"/>
      <c r="AV484" s="15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9"/>
      <c r="AN485" s="9"/>
      <c r="AO485" s="9"/>
      <c r="AP485" s="9"/>
      <c r="AQ485" s="9"/>
      <c r="AR485" s="9"/>
      <c r="AS485" s="10"/>
      <c r="AT485" s="8"/>
      <c r="AU485" s="15"/>
      <c r="AV485" s="15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9"/>
      <c r="AN486" s="9"/>
      <c r="AO486" s="9"/>
      <c r="AP486" s="9"/>
      <c r="AQ486" s="9"/>
      <c r="AR486" s="9"/>
      <c r="AS486" s="10"/>
      <c r="AT486" s="8"/>
      <c r="AU486" s="15"/>
      <c r="AV486" s="15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9"/>
      <c r="AN487" s="9"/>
      <c r="AO487" s="9"/>
      <c r="AP487" s="9"/>
      <c r="AQ487" s="9"/>
      <c r="AR487" s="9"/>
      <c r="AS487" s="10"/>
      <c r="AT487" s="8"/>
      <c r="AU487" s="15"/>
      <c r="AV487" s="15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9"/>
      <c r="AN488" s="9"/>
      <c r="AO488" s="9"/>
      <c r="AP488" s="9"/>
      <c r="AQ488" s="9"/>
      <c r="AR488" s="9"/>
      <c r="AS488" s="10"/>
      <c r="AT488" s="8"/>
      <c r="AU488" s="15"/>
      <c r="AV488" s="15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9"/>
      <c r="AN489" s="9"/>
      <c r="AO489" s="9"/>
      <c r="AP489" s="9"/>
      <c r="AQ489" s="9"/>
      <c r="AR489" s="9"/>
      <c r="AS489" s="10"/>
      <c r="AT489" s="8"/>
      <c r="AU489" s="15"/>
      <c r="AV489" s="15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9"/>
      <c r="AN490" s="9"/>
      <c r="AO490" s="9"/>
      <c r="AP490" s="9"/>
      <c r="AQ490" s="9"/>
      <c r="AR490" s="9"/>
      <c r="AS490" s="10"/>
      <c r="AT490" s="8"/>
      <c r="AU490" s="15"/>
      <c r="AV490" s="15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9"/>
      <c r="AN491" s="9"/>
      <c r="AO491" s="9"/>
      <c r="AP491" s="9"/>
      <c r="AQ491" s="9"/>
      <c r="AR491" s="9"/>
      <c r="AS491" s="10"/>
      <c r="AT491" s="8"/>
      <c r="AU491" s="15"/>
      <c r="AV491" s="15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9"/>
      <c r="AN492" s="9"/>
      <c r="AO492" s="9"/>
      <c r="AP492" s="9"/>
      <c r="AQ492" s="9"/>
      <c r="AR492" s="9"/>
      <c r="AS492" s="10"/>
      <c r="AT492" s="8"/>
      <c r="AU492" s="15"/>
      <c r="AV492" s="15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9"/>
      <c r="AN493" s="9"/>
      <c r="AO493" s="9"/>
      <c r="AP493" s="9"/>
      <c r="AQ493" s="9"/>
      <c r="AR493" s="9"/>
      <c r="AS493" s="10"/>
      <c r="AT493" s="8"/>
      <c r="AU493" s="15"/>
      <c r="AV493" s="15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9"/>
      <c r="AN494" s="9"/>
      <c r="AO494" s="9"/>
      <c r="AP494" s="9"/>
      <c r="AQ494" s="9"/>
      <c r="AR494" s="9"/>
      <c r="AS494" s="10"/>
      <c r="AT494" s="8"/>
      <c r="AU494" s="15"/>
      <c r="AV494" s="15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9"/>
      <c r="AN495" s="9"/>
      <c r="AO495" s="9"/>
      <c r="AP495" s="9"/>
      <c r="AQ495" s="9"/>
      <c r="AR495" s="9"/>
      <c r="AS495" s="10"/>
      <c r="AT495" s="8"/>
      <c r="AU495" s="15"/>
      <c r="AV495" s="15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9"/>
      <c r="AN496" s="9"/>
      <c r="AO496" s="9"/>
      <c r="AP496" s="9"/>
      <c r="AQ496" s="9"/>
      <c r="AR496" s="9"/>
      <c r="AS496" s="10"/>
      <c r="AT496" s="8"/>
      <c r="AU496" s="15"/>
      <c r="AV496" s="15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9"/>
      <c r="AN497" s="9"/>
      <c r="AO497" s="9"/>
      <c r="AP497" s="9"/>
      <c r="AQ497" s="9"/>
      <c r="AR497" s="9"/>
      <c r="AS497" s="10"/>
      <c r="AT497" s="8"/>
      <c r="AU497" s="15"/>
      <c r="AV497" s="15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9"/>
      <c r="AN498" s="9"/>
      <c r="AO498" s="9"/>
      <c r="AP498" s="9"/>
      <c r="AQ498" s="9"/>
      <c r="AR498" s="9"/>
      <c r="AS498" s="10"/>
      <c r="AT498" s="8"/>
      <c r="AU498" s="15"/>
      <c r="AV498" s="15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9"/>
      <c r="AN499" s="9"/>
      <c r="AO499" s="9"/>
      <c r="AP499" s="9"/>
      <c r="AQ499" s="9"/>
      <c r="AR499" s="9"/>
      <c r="AS499" s="10"/>
      <c r="AT499" s="8"/>
      <c r="AU499" s="15"/>
      <c r="AV499" s="15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9"/>
      <c r="AN500" s="9"/>
      <c r="AO500" s="9"/>
      <c r="AP500" s="9"/>
      <c r="AQ500" s="9"/>
      <c r="AR500" s="9"/>
      <c r="AS500" s="10"/>
      <c r="AT500" s="8"/>
      <c r="AU500" s="15"/>
      <c r="AV500" s="15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9"/>
      <c r="AN501" s="9"/>
      <c r="AO501" s="9"/>
      <c r="AP501" s="9"/>
      <c r="AQ501" s="9"/>
      <c r="AR501" s="9"/>
      <c r="AS501" s="10"/>
      <c r="AT501" s="8"/>
      <c r="AU501" s="15"/>
      <c r="AV501" s="15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9"/>
      <c r="AN502" s="9"/>
      <c r="AO502" s="9"/>
      <c r="AP502" s="9"/>
      <c r="AQ502" s="9"/>
      <c r="AR502" s="9"/>
      <c r="AS502" s="10"/>
      <c r="AT502" s="8"/>
      <c r="AU502" s="15"/>
      <c r="AV502" s="15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9"/>
      <c r="AN503" s="9"/>
      <c r="AO503" s="9"/>
      <c r="AP503" s="9"/>
      <c r="AQ503" s="9"/>
      <c r="AR503" s="9"/>
      <c r="AS503" s="10"/>
      <c r="AT503" s="8"/>
      <c r="AU503" s="15"/>
      <c r="AV503" s="15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9"/>
      <c r="AN504" s="9"/>
      <c r="AO504" s="9"/>
      <c r="AP504" s="9"/>
      <c r="AQ504" s="9"/>
      <c r="AR504" s="9"/>
      <c r="AS504" s="10"/>
      <c r="AT504" s="8"/>
      <c r="AU504" s="15"/>
      <c r="AV504" s="15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9"/>
      <c r="AN505" s="9"/>
      <c r="AO505" s="9"/>
      <c r="AP505" s="9"/>
      <c r="AQ505" s="9"/>
      <c r="AR505" s="9"/>
      <c r="AS505" s="10"/>
      <c r="AT505" s="8"/>
      <c r="AU505" s="15"/>
      <c r="AV505" s="15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9"/>
      <c r="AN506" s="9"/>
      <c r="AO506" s="9"/>
      <c r="AP506" s="9"/>
      <c r="AQ506" s="9"/>
      <c r="AR506" s="9"/>
      <c r="AS506" s="10"/>
      <c r="AT506" s="8"/>
      <c r="AU506" s="15"/>
      <c r="AV506" s="15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9"/>
      <c r="AN507" s="9"/>
      <c r="AO507" s="9"/>
      <c r="AP507" s="9"/>
      <c r="AQ507" s="9"/>
      <c r="AR507" s="9"/>
      <c r="AS507" s="10"/>
      <c r="AT507" s="8"/>
      <c r="AU507" s="15"/>
      <c r="AV507" s="15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9"/>
      <c r="AN508" s="9"/>
      <c r="AO508" s="9"/>
      <c r="AP508" s="9"/>
      <c r="AQ508" s="9"/>
      <c r="AR508" s="9"/>
      <c r="AS508" s="10"/>
      <c r="AT508" s="8"/>
      <c r="AU508" s="15"/>
      <c r="AV508" s="15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9"/>
      <c r="AN509" s="9"/>
      <c r="AO509" s="9"/>
      <c r="AP509" s="9"/>
      <c r="AQ509" s="9"/>
      <c r="AR509" s="9"/>
      <c r="AS509" s="10"/>
      <c r="AT509" s="8"/>
      <c r="AU509" s="15"/>
      <c r="AV509" s="15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9"/>
      <c r="AN510" s="9"/>
      <c r="AO510" s="9"/>
      <c r="AP510" s="9"/>
      <c r="AQ510" s="9"/>
      <c r="AR510" s="9"/>
      <c r="AS510" s="10"/>
      <c r="AT510" s="8"/>
      <c r="AU510" s="15"/>
      <c r="AV510" s="15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9"/>
      <c r="AN511" s="9"/>
      <c r="AO511" s="9"/>
      <c r="AP511" s="9"/>
      <c r="AQ511" s="9"/>
      <c r="AR511" s="9"/>
      <c r="AS511" s="10"/>
      <c r="AT511" s="8"/>
      <c r="AU511" s="15"/>
      <c r="AV511" s="15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9"/>
      <c r="AN512" s="9"/>
      <c r="AO512" s="9"/>
      <c r="AP512" s="9"/>
      <c r="AQ512" s="9"/>
      <c r="AR512" s="9"/>
      <c r="AS512" s="10"/>
      <c r="AT512" s="8"/>
      <c r="AU512" s="15"/>
      <c r="AV512" s="15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9"/>
      <c r="AN513" s="9"/>
      <c r="AO513" s="9"/>
      <c r="AP513" s="9"/>
      <c r="AQ513" s="9"/>
      <c r="AR513" s="9"/>
      <c r="AS513" s="10"/>
      <c r="AT513" s="8"/>
      <c r="AU513" s="15"/>
      <c r="AV513" s="15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9"/>
      <c r="AN514" s="9"/>
      <c r="AO514" s="9"/>
      <c r="AP514" s="9"/>
      <c r="AQ514" s="9"/>
      <c r="AR514" s="9"/>
      <c r="AS514" s="10"/>
      <c r="AT514" s="8"/>
      <c r="AU514" s="15"/>
      <c r="AV514" s="15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9"/>
      <c r="AN515" s="9"/>
      <c r="AO515" s="9"/>
      <c r="AP515" s="9"/>
      <c r="AQ515" s="9"/>
      <c r="AR515" s="9"/>
      <c r="AS515" s="10"/>
      <c r="AT515" s="8"/>
      <c r="AU515" s="15"/>
      <c r="AV515" s="15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9"/>
      <c r="AN516" s="9"/>
      <c r="AO516" s="9"/>
      <c r="AP516" s="9"/>
      <c r="AQ516" s="9"/>
      <c r="AR516" s="9"/>
      <c r="AS516" s="10"/>
      <c r="AT516" s="8"/>
      <c r="AU516" s="15"/>
      <c r="AV516" s="15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9"/>
      <c r="AN517" s="9"/>
      <c r="AO517" s="9"/>
      <c r="AP517" s="9"/>
      <c r="AQ517" s="9"/>
      <c r="AR517" s="9"/>
      <c r="AS517" s="10"/>
      <c r="AT517" s="8"/>
      <c r="AU517" s="15"/>
      <c r="AV517" s="15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9"/>
      <c r="AN518" s="9"/>
      <c r="AO518" s="9"/>
      <c r="AP518" s="9"/>
      <c r="AQ518" s="9"/>
      <c r="AR518" s="9"/>
      <c r="AS518" s="10"/>
      <c r="AT518" s="8"/>
      <c r="AU518" s="15"/>
      <c r="AV518" s="15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9"/>
      <c r="AN519" s="9"/>
      <c r="AO519" s="9"/>
      <c r="AP519" s="9"/>
      <c r="AQ519" s="9"/>
      <c r="AR519" s="9"/>
      <c r="AS519" s="10"/>
      <c r="AT519" s="8"/>
      <c r="AU519" s="15"/>
      <c r="AV519" s="15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9"/>
      <c r="AN520" s="9"/>
      <c r="AO520" s="9"/>
      <c r="AP520" s="9"/>
      <c r="AQ520" s="9"/>
      <c r="AR520" s="9"/>
      <c r="AS520" s="10"/>
      <c r="AT520" s="8"/>
      <c r="AU520" s="15"/>
      <c r="AV520" s="15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9"/>
      <c r="AN521" s="9"/>
      <c r="AO521" s="9"/>
      <c r="AP521" s="9"/>
      <c r="AQ521" s="9"/>
      <c r="AR521" s="9"/>
      <c r="AS521" s="10"/>
      <c r="AT521" s="8"/>
      <c r="AU521" s="15"/>
      <c r="AV521" s="15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9"/>
      <c r="AN522" s="9"/>
      <c r="AO522" s="9"/>
      <c r="AP522" s="9"/>
      <c r="AQ522" s="9"/>
      <c r="AR522" s="9"/>
      <c r="AS522" s="10"/>
      <c r="AT522" s="8"/>
      <c r="AU522" s="15"/>
      <c r="AV522" s="15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9"/>
      <c r="AN523" s="9"/>
      <c r="AO523" s="9"/>
      <c r="AP523" s="9"/>
      <c r="AQ523" s="9"/>
      <c r="AR523" s="9"/>
      <c r="AS523" s="10"/>
      <c r="AT523" s="8"/>
      <c r="AU523" s="15"/>
      <c r="AV523" s="15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9"/>
      <c r="AN524" s="9"/>
      <c r="AO524" s="9"/>
      <c r="AP524" s="9"/>
      <c r="AQ524" s="9"/>
      <c r="AR524" s="9"/>
      <c r="AS524" s="10"/>
      <c r="AT524" s="8"/>
      <c r="AU524" s="15"/>
      <c r="AV524" s="15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9"/>
      <c r="AN525" s="9"/>
      <c r="AO525" s="9"/>
      <c r="AP525" s="9"/>
      <c r="AQ525" s="9"/>
      <c r="AR525" s="9"/>
      <c r="AS525" s="10"/>
      <c r="AT525" s="8"/>
      <c r="AU525" s="15"/>
      <c r="AV525" s="15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9"/>
      <c r="AN526" s="9"/>
      <c r="AO526" s="9"/>
      <c r="AP526" s="9"/>
      <c r="AQ526" s="9"/>
      <c r="AR526" s="9"/>
      <c r="AS526" s="10"/>
      <c r="AT526" s="8"/>
      <c r="AU526" s="15"/>
      <c r="AV526" s="15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9"/>
      <c r="AN527" s="9"/>
      <c r="AO527" s="9"/>
      <c r="AP527" s="9"/>
      <c r="AQ527" s="9"/>
      <c r="AR527" s="9"/>
      <c r="AS527" s="10"/>
      <c r="AT527" s="8"/>
      <c r="AU527" s="15"/>
      <c r="AV527" s="15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9"/>
      <c r="AN528" s="9"/>
      <c r="AO528" s="9"/>
      <c r="AP528" s="9"/>
      <c r="AQ528" s="9"/>
      <c r="AR528" s="9"/>
      <c r="AS528" s="10"/>
      <c r="AT528" s="8"/>
      <c r="AU528" s="15"/>
      <c r="AV528" s="15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9"/>
      <c r="AN529" s="9"/>
      <c r="AO529" s="9"/>
      <c r="AP529" s="9"/>
      <c r="AQ529" s="9"/>
      <c r="AR529" s="9"/>
      <c r="AS529" s="10"/>
      <c r="AT529" s="8"/>
      <c r="AU529" s="15"/>
      <c r="AV529" s="15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9"/>
      <c r="AN530" s="9"/>
      <c r="AO530" s="9"/>
      <c r="AP530" s="9"/>
      <c r="AQ530" s="9"/>
      <c r="AR530" s="9"/>
      <c r="AS530" s="10"/>
      <c r="AT530" s="8"/>
      <c r="AU530" s="15"/>
      <c r="AV530" s="15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9"/>
      <c r="AN531" s="9"/>
      <c r="AO531" s="9"/>
      <c r="AP531" s="9"/>
      <c r="AQ531" s="9"/>
      <c r="AR531" s="9"/>
      <c r="AS531" s="10"/>
      <c r="AT531" s="8"/>
      <c r="AU531" s="15"/>
      <c r="AV531" s="15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9"/>
      <c r="AN532" s="9"/>
      <c r="AO532" s="9"/>
      <c r="AP532" s="9"/>
      <c r="AQ532" s="9"/>
      <c r="AR532" s="9"/>
      <c r="AS532" s="10"/>
      <c r="AT532" s="8"/>
      <c r="AU532" s="15"/>
      <c r="AV532" s="15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9"/>
      <c r="AN533" s="9"/>
      <c r="AO533" s="9"/>
      <c r="AP533" s="9"/>
      <c r="AQ533" s="9"/>
      <c r="AR533" s="9"/>
      <c r="AS533" s="10"/>
      <c r="AT533" s="8"/>
      <c r="AU533" s="15"/>
      <c r="AV533" s="15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9"/>
      <c r="AN534" s="9"/>
      <c r="AO534" s="9"/>
      <c r="AP534" s="9"/>
      <c r="AQ534" s="9"/>
      <c r="AR534" s="9"/>
      <c r="AS534" s="10"/>
      <c r="AT534" s="8"/>
      <c r="AU534" s="15"/>
      <c r="AV534" s="15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9"/>
      <c r="AN535" s="9"/>
      <c r="AO535" s="9"/>
      <c r="AP535" s="9"/>
      <c r="AQ535" s="9"/>
      <c r="AR535" s="9"/>
      <c r="AS535" s="10"/>
      <c r="AT535" s="8"/>
      <c r="AU535" s="15"/>
      <c r="AV535" s="15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9"/>
      <c r="AN536" s="9"/>
      <c r="AO536" s="9"/>
      <c r="AP536" s="9"/>
      <c r="AQ536" s="9"/>
      <c r="AR536" s="9"/>
      <c r="AS536" s="10"/>
      <c r="AT536" s="8"/>
      <c r="AU536" s="15"/>
      <c r="AV536" s="15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9"/>
      <c r="AN537" s="9"/>
      <c r="AO537" s="9"/>
      <c r="AP537" s="9"/>
      <c r="AQ537" s="9"/>
      <c r="AR537" s="9"/>
      <c r="AS537" s="10"/>
      <c r="AT537" s="8"/>
      <c r="AU537" s="15"/>
      <c r="AV537" s="15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9"/>
      <c r="AN538" s="9"/>
      <c r="AO538" s="9"/>
      <c r="AP538" s="9"/>
      <c r="AQ538" s="9"/>
      <c r="AR538" s="9"/>
      <c r="AS538" s="10"/>
      <c r="AT538" s="8"/>
      <c r="AU538" s="15"/>
      <c r="AV538" s="15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9"/>
      <c r="AN539" s="9"/>
      <c r="AO539" s="9"/>
      <c r="AP539" s="9"/>
      <c r="AQ539" s="9"/>
      <c r="AR539" s="9"/>
      <c r="AS539" s="10"/>
      <c r="AT539" s="8"/>
      <c r="AU539" s="15"/>
      <c r="AV539" s="15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9"/>
      <c r="AN540" s="9"/>
      <c r="AO540" s="9"/>
      <c r="AP540" s="9"/>
      <c r="AQ540" s="9"/>
      <c r="AR540" s="9"/>
      <c r="AS540" s="10"/>
      <c r="AT540" s="8"/>
      <c r="AU540" s="15"/>
      <c r="AV540" s="15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9"/>
      <c r="AN541" s="9"/>
      <c r="AO541" s="9"/>
      <c r="AP541" s="9"/>
      <c r="AQ541" s="9"/>
      <c r="AR541" s="9"/>
      <c r="AS541" s="10"/>
      <c r="AT541" s="8"/>
      <c r="AU541" s="15"/>
      <c r="AV541" s="15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9"/>
      <c r="AN542" s="9"/>
      <c r="AO542" s="9"/>
      <c r="AP542" s="9"/>
      <c r="AQ542" s="9"/>
      <c r="AR542" s="9"/>
      <c r="AS542" s="10"/>
      <c r="AT542" s="8"/>
      <c r="AU542" s="15"/>
      <c r="AV542" s="15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9"/>
      <c r="AN543" s="9"/>
      <c r="AO543" s="9"/>
      <c r="AP543" s="9"/>
      <c r="AQ543" s="9"/>
      <c r="AR543" s="9"/>
      <c r="AS543" s="10"/>
      <c r="AT543" s="8"/>
      <c r="AU543" s="15"/>
      <c r="AV543" s="15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9"/>
      <c r="AN544" s="9"/>
      <c r="AO544" s="9"/>
      <c r="AP544" s="9"/>
      <c r="AQ544" s="9"/>
      <c r="AR544" s="9"/>
      <c r="AS544" s="10"/>
      <c r="AT544" s="8"/>
      <c r="AU544" s="15"/>
      <c r="AV544" s="15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9"/>
      <c r="AN545" s="9"/>
      <c r="AO545" s="9"/>
      <c r="AP545" s="9"/>
      <c r="AQ545" s="9"/>
      <c r="AR545" s="9"/>
      <c r="AS545" s="10"/>
      <c r="AT545" s="8"/>
      <c r="AU545" s="15"/>
      <c r="AV545" s="15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9"/>
      <c r="AN546" s="9"/>
      <c r="AO546" s="9"/>
      <c r="AP546" s="9"/>
      <c r="AQ546" s="9"/>
      <c r="AR546" s="9"/>
      <c r="AS546" s="10"/>
      <c r="AT546" s="8"/>
      <c r="AU546" s="15"/>
      <c r="AV546" s="15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9"/>
      <c r="AN547" s="9"/>
      <c r="AO547" s="9"/>
      <c r="AP547" s="9"/>
      <c r="AQ547" s="9"/>
      <c r="AR547" s="9"/>
      <c r="AS547" s="10"/>
      <c r="AT547" s="8"/>
      <c r="AU547" s="15"/>
      <c r="AV547" s="15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9"/>
      <c r="AN548" s="9"/>
      <c r="AO548" s="9"/>
      <c r="AP548" s="9"/>
      <c r="AQ548" s="9"/>
      <c r="AR548" s="9"/>
      <c r="AS548" s="10"/>
      <c r="AT548" s="8"/>
      <c r="AU548" s="15"/>
      <c r="AV548" s="15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9"/>
      <c r="AN549" s="9"/>
      <c r="AO549" s="9"/>
      <c r="AP549" s="9"/>
      <c r="AQ549" s="9"/>
      <c r="AR549" s="9"/>
      <c r="AS549" s="10"/>
      <c r="AT549" s="8"/>
      <c r="AU549" s="15"/>
      <c r="AV549" s="15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9"/>
      <c r="AN550" s="9"/>
      <c r="AO550" s="9"/>
      <c r="AP550" s="9"/>
      <c r="AQ550" s="9"/>
      <c r="AR550" s="9"/>
      <c r="AS550" s="10"/>
      <c r="AT550" s="8"/>
      <c r="AU550" s="15"/>
      <c r="AV550" s="15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9"/>
      <c r="AN551" s="9"/>
      <c r="AO551" s="9"/>
      <c r="AP551" s="9"/>
      <c r="AQ551" s="9"/>
      <c r="AR551" s="9"/>
      <c r="AS551" s="10"/>
      <c r="AT551" s="8"/>
      <c r="AU551" s="15"/>
      <c r="AV551" s="15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9"/>
      <c r="AN552" s="9"/>
      <c r="AO552" s="9"/>
      <c r="AP552" s="9"/>
      <c r="AQ552" s="9"/>
      <c r="AR552" s="9"/>
      <c r="AS552" s="10"/>
      <c r="AT552" s="8"/>
      <c r="AU552" s="15"/>
      <c r="AV552" s="15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9"/>
      <c r="AN553" s="9"/>
      <c r="AO553" s="9"/>
      <c r="AP553" s="9"/>
      <c r="AQ553" s="9"/>
      <c r="AR553" s="9"/>
      <c r="AS553" s="10"/>
      <c r="AT553" s="8"/>
      <c r="AU553" s="15"/>
      <c r="AV553" s="15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9"/>
      <c r="AN554" s="9"/>
      <c r="AO554" s="9"/>
      <c r="AP554" s="9"/>
      <c r="AQ554" s="9"/>
      <c r="AR554" s="9"/>
      <c r="AS554" s="10"/>
      <c r="AT554" s="8"/>
      <c r="AU554" s="15"/>
      <c r="AV554" s="15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9"/>
      <c r="AN555" s="9"/>
      <c r="AO555" s="9"/>
      <c r="AP555" s="9"/>
      <c r="AQ555" s="9"/>
      <c r="AR555" s="9"/>
      <c r="AS555" s="10"/>
      <c r="AT555" s="8"/>
      <c r="AU555" s="15"/>
      <c r="AV555" s="15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9"/>
      <c r="AN556" s="9"/>
      <c r="AO556" s="9"/>
      <c r="AP556" s="9"/>
      <c r="AQ556" s="9"/>
      <c r="AR556" s="9"/>
      <c r="AS556" s="10"/>
      <c r="AT556" s="8"/>
      <c r="AU556" s="15"/>
      <c r="AV556" s="15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9"/>
      <c r="AN557" s="9"/>
      <c r="AO557" s="9"/>
      <c r="AP557" s="9"/>
      <c r="AQ557" s="9"/>
      <c r="AR557" s="9"/>
      <c r="AS557" s="10"/>
      <c r="AT557" s="8"/>
      <c r="AU557" s="15"/>
      <c r="AV557" s="15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9"/>
      <c r="AN558" s="9"/>
      <c r="AO558" s="9"/>
      <c r="AP558" s="9"/>
      <c r="AQ558" s="9"/>
      <c r="AR558" s="9"/>
      <c r="AS558" s="10"/>
      <c r="AT558" s="8"/>
      <c r="AU558" s="15"/>
      <c r="AV558" s="15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9"/>
      <c r="AN559" s="9"/>
      <c r="AO559" s="9"/>
      <c r="AP559" s="9"/>
      <c r="AQ559" s="9"/>
      <c r="AR559" s="9"/>
      <c r="AS559" s="10"/>
      <c r="AT559" s="8"/>
      <c r="AU559" s="15"/>
      <c r="AV559" s="15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9"/>
      <c r="AN560" s="9"/>
      <c r="AO560" s="9"/>
      <c r="AP560" s="9"/>
      <c r="AQ560" s="9"/>
      <c r="AR560" s="9"/>
      <c r="AS560" s="10"/>
      <c r="AT560" s="8"/>
      <c r="AU560" s="15"/>
      <c r="AV560" s="15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9"/>
      <c r="AN561" s="9"/>
      <c r="AO561" s="9"/>
      <c r="AP561" s="9"/>
      <c r="AQ561" s="9"/>
      <c r="AR561" s="9"/>
      <c r="AS561" s="10"/>
      <c r="AT561" s="8"/>
      <c r="AU561" s="15"/>
      <c r="AV561" s="15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9"/>
      <c r="AN562" s="9"/>
      <c r="AO562" s="9"/>
      <c r="AP562" s="9"/>
      <c r="AQ562" s="9"/>
      <c r="AR562" s="9"/>
      <c r="AS562" s="10"/>
      <c r="AT562" s="8"/>
      <c r="AU562" s="15"/>
      <c r="AV562" s="15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9"/>
      <c r="AN563" s="9"/>
      <c r="AO563" s="9"/>
      <c r="AP563" s="9"/>
      <c r="AQ563" s="9"/>
      <c r="AR563" s="9"/>
      <c r="AS563" s="10"/>
      <c r="AT563" s="8"/>
      <c r="AU563" s="15"/>
      <c r="AV563" s="15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9"/>
      <c r="AN564" s="9"/>
      <c r="AO564" s="9"/>
      <c r="AP564" s="9"/>
      <c r="AQ564" s="9"/>
      <c r="AR564" s="9"/>
      <c r="AS564" s="10"/>
      <c r="AT564" s="8"/>
      <c r="AU564" s="15"/>
      <c r="AV564" s="15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9"/>
      <c r="AN565" s="9"/>
      <c r="AO565" s="9"/>
      <c r="AP565" s="9"/>
      <c r="AQ565" s="9"/>
      <c r="AR565" s="9"/>
      <c r="AS565" s="10"/>
      <c r="AT565" s="8"/>
      <c r="AU565" s="15"/>
      <c r="AV565" s="15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9"/>
      <c r="AN566" s="9"/>
      <c r="AO566" s="9"/>
      <c r="AP566" s="9"/>
      <c r="AQ566" s="9"/>
      <c r="AR566" s="9"/>
      <c r="AS566" s="10"/>
      <c r="AT566" s="8"/>
      <c r="AU566" s="15"/>
      <c r="AV566" s="15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9"/>
      <c r="AN567" s="9"/>
      <c r="AO567" s="9"/>
      <c r="AP567" s="9"/>
      <c r="AQ567" s="9"/>
      <c r="AR567" s="9"/>
      <c r="AS567" s="10"/>
      <c r="AT567" s="8"/>
      <c r="AU567" s="15"/>
      <c r="AV567" s="15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9"/>
      <c r="AN568" s="9"/>
      <c r="AO568" s="9"/>
      <c r="AP568" s="9"/>
      <c r="AQ568" s="9"/>
      <c r="AR568" s="9"/>
      <c r="AS568" s="10"/>
      <c r="AT568" s="8"/>
      <c r="AU568" s="15"/>
      <c r="AV568" s="15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9"/>
      <c r="AN569" s="9"/>
      <c r="AO569" s="9"/>
      <c r="AP569" s="9"/>
      <c r="AQ569" s="9"/>
      <c r="AR569" s="9"/>
      <c r="AS569" s="10"/>
      <c r="AT569" s="8"/>
      <c r="AU569" s="15"/>
      <c r="AV569" s="15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9"/>
      <c r="AN570" s="9"/>
      <c r="AO570" s="9"/>
      <c r="AP570" s="9"/>
      <c r="AQ570" s="9"/>
      <c r="AR570" s="9"/>
      <c r="AS570" s="10"/>
      <c r="AT570" s="8"/>
      <c r="AU570" s="15"/>
      <c r="AV570" s="15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9"/>
      <c r="AN571" s="9"/>
      <c r="AO571" s="9"/>
      <c r="AP571" s="9"/>
      <c r="AQ571" s="9"/>
      <c r="AR571" s="9"/>
      <c r="AS571" s="10"/>
      <c r="AT571" s="8"/>
      <c r="AU571" s="15"/>
      <c r="AV571" s="15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9"/>
      <c r="AN572" s="9"/>
      <c r="AO572" s="9"/>
      <c r="AP572" s="9"/>
      <c r="AQ572" s="9"/>
      <c r="AR572" s="9"/>
      <c r="AS572" s="10"/>
      <c r="AT572" s="8"/>
      <c r="AU572" s="15"/>
      <c r="AV572" s="15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9"/>
      <c r="AN573" s="9"/>
      <c r="AO573" s="9"/>
      <c r="AP573" s="9"/>
      <c r="AQ573" s="9"/>
      <c r="AR573" s="9"/>
      <c r="AS573" s="10"/>
      <c r="AT573" s="8"/>
      <c r="AU573" s="15"/>
      <c r="AV573" s="15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9"/>
      <c r="AN574" s="9"/>
      <c r="AO574" s="9"/>
      <c r="AP574" s="9"/>
      <c r="AQ574" s="9"/>
      <c r="AR574" s="9"/>
      <c r="AS574" s="10"/>
      <c r="AT574" s="8"/>
      <c r="AU574" s="15"/>
      <c r="AV574" s="15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9"/>
      <c r="AN575" s="9"/>
      <c r="AO575" s="9"/>
      <c r="AP575" s="9"/>
      <c r="AQ575" s="9"/>
      <c r="AR575" s="9"/>
      <c r="AS575" s="10"/>
      <c r="AT575" s="8"/>
      <c r="AU575" s="15"/>
      <c r="AV575" s="15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9"/>
      <c r="AN576" s="9"/>
      <c r="AO576" s="9"/>
      <c r="AP576" s="9"/>
      <c r="AQ576" s="9"/>
      <c r="AR576" s="9"/>
      <c r="AS576" s="10"/>
      <c r="AT576" s="8"/>
      <c r="AU576" s="15"/>
      <c r="AV576" s="15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9"/>
      <c r="AN577" s="9"/>
      <c r="AO577" s="9"/>
      <c r="AP577" s="9"/>
      <c r="AQ577" s="9"/>
      <c r="AR577" s="9"/>
      <c r="AS577" s="10"/>
      <c r="AT577" s="8"/>
      <c r="AU577" s="15"/>
      <c r="AV577" s="15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9"/>
      <c r="AN578" s="9"/>
      <c r="AO578" s="9"/>
      <c r="AP578" s="9"/>
      <c r="AQ578" s="9"/>
      <c r="AR578" s="9"/>
      <c r="AS578" s="10"/>
      <c r="AT578" s="8"/>
      <c r="AU578" s="15"/>
      <c r="AV578" s="15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9"/>
      <c r="AN579" s="9"/>
      <c r="AO579" s="9"/>
      <c r="AP579" s="9"/>
      <c r="AQ579" s="9"/>
      <c r="AR579" s="9"/>
      <c r="AS579" s="10"/>
      <c r="AT579" s="8"/>
      <c r="AU579" s="15"/>
      <c r="AV579" s="15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9"/>
      <c r="AN580" s="9"/>
      <c r="AO580" s="9"/>
      <c r="AP580" s="9"/>
      <c r="AQ580" s="9"/>
      <c r="AR580" s="9"/>
      <c r="AS580" s="10"/>
      <c r="AT580" s="8"/>
      <c r="AU580" s="15"/>
      <c r="AV580" s="15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9"/>
      <c r="AN581" s="9"/>
      <c r="AO581" s="9"/>
      <c r="AP581" s="9"/>
      <c r="AQ581" s="9"/>
      <c r="AR581" s="9"/>
      <c r="AS581" s="10"/>
      <c r="AT581" s="8"/>
      <c r="AU581" s="15"/>
      <c r="AV581" s="15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9"/>
      <c r="AN582" s="9"/>
      <c r="AO582" s="9"/>
      <c r="AP582" s="9"/>
      <c r="AQ582" s="9"/>
      <c r="AR582" s="9"/>
      <c r="AS582" s="10"/>
      <c r="AT582" s="8"/>
      <c r="AU582" s="15"/>
      <c r="AV582" s="15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9"/>
      <c r="AN583" s="9"/>
      <c r="AO583" s="9"/>
      <c r="AP583" s="9"/>
      <c r="AQ583" s="9"/>
      <c r="AR583" s="9"/>
      <c r="AS583" s="10"/>
      <c r="AT583" s="8"/>
      <c r="AU583" s="15"/>
      <c r="AV583" s="15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9"/>
      <c r="AN584" s="9"/>
      <c r="AO584" s="9"/>
      <c r="AP584" s="9"/>
      <c r="AQ584" s="9"/>
      <c r="AR584" s="9"/>
      <c r="AS584" s="10"/>
      <c r="AT584" s="8"/>
      <c r="AU584" s="15"/>
      <c r="AV584" s="15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9"/>
      <c r="AN585" s="9"/>
      <c r="AO585" s="9"/>
      <c r="AP585" s="9"/>
      <c r="AQ585" s="9"/>
      <c r="AR585" s="9"/>
      <c r="AS585" s="10"/>
      <c r="AT585" s="8"/>
      <c r="AU585" s="15"/>
      <c r="AV585" s="15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9"/>
      <c r="AN586" s="9"/>
      <c r="AO586" s="9"/>
      <c r="AP586" s="9"/>
      <c r="AQ586" s="9"/>
      <c r="AR586" s="9"/>
      <c r="AS586" s="10"/>
      <c r="AT586" s="8"/>
      <c r="AU586" s="15"/>
      <c r="AV586" s="15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9"/>
      <c r="AN587" s="9"/>
      <c r="AO587" s="9"/>
      <c r="AP587" s="9"/>
      <c r="AQ587" s="9"/>
      <c r="AR587" s="9"/>
      <c r="AS587" s="10"/>
      <c r="AT587" s="8"/>
      <c r="AU587" s="15"/>
      <c r="AV587" s="15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9"/>
      <c r="AN588" s="9"/>
      <c r="AO588" s="9"/>
      <c r="AP588" s="9"/>
      <c r="AQ588" s="9"/>
      <c r="AR588" s="9"/>
      <c r="AS588" s="10"/>
      <c r="AT588" s="8"/>
      <c r="AU588" s="15"/>
      <c r="AV588" s="15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9"/>
      <c r="AN589" s="9"/>
      <c r="AO589" s="9"/>
      <c r="AP589" s="9"/>
      <c r="AQ589" s="9"/>
      <c r="AR589" s="9"/>
      <c r="AS589" s="10"/>
      <c r="AT589" s="8"/>
      <c r="AU589" s="15"/>
      <c r="AV589" s="15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9"/>
      <c r="AN590" s="9"/>
      <c r="AO590" s="9"/>
      <c r="AP590" s="9"/>
      <c r="AQ590" s="9"/>
      <c r="AR590" s="9"/>
      <c r="AS590" s="10"/>
      <c r="AT590" s="8"/>
      <c r="AU590" s="15"/>
      <c r="AV590" s="15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9"/>
      <c r="AN591" s="9"/>
      <c r="AO591" s="9"/>
      <c r="AP591" s="9"/>
      <c r="AQ591" s="9"/>
      <c r="AR591" s="9"/>
      <c r="AS591" s="10"/>
      <c r="AT591" s="8"/>
      <c r="AU591" s="15"/>
      <c r="AV591" s="15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9"/>
      <c r="AN592" s="9"/>
      <c r="AO592" s="9"/>
      <c r="AP592" s="9"/>
      <c r="AQ592" s="9"/>
      <c r="AR592" s="9"/>
      <c r="AS592" s="10"/>
      <c r="AT592" s="8"/>
      <c r="AU592" s="15"/>
      <c r="AV592" s="15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9"/>
      <c r="AN593" s="9"/>
      <c r="AO593" s="9"/>
      <c r="AP593" s="9"/>
      <c r="AQ593" s="9"/>
      <c r="AR593" s="9"/>
      <c r="AS593" s="10"/>
      <c r="AT593" s="8"/>
      <c r="AU593" s="15"/>
      <c r="AV593" s="15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9"/>
      <c r="AN594" s="9"/>
      <c r="AO594" s="9"/>
      <c r="AP594" s="9"/>
      <c r="AQ594" s="9"/>
      <c r="AR594" s="9"/>
      <c r="AS594" s="10"/>
      <c r="AT594" s="8"/>
      <c r="AU594" s="15"/>
      <c r="AV594" s="15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9"/>
      <c r="AN595" s="9"/>
      <c r="AO595" s="9"/>
      <c r="AP595" s="9"/>
      <c r="AQ595" s="9"/>
      <c r="AR595" s="9"/>
      <c r="AS595" s="10"/>
      <c r="AT595" s="8"/>
      <c r="AU595" s="15"/>
      <c r="AV595" s="15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9"/>
      <c r="AN596" s="9"/>
      <c r="AO596" s="9"/>
      <c r="AP596" s="9"/>
      <c r="AQ596" s="9"/>
      <c r="AR596" s="9"/>
      <c r="AS596" s="10"/>
      <c r="AT596" s="8"/>
      <c r="AU596" s="15"/>
      <c r="AV596" s="15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9"/>
      <c r="AN597" s="9"/>
      <c r="AO597" s="9"/>
      <c r="AP597" s="9"/>
      <c r="AQ597" s="9"/>
      <c r="AR597" s="9"/>
      <c r="AS597" s="10"/>
      <c r="AT597" s="8"/>
      <c r="AU597" s="15"/>
      <c r="AV597" s="15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9"/>
      <c r="AN598" s="9"/>
      <c r="AO598" s="9"/>
      <c r="AP598" s="9"/>
      <c r="AQ598" s="9"/>
      <c r="AR598" s="9"/>
      <c r="AS598" s="10"/>
      <c r="AT598" s="8"/>
      <c r="AU598" s="15"/>
      <c r="AV598" s="15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9"/>
      <c r="AN599" s="9"/>
      <c r="AO599" s="9"/>
      <c r="AP599" s="9"/>
      <c r="AQ599" s="9"/>
      <c r="AR599" s="9"/>
      <c r="AS599" s="10"/>
      <c r="AT599" s="8"/>
      <c r="AU599" s="15"/>
      <c r="AV599" s="15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9"/>
      <c r="AN600" s="9"/>
      <c r="AO600" s="9"/>
      <c r="AP600" s="9"/>
      <c r="AQ600" s="9"/>
      <c r="AR600" s="9"/>
      <c r="AS600" s="10"/>
      <c r="AT600" s="8"/>
      <c r="AU600" s="15"/>
      <c r="AV600" s="15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9"/>
      <c r="AN601" s="9"/>
      <c r="AO601" s="9"/>
      <c r="AP601" s="9"/>
      <c r="AQ601" s="9"/>
      <c r="AR601" s="9"/>
      <c r="AS601" s="10"/>
      <c r="AT601" s="8"/>
      <c r="AU601" s="15"/>
      <c r="AV601" s="15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9"/>
      <c r="AN602" s="9"/>
      <c r="AO602" s="9"/>
      <c r="AP602" s="9"/>
      <c r="AQ602" s="9"/>
      <c r="AR602" s="9"/>
      <c r="AS602" s="10"/>
      <c r="AT602" s="8"/>
      <c r="AU602" s="15"/>
      <c r="AV602" s="15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9"/>
      <c r="AN603" s="9"/>
      <c r="AO603" s="9"/>
      <c r="AP603" s="9"/>
      <c r="AQ603" s="9"/>
      <c r="AR603" s="9"/>
      <c r="AS603" s="10"/>
      <c r="AT603" s="8"/>
      <c r="AU603" s="15"/>
      <c r="AV603" s="15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9"/>
      <c r="AN604" s="9"/>
      <c r="AO604" s="9"/>
      <c r="AP604" s="9"/>
      <c r="AQ604" s="9"/>
      <c r="AR604" s="9"/>
      <c r="AS604" s="10"/>
      <c r="AT604" s="8"/>
      <c r="AU604" s="15"/>
      <c r="AV604" s="15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9"/>
      <c r="AN605" s="9"/>
      <c r="AO605" s="9"/>
      <c r="AP605" s="9"/>
      <c r="AQ605" s="9"/>
      <c r="AR605" s="9"/>
      <c r="AS605" s="10"/>
      <c r="AT605" s="8"/>
      <c r="AU605" s="15"/>
      <c r="AV605" s="15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9"/>
      <c r="AN606" s="9"/>
      <c r="AO606" s="9"/>
      <c r="AP606" s="9"/>
      <c r="AQ606" s="9"/>
      <c r="AR606" s="9"/>
      <c r="AS606" s="10"/>
      <c r="AT606" s="8"/>
      <c r="AU606" s="15"/>
      <c r="AV606" s="15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9"/>
      <c r="AN607" s="9"/>
      <c r="AO607" s="9"/>
      <c r="AP607" s="9"/>
      <c r="AQ607" s="9"/>
      <c r="AR607" s="9"/>
      <c r="AS607" s="10"/>
      <c r="AT607" s="8"/>
      <c r="AU607" s="15"/>
      <c r="AV607" s="15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9"/>
      <c r="AN608" s="9"/>
      <c r="AO608" s="9"/>
      <c r="AP608" s="9"/>
      <c r="AQ608" s="9"/>
      <c r="AR608" s="9"/>
      <c r="AS608" s="10"/>
      <c r="AT608" s="8"/>
      <c r="AU608" s="15"/>
      <c r="AV608" s="15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9"/>
      <c r="AN609" s="9"/>
      <c r="AO609" s="9"/>
      <c r="AP609" s="9"/>
      <c r="AQ609" s="9"/>
      <c r="AR609" s="9"/>
      <c r="AS609" s="10"/>
      <c r="AT609" s="8"/>
      <c r="AU609" s="15"/>
      <c r="AV609" s="15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9"/>
      <c r="AN610" s="9"/>
      <c r="AO610" s="9"/>
      <c r="AP610" s="9"/>
      <c r="AQ610" s="9"/>
      <c r="AR610" s="9"/>
      <c r="AS610" s="10"/>
      <c r="AT610" s="8"/>
      <c r="AU610" s="15"/>
      <c r="AV610" s="15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9"/>
      <c r="AN611" s="9"/>
      <c r="AO611" s="9"/>
      <c r="AP611" s="9"/>
      <c r="AQ611" s="9"/>
      <c r="AR611" s="9"/>
      <c r="AS611" s="10"/>
      <c r="AT611" s="8"/>
      <c r="AU611" s="15"/>
      <c r="AV611" s="15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9"/>
      <c r="AN612" s="9"/>
      <c r="AO612" s="9"/>
      <c r="AP612" s="9"/>
      <c r="AQ612" s="9"/>
      <c r="AR612" s="9"/>
      <c r="AS612" s="10"/>
      <c r="AT612" s="8"/>
      <c r="AU612" s="15"/>
      <c r="AV612" s="15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9"/>
      <c r="AN613" s="9"/>
      <c r="AO613" s="9"/>
      <c r="AP613" s="9"/>
      <c r="AQ613" s="9"/>
      <c r="AR613" s="9"/>
      <c r="AS613" s="10"/>
      <c r="AT613" s="8"/>
      <c r="AU613" s="15"/>
      <c r="AV613" s="15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9"/>
      <c r="AN614" s="9"/>
      <c r="AO614" s="9"/>
      <c r="AP614" s="9"/>
      <c r="AQ614" s="9"/>
      <c r="AR614" s="9"/>
      <c r="AS614" s="10"/>
      <c r="AT614" s="8"/>
      <c r="AU614" s="15"/>
      <c r="AV614" s="15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9"/>
      <c r="AN615" s="9"/>
      <c r="AO615" s="9"/>
      <c r="AP615" s="9"/>
      <c r="AQ615" s="9"/>
      <c r="AR615" s="9"/>
      <c r="AS615" s="10"/>
      <c r="AT615" s="8"/>
      <c r="AU615" s="15"/>
      <c r="AV615" s="15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9"/>
      <c r="AN616" s="9"/>
      <c r="AO616" s="9"/>
      <c r="AP616" s="9"/>
      <c r="AQ616" s="9"/>
      <c r="AR616" s="9"/>
      <c r="AS616" s="10"/>
      <c r="AT616" s="8"/>
      <c r="AU616" s="15"/>
      <c r="AV616" s="15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9"/>
      <c r="AN617" s="9"/>
      <c r="AO617" s="9"/>
      <c r="AP617" s="9"/>
      <c r="AQ617" s="9"/>
      <c r="AR617" s="9"/>
      <c r="AS617" s="10"/>
      <c r="AT617" s="8"/>
      <c r="AU617" s="15"/>
      <c r="AV617" s="15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9"/>
      <c r="AN618" s="9"/>
      <c r="AO618" s="9"/>
      <c r="AP618" s="9"/>
      <c r="AQ618" s="9"/>
      <c r="AR618" s="9"/>
      <c r="AS618" s="10"/>
      <c r="AT618" s="8"/>
      <c r="AU618" s="15"/>
      <c r="AV618" s="15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9"/>
      <c r="AN619" s="9"/>
      <c r="AO619" s="9"/>
      <c r="AP619" s="9"/>
      <c r="AQ619" s="9"/>
      <c r="AR619" s="9"/>
      <c r="AS619" s="10"/>
      <c r="AT619" s="8"/>
      <c r="AU619" s="15"/>
      <c r="AV619" s="15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9"/>
      <c r="AN620" s="9"/>
      <c r="AO620" s="9"/>
      <c r="AP620" s="9"/>
      <c r="AQ620" s="9"/>
      <c r="AR620" s="9"/>
      <c r="AS620" s="10"/>
      <c r="AT620" s="8"/>
      <c r="AU620" s="15"/>
      <c r="AV620" s="15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9"/>
      <c r="AN621" s="9"/>
      <c r="AO621" s="9"/>
      <c r="AP621" s="9"/>
      <c r="AQ621" s="9"/>
      <c r="AR621" s="9"/>
      <c r="AS621" s="10"/>
      <c r="AT621" s="8"/>
      <c r="AU621" s="15"/>
      <c r="AV621" s="15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9"/>
      <c r="AN622" s="9"/>
      <c r="AO622" s="9"/>
      <c r="AP622" s="9"/>
      <c r="AQ622" s="9"/>
      <c r="AR622" s="9"/>
      <c r="AS622" s="10"/>
      <c r="AT622" s="8"/>
      <c r="AU622" s="15"/>
      <c r="AV622" s="15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9"/>
      <c r="AN623" s="9"/>
      <c r="AO623" s="9"/>
      <c r="AP623" s="9"/>
      <c r="AQ623" s="9"/>
      <c r="AR623" s="9"/>
      <c r="AS623" s="10"/>
      <c r="AT623" s="8"/>
      <c r="AU623" s="15"/>
      <c r="AV623" s="15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9"/>
      <c r="AN624" s="9"/>
      <c r="AO624" s="9"/>
      <c r="AP624" s="9"/>
      <c r="AQ624" s="9"/>
      <c r="AR624" s="9"/>
      <c r="AS624" s="10"/>
      <c r="AT624" s="8"/>
      <c r="AU624" s="15"/>
      <c r="AV624" s="15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9"/>
      <c r="AN625" s="9"/>
      <c r="AO625" s="9"/>
      <c r="AP625" s="9"/>
      <c r="AQ625" s="9"/>
      <c r="AR625" s="9"/>
      <c r="AS625" s="10"/>
      <c r="AT625" s="8"/>
      <c r="AU625" s="15"/>
      <c r="AV625" s="15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9"/>
      <c r="AN626" s="9"/>
      <c r="AO626" s="9"/>
      <c r="AP626" s="9"/>
      <c r="AQ626" s="9"/>
      <c r="AR626" s="9"/>
      <c r="AS626" s="10"/>
      <c r="AT626" s="8"/>
      <c r="AU626" s="15"/>
      <c r="AV626" s="15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9"/>
      <c r="AN627" s="9"/>
      <c r="AO627" s="9"/>
      <c r="AP627" s="9"/>
      <c r="AQ627" s="9"/>
      <c r="AR627" s="9"/>
      <c r="AS627" s="10"/>
      <c r="AT627" s="8"/>
      <c r="AU627" s="15"/>
      <c r="AV627" s="15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9"/>
      <c r="AN628" s="9"/>
      <c r="AO628" s="9"/>
      <c r="AP628" s="9"/>
      <c r="AQ628" s="9"/>
      <c r="AR628" s="9"/>
      <c r="AS628" s="10"/>
      <c r="AT628" s="8"/>
      <c r="AU628" s="15"/>
      <c r="AV628" s="15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9"/>
      <c r="AN629" s="9"/>
      <c r="AO629" s="9"/>
      <c r="AP629" s="9"/>
      <c r="AQ629" s="9"/>
      <c r="AR629" s="9"/>
      <c r="AS629" s="10"/>
      <c r="AT629" s="8"/>
      <c r="AU629" s="15"/>
      <c r="AV629" s="15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9"/>
      <c r="AN630" s="9"/>
      <c r="AO630" s="9"/>
      <c r="AP630" s="9"/>
      <c r="AQ630" s="9"/>
      <c r="AR630" s="9"/>
      <c r="AS630" s="10"/>
      <c r="AT630" s="8"/>
      <c r="AU630" s="15"/>
      <c r="AV630" s="15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9"/>
      <c r="AN631" s="9"/>
      <c r="AO631" s="9"/>
      <c r="AP631" s="9"/>
      <c r="AQ631" s="9"/>
      <c r="AR631" s="9"/>
      <c r="AS631" s="10"/>
      <c r="AT631" s="8"/>
      <c r="AU631" s="15"/>
      <c r="AV631" s="15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9"/>
      <c r="AN632" s="9"/>
      <c r="AO632" s="9"/>
      <c r="AP632" s="9"/>
      <c r="AQ632" s="9"/>
      <c r="AR632" s="9"/>
      <c r="AS632" s="10"/>
      <c r="AT632" s="8"/>
      <c r="AU632" s="15"/>
      <c r="AV632" s="15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9"/>
      <c r="AN633" s="9"/>
      <c r="AO633" s="9"/>
      <c r="AP633" s="9"/>
      <c r="AQ633" s="9"/>
      <c r="AR633" s="9"/>
      <c r="AS633" s="10"/>
      <c r="AT633" s="8"/>
      <c r="AU633" s="15"/>
      <c r="AV633" s="15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9"/>
      <c r="AN634" s="9"/>
      <c r="AO634" s="9"/>
      <c r="AP634" s="9"/>
      <c r="AQ634" s="9"/>
      <c r="AR634" s="9"/>
      <c r="AS634" s="10"/>
      <c r="AT634" s="8"/>
      <c r="AU634" s="15"/>
      <c r="AV634" s="15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9"/>
      <c r="AN635" s="9"/>
      <c r="AO635" s="9"/>
      <c r="AP635" s="9"/>
      <c r="AQ635" s="9"/>
      <c r="AR635" s="9"/>
      <c r="AS635" s="10"/>
      <c r="AT635" s="8"/>
      <c r="AU635" s="15"/>
      <c r="AV635" s="15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9"/>
      <c r="AN636" s="9"/>
      <c r="AO636" s="9"/>
      <c r="AP636" s="9"/>
      <c r="AQ636" s="9"/>
      <c r="AR636" s="9"/>
      <c r="AS636" s="10"/>
      <c r="AT636" s="8"/>
      <c r="AU636" s="15"/>
      <c r="AV636" s="15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9"/>
      <c r="AN637" s="9"/>
      <c r="AO637" s="9"/>
      <c r="AP637" s="9"/>
      <c r="AQ637" s="9"/>
      <c r="AR637" s="9"/>
      <c r="AS637" s="10"/>
      <c r="AT637" s="8"/>
      <c r="AU637" s="15"/>
      <c r="AV637" s="15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9"/>
      <c r="AN638" s="9"/>
      <c r="AO638" s="9"/>
      <c r="AP638" s="9"/>
      <c r="AQ638" s="9"/>
      <c r="AR638" s="9"/>
      <c r="AS638" s="10"/>
      <c r="AT638" s="8"/>
      <c r="AU638" s="15"/>
      <c r="AV638" s="15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9"/>
      <c r="AN639" s="9"/>
      <c r="AO639" s="9"/>
      <c r="AP639" s="9"/>
      <c r="AQ639" s="9"/>
      <c r="AR639" s="9"/>
      <c r="AS639" s="10"/>
      <c r="AT639" s="8"/>
      <c r="AU639" s="15"/>
      <c r="AV639" s="15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9"/>
      <c r="AN640" s="9"/>
      <c r="AO640" s="9"/>
      <c r="AP640" s="9"/>
      <c r="AQ640" s="9"/>
      <c r="AR640" s="9"/>
      <c r="AS640" s="10"/>
      <c r="AT640" s="8"/>
      <c r="AU640" s="15"/>
      <c r="AV640" s="15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9"/>
      <c r="AN641" s="9"/>
      <c r="AO641" s="9"/>
      <c r="AP641" s="9"/>
      <c r="AQ641" s="9"/>
      <c r="AR641" s="9"/>
      <c r="AS641" s="10"/>
      <c r="AT641" s="8"/>
      <c r="AU641" s="15"/>
      <c r="AV641" s="15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9"/>
      <c r="AN642" s="9"/>
      <c r="AO642" s="9"/>
      <c r="AP642" s="9"/>
      <c r="AQ642" s="9"/>
      <c r="AR642" s="9"/>
      <c r="AS642" s="10"/>
      <c r="AT642" s="8"/>
      <c r="AU642" s="15"/>
      <c r="AV642" s="15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9"/>
      <c r="AN643" s="9"/>
      <c r="AO643" s="9"/>
      <c r="AP643" s="9"/>
      <c r="AQ643" s="9"/>
      <c r="AR643" s="9"/>
      <c r="AS643" s="10"/>
      <c r="AT643" s="8"/>
      <c r="AU643" s="15"/>
      <c r="AV643" s="15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9"/>
      <c r="AN644" s="9"/>
      <c r="AO644" s="9"/>
      <c r="AP644" s="9"/>
      <c r="AQ644" s="9"/>
      <c r="AR644" s="9"/>
      <c r="AS644" s="10"/>
      <c r="AT644" s="8"/>
      <c r="AU644" s="15"/>
      <c r="AV644" s="15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9"/>
      <c r="AN645" s="9"/>
      <c r="AO645" s="9"/>
      <c r="AP645" s="9"/>
      <c r="AQ645" s="9"/>
      <c r="AR645" s="9"/>
      <c r="AS645" s="10"/>
      <c r="AT645" s="8"/>
      <c r="AU645" s="15"/>
      <c r="AV645" s="15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9"/>
      <c r="AN646" s="9"/>
      <c r="AO646" s="9"/>
      <c r="AP646" s="9"/>
      <c r="AQ646" s="9"/>
      <c r="AR646" s="9"/>
      <c r="AS646" s="10"/>
      <c r="AT646" s="8"/>
      <c r="AU646" s="15"/>
      <c r="AV646" s="15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9"/>
      <c r="AN647" s="9"/>
      <c r="AO647" s="9"/>
      <c r="AP647" s="9"/>
      <c r="AQ647" s="9"/>
      <c r="AR647" s="9"/>
      <c r="AS647" s="10"/>
      <c r="AT647" s="8"/>
      <c r="AU647" s="15"/>
      <c r="AV647" s="15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9"/>
      <c r="AN648" s="9"/>
      <c r="AO648" s="9"/>
      <c r="AP648" s="9"/>
      <c r="AQ648" s="9"/>
      <c r="AR648" s="9"/>
      <c r="AS648" s="10"/>
      <c r="AT648" s="8"/>
      <c r="AU648" s="15"/>
      <c r="AV648" s="15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9"/>
      <c r="AN649" s="9"/>
      <c r="AO649" s="9"/>
      <c r="AP649" s="9"/>
      <c r="AQ649" s="9"/>
      <c r="AR649" s="9"/>
      <c r="AS649" s="10"/>
      <c r="AT649" s="8"/>
      <c r="AU649" s="15"/>
      <c r="AV649" s="15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9"/>
      <c r="AN650" s="9"/>
      <c r="AO650" s="9"/>
      <c r="AP650" s="9"/>
      <c r="AQ650" s="9"/>
      <c r="AR650" s="9"/>
      <c r="AS650" s="10"/>
      <c r="AT650" s="8"/>
      <c r="AU650" s="15"/>
      <c r="AV650" s="15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9"/>
      <c r="AN651" s="9"/>
      <c r="AO651" s="9"/>
      <c r="AP651" s="9"/>
      <c r="AQ651" s="9"/>
      <c r="AR651" s="9"/>
      <c r="AS651" s="10"/>
      <c r="AT651" s="8"/>
      <c r="AU651" s="15"/>
      <c r="AV651" s="15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9"/>
      <c r="AN652" s="9"/>
      <c r="AO652" s="9"/>
      <c r="AP652" s="9"/>
      <c r="AQ652" s="9"/>
      <c r="AR652" s="9"/>
      <c r="AS652" s="10"/>
      <c r="AT652" s="8"/>
      <c r="AU652" s="15"/>
      <c r="AV652" s="15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9"/>
      <c r="AN653" s="9"/>
      <c r="AO653" s="9"/>
      <c r="AP653" s="9"/>
      <c r="AQ653" s="9"/>
      <c r="AR653" s="9"/>
      <c r="AS653" s="10"/>
      <c r="AT653" s="8"/>
      <c r="AU653" s="15"/>
      <c r="AV653" s="15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9"/>
      <c r="AN654" s="9"/>
      <c r="AO654" s="9"/>
      <c r="AP654" s="9"/>
      <c r="AQ654" s="9"/>
      <c r="AR654" s="9"/>
      <c r="AS654" s="10"/>
      <c r="AT654" s="8"/>
      <c r="AU654" s="15"/>
      <c r="AV654" s="15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9"/>
      <c r="AN655" s="9"/>
      <c r="AO655" s="9"/>
      <c r="AP655" s="9"/>
      <c r="AQ655" s="9"/>
      <c r="AR655" s="9"/>
      <c r="AS655" s="10"/>
      <c r="AT655" s="8"/>
      <c r="AU655" s="15"/>
      <c r="AV655" s="15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9"/>
      <c r="AN656" s="9"/>
      <c r="AO656" s="9"/>
      <c r="AP656" s="9"/>
      <c r="AQ656" s="9"/>
      <c r="AR656" s="9"/>
      <c r="AS656" s="10"/>
      <c r="AT656" s="8"/>
      <c r="AU656" s="15"/>
      <c r="AV656" s="15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9"/>
      <c r="AN657" s="9"/>
      <c r="AO657" s="9"/>
      <c r="AP657" s="9"/>
      <c r="AQ657" s="9"/>
      <c r="AR657" s="9"/>
      <c r="AS657" s="10"/>
      <c r="AT657" s="8"/>
      <c r="AU657" s="15"/>
      <c r="AV657" s="15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9"/>
      <c r="AN658" s="9"/>
      <c r="AO658" s="9"/>
      <c r="AP658" s="9"/>
      <c r="AQ658" s="9"/>
      <c r="AR658" s="9"/>
      <c r="AS658" s="10"/>
      <c r="AT658" s="8"/>
      <c r="AU658" s="15"/>
      <c r="AV658" s="15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9"/>
      <c r="AN659" s="9"/>
      <c r="AO659" s="9"/>
      <c r="AP659" s="9"/>
      <c r="AQ659" s="9"/>
      <c r="AR659" s="9"/>
      <c r="AS659" s="10"/>
      <c r="AT659" s="8"/>
      <c r="AU659" s="15"/>
      <c r="AV659" s="15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9"/>
      <c r="AN660" s="9"/>
      <c r="AO660" s="9"/>
      <c r="AP660" s="9"/>
      <c r="AQ660" s="9"/>
      <c r="AR660" s="9"/>
      <c r="AS660" s="10"/>
      <c r="AT660" s="8"/>
      <c r="AU660" s="15"/>
      <c r="AV660" s="15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9"/>
      <c r="AN661" s="9"/>
      <c r="AO661" s="9"/>
      <c r="AP661" s="9"/>
      <c r="AQ661" s="9"/>
      <c r="AR661" s="9"/>
      <c r="AS661" s="10"/>
      <c r="AT661" s="8"/>
      <c r="AU661" s="15"/>
      <c r="AV661" s="15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9"/>
      <c r="AN662" s="9"/>
      <c r="AO662" s="9"/>
      <c r="AP662" s="9"/>
      <c r="AQ662" s="9"/>
      <c r="AR662" s="9"/>
      <c r="AS662" s="10"/>
      <c r="AT662" s="8"/>
      <c r="AU662" s="15"/>
      <c r="AV662" s="15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9"/>
      <c r="AN663" s="9"/>
      <c r="AO663" s="9"/>
      <c r="AP663" s="9"/>
      <c r="AQ663" s="9"/>
      <c r="AR663" s="9"/>
      <c r="AS663" s="10"/>
      <c r="AT663" s="8"/>
      <c r="AU663" s="15"/>
      <c r="AV663" s="15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9"/>
      <c r="AN664" s="9"/>
      <c r="AO664" s="9"/>
      <c r="AP664" s="9"/>
      <c r="AQ664" s="9"/>
      <c r="AR664" s="9"/>
      <c r="AS664" s="10"/>
      <c r="AT664" s="8"/>
      <c r="AU664" s="15"/>
      <c r="AV664" s="15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9"/>
      <c r="AN665" s="9"/>
      <c r="AO665" s="9"/>
      <c r="AP665" s="9"/>
      <c r="AQ665" s="9"/>
      <c r="AR665" s="9"/>
      <c r="AS665" s="10"/>
      <c r="AT665" s="8"/>
      <c r="AU665" s="15"/>
      <c r="AV665" s="15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9"/>
      <c r="AN666" s="9"/>
      <c r="AO666" s="9"/>
      <c r="AP666" s="9"/>
      <c r="AQ666" s="9"/>
      <c r="AR666" s="9"/>
      <c r="AS666" s="10"/>
      <c r="AT666" s="8"/>
      <c r="AU666" s="15"/>
      <c r="AV666" s="15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9"/>
      <c r="AN667" s="9"/>
      <c r="AO667" s="9"/>
      <c r="AP667" s="9"/>
      <c r="AQ667" s="9"/>
      <c r="AR667" s="9"/>
      <c r="AS667" s="10"/>
      <c r="AT667" s="8"/>
      <c r="AU667" s="15"/>
      <c r="AV667" s="15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9"/>
      <c r="AN668" s="9"/>
      <c r="AO668" s="9"/>
      <c r="AP668" s="9"/>
      <c r="AQ668" s="9"/>
      <c r="AR668" s="9"/>
      <c r="AS668" s="10"/>
      <c r="AT668" s="8"/>
      <c r="AU668" s="15"/>
      <c r="AV668" s="15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9"/>
      <c r="AN669" s="9"/>
      <c r="AO669" s="9"/>
      <c r="AP669" s="9"/>
      <c r="AQ669" s="9"/>
      <c r="AR669" s="9"/>
      <c r="AS669" s="10"/>
      <c r="AT669" s="8"/>
      <c r="AU669" s="15"/>
      <c r="AV669" s="15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9"/>
      <c r="AN670" s="9"/>
      <c r="AO670" s="9"/>
      <c r="AP670" s="9"/>
      <c r="AQ670" s="9"/>
      <c r="AR670" s="9"/>
      <c r="AS670" s="10"/>
      <c r="AT670" s="8"/>
      <c r="AU670" s="15"/>
      <c r="AV670" s="15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9"/>
      <c r="AN671" s="9"/>
      <c r="AO671" s="9"/>
      <c r="AP671" s="9"/>
      <c r="AQ671" s="9"/>
      <c r="AR671" s="9"/>
      <c r="AS671" s="10"/>
      <c r="AT671" s="8"/>
      <c r="AU671" s="15"/>
      <c r="AV671" s="15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9"/>
      <c r="AN672" s="9"/>
      <c r="AO672" s="9"/>
      <c r="AP672" s="9"/>
      <c r="AQ672" s="9"/>
      <c r="AR672" s="9"/>
      <c r="AS672" s="10"/>
      <c r="AT672" s="8"/>
      <c r="AU672" s="15"/>
      <c r="AV672" s="15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9"/>
      <c r="AN673" s="9"/>
      <c r="AO673" s="9"/>
      <c r="AP673" s="9"/>
      <c r="AQ673" s="9"/>
      <c r="AR673" s="9"/>
      <c r="AS673" s="10"/>
      <c r="AT673" s="8"/>
      <c r="AU673" s="15"/>
      <c r="AV673" s="15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9"/>
      <c r="AN674" s="9"/>
      <c r="AO674" s="9"/>
      <c r="AP674" s="9"/>
      <c r="AQ674" s="9"/>
      <c r="AR674" s="9"/>
      <c r="AS674" s="10"/>
      <c r="AT674" s="8"/>
      <c r="AU674" s="15"/>
      <c r="AV674" s="15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9"/>
      <c r="AN675" s="9"/>
      <c r="AO675" s="9"/>
      <c r="AP675" s="9"/>
      <c r="AQ675" s="9"/>
      <c r="AR675" s="9"/>
      <c r="AS675" s="10"/>
      <c r="AT675" s="8"/>
      <c r="AU675" s="15"/>
      <c r="AV675" s="15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9"/>
      <c r="AN676" s="9"/>
      <c r="AO676" s="9"/>
      <c r="AP676" s="9"/>
      <c r="AQ676" s="9"/>
      <c r="AR676" s="9"/>
      <c r="AS676" s="10"/>
      <c r="AT676" s="8"/>
      <c r="AU676" s="15"/>
      <c r="AV676" s="15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9"/>
      <c r="AN677" s="9"/>
      <c r="AO677" s="9"/>
      <c r="AP677" s="9"/>
      <c r="AQ677" s="9"/>
      <c r="AR677" s="9"/>
      <c r="AS677" s="10"/>
      <c r="AT677" s="8"/>
      <c r="AU677" s="15"/>
      <c r="AV677" s="15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9"/>
      <c r="AN678" s="9"/>
      <c r="AO678" s="9"/>
      <c r="AP678" s="9"/>
      <c r="AQ678" s="9"/>
      <c r="AR678" s="9"/>
      <c r="AS678" s="10"/>
      <c r="AT678" s="8"/>
      <c r="AU678" s="15"/>
      <c r="AV678" s="15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9"/>
      <c r="AN679" s="9"/>
      <c r="AO679" s="9"/>
      <c r="AP679" s="9"/>
      <c r="AQ679" s="9"/>
      <c r="AR679" s="9"/>
      <c r="AS679" s="10"/>
      <c r="AT679" s="8"/>
      <c r="AU679" s="15"/>
      <c r="AV679" s="15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9"/>
      <c r="AN680" s="9"/>
      <c r="AO680" s="9"/>
      <c r="AP680" s="9"/>
      <c r="AQ680" s="9"/>
      <c r="AR680" s="9"/>
      <c r="AS680" s="10"/>
      <c r="AT680" s="8"/>
      <c r="AU680" s="15"/>
      <c r="AV680" s="15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9"/>
      <c r="AN681" s="9"/>
      <c r="AO681" s="9"/>
      <c r="AP681" s="9"/>
      <c r="AQ681" s="9"/>
      <c r="AR681" s="9"/>
      <c r="AS681" s="10"/>
      <c r="AT681" s="8"/>
      <c r="AU681" s="15"/>
      <c r="AV681" s="15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9"/>
      <c r="AN682" s="9"/>
      <c r="AO682" s="9"/>
      <c r="AP682" s="9"/>
      <c r="AQ682" s="9"/>
      <c r="AR682" s="9"/>
      <c r="AS682" s="10"/>
      <c r="AT682" s="8"/>
      <c r="AU682" s="15"/>
      <c r="AV682" s="15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9"/>
      <c r="AN683" s="9"/>
      <c r="AO683" s="9"/>
      <c r="AP683" s="9"/>
      <c r="AQ683" s="9"/>
      <c r="AR683" s="9"/>
      <c r="AS683" s="10"/>
      <c r="AT683" s="8"/>
      <c r="AU683" s="15"/>
      <c r="AV683" s="15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9"/>
      <c r="AN684" s="9"/>
      <c r="AO684" s="9"/>
      <c r="AP684" s="9"/>
      <c r="AQ684" s="9"/>
      <c r="AR684" s="9"/>
      <c r="AS684" s="10"/>
      <c r="AT684" s="8"/>
      <c r="AU684" s="15"/>
      <c r="AV684" s="15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9"/>
      <c r="AN685" s="9"/>
      <c r="AO685" s="9"/>
      <c r="AP685" s="9"/>
      <c r="AQ685" s="9"/>
      <c r="AR685" s="9"/>
      <c r="AS685" s="10"/>
      <c r="AT685" s="8"/>
      <c r="AU685" s="15"/>
      <c r="AV685" s="15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9"/>
      <c r="AN686" s="9"/>
      <c r="AO686" s="9"/>
      <c r="AP686" s="9"/>
      <c r="AQ686" s="9"/>
      <c r="AR686" s="9"/>
      <c r="AS686" s="10"/>
      <c r="AT686" s="8"/>
      <c r="AU686" s="15"/>
      <c r="AV686" s="15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9"/>
      <c r="AN687" s="9"/>
      <c r="AO687" s="9"/>
      <c r="AP687" s="9"/>
      <c r="AQ687" s="9"/>
      <c r="AR687" s="9"/>
      <c r="AS687" s="10"/>
      <c r="AT687" s="8"/>
      <c r="AU687" s="15"/>
      <c r="AV687" s="15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9"/>
      <c r="AN688" s="9"/>
      <c r="AO688" s="9"/>
      <c r="AP688" s="9"/>
      <c r="AQ688" s="9"/>
      <c r="AR688" s="9"/>
      <c r="AS688" s="10"/>
      <c r="AT688" s="8"/>
      <c r="AU688" s="15"/>
      <c r="AV688" s="15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9"/>
      <c r="AN689" s="9"/>
      <c r="AO689" s="9"/>
      <c r="AP689" s="9"/>
      <c r="AQ689" s="9"/>
      <c r="AR689" s="9"/>
      <c r="AS689" s="10"/>
      <c r="AT689" s="8"/>
      <c r="AU689" s="15"/>
      <c r="AV689" s="15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9"/>
      <c r="AN690" s="9"/>
      <c r="AO690" s="9"/>
      <c r="AP690" s="9"/>
      <c r="AQ690" s="9"/>
      <c r="AR690" s="9"/>
      <c r="AS690" s="10"/>
      <c r="AT690" s="8"/>
      <c r="AU690" s="15"/>
      <c r="AV690" s="15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9"/>
      <c r="AN691" s="9"/>
      <c r="AO691" s="9"/>
      <c r="AP691" s="9"/>
      <c r="AQ691" s="9"/>
      <c r="AR691" s="9"/>
      <c r="AS691" s="10"/>
      <c r="AT691" s="8"/>
      <c r="AU691" s="15"/>
      <c r="AV691" s="15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9"/>
      <c r="AN692" s="9"/>
      <c r="AO692" s="9"/>
      <c r="AP692" s="9"/>
      <c r="AQ692" s="9"/>
      <c r="AR692" s="9"/>
      <c r="AS692" s="10"/>
      <c r="AT692" s="8"/>
      <c r="AU692" s="15"/>
      <c r="AV692" s="15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9"/>
      <c r="AN693" s="9"/>
      <c r="AO693" s="9"/>
      <c r="AP693" s="9"/>
      <c r="AQ693" s="9"/>
      <c r="AR693" s="9"/>
      <c r="AS693" s="10"/>
      <c r="AT693" s="8"/>
      <c r="AU693" s="15"/>
      <c r="AV693" s="15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9"/>
      <c r="AN694" s="9"/>
      <c r="AO694" s="9"/>
      <c r="AP694" s="9"/>
      <c r="AQ694" s="9"/>
      <c r="AR694" s="9"/>
      <c r="AS694" s="10"/>
      <c r="AT694" s="8"/>
      <c r="AU694" s="15"/>
      <c r="AV694" s="15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9"/>
      <c r="AN695" s="9"/>
      <c r="AO695" s="9"/>
      <c r="AP695" s="9"/>
      <c r="AQ695" s="9"/>
      <c r="AR695" s="9"/>
      <c r="AS695" s="10"/>
      <c r="AT695" s="8"/>
      <c r="AU695" s="15"/>
      <c r="AV695" s="15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9"/>
      <c r="AN696" s="9"/>
      <c r="AO696" s="9"/>
      <c r="AP696" s="9"/>
      <c r="AQ696" s="9"/>
      <c r="AR696" s="9"/>
      <c r="AS696" s="10"/>
      <c r="AT696" s="8"/>
      <c r="AU696" s="15"/>
      <c r="AV696" s="15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9"/>
      <c r="AN697" s="9"/>
      <c r="AO697" s="9"/>
      <c r="AP697" s="9"/>
      <c r="AQ697" s="9"/>
      <c r="AR697" s="9"/>
      <c r="AS697" s="10"/>
      <c r="AT697" s="8"/>
      <c r="AU697" s="15"/>
      <c r="AV697" s="15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9"/>
      <c r="AN698" s="9"/>
      <c r="AO698" s="9"/>
      <c r="AP698" s="9"/>
      <c r="AQ698" s="9"/>
      <c r="AR698" s="9"/>
      <c r="AS698" s="10"/>
      <c r="AT698" s="8"/>
      <c r="AU698" s="15"/>
      <c r="AV698" s="15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9"/>
      <c r="AN699" s="9"/>
      <c r="AO699" s="9"/>
      <c r="AP699" s="9"/>
      <c r="AQ699" s="9"/>
      <c r="AR699" s="9"/>
      <c r="AS699" s="10"/>
      <c r="AT699" s="8"/>
      <c r="AU699" s="15"/>
      <c r="AV699" s="15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9"/>
      <c r="AN700" s="9"/>
      <c r="AO700" s="9"/>
      <c r="AP700" s="9"/>
      <c r="AQ700" s="9"/>
      <c r="AR700" s="9"/>
      <c r="AS700" s="10"/>
      <c r="AT700" s="8"/>
      <c r="AU700" s="15"/>
      <c r="AV700" s="15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9"/>
      <c r="AN701" s="9"/>
      <c r="AO701" s="9"/>
      <c r="AP701" s="9"/>
      <c r="AQ701" s="9"/>
      <c r="AR701" s="9"/>
      <c r="AS701" s="10"/>
      <c r="AT701" s="8"/>
      <c r="AU701" s="15"/>
      <c r="AV701" s="15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9"/>
      <c r="AN702" s="9"/>
      <c r="AO702" s="9"/>
      <c r="AP702" s="9"/>
      <c r="AQ702" s="9"/>
      <c r="AR702" s="9"/>
      <c r="AS702" s="10"/>
      <c r="AT702" s="8"/>
      <c r="AU702" s="15"/>
      <c r="AV702" s="15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9"/>
      <c r="AN703" s="9"/>
      <c r="AO703" s="9"/>
      <c r="AP703" s="9"/>
      <c r="AQ703" s="9"/>
      <c r="AR703" s="9"/>
      <c r="AS703" s="10"/>
      <c r="AT703" s="8"/>
      <c r="AU703" s="15"/>
      <c r="AV703" s="15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9"/>
      <c r="AN704" s="9"/>
      <c r="AO704" s="9"/>
      <c r="AP704" s="9"/>
      <c r="AQ704" s="9"/>
      <c r="AR704" s="9"/>
      <c r="AS704" s="10"/>
      <c r="AT704" s="8"/>
      <c r="AU704" s="15"/>
      <c r="AV704" s="15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9"/>
      <c r="AN705" s="9"/>
      <c r="AO705" s="9"/>
      <c r="AP705" s="9"/>
      <c r="AQ705" s="9"/>
      <c r="AR705" s="9"/>
      <c r="AS705" s="10"/>
      <c r="AT705" s="8"/>
      <c r="AU705" s="15"/>
      <c r="AV705" s="15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9"/>
      <c r="AN706" s="9"/>
      <c r="AO706" s="9"/>
      <c r="AP706" s="9"/>
      <c r="AQ706" s="9"/>
      <c r="AR706" s="9"/>
      <c r="AS706" s="10"/>
      <c r="AT706" s="8"/>
      <c r="AU706" s="15"/>
      <c r="AV706" s="15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9"/>
      <c r="AN707" s="9"/>
      <c r="AO707" s="9"/>
      <c r="AP707" s="9"/>
      <c r="AQ707" s="9"/>
      <c r="AR707" s="9"/>
      <c r="AS707" s="10"/>
      <c r="AT707" s="8"/>
      <c r="AU707" s="15"/>
      <c r="AV707" s="15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9"/>
      <c r="AN708" s="9"/>
      <c r="AO708" s="9"/>
      <c r="AP708" s="9"/>
      <c r="AQ708" s="9"/>
      <c r="AR708" s="9"/>
      <c r="AS708" s="10"/>
      <c r="AT708" s="8"/>
      <c r="AU708" s="15"/>
      <c r="AV708" s="15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9"/>
      <c r="AN709" s="9"/>
      <c r="AO709" s="9"/>
      <c r="AP709" s="9"/>
      <c r="AQ709" s="9"/>
      <c r="AR709" s="9"/>
      <c r="AS709" s="10"/>
      <c r="AT709" s="8"/>
      <c r="AU709" s="15"/>
      <c r="AV709" s="15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9"/>
      <c r="AN710" s="9"/>
      <c r="AO710" s="9"/>
      <c r="AP710" s="9"/>
      <c r="AQ710" s="9"/>
      <c r="AR710" s="9"/>
      <c r="AS710" s="10"/>
      <c r="AT710" s="8"/>
      <c r="AU710" s="15"/>
      <c r="AV710" s="15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9"/>
      <c r="AN711" s="9"/>
      <c r="AO711" s="9"/>
      <c r="AP711" s="9"/>
      <c r="AQ711" s="9"/>
      <c r="AR711" s="9"/>
      <c r="AS711" s="10"/>
      <c r="AT711" s="8"/>
      <c r="AU711" s="15"/>
      <c r="AV711" s="15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9"/>
      <c r="AN712" s="9"/>
      <c r="AO712" s="9"/>
      <c r="AP712" s="9"/>
      <c r="AQ712" s="9"/>
      <c r="AR712" s="9"/>
      <c r="AS712" s="10"/>
      <c r="AT712" s="8"/>
      <c r="AU712" s="15"/>
      <c r="AV712" s="15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9"/>
      <c r="AN713" s="9"/>
      <c r="AO713" s="9"/>
      <c r="AP713" s="9"/>
      <c r="AQ713" s="9"/>
      <c r="AR713" s="9"/>
      <c r="AS713" s="10"/>
      <c r="AT713" s="8"/>
      <c r="AU713" s="15"/>
      <c r="AV713" s="15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9"/>
      <c r="AN714" s="9"/>
      <c r="AO714" s="9"/>
      <c r="AP714" s="9"/>
      <c r="AQ714" s="9"/>
      <c r="AR714" s="9"/>
      <c r="AS714" s="10"/>
      <c r="AT714" s="8"/>
      <c r="AU714" s="15"/>
      <c r="AV714" s="15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9"/>
      <c r="AN715" s="9"/>
      <c r="AO715" s="9"/>
      <c r="AP715" s="9"/>
      <c r="AQ715" s="9"/>
      <c r="AR715" s="9"/>
      <c r="AS715" s="10"/>
      <c r="AT715" s="8"/>
      <c r="AU715" s="15"/>
      <c r="AV715" s="15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9"/>
      <c r="AN716" s="9"/>
      <c r="AO716" s="9"/>
      <c r="AP716" s="9"/>
      <c r="AQ716" s="9"/>
      <c r="AR716" s="9"/>
      <c r="AS716" s="10"/>
      <c r="AT716" s="8"/>
      <c r="AU716" s="15"/>
      <c r="AV716" s="15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9"/>
      <c r="AN717" s="9"/>
      <c r="AO717" s="9"/>
      <c r="AP717" s="9"/>
      <c r="AQ717" s="9"/>
      <c r="AR717" s="9"/>
      <c r="AS717" s="10"/>
      <c r="AT717" s="8"/>
      <c r="AU717" s="15"/>
      <c r="AV717" s="15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9"/>
      <c r="AN718" s="9"/>
      <c r="AO718" s="9"/>
      <c r="AP718" s="9"/>
      <c r="AQ718" s="9"/>
      <c r="AR718" s="9"/>
      <c r="AS718" s="10"/>
      <c r="AT718" s="8"/>
      <c r="AU718" s="15"/>
      <c r="AV718" s="15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9"/>
      <c r="AN719" s="9"/>
      <c r="AO719" s="9"/>
      <c r="AP719" s="9"/>
      <c r="AQ719" s="9"/>
      <c r="AR719" s="9"/>
      <c r="AS719" s="10"/>
      <c r="AT719" s="8"/>
      <c r="AU719" s="15"/>
      <c r="AV719" s="15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9"/>
      <c r="AN720" s="9"/>
      <c r="AO720" s="9"/>
      <c r="AP720" s="9"/>
      <c r="AQ720" s="9"/>
      <c r="AR720" s="9"/>
      <c r="AS720" s="10"/>
      <c r="AT720" s="8"/>
      <c r="AU720" s="15"/>
      <c r="AV720" s="15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9"/>
      <c r="AN721" s="9"/>
      <c r="AO721" s="9"/>
      <c r="AP721" s="9"/>
      <c r="AQ721" s="9"/>
      <c r="AR721" s="9"/>
      <c r="AS721" s="10"/>
      <c r="AT721" s="8"/>
      <c r="AU721" s="15"/>
      <c r="AV721" s="15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9"/>
      <c r="AN722" s="9"/>
      <c r="AO722" s="9"/>
      <c r="AP722" s="9"/>
      <c r="AQ722" s="9"/>
      <c r="AR722" s="9"/>
      <c r="AS722" s="10"/>
      <c r="AT722" s="8"/>
      <c r="AU722" s="15"/>
      <c r="AV722" s="15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9"/>
      <c r="AN723" s="9"/>
      <c r="AO723" s="9"/>
      <c r="AP723" s="9"/>
      <c r="AQ723" s="9"/>
      <c r="AR723" s="9"/>
      <c r="AS723" s="10"/>
      <c r="AT723" s="8"/>
      <c r="AU723" s="15"/>
      <c r="AV723" s="15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9"/>
      <c r="AN724" s="9"/>
      <c r="AO724" s="9"/>
      <c r="AP724" s="9"/>
      <c r="AQ724" s="9"/>
      <c r="AR724" s="9"/>
      <c r="AS724" s="10"/>
      <c r="AT724" s="8"/>
      <c r="AU724" s="15"/>
      <c r="AV724" s="15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9"/>
      <c r="AN725" s="9"/>
      <c r="AO725" s="9"/>
      <c r="AP725" s="9"/>
      <c r="AQ725" s="9"/>
      <c r="AR725" s="9"/>
      <c r="AS725" s="10"/>
      <c r="AT725" s="8"/>
      <c r="AU725" s="15"/>
      <c r="AV725" s="15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9"/>
      <c r="AN726" s="9"/>
      <c r="AO726" s="9"/>
      <c r="AP726" s="9"/>
      <c r="AQ726" s="9"/>
      <c r="AR726" s="9"/>
      <c r="AS726" s="10"/>
      <c r="AT726" s="8"/>
      <c r="AU726" s="15"/>
      <c r="AV726" s="15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9"/>
      <c r="AN727" s="9"/>
      <c r="AO727" s="9"/>
      <c r="AP727" s="9"/>
      <c r="AQ727" s="9"/>
      <c r="AR727" s="9"/>
      <c r="AS727" s="10"/>
      <c r="AT727" s="8"/>
      <c r="AU727" s="15"/>
      <c r="AV727" s="15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9"/>
      <c r="AN728" s="9"/>
      <c r="AO728" s="9"/>
      <c r="AP728" s="9"/>
      <c r="AQ728" s="9"/>
      <c r="AR728" s="9"/>
      <c r="AS728" s="10"/>
      <c r="AT728" s="8"/>
      <c r="AU728" s="15"/>
      <c r="AV728" s="15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9"/>
      <c r="AN729" s="9"/>
      <c r="AO729" s="9"/>
      <c r="AP729" s="9"/>
      <c r="AQ729" s="9"/>
      <c r="AR729" s="9"/>
      <c r="AS729" s="10"/>
      <c r="AT729" s="8"/>
      <c r="AU729" s="15"/>
      <c r="AV729" s="15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9"/>
      <c r="AN730" s="9"/>
      <c r="AO730" s="9"/>
      <c r="AP730" s="9"/>
      <c r="AQ730" s="9"/>
      <c r="AR730" s="9"/>
      <c r="AS730" s="10"/>
      <c r="AT730" s="8"/>
      <c r="AU730" s="15"/>
      <c r="AV730" s="15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9"/>
      <c r="AN731" s="9"/>
      <c r="AO731" s="9"/>
      <c r="AP731" s="9"/>
      <c r="AQ731" s="9"/>
      <c r="AR731" s="9"/>
      <c r="AS731" s="10"/>
      <c r="AT731" s="8"/>
      <c r="AU731" s="15"/>
      <c r="AV731" s="15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9"/>
      <c r="AN732" s="9"/>
      <c r="AO732" s="9"/>
      <c r="AP732" s="9"/>
      <c r="AQ732" s="9"/>
      <c r="AR732" s="9"/>
      <c r="AS732" s="10"/>
      <c r="AT732" s="8"/>
      <c r="AU732" s="15"/>
      <c r="AV732" s="15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9"/>
      <c r="AN733" s="9"/>
      <c r="AO733" s="9"/>
      <c r="AP733" s="9"/>
      <c r="AQ733" s="9"/>
      <c r="AR733" s="9"/>
      <c r="AS733" s="10"/>
      <c r="AT733" s="8"/>
      <c r="AU733" s="15"/>
      <c r="AV733" s="15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9"/>
      <c r="AN734" s="9"/>
      <c r="AO734" s="9"/>
      <c r="AP734" s="9"/>
      <c r="AQ734" s="9"/>
      <c r="AR734" s="9"/>
      <c r="AS734" s="10"/>
      <c r="AT734" s="8"/>
      <c r="AU734" s="15"/>
      <c r="AV734" s="15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9"/>
      <c r="AN735" s="9"/>
      <c r="AO735" s="9"/>
      <c r="AP735" s="9"/>
      <c r="AQ735" s="9"/>
      <c r="AR735" s="9"/>
      <c r="AS735" s="10"/>
      <c r="AT735" s="8"/>
      <c r="AU735" s="15"/>
      <c r="AV735" s="15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9"/>
      <c r="AN736" s="9"/>
      <c r="AO736" s="9"/>
      <c r="AP736" s="9"/>
      <c r="AQ736" s="9"/>
      <c r="AR736" s="9"/>
      <c r="AS736" s="10"/>
      <c r="AT736" s="8"/>
      <c r="AU736" s="15"/>
      <c r="AV736" s="15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9"/>
      <c r="AN737" s="9"/>
      <c r="AO737" s="9"/>
      <c r="AP737" s="9"/>
      <c r="AQ737" s="9"/>
      <c r="AR737" s="9"/>
      <c r="AS737" s="10"/>
      <c r="AT737" s="8"/>
      <c r="AU737" s="15"/>
      <c r="AV737" s="15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9"/>
      <c r="AN738" s="9"/>
      <c r="AO738" s="9"/>
      <c r="AP738" s="9"/>
      <c r="AQ738" s="9"/>
      <c r="AR738" s="9"/>
      <c r="AS738" s="10"/>
      <c r="AT738" s="8"/>
      <c r="AU738" s="15"/>
      <c r="AV738" s="15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9"/>
      <c r="AN739" s="9"/>
      <c r="AO739" s="9"/>
      <c r="AP739" s="9"/>
      <c r="AQ739" s="9"/>
      <c r="AR739" s="9"/>
      <c r="AS739" s="10"/>
      <c r="AT739" s="8"/>
      <c r="AU739" s="15"/>
      <c r="AV739" s="15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9"/>
      <c r="AN740" s="9"/>
      <c r="AO740" s="9"/>
      <c r="AP740" s="9"/>
      <c r="AQ740" s="9"/>
      <c r="AR740" s="9"/>
      <c r="AS740" s="10"/>
      <c r="AT740" s="8"/>
      <c r="AU740" s="15"/>
      <c r="AV740" s="15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9"/>
      <c r="AN741" s="9"/>
      <c r="AO741" s="9"/>
      <c r="AP741" s="9"/>
      <c r="AQ741" s="9"/>
      <c r="AR741" s="9"/>
      <c r="AS741" s="10"/>
      <c r="AT741" s="8"/>
      <c r="AU741" s="15"/>
      <c r="AV741" s="15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9"/>
      <c r="AN742" s="9"/>
      <c r="AO742" s="9"/>
      <c r="AP742" s="9"/>
      <c r="AQ742" s="9"/>
      <c r="AR742" s="9"/>
      <c r="AS742" s="10"/>
      <c r="AT742" s="8"/>
      <c r="AU742" s="15"/>
      <c r="AV742" s="15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9"/>
      <c r="AN743" s="9"/>
      <c r="AO743" s="9"/>
      <c r="AP743" s="9"/>
      <c r="AQ743" s="9"/>
      <c r="AR743" s="9"/>
      <c r="AS743" s="10"/>
      <c r="AT743" s="8"/>
      <c r="AU743" s="15"/>
      <c r="AV743" s="15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9"/>
      <c r="AN744" s="9"/>
      <c r="AO744" s="9"/>
      <c r="AP744" s="9"/>
      <c r="AQ744" s="9"/>
      <c r="AR744" s="9"/>
      <c r="AS744" s="10"/>
      <c r="AT744" s="8"/>
      <c r="AU744" s="15"/>
      <c r="AV744" s="15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9"/>
      <c r="AN745" s="9"/>
      <c r="AO745" s="9"/>
      <c r="AP745" s="9"/>
      <c r="AQ745" s="9"/>
      <c r="AR745" s="9"/>
      <c r="AS745" s="10"/>
      <c r="AT745" s="8"/>
      <c r="AU745" s="15"/>
      <c r="AV745" s="15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9"/>
      <c r="AN746" s="9"/>
      <c r="AO746" s="9"/>
      <c r="AP746" s="9"/>
      <c r="AQ746" s="9"/>
      <c r="AR746" s="9"/>
      <c r="AS746" s="10"/>
      <c r="AT746" s="8"/>
      <c r="AU746" s="15"/>
      <c r="AV746" s="15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9"/>
      <c r="AN747" s="9"/>
      <c r="AO747" s="9"/>
      <c r="AP747" s="9"/>
      <c r="AQ747" s="9"/>
      <c r="AR747" s="9"/>
      <c r="AS747" s="10"/>
      <c r="AT747" s="8"/>
      <c r="AU747" s="15"/>
      <c r="AV747" s="15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9"/>
      <c r="AN748" s="9"/>
      <c r="AO748" s="9"/>
      <c r="AP748" s="9"/>
      <c r="AQ748" s="9"/>
      <c r="AR748" s="9"/>
      <c r="AS748" s="10"/>
      <c r="AT748" s="8"/>
      <c r="AU748" s="15"/>
      <c r="AV748" s="15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9"/>
      <c r="AN749" s="9"/>
      <c r="AO749" s="9"/>
      <c r="AP749" s="9"/>
      <c r="AQ749" s="9"/>
      <c r="AR749" s="9"/>
      <c r="AS749" s="10"/>
      <c r="AT749" s="8"/>
      <c r="AU749" s="15"/>
      <c r="AV749" s="15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9"/>
      <c r="AN750" s="9"/>
      <c r="AO750" s="9"/>
      <c r="AP750" s="9"/>
      <c r="AQ750" s="9"/>
      <c r="AR750" s="9"/>
      <c r="AS750" s="10"/>
      <c r="AT750" s="8"/>
      <c r="AU750" s="15"/>
      <c r="AV750" s="15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9"/>
      <c r="AN751" s="9"/>
      <c r="AO751" s="9"/>
      <c r="AP751" s="9"/>
      <c r="AQ751" s="9"/>
      <c r="AR751" s="9"/>
      <c r="AS751" s="10"/>
      <c r="AT751" s="8"/>
      <c r="AU751" s="15"/>
      <c r="AV751" s="15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9"/>
      <c r="AN752" s="9"/>
      <c r="AO752" s="9"/>
      <c r="AP752" s="9"/>
      <c r="AQ752" s="9"/>
      <c r="AR752" s="9"/>
      <c r="AS752" s="10"/>
      <c r="AT752" s="8"/>
      <c r="AU752" s="15"/>
      <c r="AV752" s="15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9"/>
      <c r="AN753" s="9"/>
      <c r="AO753" s="9"/>
      <c r="AP753" s="9"/>
      <c r="AQ753" s="9"/>
      <c r="AR753" s="9"/>
      <c r="AS753" s="10"/>
      <c r="AT753" s="8"/>
      <c r="AU753" s="15"/>
      <c r="AV753" s="15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9"/>
      <c r="AN754" s="9"/>
      <c r="AO754" s="9"/>
      <c r="AP754" s="9"/>
      <c r="AQ754" s="9"/>
      <c r="AR754" s="9"/>
      <c r="AS754" s="10"/>
      <c r="AT754" s="8"/>
      <c r="AU754" s="15"/>
      <c r="AV754" s="15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9"/>
      <c r="AN755" s="9"/>
      <c r="AO755" s="9"/>
      <c r="AP755" s="9"/>
      <c r="AQ755" s="9"/>
      <c r="AR755" s="9"/>
      <c r="AS755" s="10"/>
      <c r="AT755" s="8"/>
      <c r="AU755" s="15"/>
      <c r="AV755" s="15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9"/>
      <c r="AN756" s="9"/>
      <c r="AO756" s="9"/>
      <c r="AP756" s="9"/>
      <c r="AQ756" s="9"/>
      <c r="AR756" s="9"/>
      <c r="AS756" s="10"/>
      <c r="AT756" s="8"/>
      <c r="AU756" s="15"/>
      <c r="AV756" s="15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9"/>
      <c r="AN757" s="9"/>
      <c r="AO757" s="9"/>
      <c r="AP757" s="9"/>
      <c r="AQ757" s="9"/>
      <c r="AR757" s="9"/>
      <c r="AS757" s="10"/>
      <c r="AT757" s="8"/>
      <c r="AU757" s="15"/>
      <c r="AV757" s="15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9"/>
      <c r="AN758" s="9"/>
      <c r="AO758" s="9"/>
      <c r="AP758" s="9"/>
      <c r="AQ758" s="9"/>
      <c r="AR758" s="9"/>
      <c r="AS758" s="10"/>
      <c r="AT758" s="8"/>
      <c r="AU758" s="15"/>
      <c r="AV758" s="15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9"/>
      <c r="AN759" s="9"/>
      <c r="AO759" s="9"/>
      <c r="AP759" s="9"/>
      <c r="AQ759" s="9"/>
      <c r="AR759" s="9"/>
      <c r="AS759" s="10"/>
      <c r="AT759" s="8"/>
      <c r="AU759" s="15"/>
      <c r="AV759" s="15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9"/>
      <c r="AN760" s="9"/>
      <c r="AO760" s="9"/>
      <c r="AP760" s="9"/>
      <c r="AQ760" s="9"/>
      <c r="AR760" s="9"/>
      <c r="AS760" s="10"/>
      <c r="AT760" s="8"/>
      <c r="AU760" s="15"/>
      <c r="AV760" s="15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9"/>
      <c r="AN761" s="9"/>
      <c r="AO761" s="9"/>
      <c r="AP761" s="9"/>
      <c r="AQ761" s="9"/>
      <c r="AR761" s="9"/>
      <c r="AS761" s="10"/>
      <c r="AT761" s="8"/>
      <c r="AU761" s="15"/>
      <c r="AV761" s="15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9"/>
      <c r="AN762" s="9"/>
      <c r="AO762" s="9"/>
      <c r="AP762" s="9"/>
      <c r="AQ762" s="9"/>
      <c r="AR762" s="9"/>
      <c r="AS762" s="10"/>
      <c r="AT762" s="8"/>
      <c r="AU762" s="15"/>
      <c r="AV762" s="15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9"/>
      <c r="AN763" s="9"/>
      <c r="AO763" s="9"/>
      <c r="AP763" s="9"/>
      <c r="AQ763" s="9"/>
      <c r="AR763" s="9"/>
      <c r="AS763" s="10"/>
      <c r="AT763" s="8"/>
      <c r="AU763" s="15"/>
      <c r="AV763" s="15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9"/>
      <c r="AN764" s="9"/>
      <c r="AO764" s="9"/>
      <c r="AP764" s="9"/>
      <c r="AQ764" s="9"/>
      <c r="AR764" s="9"/>
      <c r="AS764" s="10"/>
      <c r="AT764" s="8"/>
      <c r="AU764" s="15"/>
      <c r="AV764" s="15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9"/>
      <c r="AN765" s="9"/>
      <c r="AO765" s="9"/>
      <c r="AP765" s="9"/>
      <c r="AQ765" s="9"/>
      <c r="AR765" s="9"/>
      <c r="AS765" s="10"/>
      <c r="AT765" s="8"/>
      <c r="AU765" s="15"/>
      <c r="AV765" s="15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9"/>
      <c r="AN766" s="9"/>
      <c r="AO766" s="9"/>
      <c r="AP766" s="9"/>
      <c r="AQ766" s="9"/>
      <c r="AR766" s="9"/>
      <c r="AS766" s="10"/>
      <c r="AT766" s="8"/>
      <c r="AU766" s="15"/>
      <c r="AV766" s="15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9"/>
      <c r="AN767" s="9"/>
      <c r="AO767" s="9"/>
      <c r="AP767" s="9"/>
      <c r="AQ767" s="9"/>
      <c r="AR767" s="9"/>
      <c r="AS767" s="10"/>
      <c r="AT767" s="8"/>
      <c r="AU767" s="15"/>
      <c r="AV767" s="15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9"/>
      <c r="AN768" s="9"/>
      <c r="AO768" s="9"/>
      <c r="AP768" s="9"/>
      <c r="AQ768" s="9"/>
      <c r="AR768" s="9"/>
      <c r="AS768" s="10"/>
      <c r="AT768" s="8"/>
      <c r="AU768" s="15"/>
      <c r="AV768" s="15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9"/>
      <c r="AN769" s="9"/>
      <c r="AO769" s="9"/>
      <c r="AP769" s="9"/>
      <c r="AQ769" s="9"/>
      <c r="AR769" s="9"/>
      <c r="AS769" s="10"/>
      <c r="AT769" s="8"/>
      <c r="AU769" s="15"/>
      <c r="AV769" s="15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9"/>
      <c r="AN770" s="9"/>
      <c r="AO770" s="9"/>
      <c r="AP770" s="9"/>
      <c r="AQ770" s="9"/>
      <c r="AR770" s="9"/>
      <c r="AS770" s="10"/>
      <c r="AT770" s="8"/>
      <c r="AU770" s="15"/>
      <c r="AV770" s="15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9"/>
      <c r="AN771" s="9"/>
      <c r="AO771" s="9"/>
      <c r="AP771" s="9"/>
      <c r="AQ771" s="9"/>
      <c r="AR771" s="9"/>
      <c r="AS771" s="10"/>
      <c r="AT771" s="8"/>
      <c r="AU771" s="15"/>
      <c r="AV771" s="15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9"/>
      <c r="AN772" s="9"/>
      <c r="AO772" s="9"/>
      <c r="AP772" s="9"/>
      <c r="AQ772" s="9"/>
      <c r="AR772" s="9"/>
      <c r="AS772" s="10"/>
      <c r="AT772" s="8"/>
      <c r="AU772" s="15"/>
      <c r="AV772" s="15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9"/>
      <c r="AN773" s="9"/>
      <c r="AO773" s="9"/>
      <c r="AP773" s="9"/>
      <c r="AQ773" s="9"/>
      <c r="AR773" s="9"/>
      <c r="AS773" s="10"/>
      <c r="AT773" s="8"/>
      <c r="AU773" s="15"/>
      <c r="AV773" s="15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9"/>
      <c r="AN774" s="9"/>
      <c r="AO774" s="9"/>
      <c r="AP774" s="9"/>
      <c r="AQ774" s="9"/>
      <c r="AR774" s="9"/>
      <c r="AS774" s="10"/>
      <c r="AT774" s="8"/>
      <c r="AU774" s="15"/>
      <c r="AV774" s="15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9"/>
      <c r="AN775" s="9"/>
      <c r="AO775" s="9"/>
      <c r="AP775" s="9"/>
      <c r="AQ775" s="9"/>
      <c r="AR775" s="9"/>
      <c r="AS775" s="10"/>
      <c r="AT775" s="8"/>
      <c r="AU775" s="15"/>
      <c r="AV775" s="15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9"/>
      <c r="AN776" s="9"/>
      <c r="AO776" s="9"/>
      <c r="AP776" s="9"/>
      <c r="AQ776" s="9"/>
      <c r="AR776" s="9"/>
      <c r="AS776" s="10"/>
      <c r="AT776" s="8"/>
      <c r="AU776" s="15"/>
      <c r="AV776" s="15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9"/>
      <c r="AN777" s="9"/>
      <c r="AO777" s="9"/>
      <c r="AP777" s="9"/>
      <c r="AQ777" s="9"/>
      <c r="AR777" s="9"/>
      <c r="AS777" s="10"/>
      <c r="AT777" s="8"/>
      <c r="AU777" s="15"/>
      <c r="AV777" s="15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9"/>
      <c r="AN778" s="9"/>
      <c r="AO778" s="9"/>
      <c r="AP778" s="9"/>
      <c r="AQ778" s="9"/>
      <c r="AR778" s="9"/>
      <c r="AS778" s="10"/>
      <c r="AT778" s="8"/>
      <c r="AU778" s="15"/>
      <c r="AV778" s="15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9"/>
      <c r="AN779" s="9"/>
      <c r="AO779" s="9"/>
      <c r="AP779" s="9"/>
      <c r="AQ779" s="9"/>
      <c r="AR779" s="9"/>
      <c r="AS779" s="10"/>
      <c r="AT779" s="8"/>
      <c r="AU779" s="15"/>
      <c r="AV779" s="15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9"/>
      <c r="AN780" s="9"/>
      <c r="AO780" s="9"/>
      <c r="AP780" s="9"/>
      <c r="AQ780" s="9"/>
      <c r="AR780" s="9"/>
      <c r="AS780" s="10"/>
      <c r="AT780" s="8"/>
      <c r="AU780" s="15"/>
      <c r="AV780" s="15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9"/>
      <c r="AN781" s="9"/>
      <c r="AO781" s="9"/>
      <c r="AP781" s="9"/>
      <c r="AQ781" s="9"/>
      <c r="AR781" s="9"/>
      <c r="AS781" s="10"/>
      <c r="AT781" s="8"/>
      <c r="AU781" s="15"/>
      <c r="AV781" s="15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9"/>
      <c r="AN782" s="9"/>
      <c r="AO782" s="9"/>
      <c r="AP782" s="9"/>
      <c r="AQ782" s="9"/>
      <c r="AR782" s="9"/>
      <c r="AS782" s="10"/>
      <c r="AT782" s="8"/>
      <c r="AU782" s="15"/>
      <c r="AV782" s="15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9"/>
      <c r="AN783" s="9"/>
      <c r="AO783" s="9"/>
      <c r="AP783" s="9"/>
      <c r="AQ783" s="9"/>
      <c r="AR783" s="9"/>
      <c r="AS783" s="10"/>
      <c r="AT783" s="8"/>
      <c r="AU783" s="15"/>
      <c r="AV783" s="15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9"/>
      <c r="AN784" s="9"/>
      <c r="AO784" s="9"/>
      <c r="AP784" s="9"/>
      <c r="AQ784" s="9"/>
      <c r="AR784" s="9"/>
      <c r="AS784" s="10"/>
      <c r="AT784" s="8"/>
      <c r="AU784" s="15"/>
      <c r="AV784" s="15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9"/>
      <c r="AN785" s="9"/>
      <c r="AO785" s="9"/>
      <c r="AP785" s="9"/>
      <c r="AQ785" s="9"/>
      <c r="AR785" s="9"/>
      <c r="AS785" s="10"/>
      <c r="AT785" s="8"/>
      <c r="AU785" s="15"/>
      <c r="AV785" s="15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9"/>
      <c r="AN786" s="9"/>
      <c r="AO786" s="9"/>
      <c r="AP786" s="9"/>
      <c r="AQ786" s="9"/>
      <c r="AR786" s="9"/>
      <c r="AS786" s="10"/>
      <c r="AT786" s="8"/>
      <c r="AU786" s="15"/>
      <c r="AV786" s="15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9"/>
      <c r="AN787" s="9"/>
      <c r="AO787" s="9"/>
      <c r="AP787" s="9"/>
      <c r="AQ787" s="9"/>
      <c r="AR787" s="9"/>
      <c r="AS787" s="10"/>
      <c r="AT787" s="8"/>
      <c r="AU787" s="15"/>
      <c r="AV787" s="15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9"/>
      <c r="AN788" s="9"/>
      <c r="AO788" s="9"/>
      <c r="AP788" s="9"/>
      <c r="AQ788" s="9"/>
      <c r="AR788" s="9"/>
      <c r="AS788" s="10"/>
      <c r="AT788" s="8"/>
      <c r="AU788" s="15"/>
      <c r="AV788" s="15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9"/>
      <c r="AN789" s="9"/>
      <c r="AO789" s="9"/>
      <c r="AP789" s="9"/>
      <c r="AQ789" s="9"/>
      <c r="AR789" s="9"/>
      <c r="AS789" s="10"/>
      <c r="AT789" s="8"/>
      <c r="AU789" s="15"/>
      <c r="AV789" s="15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9"/>
      <c r="AN790" s="9"/>
      <c r="AO790" s="9"/>
      <c r="AP790" s="9"/>
      <c r="AQ790" s="9"/>
      <c r="AR790" s="9"/>
      <c r="AS790" s="10"/>
      <c r="AT790" s="8"/>
      <c r="AU790" s="15"/>
      <c r="AV790" s="15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9"/>
      <c r="AN791" s="9"/>
      <c r="AO791" s="9"/>
      <c r="AP791" s="9"/>
      <c r="AQ791" s="9"/>
      <c r="AR791" s="9"/>
      <c r="AS791" s="10"/>
      <c r="AT791" s="8"/>
      <c r="AU791" s="15"/>
      <c r="AV791" s="15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9"/>
      <c r="AN792" s="9"/>
      <c r="AO792" s="9"/>
      <c r="AP792" s="9"/>
      <c r="AQ792" s="9"/>
      <c r="AR792" s="9"/>
      <c r="AS792" s="10"/>
      <c r="AT792" s="8"/>
      <c r="AU792" s="15"/>
      <c r="AV792" s="15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9"/>
      <c r="AN793" s="9"/>
      <c r="AO793" s="9"/>
      <c r="AP793" s="9"/>
      <c r="AQ793" s="9"/>
      <c r="AR793" s="9"/>
      <c r="AS793" s="10"/>
      <c r="AT793" s="8"/>
      <c r="AU793" s="15"/>
      <c r="AV793" s="15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9"/>
      <c r="AN794" s="9"/>
      <c r="AO794" s="9"/>
      <c r="AP794" s="9"/>
      <c r="AQ794" s="9"/>
      <c r="AR794" s="9"/>
      <c r="AS794" s="10"/>
      <c r="AT794" s="8"/>
      <c r="AU794" s="15"/>
      <c r="AV794" s="15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9"/>
      <c r="AN795" s="9"/>
      <c r="AO795" s="9"/>
      <c r="AP795" s="9"/>
      <c r="AQ795" s="9"/>
      <c r="AR795" s="9"/>
      <c r="AS795" s="10"/>
      <c r="AT795" s="8"/>
      <c r="AU795" s="15"/>
      <c r="AV795" s="15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9"/>
      <c r="AN796" s="9"/>
      <c r="AO796" s="9"/>
      <c r="AP796" s="9"/>
      <c r="AQ796" s="9"/>
      <c r="AR796" s="9"/>
      <c r="AS796" s="10"/>
      <c r="AT796" s="8"/>
      <c r="AU796" s="15"/>
      <c r="AV796" s="15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9"/>
      <c r="AN797" s="9"/>
      <c r="AO797" s="9"/>
      <c r="AP797" s="9"/>
      <c r="AQ797" s="9"/>
      <c r="AR797" s="9"/>
      <c r="AS797" s="10"/>
      <c r="AT797" s="8"/>
      <c r="AU797" s="15"/>
      <c r="AV797" s="15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9"/>
      <c r="AN798" s="9"/>
      <c r="AO798" s="9"/>
      <c r="AP798" s="9"/>
      <c r="AQ798" s="9"/>
      <c r="AR798" s="9"/>
      <c r="AS798" s="10"/>
      <c r="AT798" s="8"/>
      <c r="AU798" s="15"/>
      <c r="AV798" s="15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9"/>
      <c r="AN799" s="9"/>
      <c r="AO799" s="9"/>
      <c r="AP799" s="9"/>
      <c r="AQ799" s="9"/>
      <c r="AR799" s="9"/>
      <c r="AS799" s="10"/>
      <c r="AT799" s="8"/>
      <c r="AU799" s="15"/>
      <c r="AV799" s="15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9"/>
      <c r="AN800" s="9"/>
      <c r="AO800" s="9"/>
      <c r="AP800" s="9"/>
      <c r="AQ800" s="9"/>
      <c r="AR800" s="9"/>
      <c r="AS800" s="10"/>
      <c r="AT800" s="8"/>
      <c r="AU800" s="15"/>
      <c r="AV800" s="15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9"/>
      <c r="AN801" s="9"/>
      <c r="AO801" s="9"/>
      <c r="AP801" s="9"/>
      <c r="AQ801" s="9"/>
      <c r="AR801" s="9"/>
      <c r="AS801" s="10"/>
      <c r="AT801" s="8"/>
      <c r="AU801" s="15"/>
      <c r="AV801" s="15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9"/>
      <c r="AN802" s="9"/>
      <c r="AO802" s="9"/>
      <c r="AP802" s="9"/>
      <c r="AQ802" s="9"/>
      <c r="AR802" s="9"/>
      <c r="AS802" s="10"/>
      <c r="AT802" s="8"/>
      <c r="AU802" s="15"/>
      <c r="AV802" s="15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9"/>
      <c r="AN803" s="9"/>
      <c r="AO803" s="9"/>
      <c r="AP803" s="9"/>
      <c r="AQ803" s="9"/>
      <c r="AR803" s="9"/>
      <c r="AS803" s="10"/>
      <c r="AT803" s="8"/>
      <c r="AU803" s="15"/>
      <c r="AV803" s="15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9"/>
      <c r="AN804" s="9"/>
      <c r="AO804" s="9"/>
      <c r="AP804" s="9"/>
      <c r="AQ804" s="9"/>
      <c r="AR804" s="9"/>
      <c r="AS804" s="10"/>
      <c r="AT804" s="8"/>
      <c r="AU804" s="15"/>
      <c r="AV804" s="15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9"/>
      <c r="AN805" s="9"/>
      <c r="AO805" s="9"/>
      <c r="AP805" s="9"/>
      <c r="AQ805" s="9"/>
      <c r="AR805" s="9"/>
      <c r="AS805" s="10"/>
      <c r="AT805" s="8"/>
      <c r="AU805" s="15"/>
      <c r="AV805" s="15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9"/>
      <c r="AN806" s="9"/>
      <c r="AO806" s="9"/>
      <c r="AP806" s="9"/>
      <c r="AQ806" s="9"/>
      <c r="AR806" s="9"/>
      <c r="AS806" s="10"/>
      <c r="AT806" s="8"/>
      <c r="AU806" s="15"/>
      <c r="AV806" s="15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9"/>
      <c r="AN807" s="9"/>
      <c r="AO807" s="9"/>
      <c r="AP807" s="9"/>
      <c r="AQ807" s="9"/>
      <c r="AR807" s="9"/>
      <c r="AS807" s="10"/>
      <c r="AT807" s="8"/>
      <c r="AU807" s="15"/>
      <c r="AV807" s="15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9"/>
      <c r="AN808" s="9"/>
      <c r="AO808" s="9"/>
      <c r="AP808" s="9"/>
      <c r="AQ808" s="9"/>
      <c r="AR808" s="9"/>
      <c r="AS808" s="10"/>
      <c r="AT808" s="8"/>
      <c r="AU808" s="15"/>
      <c r="AV808" s="15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9"/>
      <c r="AN809" s="9"/>
      <c r="AO809" s="9"/>
      <c r="AP809" s="9"/>
      <c r="AQ809" s="9"/>
      <c r="AR809" s="9"/>
      <c r="AS809" s="10"/>
      <c r="AT809" s="8"/>
      <c r="AU809" s="15"/>
      <c r="AV809" s="15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9"/>
      <c r="AN810" s="9"/>
      <c r="AO810" s="9"/>
      <c r="AP810" s="9"/>
      <c r="AQ810" s="9"/>
      <c r="AR810" s="9"/>
      <c r="AS810" s="10"/>
      <c r="AT810" s="8"/>
      <c r="AU810" s="15"/>
      <c r="AV810" s="15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9"/>
      <c r="AN811" s="9"/>
      <c r="AO811" s="9"/>
      <c r="AP811" s="9"/>
      <c r="AQ811" s="9"/>
      <c r="AR811" s="9"/>
      <c r="AS811" s="10"/>
      <c r="AT811" s="8"/>
      <c r="AU811" s="15"/>
      <c r="AV811" s="15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9"/>
      <c r="AN812" s="9"/>
      <c r="AO812" s="9"/>
      <c r="AP812" s="9"/>
      <c r="AQ812" s="9"/>
      <c r="AR812" s="9"/>
      <c r="AS812" s="10"/>
      <c r="AT812" s="8"/>
      <c r="AU812" s="15"/>
      <c r="AV812" s="15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9"/>
      <c r="AN813" s="9"/>
      <c r="AO813" s="9"/>
      <c r="AP813" s="9"/>
      <c r="AQ813" s="9"/>
      <c r="AR813" s="9"/>
      <c r="AS813" s="10"/>
      <c r="AT813" s="8"/>
      <c r="AU813" s="15"/>
      <c r="AV813" s="15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9"/>
      <c r="AN814" s="9"/>
      <c r="AO814" s="9"/>
      <c r="AP814" s="9"/>
      <c r="AQ814" s="9"/>
      <c r="AR814" s="9"/>
      <c r="AS814" s="10"/>
      <c r="AT814" s="8"/>
      <c r="AU814" s="15"/>
      <c r="AV814" s="15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9"/>
      <c r="AN815" s="9"/>
      <c r="AO815" s="9"/>
      <c r="AP815" s="9"/>
      <c r="AQ815" s="9"/>
      <c r="AR815" s="9"/>
      <c r="AS815" s="10"/>
      <c r="AT815" s="8"/>
      <c r="AU815" s="15"/>
      <c r="AV815" s="15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9"/>
      <c r="AN816" s="9"/>
      <c r="AO816" s="9"/>
      <c r="AP816" s="9"/>
      <c r="AQ816" s="9"/>
      <c r="AR816" s="9"/>
      <c r="AS816" s="10"/>
      <c r="AT816" s="8"/>
      <c r="AU816" s="15"/>
      <c r="AV816" s="15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9"/>
      <c r="AN817" s="9"/>
      <c r="AO817" s="9"/>
      <c r="AP817" s="9"/>
      <c r="AQ817" s="9"/>
      <c r="AR817" s="9"/>
      <c r="AS817" s="10"/>
      <c r="AT817" s="8"/>
      <c r="AU817" s="15"/>
      <c r="AV817" s="15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9"/>
      <c r="AN818" s="9"/>
      <c r="AO818" s="9"/>
      <c r="AP818" s="9"/>
      <c r="AQ818" s="9"/>
      <c r="AR818" s="9"/>
      <c r="AS818" s="10"/>
      <c r="AT818" s="8"/>
      <c r="AU818" s="15"/>
      <c r="AV818" s="15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9"/>
      <c r="AN819" s="9"/>
      <c r="AO819" s="9"/>
      <c r="AP819" s="9"/>
      <c r="AQ819" s="9"/>
      <c r="AR819" s="9"/>
      <c r="AS819" s="10"/>
      <c r="AT819" s="8"/>
      <c r="AU819" s="15"/>
      <c r="AV819" s="15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9"/>
      <c r="AN820" s="9"/>
      <c r="AO820" s="9"/>
      <c r="AP820" s="9"/>
      <c r="AQ820" s="9"/>
      <c r="AR820" s="9"/>
      <c r="AS820" s="10"/>
      <c r="AT820" s="8"/>
      <c r="AU820" s="15"/>
      <c r="AV820" s="15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9"/>
      <c r="AN821" s="9"/>
      <c r="AO821" s="9"/>
      <c r="AP821" s="9"/>
      <c r="AQ821" s="9"/>
      <c r="AR821" s="9"/>
      <c r="AS821" s="10"/>
      <c r="AT821" s="8"/>
      <c r="AU821" s="15"/>
      <c r="AV821" s="15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9"/>
      <c r="AN822" s="9"/>
      <c r="AO822" s="9"/>
      <c r="AP822" s="9"/>
      <c r="AQ822" s="9"/>
      <c r="AR822" s="9"/>
      <c r="AS822" s="10"/>
      <c r="AT822" s="8"/>
      <c r="AU822" s="15"/>
      <c r="AV822" s="15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9"/>
      <c r="AN823" s="9"/>
      <c r="AO823" s="9"/>
      <c r="AP823" s="9"/>
      <c r="AQ823" s="9"/>
      <c r="AR823" s="9"/>
      <c r="AS823" s="10"/>
      <c r="AT823" s="8"/>
      <c r="AU823" s="15"/>
      <c r="AV823" s="15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9"/>
      <c r="AN824" s="9"/>
      <c r="AO824" s="9"/>
      <c r="AP824" s="9"/>
      <c r="AQ824" s="9"/>
      <c r="AR824" s="9"/>
      <c r="AS824" s="10"/>
      <c r="AT824" s="8"/>
      <c r="AU824" s="15"/>
      <c r="AV824" s="15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9"/>
      <c r="AN825" s="9"/>
      <c r="AO825" s="9"/>
      <c r="AP825" s="9"/>
      <c r="AQ825" s="9"/>
      <c r="AR825" s="9"/>
      <c r="AS825" s="10"/>
      <c r="AT825" s="8"/>
      <c r="AU825" s="15"/>
      <c r="AV825" s="15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9"/>
      <c r="AN826" s="9"/>
      <c r="AO826" s="9"/>
      <c r="AP826" s="9"/>
      <c r="AQ826" s="9"/>
      <c r="AR826" s="9"/>
      <c r="AS826" s="10"/>
      <c r="AT826" s="8"/>
      <c r="AU826" s="15"/>
      <c r="AV826" s="15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9"/>
      <c r="AN827" s="9"/>
      <c r="AO827" s="9"/>
      <c r="AP827" s="9"/>
      <c r="AQ827" s="9"/>
      <c r="AR827" s="9"/>
      <c r="AS827" s="10"/>
      <c r="AT827" s="8"/>
      <c r="AU827" s="15"/>
      <c r="AV827" s="15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9"/>
      <c r="AN828" s="9"/>
      <c r="AO828" s="9"/>
      <c r="AP828" s="9"/>
      <c r="AQ828" s="9"/>
      <c r="AR828" s="9"/>
      <c r="AS828" s="10"/>
      <c r="AT828" s="8"/>
      <c r="AU828" s="15"/>
      <c r="AV828" s="15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9"/>
      <c r="AN829" s="9"/>
      <c r="AO829" s="9"/>
      <c r="AP829" s="9"/>
      <c r="AQ829" s="9"/>
      <c r="AR829" s="9"/>
      <c r="AS829" s="10"/>
      <c r="AT829" s="8"/>
      <c r="AU829" s="15"/>
      <c r="AV829" s="15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9"/>
      <c r="AN830" s="9"/>
      <c r="AO830" s="9"/>
      <c r="AP830" s="9"/>
      <c r="AQ830" s="9"/>
      <c r="AR830" s="9"/>
      <c r="AS830" s="10"/>
      <c r="AT830" s="8"/>
      <c r="AU830" s="15"/>
      <c r="AV830" s="15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9"/>
      <c r="AN831" s="9"/>
      <c r="AO831" s="9"/>
      <c r="AP831" s="9"/>
      <c r="AQ831" s="9"/>
      <c r="AR831" s="9"/>
      <c r="AS831" s="10"/>
      <c r="AT831" s="8"/>
      <c r="AU831" s="15"/>
      <c r="AV831" s="15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9"/>
      <c r="AN832" s="9"/>
      <c r="AO832" s="9"/>
      <c r="AP832" s="9"/>
      <c r="AQ832" s="9"/>
      <c r="AR832" s="9"/>
      <c r="AS832" s="10"/>
      <c r="AT832" s="8"/>
      <c r="AU832" s="15"/>
      <c r="AV832" s="15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9"/>
      <c r="AN833" s="9"/>
      <c r="AO833" s="9"/>
      <c r="AP833" s="9"/>
      <c r="AQ833" s="9"/>
      <c r="AR833" s="9"/>
      <c r="AS833" s="10"/>
      <c r="AT833" s="8"/>
      <c r="AU833" s="15"/>
      <c r="AV833" s="15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9"/>
      <c r="AN834" s="9"/>
      <c r="AO834" s="9"/>
      <c r="AP834" s="9"/>
      <c r="AQ834" s="9"/>
      <c r="AR834" s="9"/>
      <c r="AS834" s="10"/>
      <c r="AT834" s="8"/>
      <c r="AU834" s="15"/>
      <c r="AV834" s="15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9"/>
      <c r="AN835" s="9"/>
      <c r="AO835" s="9"/>
      <c r="AP835" s="9"/>
      <c r="AQ835" s="9"/>
      <c r="AR835" s="9"/>
      <c r="AS835" s="10"/>
      <c r="AT835" s="8"/>
      <c r="AU835" s="15"/>
      <c r="AV835" s="15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9"/>
      <c r="AN836" s="9"/>
      <c r="AO836" s="9"/>
      <c r="AP836" s="9"/>
      <c r="AQ836" s="9"/>
      <c r="AR836" s="9"/>
      <c r="AS836" s="10"/>
      <c r="AT836" s="8"/>
      <c r="AU836" s="15"/>
      <c r="AV836" s="15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9"/>
      <c r="AN837" s="9"/>
      <c r="AO837" s="9"/>
      <c r="AP837" s="9"/>
      <c r="AQ837" s="9"/>
      <c r="AR837" s="9"/>
      <c r="AS837" s="10"/>
      <c r="AT837" s="8"/>
      <c r="AU837" s="15"/>
      <c r="AV837" s="15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9"/>
      <c r="AN838" s="9"/>
      <c r="AO838" s="9"/>
      <c r="AP838" s="9"/>
      <c r="AQ838" s="9"/>
      <c r="AR838" s="9"/>
      <c r="AS838" s="10"/>
      <c r="AT838" s="8"/>
      <c r="AU838" s="15"/>
      <c r="AV838" s="15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9"/>
      <c r="AN839" s="9"/>
      <c r="AO839" s="9"/>
      <c r="AP839" s="9"/>
      <c r="AQ839" s="9"/>
      <c r="AR839" s="9"/>
      <c r="AS839" s="10"/>
      <c r="AT839" s="8"/>
      <c r="AU839" s="15"/>
      <c r="AV839" s="15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9"/>
      <c r="AN840" s="9"/>
      <c r="AO840" s="9"/>
      <c r="AP840" s="9"/>
      <c r="AQ840" s="9"/>
      <c r="AR840" s="9"/>
      <c r="AS840" s="10"/>
      <c r="AT840" s="8"/>
      <c r="AU840" s="15"/>
      <c r="AV840" s="15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9"/>
      <c r="AN841" s="9"/>
      <c r="AO841" s="9"/>
      <c r="AP841" s="9"/>
      <c r="AQ841" s="9"/>
      <c r="AR841" s="9"/>
      <c r="AS841" s="10"/>
      <c r="AT841" s="8"/>
      <c r="AU841" s="15"/>
      <c r="AV841" s="15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9"/>
      <c r="AN842" s="9"/>
      <c r="AO842" s="9"/>
      <c r="AP842" s="9"/>
      <c r="AQ842" s="9"/>
      <c r="AR842" s="9"/>
      <c r="AS842" s="10"/>
      <c r="AT842" s="8"/>
      <c r="AU842" s="15"/>
      <c r="AV842" s="15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9"/>
      <c r="AN843" s="9"/>
      <c r="AO843" s="9"/>
      <c r="AP843" s="9"/>
      <c r="AQ843" s="9"/>
      <c r="AR843" s="9"/>
      <c r="AS843" s="10"/>
      <c r="AT843" s="8"/>
      <c r="AU843" s="15"/>
      <c r="AV843" s="15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9"/>
      <c r="AN844" s="9"/>
      <c r="AO844" s="9"/>
      <c r="AP844" s="9"/>
      <c r="AQ844" s="9"/>
      <c r="AR844" s="9"/>
      <c r="AS844" s="10"/>
      <c r="AT844" s="8"/>
      <c r="AU844" s="15"/>
      <c r="AV844" s="15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9"/>
      <c r="AN845" s="9"/>
      <c r="AO845" s="9"/>
      <c r="AP845" s="9"/>
      <c r="AQ845" s="9"/>
      <c r="AR845" s="9"/>
      <c r="AS845" s="10"/>
      <c r="AT845" s="8"/>
      <c r="AU845" s="15"/>
      <c r="AV845" s="15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9"/>
      <c r="AN846" s="9"/>
      <c r="AO846" s="9"/>
      <c r="AP846" s="9"/>
      <c r="AQ846" s="9"/>
      <c r="AR846" s="9"/>
      <c r="AS846" s="10"/>
      <c r="AT846" s="8"/>
      <c r="AU846" s="15"/>
      <c r="AV846" s="15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9"/>
      <c r="AN847" s="9"/>
      <c r="AO847" s="9"/>
      <c r="AP847" s="9"/>
      <c r="AQ847" s="9"/>
      <c r="AR847" s="9"/>
      <c r="AS847" s="10"/>
      <c r="AT847" s="8"/>
      <c r="AU847" s="15"/>
      <c r="AV847" s="15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9"/>
      <c r="AN848" s="9"/>
      <c r="AO848" s="9"/>
      <c r="AP848" s="9"/>
      <c r="AQ848" s="9"/>
      <c r="AR848" s="9"/>
      <c r="AS848" s="10"/>
      <c r="AT848" s="8"/>
      <c r="AU848" s="15"/>
      <c r="AV848" s="15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9"/>
      <c r="AN849" s="9"/>
      <c r="AO849" s="9"/>
      <c r="AP849" s="9"/>
      <c r="AQ849" s="9"/>
      <c r="AR849" s="9"/>
      <c r="AS849" s="10"/>
      <c r="AT849" s="8"/>
      <c r="AU849" s="15"/>
      <c r="AV849" s="15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9"/>
      <c r="AN850" s="9"/>
      <c r="AO850" s="9"/>
      <c r="AP850" s="9"/>
      <c r="AQ850" s="9"/>
      <c r="AR850" s="9"/>
      <c r="AS850" s="10"/>
      <c r="AT850" s="8"/>
      <c r="AU850" s="15"/>
      <c r="AV850" s="15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9"/>
      <c r="AN851" s="9"/>
      <c r="AO851" s="9"/>
      <c r="AP851" s="9"/>
      <c r="AQ851" s="9"/>
      <c r="AR851" s="9"/>
      <c r="AS851" s="10"/>
      <c r="AT851" s="8"/>
      <c r="AU851" s="15"/>
      <c r="AV851" s="15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9"/>
      <c r="AN852" s="9"/>
      <c r="AO852" s="9"/>
      <c r="AP852" s="9"/>
      <c r="AQ852" s="9"/>
      <c r="AR852" s="9"/>
      <c r="AS852" s="10"/>
      <c r="AT852" s="8"/>
      <c r="AU852" s="15"/>
      <c r="AV852" s="15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9"/>
      <c r="AN853" s="9"/>
      <c r="AO853" s="9"/>
      <c r="AP853" s="9"/>
      <c r="AQ853" s="9"/>
      <c r="AR853" s="9"/>
      <c r="AS853" s="10"/>
      <c r="AT853" s="8"/>
      <c r="AU853" s="15"/>
      <c r="AV853" s="15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9"/>
      <c r="AN854" s="9"/>
      <c r="AO854" s="9"/>
      <c r="AP854" s="9"/>
      <c r="AQ854" s="9"/>
      <c r="AR854" s="9"/>
      <c r="AS854" s="10"/>
      <c r="AT854" s="8"/>
      <c r="AU854" s="15"/>
      <c r="AV854" s="15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9"/>
      <c r="AN855" s="9"/>
      <c r="AO855" s="9"/>
      <c r="AP855" s="9"/>
      <c r="AQ855" s="9"/>
      <c r="AR855" s="9"/>
      <c r="AS855" s="10"/>
      <c r="AT855" s="8"/>
      <c r="AU855" s="15"/>
      <c r="AV855" s="15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9"/>
      <c r="AN856" s="9"/>
      <c r="AO856" s="9"/>
      <c r="AP856" s="9"/>
      <c r="AQ856" s="9"/>
      <c r="AR856" s="9"/>
      <c r="AS856" s="10"/>
      <c r="AT856" s="8"/>
      <c r="AU856" s="15"/>
      <c r="AV856" s="15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9"/>
      <c r="AN857" s="9"/>
      <c r="AO857" s="9"/>
      <c r="AP857" s="9"/>
      <c r="AQ857" s="9"/>
      <c r="AR857" s="9"/>
      <c r="AS857" s="10"/>
      <c r="AT857" s="8"/>
      <c r="AU857" s="15"/>
      <c r="AV857" s="15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9"/>
      <c r="AN858" s="9"/>
      <c r="AO858" s="9"/>
      <c r="AP858" s="9"/>
      <c r="AQ858" s="9"/>
      <c r="AR858" s="9"/>
      <c r="AS858" s="10"/>
      <c r="AT858" s="8"/>
      <c r="AU858" s="15"/>
      <c r="AV858" s="15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9"/>
      <c r="AN859" s="9"/>
      <c r="AO859" s="9"/>
      <c r="AP859" s="9"/>
      <c r="AQ859" s="9"/>
      <c r="AR859" s="9"/>
      <c r="AS859" s="10"/>
      <c r="AT859" s="8"/>
      <c r="AU859" s="15"/>
      <c r="AV859" s="15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9"/>
      <c r="AN860" s="9"/>
      <c r="AO860" s="9"/>
      <c r="AP860" s="9"/>
      <c r="AQ860" s="9"/>
      <c r="AR860" s="9"/>
      <c r="AS860" s="10"/>
      <c r="AT860" s="8"/>
      <c r="AU860" s="15"/>
      <c r="AV860" s="15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9"/>
      <c r="AN861" s="9"/>
      <c r="AO861" s="9"/>
      <c r="AP861" s="9"/>
      <c r="AQ861" s="9"/>
      <c r="AR861" s="9"/>
      <c r="AS861" s="10"/>
      <c r="AT861" s="8"/>
      <c r="AU861" s="15"/>
      <c r="AV861" s="15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9"/>
      <c r="AN862" s="9"/>
      <c r="AO862" s="9"/>
      <c r="AP862" s="9"/>
      <c r="AQ862" s="9"/>
      <c r="AR862" s="9"/>
      <c r="AS862" s="10"/>
      <c r="AT862" s="8"/>
      <c r="AU862" s="15"/>
      <c r="AV862" s="15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9"/>
      <c r="AN863" s="9"/>
      <c r="AO863" s="9"/>
      <c r="AP863" s="9"/>
      <c r="AQ863" s="9"/>
      <c r="AR863" s="9"/>
      <c r="AS863" s="10"/>
      <c r="AT863" s="8"/>
      <c r="AU863" s="15"/>
      <c r="AV863" s="15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9"/>
      <c r="AN864" s="9"/>
      <c r="AO864" s="9"/>
      <c r="AP864" s="9"/>
      <c r="AQ864" s="9"/>
      <c r="AR864" s="9"/>
      <c r="AS864" s="10"/>
      <c r="AT864" s="8"/>
      <c r="AU864" s="15"/>
      <c r="AV864" s="15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9"/>
      <c r="AN865" s="9"/>
      <c r="AO865" s="9"/>
      <c r="AP865" s="9"/>
      <c r="AQ865" s="9"/>
      <c r="AR865" s="9"/>
      <c r="AS865" s="10"/>
      <c r="AT865" s="8"/>
      <c r="AU865" s="15"/>
      <c r="AV865" s="15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9"/>
      <c r="AN866" s="9"/>
      <c r="AO866" s="9"/>
      <c r="AP866" s="9"/>
      <c r="AQ866" s="9"/>
      <c r="AR866" s="9"/>
      <c r="AS866" s="10"/>
      <c r="AT866" s="8"/>
      <c r="AU866" s="15"/>
      <c r="AV866" s="15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9"/>
      <c r="AN867" s="9"/>
      <c r="AO867" s="9"/>
      <c r="AP867" s="9"/>
      <c r="AQ867" s="9"/>
      <c r="AR867" s="9"/>
      <c r="AS867" s="10"/>
      <c r="AT867" s="8"/>
      <c r="AU867" s="15"/>
      <c r="AV867" s="15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9"/>
      <c r="AN868" s="9"/>
      <c r="AO868" s="9"/>
      <c r="AP868" s="9"/>
      <c r="AQ868" s="9"/>
      <c r="AR868" s="9"/>
      <c r="AS868" s="10"/>
      <c r="AT868" s="8"/>
      <c r="AU868" s="15"/>
      <c r="AV868" s="15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9"/>
      <c r="AN869" s="9"/>
      <c r="AO869" s="9"/>
      <c r="AP869" s="9"/>
      <c r="AQ869" s="9"/>
      <c r="AR869" s="9"/>
      <c r="AS869" s="10"/>
      <c r="AT869" s="8"/>
      <c r="AU869" s="15"/>
      <c r="AV869" s="15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9"/>
      <c r="AN870" s="9"/>
      <c r="AO870" s="9"/>
      <c r="AP870" s="9"/>
      <c r="AQ870" s="9"/>
      <c r="AR870" s="9"/>
      <c r="AS870" s="10"/>
      <c r="AT870" s="8"/>
      <c r="AU870" s="15"/>
      <c r="AV870" s="15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9"/>
      <c r="AN871" s="9"/>
      <c r="AO871" s="9"/>
      <c r="AP871" s="9"/>
      <c r="AQ871" s="9"/>
      <c r="AR871" s="9"/>
      <c r="AS871" s="10"/>
      <c r="AT871" s="8"/>
      <c r="AU871" s="15"/>
      <c r="AV871" s="15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9"/>
      <c r="AN872" s="9"/>
      <c r="AO872" s="9"/>
      <c r="AP872" s="9"/>
      <c r="AQ872" s="9"/>
      <c r="AR872" s="9"/>
      <c r="AS872" s="10"/>
      <c r="AT872" s="8"/>
      <c r="AU872" s="15"/>
      <c r="AV872" s="15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9"/>
      <c r="AN873" s="9"/>
      <c r="AO873" s="9"/>
      <c r="AP873" s="9"/>
      <c r="AQ873" s="9"/>
      <c r="AR873" s="9"/>
      <c r="AS873" s="10"/>
      <c r="AT873" s="8"/>
      <c r="AU873" s="15"/>
      <c r="AV873" s="15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9"/>
      <c r="AN874" s="9"/>
      <c r="AO874" s="9"/>
      <c r="AP874" s="9"/>
      <c r="AQ874" s="9"/>
      <c r="AR874" s="9"/>
      <c r="AS874" s="10"/>
      <c r="AT874" s="8"/>
      <c r="AU874" s="15"/>
      <c r="AV874" s="15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9"/>
      <c r="AN875" s="9"/>
      <c r="AO875" s="9"/>
      <c r="AP875" s="9"/>
      <c r="AQ875" s="9"/>
      <c r="AR875" s="9"/>
      <c r="AS875" s="10"/>
      <c r="AT875" s="8"/>
      <c r="AU875" s="15"/>
      <c r="AV875" s="15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9"/>
      <c r="AN876" s="9"/>
      <c r="AO876" s="9"/>
      <c r="AP876" s="9"/>
      <c r="AQ876" s="9"/>
      <c r="AR876" s="9"/>
      <c r="AS876" s="10"/>
      <c r="AT876" s="8"/>
      <c r="AU876" s="15"/>
      <c r="AV876" s="15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9"/>
      <c r="AN877" s="9"/>
      <c r="AO877" s="9"/>
      <c r="AP877" s="9"/>
      <c r="AQ877" s="9"/>
      <c r="AR877" s="9"/>
      <c r="AS877" s="10"/>
      <c r="AT877" s="8"/>
      <c r="AU877" s="15"/>
      <c r="AV877" s="15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9"/>
      <c r="AN878" s="9"/>
      <c r="AO878" s="9"/>
      <c r="AP878" s="9"/>
      <c r="AQ878" s="9"/>
      <c r="AR878" s="9"/>
      <c r="AS878" s="10"/>
      <c r="AT878" s="8"/>
      <c r="AU878" s="15"/>
      <c r="AV878" s="15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9"/>
      <c r="AN879" s="9"/>
      <c r="AO879" s="9"/>
      <c r="AP879" s="9"/>
      <c r="AQ879" s="9"/>
      <c r="AR879" s="9"/>
      <c r="AS879" s="10"/>
      <c r="AT879" s="8"/>
      <c r="AU879" s="15"/>
      <c r="AV879" s="15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9"/>
      <c r="AN880" s="9"/>
      <c r="AO880" s="9"/>
      <c r="AP880" s="9"/>
      <c r="AQ880" s="9"/>
      <c r="AR880" s="9"/>
      <c r="AS880" s="10"/>
      <c r="AT880" s="8"/>
      <c r="AU880" s="15"/>
      <c r="AV880" s="15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9"/>
      <c r="AN881" s="9"/>
      <c r="AO881" s="9"/>
      <c r="AP881" s="9"/>
      <c r="AQ881" s="9"/>
      <c r="AR881" s="9"/>
      <c r="AS881" s="10"/>
      <c r="AT881" s="8"/>
      <c r="AU881" s="15"/>
      <c r="AV881" s="15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9"/>
      <c r="AN882" s="9"/>
      <c r="AO882" s="9"/>
      <c r="AP882" s="9"/>
      <c r="AQ882" s="9"/>
      <c r="AR882" s="9"/>
      <c r="AS882" s="10"/>
      <c r="AT882" s="8"/>
      <c r="AU882" s="15"/>
      <c r="AV882" s="15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9"/>
      <c r="AN883" s="9"/>
      <c r="AO883" s="9"/>
      <c r="AP883" s="9"/>
      <c r="AQ883" s="9"/>
      <c r="AR883" s="9"/>
      <c r="AS883" s="10"/>
      <c r="AT883" s="8"/>
      <c r="AU883" s="15"/>
      <c r="AV883" s="15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9"/>
      <c r="AN884" s="9"/>
      <c r="AO884" s="9"/>
      <c r="AP884" s="9"/>
      <c r="AQ884" s="9"/>
      <c r="AR884" s="9"/>
      <c r="AS884" s="10"/>
      <c r="AT884" s="8"/>
      <c r="AU884" s="15"/>
      <c r="AV884" s="15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9"/>
      <c r="AN885" s="9"/>
      <c r="AO885" s="9"/>
      <c r="AP885" s="9"/>
      <c r="AQ885" s="9"/>
      <c r="AR885" s="9"/>
      <c r="AS885" s="10"/>
      <c r="AT885" s="8"/>
      <c r="AU885" s="15"/>
      <c r="AV885" s="15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9"/>
      <c r="AN886" s="9"/>
      <c r="AO886" s="9"/>
      <c r="AP886" s="9"/>
      <c r="AQ886" s="9"/>
      <c r="AR886" s="9"/>
      <c r="AS886" s="10"/>
      <c r="AT886" s="8"/>
      <c r="AU886" s="15"/>
      <c r="AV886" s="15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9"/>
      <c r="AN887" s="9"/>
      <c r="AO887" s="9"/>
      <c r="AP887" s="9"/>
      <c r="AQ887" s="9"/>
      <c r="AR887" s="9"/>
      <c r="AS887" s="10"/>
      <c r="AT887" s="8"/>
      <c r="AU887" s="15"/>
      <c r="AV887" s="15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9"/>
      <c r="AN888" s="9"/>
      <c r="AO888" s="9"/>
      <c r="AP888" s="9"/>
      <c r="AQ888" s="9"/>
      <c r="AR888" s="9"/>
      <c r="AS888" s="10"/>
      <c r="AT888" s="8"/>
      <c r="AU888" s="15"/>
      <c r="AV888" s="15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9"/>
      <c r="AN889" s="9"/>
      <c r="AO889" s="9"/>
      <c r="AP889" s="9"/>
      <c r="AQ889" s="9"/>
      <c r="AR889" s="9"/>
      <c r="AS889" s="10"/>
      <c r="AT889" s="8"/>
      <c r="AU889" s="15"/>
      <c r="AV889" s="15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9"/>
      <c r="AN890" s="9"/>
      <c r="AO890" s="9"/>
      <c r="AP890" s="9"/>
      <c r="AQ890" s="9"/>
      <c r="AR890" s="9"/>
      <c r="AS890" s="10"/>
      <c r="AT890" s="8"/>
      <c r="AU890" s="15"/>
      <c r="AV890" s="15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9"/>
      <c r="AN891" s="9"/>
      <c r="AO891" s="9"/>
      <c r="AP891" s="9"/>
      <c r="AQ891" s="9"/>
      <c r="AR891" s="9"/>
      <c r="AS891" s="10"/>
      <c r="AT891" s="8"/>
      <c r="AU891" s="15"/>
      <c r="AV891" s="15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9"/>
      <c r="AN892" s="9"/>
      <c r="AO892" s="9"/>
      <c r="AP892" s="9"/>
      <c r="AQ892" s="9"/>
      <c r="AR892" s="9"/>
      <c r="AS892" s="10"/>
      <c r="AT892" s="8"/>
      <c r="AU892" s="15"/>
      <c r="AV892" s="15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9"/>
      <c r="AN893" s="9"/>
      <c r="AO893" s="9"/>
      <c r="AP893" s="9"/>
      <c r="AQ893" s="9"/>
      <c r="AR893" s="9"/>
      <c r="AS893" s="10"/>
      <c r="AT893" s="8"/>
      <c r="AU893" s="15"/>
      <c r="AV893" s="15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9"/>
      <c r="AN894" s="9"/>
      <c r="AO894" s="9"/>
      <c r="AP894" s="9"/>
      <c r="AQ894" s="9"/>
      <c r="AR894" s="9"/>
      <c r="AS894" s="10"/>
      <c r="AT894" s="8"/>
      <c r="AU894" s="15"/>
      <c r="AV894" s="15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9"/>
      <c r="AN895" s="9"/>
      <c r="AO895" s="9"/>
      <c r="AP895" s="9"/>
      <c r="AQ895" s="9"/>
      <c r="AR895" s="9"/>
      <c r="AS895" s="10"/>
      <c r="AT895" s="8"/>
      <c r="AU895" s="15"/>
      <c r="AV895" s="15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9"/>
      <c r="AN896" s="9"/>
      <c r="AO896" s="9"/>
      <c r="AP896" s="9"/>
      <c r="AQ896" s="9"/>
      <c r="AR896" s="9"/>
      <c r="AS896" s="10"/>
      <c r="AT896" s="8"/>
      <c r="AU896" s="15"/>
      <c r="AV896" s="15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9"/>
      <c r="AN897" s="9"/>
      <c r="AO897" s="9"/>
      <c r="AP897" s="9"/>
      <c r="AQ897" s="9"/>
      <c r="AR897" s="9"/>
      <c r="AS897" s="10"/>
      <c r="AT897" s="8"/>
      <c r="AU897" s="15"/>
      <c r="AV897" s="15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9"/>
      <c r="AN898" s="9"/>
      <c r="AO898" s="9"/>
      <c r="AP898" s="9"/>
      <c r="AQ898" s="9"/>
      <c r="AR898" s="9"/>
      <c r="AS898" s="10"/>
      <c r="AT898" s="8"/>
      <c r="AU898" s="15"/>
      <c r="AV898" s="15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9"/>
      <c r="AN899" s="9"/>
      <c r="AO899" s="9"/>
      <c r="AP899" s="9"/>
      <c r="AQ899" s="9"/>
      <c r="AR899" s="9"/>
      <c r="AS899" s="10"/>
      <c r="AT899" s="8"/>
      <c r="AU899" s="15"/>
      <c r="AV899" s="15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9"/>
      <c r="AN900" s="9"/>
      <c r="AO900" s="9"/>
      <c r="AP900" s="9"/>
      <c r="AQ900" s="9"/>
      <c r="AR900" s="9"/>
      <c r="AS900" s="10"/>
      <c r="AT900" s="8"/>
      <c r="AU900" s="15"/>
      <c r="AV900" s="15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9"/>
      <c r="AN901" s="9"/>
      <c r="AO901" s="9"/>
      <c r="AP901" s="9"/>
      <c r="AQ901" s="9"/>
      <c r="AR901" s="9"/>
      <c r="AS901" s="10"/>
      <c r="AT901" s="8"/>
      <c r="AU901" s="15"/>
      <c r="AV901" s="15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9"/>
      <c r="AN902" s="9"/>
      <c r="AO902" s="9"/>
      <c r="AP902" s="9"/>
      <c r="AQ902" s="9"/>
      <c r="AR902" s="9"/>
      <c r="AS902" s="10"/>
      <c r="AT902" s="8"/>
      <c r="AU902" s="15"/>
      <c r="AV902" s="15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9"/>
      <c r="AN903" s="9"/>
      <c r="AO903" s="9"/>
      <c r="AP903" s="9"/>
      <c r="AQ903" s="9"/>
      <c r="AR903" s="9"/>
      <c r="AS903" s="10"/>
      <c r="AT903" s="8"/>
      <c r="AU903" s="15"/>
      <c r="AV903" s="15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9"/>
      <c r="AN904" s="9"/>
      <c r="AO904" s="9"/>
      <c r="AP904" s="9"/>
      <c r="AQ904" s="9"/>
      <c r="AR904" s="9"/>
      <c r="AS904" s="10"/>
      <c r="AT904" s="8"/>
      <c r="AU904" s="15"/>
      <c r="AV904" s="15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9"/>
      <c r="AN905" s="9"/>
      <c r="AO905" s="9"/>
      <c r="AP905" s="9"/>
      <c r="AQ905" s="9"/>
      <c r="AR905" s="9"/>
      <c r="AS905" s="10"/>
      <c r="AT905" s="8"/>
      <c r="AU905" s="15"/>
      <c r="AV905" s="15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9"/>
      <c r="AN906" s="9"/>
      <c r="AO906" s="9"/>
      <c r="AP906" s="9"/>
      <c r="AQ906" s="9"/>
      <c r="AR906" s="9"/>
      <c r="AS906" s="10"/>
      <c r="AT906" s="8"/>
      <c r="AU906" s="15"/>
      <c r="AV906" s="15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9"/>
      <c r="AN907" s="9"/>
      <c r="AO907" s="9"/>
      <c r="AP907" s="9"/>
      <c r="AQ907" s="9"/>
      <c r="AR907" s="9"/>
      <c r="AS907" s="10"/>
      <c r="AT907" s="8"/>
      <c r="AU907" s="15"/>
      <c r="AV907" s="15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9"/>
      <c r="AN908" s="9"/>
      <c r="AO908" s="9"/>
      <c r="AP908" s="9"/>
      <c r="AQ908" s="9"/>
      <c r="AR908" s="9"/>
      <c r="AS908" s="10"/>
      <c r="AT908" s="8"/>
      <c r="AU908" s="15"/>
      <c r="AV908" s="15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9"/>
      <c r="AN909" s="9"/>
      <c r="AO909" s="9"/>
      <c r="AP909" s="9"/>
      <c r="AQ909" s="9"/>
      <c r="AR909" s="9"/>
      <c r="AS909" s="10"/>
      <c r="AT909" s="8"/>
      <c r="AU909" s="15"/>
      <c r="AV909" s="15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9"/>
      <c r="AN910" s="9"/>
      <c r="AO910" s="9"/>
      <c r="AP910" s="9"/>
      <c r="AQ910" s="9"/>
      <c r="AR910" s="9"/>
      <c r="AS910" s="10"/>
      <c r="AT910" s="8"/>
      <c r="AU910" s="15"/>
      <c r="AV910" s="15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9"/>
      <c r="AN911" s="9"/>
      <c r="AO911" s="9"/>
      <c r="AP911" s="9"/>
      <c r="AQ911" s="9"/>
      <c r="AR911" s="9"/>
      <c r="AS911" s="10"/>
      <c r="AT911" s="8"/>
      <c r="AU911" s="15"/>
      <c r="AV911" s="15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9"/>
      <c r="AN912" s="9"/>
      <c r="AO912" s="9"/>
      <c r="AP912" s="9"/>
      <c r="AQ912" s="9"/>
      <c r="AR912" s="9"/>
      <c r="AS912" s="10"/>
      <c r="AT912" s="8"/>
      <c r="AU912" s="15"/>
      <c r="AV912" s="15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9"/>
      <c r="AN913" s="9"/>
      <c r="AO913" s="9"/>
      <c r="AP913" s="9"/>
      <c r="AQ913" s="9"/>
      <c r="AR913" s="9"/>
      <c r="AS913" s="10"/>
      <c r="AT913" s="8"/>
      <c r="AU913" s="15"/>
      <c r="AV913" s="15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9"/>
      <c r="AN914" s="9"/>
      <c r="AO914" s="9"/>
      <c r="AP914" s="9"/>
      <c r="AQ914" s="9"/>
      <c r="AR914" s="9"/>
      <c r="AS914" s="10"/>
      <c r="AT914" s="8"/>
      <c r="AU914" s="15"/>
      <c r="AV914" s="15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9"/>
      <c r="AN915" s="9"/>
      <c r="AO915" s="9"/>
      <c r="AP915" s="9"/>
      <c r="AQ915" s="9"/>
      <c r="AR915" s="9"/>
      <c r="AS915" s="10"/>
      <c r="AT915" s="8"/>
      <c r="AU915" s="15"/>
      <c r="AV915" s="15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9"/>
      <c r="AN916" s="9"/>
      <c r="AO916" s="9"/>
      <c r="AP916" s="9"/>
      <c r="AQ916" s="9"/>
      <c r="AR916" s="9"/>
      <c r="AS916" s="10"/>
      <c r="AT916" s="8"/>
      <c r="AU916" s="15"/>
      <c r="AV916" s="15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9"/>
      <c r="AN917" s="9"/>
      <c r="AO917" s="9"/>
      <c r="AP917" s="9"/>
      <c r="AQ917" s="9"/>
      <c r="AR917" s="9"/>
      <c r="AS917" s="10"/>
      <c r="AT917" s="8"/>
      <c r="AU917" s="15"/>
      <c r="AV917" s="15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9"/>
      <c r="AN918" s="9"/>
      <c r="AO918" s="9"/>
      <c r="AP918" s="9"/>
      <c r="AQ918" s="9"/>
      <c r="AR918" s="9"/>
      <c r="AS918" s="10"/>
      <c r="AT918" s="8"/>
      <c r="AU918" s="15"/>
      <c r="AV918" s="15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9"/>
      <c r="AN919" s="9"/>
      <c r="AO919" s="9"/>
      <c r="AP919" s="9"/>
      <c r="AQ919" s="9"/>
      <c r="AR919" s="9"/>
      <c r="AS919" s="10"/>
      <c r="AT919" s="8"/>
      <c r="AU919" s="15"/>
      <c r="AV919" s="15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9"/>
      <c r="AN920" s="9"/>
      <c r="AO920" s="9"/>
      <c r="AP920" s="9"/>
      <c r="AQ920" s="9"/>
      <c r="AR920" s="9"/>
      <c r="AS920" s="10"/>
      <c r="AT920" s="8"/>
      <c r="AU920" s="15"/>
      <c r="AV920" s="15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9"/>
      <c r="AN921" s="9"/>
      <c r="AO921" s="9"/>
      <c r="AP921" s="9"/>
      <c r="AQ921" s="9"/>
      <c r="AR921" s="9"/>
      <c r="AS921" s="10"/>
      <c r="AT921" s="8"/>
      <c r="AU921" s="15"/>
      <c r="AV921" s="15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9"/>
      <c r="AN922" s="9"/>
      <c r="AO922" s="9"/>
      <c r="AP922" s="9"/>
      <c r="AQ922" s="9"/>
      <c r="AR922" s="9"/>
      <c r="AS922" s="10"/>
      <c r="AT922" s="8"/>
      <c r="AU922" s="15"/>
      <c r="AV922" s="15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9"/>
      <c r="AN923" s="9"/>
      <c r="AO923" s="9"/>
      <c r="AP923" s="9"/>
      <c r="AQ923" s="9"/>
      <c r="AR923" s="9"/>
      <c r="AS923" s="10"/>
      <c r="AT923" s="8"/>
      <c r="AU923" s="15"/>
      <c r="AV923" s="15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9"/>
      <c r="AN924" s="9"/>
      <c r="AO924" s="9"/>
      <c r="AP924" s="9"/>
      <c r="AQ924" s="9"/>
      <c r="AR924" s="9"/>
      <c r="AS924" s="10"/>
      <c r="AT924" s="8"/>
      <c r="AU924" s="15"/>
      <c r="AV924" s="15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9"/>
      <c r="AN925" s="9"/>
      <c r="AO925" s="9"/>
      <c r="AP925" s="9"/>
      <c r="AQ925" s="9"/>
      <c r="AR925" s="9"/>
      <c r="AS925" s="10"/>
      <c r="AT925" s="8"/>
      <c r="AU925" s="15"/>
      <c r="AV925" s="15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9"/>
      <c r="AN926" s="9"/>
      <c r="AO926" s="9"/>
      <c r="AP926" s="9"/>
      <c r="AQ926" s="9"/>
      <c r="AR926" s="9"/>
      <c r="AS926" s="10"/>
      <c r="AT926" s="8"/>
      <c r="AU926" s="15"/>
      <c r="AV926" s="15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9"/>
      <c r="AN927" s="9"/>
      <c r="AO927" s="9"/>
      <c r="AP927" s="9"/>
      <c r="AQ927" s="9"/>
      <c r="AR927" s="9"/>
      <c r="AS927" s="10"/>
      <c r="AT927" s="8"/>
      <c r="AU927" s="15"/>
      <c r="AV927" s="15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9"/>
      <c r="AN928" s="9"/>
      <c r="AO928" s="9"/>
      <c r="AP928" s="9"/>
      <c r="AQ928" s="9"/>
      <c r="AR928" s="9"/>
      <c r="AS928" s="10"/>
      <c r="AT928" s="8"/>
      <c r="AU928" s="15"/>
      <c r="AV928" s="15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9"/>
      <c r="AN929" s="9"/>
      <c r="AO929" s="9"/>
      <c r="AP929" s="9"/>
      <c r="AQ929" s="9"/>
      <c r="AR929" s="9"/>
      <c r="AS929" s="10"/>
      <c r="AT929" s="8"/>
      <c r="AU929" s="15"/>
      <c r="AV929" s="15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9"/>
      <c r="AN930" s="9"/>
      <c r="AO930" s="9"/>
      <c r="AP930" s="9"/>
      <c r="AQ930" s="9"/>
      <c r="AR930" s="9"/>
      <c r="AS930" s="10"/>
      <c r="AT930" s="8"/>
      <c r="AU930" s="15"/>
      <c r="AV930" s="15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9"/>
      <c r="AN931" s="9"/>
      <c r="AO931" s="9"/>
      <c r="AP931" s="9"/>
      <c r="AQ931" s="9"/>
      <c r="AR931" s="9"/>
      <c r="AS931" s="10"/>
      <c r="AT931" s="8"/>
      <c r="AU931" s="15"/>
      <c r="AV931" s="15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9"/>
      <c r="AN932" s="9"/>
      <c r="AO932" s="9"/>
      <c r="AP932" s="9"/>
      <c r="AQ932" s="9"/>
      <c r="AR932" s="9"/>
      <c r="AS932" s="10"/>
      <c r="AT932" s="8"/>
      <c r="AU932" s="15"/>
      <c r="AV932" s="15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9"/>
      <c r="AN933" s="9"/>
      <c r="AO933" s="9"/>
      <c r="AP933" s="9"/>
      <c r="AQ933" s="9"/>
      <c r="AR933" s="9"/>
      <c r="AS933" s="10"/>
      <c r="AT933" s="8"/>
      <c r="AU933" s="15"/>
      <c r="AV933" s="15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9"/>
      <c r="AN934" s="9"/>
      <c r="AO934" s="9"/>
      <c r="AP934" s="9"/>
      <c r="AQ934" s="9"/>
      <c r="AR934" s="9"/>
      <c r="AS934" s="10"/>
      <c r="AT934" s="8"/>
      <c r="AU934" s="15"/>
      <c r="AV934" s="15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9"/>
      <c r="AN935" s="9"/>
      <c r="AO935" s="9"/>
      <c r="AP935" s="9"/>
      <c r="AQ935" s="9"/>
      <c r="AR935" s="9"/>
      <c r="AS935" s="10"/>
      <c r="AT935" s="8"/>
      <c r="AU935" s="15"/>
      <c r="AV935" s="15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9"/>
      <c r="AN936" s="9"/>
      <c r="AO936" s="9"/>
      <c r="AP936" s="9"/>
      <c r="AQ936" s="9"/>
      <c r="AR936" s="9"/>
      <c r="AS936" s="10"/>
      <c r="AT936" s="8"/>
      <c r="AU936" s="15"/>
      <c r="AV936" s="15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9"/>
      <c r="AN937" s="9"/>
      <c r="AO937" s="9"/>
      <c r="AP937" s="9"/>
      <c r="AQ937" s="9"/>
      <c r="AR937" s="9"/>
      <c r="AS937" s="10"/>
      <c r="AT937" s="8"/>
      <c r="AU937" s="15"/>
      <c r="AV937" s="15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9"/>
      <c r="AN938" s="9"/>
      <c r="AO938" s="9"/>
      <c r="AP938" s="9"/>
      <c r="AQ938" s="9"/>
      <c r="AR938" s="9"/>
      <c r="AS938" s="10"/>
      <c r="AT938" s="8"/>
      <c r="AU938" s="15"/>
      <c r="AV938" s="15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9"/>
      <c r="AN939" s="9"/>
      <c r="AO939" s="9"/>
      <c r="AP939" s="9"/>
      <c r="AQ939" s="9"/>
      <c r="AR939" s="9"/>
      <c r="AS939" s="10"/>
      <c r="AT939" s="8"/>
      <c r="AU939" s="15"/>
      <c r="AV939" s="15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9"/>
      <c r="AN940" s="9"/>
      <c r="AO940" s="9"/>
      <c r="AP940" s="9"/>
      <c r="AQ940" s="9"/>
      <c r="AR940" s="9"/>
      <c r="AS940" s="10"/>
      <c r="AT940" s="8"/>
      <c r="AU940" s="15"/>
      <c r="AV940" s="15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9"/>
      <c r="AN941" s="9"/>
      <c r="AO941" s="9"/>
      <c r="AP941" s="9"/>
      <c r="AQ941" s="9"/>
      <c r="AR941" s="9"/>
      <c r="AS941" s="10"/>
      <c r="AT941" s="8"/>
      <c r="AU941" s="15"/>
      <c r="AV941" s="15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9"/>
      <c r="AN942" s="9"/>
      <c r="AO942" s="9"/>
      <c r="AP942" s="9"/>
      <c r="AQ942" s="9"/>
      <c r="AR942" s="9"/>
      <c r="AS942" s="10"/>
      <c r="AT942" s="8"/>
      <c r="AU942" s="15"/>
      <c r="AV942" s="15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9"/>
      <c r="AN943" s="9"/>
      <c r="AO943" s="9"/>
      <c r="AP943" s="9"/>
      <c r="AQ943" s="9"/>
      <c r="AR943" s="9"/>
      <c r="AS943" s="10"/>
      <c r="AT943" s="8"/>
      <c r="AU943" s="15"/>
      <c r="AV943" s="15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9"/>
      <c r="AN944" s="9"/>
      <c r="AO944" s="9"/>
      <c r="AP944" s="9"/>
      <c r="AQ944" s="9"/>
      <c r="AR944" s="9"/>
      <c r="AS944" s="10"/>
      <c r="AT944" s="8"/>
      <c r="AU944" s="15"/>
      <c r="AV944" s="15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9"/>
      <c r="AN945" s="9"/>
      <c r="AO945" s="9"/>
      <c r="AP945" s="9"/>
      <c r="AQ945" s="9"/>
      <c r="AR945" s="9"/>
      <c r="AS945" s="10"/>
      <c r="AT945" s="8"/>
      <c r="AU945" s="15"/>
      <c r="AV945" s="15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9"/>
      <c r="AN946" s="9"/>
      <c r="AO946" s="9"/>
      <c r="AP946" s="9"/>
      <c r="AQ946" s="9"/>
      <c r="AR946" s="9"/>
      <c r="AS946" s="10"/>
      <c r="AT946" s="8"/>
      <c r="AU946" s="15"/>
      <c r="AV946" s="15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9"/>
      <c r="AN947" s="9"/>
      <c r="AO947" s="9"/>
      <c r="AP947" s="9"/>
      <c r="AQ947" s="9"/>
      <c r="AR947" s="9"/>
      <c r="AS947" s="10"/>
      <c r="AT947" s="8"/>
      <c r="AU947" s="15"/>
      <c r="AV947" s="15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9"/>
      <c r="AN948" s="9"/>
      <c r="AO948" s="9"/>
      <c r="AP948" s="9"/>
      <c r="AQ948" s="9"/>
      <c r="AR948" s="9"/>
      <c r="AS948" s="10"/>
      <c r="AT948" s="8"/>
      <c r="AU948" s="15"/>
      <c r="AV948" s="15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9"/>
      <c r="AN949" s="9"/>
      <c r="AO949" s="9"/>
      <c r="AP949" s="9"/>
      <c r="AQ949" s="9"/>
      <c r="AR949" s="9"/>
      <c r="AS949" s="10"/>
      <c r="AT949" s="8"/>
      <c r="AU949" s="15"/>
      <c r="AV949" s="15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9"/>
      <c r="AN950" s="9"/>
      <c r="AO950" s="9"/>
      <c r="AP950" s="9"/>
      <c r="AQ950" s="9"/>
      <c r="AR950" s="9"/>
      <c r="AS950" s="10"/>
      <c r="AT950" s="8"/>
      <c r="AU950" s="15"/>
      <c r="AV950" s="15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9"/>
      <c r="AN951" s="9"/>
      <c r="AO951" s="9"/>
      <c r="AP951" s="9"/>
      <c r="AQ951" s="9"/>
      <c r="AR951" s="9"/>
      <c r="AS951" s="10"/>
      <c r="AT951" s="8"/>
      <c r="AU951" s="15"/>
      <c r="AV951" s="15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9"/>
      <c r="AN952" s="9"/>
      <c r="AO952" s="9"/>
      <c r="AP952" s="9"/>
      <c r="AQ952" s="9"/>
      <c r="AR952" s="9"/>
      <c r="AS952" s="10"/>
      <c r="AT952" s="8"/>
      <c r="AU952" s="15"/>
      <c r="AV952" s="15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9"/>
      <c r="AN953" s="9"/>
      <c r="AO953" s="9"/>
      <c r="AP953" s="9"/>
      <c r="AQ953" s="9"/>
      <c r="AR953" s="9"/>
      <c r="AS953" s="10"/>
      <c r="AT953" s="8"/>
      <c r="AU953" s="15"/>
      <c r="AV953" s="15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9"/>
      <c r="AN954" s="9"/>
      <c r="AO954" s="9"/>
      <c r="AP954" s="9"/>
      <c r="AQ954" s="9"/>
      <c r="AR954" s="9"/>
      <c r="AS954" s="10"/>
      <c r="AT954" s="8"/>
      <c r="AU954" s="15"/>
      <c r="AV954" s="15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9"/>
      <c r="AN955" s="9"/>
      <c r="AO955" s="9"/>
      <c r="AP955" s="9"/>
      <c r="AQ955" s="9"/>
      <c r="AR955" s="9"/>
      <c r="AS955" s="10"/>
      <c r="AT955" s="8"/>
      <c r="AU955" s="15"/>
      <c r="AV955" s="15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9"/>
      <c r="AN956" s="9"/>
      <c r="AO956" s="9"/>
      <c r="AP956" s="9"/>
      <c r="AQ956" s="9"/>
      <c r="AR956" s="9"/>
      <c r="AS956" s="10"/>
      <c r="AT956" s="8"/>
      <c r="AU956" s="15"/>
      <c r="AV956" s="15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9"/>
      <c r="AN957" s="9"/>
      <c r="AO957" s="9"/>
      <c r="AP957" s="9"/>
      <c r="AQ957" s="9"/>
      <c r="AR957" s="9"/>
      <c r="AS957" s="10"/>
      <c r="AT957" s="8"/>
      <c r="AU957" s="15"/>
      <c r="AV957" s="15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9"/>
      <c r="AN958" s="9"/>
      <c r="AO958" s="9"/>
      <c r="AP958" s="9"/>
      <c r="AQ958" s="9"/>
      <c r="AR958" s="9"/>
      <c r="AS958" s="10"/>
      <c r="AT958" s="8"/>
      <c r="AU958" s="15"/>
      <c r="AV958" s="15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9"/>
      <c r="AN959" s="9"/>
      <c r="AO959" s="9"/>
      <c r="AP959" s="9"/>
      <c r="AQ959" s="9"/>
      <c r="AR959" s="9"/>
      <c r="AS959" s="10"/>
      <c r="AT959" s="8"/>
      <c r="AU959" s="15"/>
      <c r="AV959" s="15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9"/>
      <c r="AN960" s="9"/>
      <c r="AO960" s="9"/>
      <c r="AP960" s="9"/>
      <c r="AQ960" s="9"/>
      <c r="AR960" s="9"/>
      <c r="AS960" s="10"/>
      <c r="AT960" s="8"/>
      <c r="AU960" s="15"/>
      <c r="AV960" s="15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9"/>
      <c r="AN961" s="9"/>
      <c r="AO961" s="9"/>
      <c r="AP961" s="9"/>
      <c r="AQ961" s="9"/>
      <c r="AR961" s="9"/>
      <c r="AS961" s="10"/>
      <c r="AT961" s="8"/>
      <c r="AU961" s="15"/>
      <c r="AV961" s="15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9"/>
      <c r="AN962" s="9"/>
      <c r="AO962" s="9"/>
      <c r="AP962" s="9"/>
      <c r="AQ962" s="9"/>
      <c r="AR962" s="9"/>
      <c r="AS962" s="10"/>
      <c r="AT962" s="8"/>
      <c r="AU962" s="15"/>
      <c r="AV962" s="15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9"/>
      <c r="AN963" s="9"/>
      <c r="AO963" s="9"/>
      <c r="AP963" s="9"/>
      <c r="AQ963" s="9"/>
      <c r="AR963" s="9"/>
      <c r="AS963" s="10"/>
      <c r="AT963" s="8"/>
      <c r="AU963" s="15"/>
      <c r="AV963" s="15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9"/>
      <c r="AN964" s="9"/>
      <c r="AO964" s="9"/>
      <c r="AP964" s="9"/>
      <c r="AQ964" s="9"/>
      <c r="AR964" s="9"/>
      <c r="AS964" s="10"/>
      <c r="AT964" s="8"/>
      <c r="AU964" s="15"/>
      <c r="AV964" s="15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9"/>
      <c r="AN965" s="9"/>
      <c r="AO965" s="9"/>
      <c r="AP965" s="9"/>
      <c r="AQ965" s="9"/>
      <c r="AR965" s="9"/>
      <c r="AS965" s="10"/>
      <c r="AT965" s="8"/>
      <c r="AU965" s="15"/>
      <c r="AV965" s="15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9"/>
      <c r="AN966" s="9"/>
      <c r="AO966" s="9"/>
      <c r="AP966" s="9"/>
      <c r="AQ966" s="9"/>
      <c r="AR966" s="9"/>
      <c r="AS966" s="10"/>
      <c r="AT966" s="8"/>
      <c r="AU966" s="15"/>
      <c r="AV966" s="15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9"/>
      <c r="AN967" s="9"/>
      <c r="AO967" s="9"/>
      <c r="AP967" s="9"/>
      <c r="AQ967" s="9"/>
      <c r="AR967" s="9"/>
      <c r="AS967" s="10"/>
      <c r="AT967" s="8"/>
      <c r="AU967" s="15"/>
      <c r="AV967" s="15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9"/>
      <c r="AN968" s="9"/>
      <c r="AO968" s="9"/>
      <c r="AP968" s="9"/>
      <c r="AQ968" s="9"/>
      <c r="AR968" s="9"/>
      <c r="AS968" s="10"/>
      <c r="AT968" s="8"/>
      <c r="AU968" s="15"/>
      <c r="AV968" s="15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9"/>
      <c r="AN969" s="9"/>
      <c r="AO969" s="9"/>
      <c r="AP969" s="9"/>
      <c r="AQ969" s="9"/>
      <c r="AR969" s="9"/>
      <c r="AS969" s="10"/>
      <c r="AT969" s="8"/>
      <c r="AU969" s="15"/>
      <c r="AV969" s="15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9"/>
      <c r="AN970" s="9"/>
      <c r="AO970" s="9"/>
      <c r="AP970" s="9"/>
      <c r="AQ970" s="9"/>
      <c r="AR970" s="9"/>
      <c r="AS970" s="10"/>
      <c r="AT970" s="8"/>
      <c r="AU970" s="15"/>
      <c r="AV970" s="15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9"/>
      <c r="AN971" s="9"/>
      <c r="AO971" s="9"/>
      <c r="AP971" s="9"/>
      <c r="AQ971" s="9"/>
      <c r="AR971" s="9"/>
      <c r="AS971" s="10"/>
      <c r="AT971" s="8"/>
      <c r="AU971" s="15"/>
      <c r="AV971" s="15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9"/>
      <c r="AN972" s="9"/>
      <c r="AO972" s="9"/>
      <c r="AP972" s="9"/>
      <c r="AQ972" s="9"/>
      <c r="AR972" s="9"/>
      <c r="AS972" s="10"/>
      <c r="AT972" s="8"/>
      <c r="AU972" s="15"/>
      <c r="AV972" s="15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9"/>
      <c r="AN973" s="9"/>
      <c r="AO973" s="9"/>
      <c r="AP973" s="9"/>
      <c r="AQ973" s="9"/>
      <c r="AR973" s="9"/>
      <c r="AS973" s="10"/>
      <c r="AT973" s="8"/>
      <c r="AU973" s="15"/>
      <c r="AV973" s="15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9"/>
      <c r="AN974" s="9"/>
      <c r="AO974" s="9"/>
      <c r="AP974" s="9"/>
      <c r="AQ974" s="9"/>
      <c r="AR974" s="9"/>
      <c r="AS974" s="10"/>
      <c r="AT974" s="8"/>
      <c r="AU974" s="15"/>
      <c r="AV974" s="15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9"/>
      <c r="AN975" s="9"/>
      <c r="AO975" s="9"/>
      <c r="AP975" s="9"/>
      <c r="AQ975" s="9"/>
      <c r="AR975" s="9"/>
      <c r="AS975" s="10"/>
      <c r="AT975" s="8"/>
      <c r="AU975" s="15"/>
      <c r="AV975" s="15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9"/>
      <c r="AN976" s="9"/>
      <c r="AO976" s="9"/>
      <c r="AP976" s="9"/>
      <c r="AQ976" s="9"/>
      <c r="AR976" s="9"/>
      <c r="AS976" s="10"/>
      <c r="AT976" s="8"/>
      <c r="AU976" s="15"/>
      <c r="AV976" s="15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9"/>
      <c r="AN977" s="9"/>
      <c r="AO977" s="9"/>
      <c r="AP977" s="9"/>
      <c r="AQ977" s="9"/>
      <c r="AR977" s="9"/>
      <c r="AS977" s="10"/>
      <c r="AT977" s="8"/>
      <c r="AU977" s="15"/>
      <c r="AV977" s="15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9"/>
      <c r="AN978" s="9"/>
      <c r="AO978" s="9"/>
      <c r="AP978" s="9"/>
      <c r="AQ978" s="9"/>
      <c r="AR978" s="9"/>
      <c r="AS978" s="10"/>
      <c r="AT978" s="8"/>
      <c r="AU978" s="15"/>
      <c r="AV978" s="15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9"/>
      <c r="AN979" s="9"/>
      <c r="AO979" s="9"/>
      <c r="AP979" s="9"/>
      <c r="AQ979" s="9"/>
      <c r="AR979" s="9"/>
      <c r="AS979" s="10"/>
      <c r="AT979" s="8"/>
      <c r="AU979" s="15"/>
      <c r="AV979" s="15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9"/>
      <c r="AN980" s="9"/>
      <c r="AO980" s="9"/>
      <c r="AP980" s="9"/>
      <c r="AQ980" s="9"/>
      <c r="AR980" s="9"/>
      <c r="AS980" s="10"/>
      <c r="AT980" s="8"/>
      <c r="AU980" s="15"/>
      <c r="AV980" s="15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9"/>
      <c r="AN981" s="9"/>
      <c r="AO981" s="9"/>
      <c r="AP981" s="9"/>
      <c r="AQ981" s="9"/>
      <c r="AR981" s="9"/>
      <c r="AS981" s="10"/>
      <c r="AT981" s="8"/>
      <c r="AU981" s="15"/>
      <c r="AV981" s="15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9"/>
      <c r="AN982" s="9"/>
      <c r="AO982" s="9"/>
      <c r="AP982" s="9"/>
      <c r="AQ982" s="9"/>
      <c r="AR982" s="9"/>
      <c r="AS982" s="10"/>
      <c r="AT982" s="8"/>
      <c r="AU982" s="15"/>
      <c r="AV982" s="15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9"/>
      <c r="AN983" s="9"/>
      <c r="AO983" s="9"/>
      <c r="AP983" s="9"/>
      <c r="AQ983" s="9"/>
      <c r="AR983" s="9"/>
      <c r="AS983" s="10"/>
      <c r="AT983" s="8"/>
      <c r="AU983" s="15"/>
      <c r="AV983" s="15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9"/>
      <c r="AN984" s="9"/>
      <c r="AO984" s="9"/>
      <c r="AP984" s="9"/>
      <c r="AQ984" s="9"/>
      <c r="AR984" s="9"/>
      <c r="AS984" s="10"/>
      <c r="AT984" s="8"/>
      <c r="AU984" s="15"/>
      <c r="AV984" s="15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9"/>
      <c r="AN985" s="9"/>
      <c r="AO985" s="9"/>
      <c r="AP985" s="9"/>
      <c r="AQ985" s="9"/>
      <c r="AR985" s="9"/>
      <c r="AS985" s="10"/>
      <c r="AT985" s="8"/>
      <c r="AU985" s="15"/>
      <c r="AV985" s="15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9"/>
      <c r="AN986" s="9"/>
      <c r="AO986" s="9"/>
      <c r="AP986" s="9"/>
      <c r="AQ986" s="9"/>
      <c r="AR986" s="9"/>
      <c r="AS986" s="10"/>
      <c r="AT986" s="8"/>
      <c r="AU986" s="15"/>
      <c r="AV986" s="15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9"/>
      <c r="AN987" s="9"/>
      <c r="AO987" s="9"/>
      <c r="AP987" s="9"/>
      <c r="AQ987" s="9"/>
      <c r="AR987" s="9"/>
      <c r="AS987" s="10"/>
      <c r="AT987" s="8"/>
      <c r="AU987" s="15"/>
      <c r="AV987" s="15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9"/>
      <c r="AN988" s="9"/>
      <c r="AO988" s="9"/>
      <c r="AP988" s="9"/>
      <c r="AQ988" s="9"/>
      <c r="AR988" s="9"/>
      <c r="AS988" s="10"/>
      <c r="AT988" s="8"/>
      <c r="AU988" s="15"/>
      <c r="AV988" s="15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9"/>
      <c r="AN989" s="9"/>
      <c r="AO989" s="9"/>
      <c r="AP989" s="9"/>
      <c r="AQ989" s="9"/>
      <c r="AR989" s="9"/>
      <c r="AS989" s="10"/>
      <c r="AT989" s="8"/>
      <c r="AU989" s="15"/>
      <c r="AV989" s="15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9"/>
      <c r="AN990" s="9"/>
      <c r="AO990" s="9"/>
      <c r="AP990" s="9"/>
      <c r="AQ990" s="9"/>
      <c r="AR990" s="9"/>
      <c r="AS990" s="10"/>
      <c r="AT990" s="8"/>
      <c r="AU990" s="15"/>
      <c r="AV990" s="15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9"/>
      <c r="AN991" s="9"/>
      <c r="AO991" s="9"/>
      <c r="AP991" s="9"/>
      <c r="AQ991" s="9"/>
      <c r="AR991" s="9"/>
      <c r="AS991" s="10"/>
      <c r="AT991" s="8"/>
      <c r="AU991" s="15"/>
      <c r="AV991" s="15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9"/>
      <c r="AN992" s="9"/>
      <c r="AO992" s="9"/>
      <c r="AP992" s="9"/>
      <c r="AQ992" s="9"/>
      <c r="AR992" s="9"/>
      <c r="AS992" s="10"/>
      <c r="AT992" s="8"/>
      <c r="AU992" s="15"/>
      <c r="AV992" s="15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9"/>
      <c r="AN993" s="9"/>
      <c r="AO993" s="9"/>
      <c r="AP993" s="9"/>
      <c r="AQ993" s="9"/>
      <c r="AR993" s="9"/>
      <c r="AS993" s="10"/>
      <c r="AT993" s="8"/>
      <c r="AU993" s="15"/>
      <c r="AV993" s="15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9"/>
      <c r="AN994" s="9"/>
      <c r="AO994" s="9"/>
      <c r="AP994" s="9"/>
      <c r="AQ994" s="9"/>
      <c r="AR994" s="9"/>
      <c r="AS994" s="10"/>
      <c r="AT994" s="8"/>
      <c r="AU994" s="15"/>
      <c r="AV994" s="15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9"/>
      <c r="AN995" s="9"/>
      <c r="AO995" s="9"/>
      <c r="AP995" s="9"/>
      <c r="AQ995" s="9"/>
      <c r="AR995" s="9"/>
      <c r="AS995" s="10"/>
      <c r="AT995" s="8"/>
      <c r="AU995" s="15"/>
      <c r="AV995" s="15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9"/>
      <c r="AN996" s="9"/>
      <c r="AO996" s="9"/>
      <c r="AP996" s="9"/>
      <c r="AQ996" s="9"/>
      <c r="AR996" s="9"/>
      <c r="AS996" s="10"/>
      <c r="AT996" s="8"/>
      <c r="AU996" s="15"/>
      <c r="AV996" s="15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9"/>
      <c r="AN997" s="9"/>
      <c r="AO997" s="9"/>
      <c r="AP997" s="9"/>
      <c r="AQ997" s="9"/>
      <c r="AR997" s="9"/>
      <c r="AS997" s="10"/>
      <c r="AT997" s="8"/>
      <c r="AU997" s="15"/>
      <c r="AV997" s="15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9"/>
      <c r="AN998" s="9"/>
      <c r="AO998" s="9"/>
      <c r="AP998" s="9"/>
      <c r="AQ998" s="9"/>
      <c r="AR998" s="9"/>
      <c r="AS998" s="10"/>
      <c r="AT998" s="8"/>
      <c r="AU998" s="15"/>
      <c r="AV998" s="15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9"/>
      <c r="AN999" s="9"/>
      <c r="AO999" s="9"/>
      <c r="AP999" s="9"/>
      <c r="AQ999" s="9"/>
      <c r="AR999" s="9"/>
      <c r="AS999" s="10"/>
      <c r="AT999" s="8"/>
      <c r="AU999" s="15"/>
      <c r="AV999" s="15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9"/>
      <c r="AN1000" s="9"/>
      <c r="AO1000" s="9"/>
      <c r="AP1000" s="9"/>
      <c r="AQ1000" s="9"/>
      <c r="AR1000" s="9"/>
      <c r="AS1000" s="10"/>
      <c r="AT1000" s="8"/>
      <c r="AU1000" s="15"/>
      <c r="AV1000" s="15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9"/>
      <c r="AN1001" s="9"/>
      <c r="AO1001" s="9"/>
      <c r="AP1001" s="9"/>
      <c r="AQ1001" s="9"/>
      <c r="AR1001" s="9"/>
      <c r="AS1001" s="10"/>
      <c r="AT1001" s="8"/>
      <c r="AU1001" s="15"/>
      <c r="AV1001" s="15"/>
    </row>
  </sheetData>
  <mergeCells count="22">
    <mergeCell ref="AT5:AT6"/>
    <mergeCell ref="AU5:AU6"/>
    <mergeCell ref="AV5:AV6"/>
    <mergeCell ref="C6:E6"/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T1:AT2"/>
    <mergeCell ref="C4:T4"/>
    <mergeCell ref="U4:AL4"/>
    <mergeCell ref="C5:T5"/>
    <mergeCell ref="U5:AL5"/>
    <mergeCell ref="AM5:AQ5"/>
    <mergeCell ref="AS5:AS6"/>
  </mergeCells>
  <dataValidations>
    <dataValidation type="list" allowBlank="1" showErrorMessage="1" sqref="B3">
      <formula1>professores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87.57"/>
    <col customWidth="1" min="3" max="3" width="115.71"/>
  </cols>
  <sheetData>
    <row r="1">
      <c r="A1" s="136" t="str">
        <f>NOTAS!B6</f>
        <v>STUDENTS</v>
      </c>
      <c r="B1" s="137" t="s">
        <v>32</v>
      </c>
      <c r="C1" s="138" t="s">
        <v>33</v>
      </c>
    </row>
    <row r="2">
      <c r="A2" s="139" t="str">
        <f>NOTAS!B7</f>
        <v/>
      </c>
      <c r="B2" s="140"/>
      <c r="C2" s="141"/>
    </row>
    <row r="3">
      <c r="A3" s="139" t="str">
        <f>NOTAS!B8</f>
        <v/>
      </c>
      <c r="B3" s="142"/>
      <c r="C3" s="141"/>
    </row>
    <row r="4">
      <c r="A4" s="139" t="str">
        <f>NOTAS!B9</f>
        <v/>
      </c>
      <c r="B4" s="142"/>
      <c r="C4" s="141"/>
    </row>
    <row r="5">
      <c r="A5" s="139" t="str">
        <f>NOTAS!B10</f>
        <v/>
      </c>
      <c r="B5" s="142"/>
      <c r="C5" s="141"/>
    </row>
    <row r="6">
      <c r="A6" s="139" t="str">
        <f>NOTAS!B11</f>
        <v/>
      </c>
      <c r="B6" s="142"/>
      <c r="C6" s="141"/>
    </row>
    <row r="7">
      <c r="A7" s="139" t="str">
        <f>NOTAS!B12</f>
        <v/>
      </c>
      <c r="B7" s="142"/>
      <c r="C7" s="141"/>
    </row>
    <row r="8">
      <c r="A8" s="139" t="str">
        <f>NOTAS!B13</f>
        <v/>
      </c>
      <c r="B8" s="142"/>
      <c r="C8" s="141"/>
    </row>
    <row r="9">
      <c r="A9" s="139" t="str">
        <f>NOTAS!B14</f>
        <v/>
      </c>
      <c r="B9" s="142"/>
      <c r="C9" s="141"/>
    </row>
    <row r="10">
      <c r="A10" s="139" t="str">
        <f>NOTAS!B15</f>
        <v/>
      </c>
      <c r="B10" s="142"/>
      <c r="C10" s="141"/>
    </row>
    <row r="11">
      <c r="A11" s="139" t="str">
        <f>NOTAS!B16</f>
        <v/>
      </c>
      <c r="B11" s="142"/>
      <c r="C11" s="141"/>
    </row>
    <row r="12">
      <c r="A12" s="139" t="str">
        <f>NOTAS!B17</f>
        <v/>
      </c>
      <c r="B12" s="142"/>
      <c r="C12" s="141"/>
    </row>
    <row r="13">
      <c r="A13" s="139" t="str">
        <f>NOTAS!B18</f>
        <v/>
      </c>
      <c r="B13" s="142"/>
      <c r="C13" s="141"/>
    </row>
    <row r="14">
      <c r="A14" s="139" t="str">
        <f>NOTAS!B19</f>
        <v/>
      </c>
      <c r="B14" s="142"/>
      <c r="C14" s="141"/>
    </row>
    <row r="15">
      <c r="A15" s="139" t="str">
        <f>NOTAS!B20</f>
        <v/>
      </c>
      <c r="B15" s="142"/>
      <c r="C15" s="141"/>
    </row>
    <row r="16">
      <c r="A16" s="139" t="str">
        <f>NOTAS!B21</f>
        <v/>
      </c>
      <c r="B16" s="142"/>
      <c r="C16" s="141"/>
    </row>
    <row r="17">
      <c r="A17" s="139" t="str">
        <f>NOTAS!B22</f>
        <v/>
      </c>
      <c r="B17" s="142"/>
      <c r="C17" s="141"/>
    </row>
    <row r="18">
      <c r="A18" s="139" t="str">
        <f>NOTAS!B23</f>
        <v/>
      </c>
      <c r="B18" s="142"/>
      <c r="C18" s="141"/>
    </row>
    <row r="19">
      <c r="A19" s="139" t="str">
        <f>NOTAS!B24</f>
        <v/>
      </c>
      <c r="B19" s="142"/>
      <c r="C19" s="141"/>
    </row>
    <row r="20">
      <c r="A20" s="139" t="str">
        <f>NOTAS!B25</f>
        <v/>
      </c>
      <c r="B20" s="142"/>
      <c r="C20" s="141"/>
    </row>
    <row r="21">
      <c r="A21" s="139" t="str">
        <f>NOTAS!B26</f>
        <v/>
      </c>
      <c r="B21" s="142"/>
      <c r="C21" s="1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0" max="20" width="3.71"/>
    <col customWidth="1" min="21" max="21" width="24.0"/>
  </cols>
  <sheetData>
    <row r="1">
      <c r="A1" s="143"/>
      <c r="B1" s="143"/>
      <c r="C1" s="144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U1" s="145"/>
      <c r="V1" s="145"/>
      <c r="W1" s="145"/>
    </row>
    <row r="2">
      <c r="A2" s="146" t="str">
        <f>NOTAS!B7</f>
        <v/>
      </c>
      <c r="B2" s="147"/>
      <c r="C2" s="148"/>
      <c r="D2" s="149"/>
      <c r="E2" s="149"/>
      <c r="F2" s="150" t="s">
        <v>34</v>
      </c>
      <c r="G2" s="151"/>
      <c r="H2" s="151"/>
      <c r="I2" s="151"/>
      <c r="J2" s="151"/>
      <c r="K2" s="151"/>
      <c r="L2" s="151"/>
      <c r="M2" s="152"/>
      <c r="N2" s="150" t="s">
        <v>35</v>
      </c>
      <c r="O2" s="152"/>
      <c r="P2" s="150" t="s">
        <v>36</v>
      </c>
      <c r="Q2" s="151"/>
      <c r="R2" s="151"/>
      <c r="S2" s="153"/>
      <c r="U2" s="154" t="str">
        <f>A2&amp;"'s Results"</f>
        <v>'s Results</v>
      </c>
      <c r="V2" s="151"/>
      <c r="W2" s="153"/>
    </row>
    <row r="3">
      <c r="A3" s="155"/>
      <c r="C3" s="156" t="s">
        <v>37</v>
      </c>
      <c r="D3" s="157" t="s">
        <v>38</v>
      </c>
      <c r="E3" s="158" t="s">
        <v>39</v>
      </c>
      <c r="F3" s="159" t="s">
        <v>40</v>
      </c>
      <c r="G3" s="160" t="s">
        <v>41</v>
      </c>
      <c r="H3" s="160" t="s">
        <v>42</v>
      </c>
      <c r="I3" s="160" t="s">
        <v>43</v>
      </c>
      <c r="J3" s="160" t="s">
        <v>44</v>
      </c>
      <c r="K3" s="160" t="s">
        <v>45</v>
      </c>
      <c r="L3" s="160" t="s">
        <v>46</v>
      </c>
      <c r="M3" s="161" t="s">
        <v>47</v>
      </c>
      <c r="N3" s="159" t="s">
        <v>40</v>
      </c>
      <c r="O3" s="161" t="s">
        <v>41</v>
      </c>
      <c r="P3" s="159" t="s">
        <v>40</v>
      </c>
      <c r="Q3" s="160" t="s">
        <v>41</v>
      </c>
      <c r="R3" s="160" t="s">
        <v>42</v>
      </c>
      <c r="S3" s="162" t="s">
        <v>43</v>
      </c>
      <c r="U3" s="163" t="s">
        <v>34</v>
      </c>
      <c r="V3" s="160" t="s">
        <v>35</v>
      </c>
      <c r="W3" s="162" t="s">
        <v>36</v>
      </c>
    </row>
    <row r="4">
      <c r="A4" s="164" t="s">
        <v>48</v>
      </c>
      <c r="B4" s="165" t="str">
        <f>NOTAS!$B$4</f>
        <v/>
      </c>
      <c r="C4" s="166"/>
      <c r="D4" s="167"/>
      <c r="E4" s="168"/>
      <c r="F4" s="169"/>
      <c r="G4" s="170"/>
      <c r="H4" s="170"/>
      <c r="I4" s="170"/>
      <c r="J4" s="170"/>
      <c r="K4" s="170"/>
      <c r="L4" s="170"/>
      <c r="M4" s="165"/>
      <c r="N4" s="171"/>
      <c r="O4" s="168"/>
      <c r="P4" s="169"/>
      <c r="Q4" s="170"/>
      <c r="R4" s="170"/>
      <c r="S4" s="172"/>
      <c r="T4" s="173"/>
      <c r="U4" s="174">
        <f t="shared" ref="U4:U7" si="1">IF(D4 = "CAE",SUM(F4:M4)/78, SUM(F4:L4)/72)</f>
        <v>0</v>
      </c>
      <c r="V4" s="175">
        <f t="shared" ref="V4:V7" si="2">SUM(N4:O4)/40</f>
        <v>0</v>
      </c>
      <c r="W4" s="176">
        <f t="shared" ref="W4:W7" si="3">SUM(P4:S4)/30</f>
        <v>0</v>
      </c>
      <c r="X4" s="173"/>
      <c r="Y4" s="173"/>
      <c r="Z4" s="173"/>
    </row>
    <row r="5">
      <c r="A5" s="177" t="s">
        <v>49</v>
      </c>
      <c r="B5" s="178" t="str">
        <f>NOTAS!$B$3</f>
        <v>Carlos</v>
      </c>
      <c r="C5" s="179"/>
      <c r="D5" s="180"/>
      <c r="E5" s="178"/>
      <c r="F5" s="181"/>
      <c r="G5" s="182"/>
      <c r="H5" s="182"/>
      <c r="I5" s="182"/>
      <c r="J5" s="182"/>
      <c r="K5" s="182"/>
      <c r="L5" s="182"/>
      <c r="M5" s="178"/>
      <c r="N5" s="181"/>
      <c r="O5" s="178"/>
      <c r="P5" s="181"/>
      <c r="Q5" s="182"/>
      <c r="R5" s="182"/>
      <c r="S5" s="183"/>
      <c r="T5" s="173"/>
      <c r="U5" s="184">
        <f t="shared" si="1"/>
        <v>0</v>
      </c>
      <c r="V5" s="185">
        <f t="shared" si="2"/>
        <v>0</v>
      </c>
      <c r="W5" s="186">
        <f t="shared" si="3"/>
        <v>0</v>
      </c>
      <c r="X5" s="173"/>
      <c r="Y5" s="173"/>
      <c r="Z5" s="173"/>
    </row>
    <row r="6">
      <c r="A6" s="187" t="s">
        <v>50</v>
      </c>
      <c r="B6" s="188" t="str">
        <f>NOTAS!$B$5</f>
        <v/>
      </c>
      <c r="C6" s="189"/>
      <c r="D6" s="190"/>
      <c r="E6" s="188"/>
      <c r="F6" s="191"/>
      <c r="G6" s="192"/>
      <c r="H6" s="192"/>
      <c r="I6" s="192"/>
      <c r="J6" s="192"/>
      <c r="K6" s="192"/>
      <c r="L6" s="192"/>
      <c r="M6" s="188"/>
      <c r="N6" s="191"/>
      <c r="O6" s="188"/>
      <c r="P6" s="191"/>
      <c r="Q6" s="192"/>
      <c r="R6" s="192"/>
      <c r="S6" s="193"/>
      <c r="T6" s="173"/>
      <c r="U6" s="194">
        <f t="shared" si="1"/>
        <v>0</v>
      </c>
      <c r="V6" s="195">
        <f t="shared" si="2"/>
        <v>0</v>
      </c>
      <c r="W6" s="196">
        <f t="shared" si="3"/>
        <v>0</v>
      </c>
      <c r="X6" s="173"/>
      <c r="Y6" s="173"/>
      <c r="Z6" s="173"/>
    </row>
    <row r="7">
      <c r="A7" s="197"/>
      <c r="B7" s="198"/>
      <c r="C7" s="199"/>
      <c r="D7" s="200"/>
      <c r="E7" s="198"/>
      <c r="F7" s="201"/>
      <c r="G7" s="202"/>
      <c r="H7" s="202"/>
      <c r="I7" s="202"/>
      <c r="J7" s="202"/>
      <c r="K7" s="202"/>
      <c r="L7" s="202"/>
      <c r="M7" s="198"/>
      <c r="N7" s="201"/>
      <c r="O7" s="198"/>
      <c r="P7" s="201"/>
      <c r="Q7" s="202"/>
      <c r="R7" s="202"/>
      <c r="S7" s="203"/>
      <c r="T7" s="173"/>
      <c r="U7" s="204">
        <f t="shared" si="1"/>
        <v>0</v>
      </c>
      <c r="V7" s="205">
        <f t="shared" si="2"/>
        <v>0</v>
      </c>
      <c r="W7" s="206">
        <f t="shared" si="3"/>
        <v>0</v>
      </c>
      <c r="X7" s="173"/>
      <c r="Y7" s="173"/>
      <c r="Z7" s="173"/>
    </row>
    <row r="8">
      <c r="C8" s="207"/>
      <c r="U8" s="208"/>
      <c r="V8" s="208"/>
      <c r="W8" s="208"/>
    </row>
    <row r="9">
      <c r="A9" s="146" t="str">
        <f>NOTAS!B8</f>
        <v/>
      </c>
      <c r="B9" s="147"/>
      <c r="C9" s="148"/>
      <c r="D9" s="149"/>
      <c r="E9" s="149"/>
      <c r="F9" s="150" t="s">
        <v>34</v>
      </c>
      <c r="G9" s="151"/>
      <c r="H9" s="151"/>
      <c r="I9" s="151"/>
      <c r="J9" s="151"/>
      <c r="K9" s="151"/>
      <c r="L9" s="151"/>
      <c r="M9" s="152"/>
      <c r="N9" s="150" t="s">
        <v>35</v>
      </c>
      <c r="O9" s="152"/>
      <c r="P9" s="150" t="s">
        <v>36</v>
      </c>
      <c r="Q9" s="151"/>
      <c r="R9" s="151"/>
      <c r="S9" s="153"/>
      <c r="U9" s="154" t="str">
        <f>A9&amp;"'s Results"</f>
        <v>'s Results</v>
      </c>
      <c r="V9" s="151"/>
      <c r="W9" s="153"/>
    </row>
    <row r="10">
      <c r="A10" s="155"/>
      <c r="C10" s="156" t="s">
        <v>37</v>
      </c>
      <c r="D10" s="157" t="s">
        <v>38</v>
      </c>
      <c r="E10" s="158" t="s">
        <v>39</v>
      </c>
      <c r="F10" s="159" t="s">
        <v>40</v>
      </c>
      <c r="G10" s="160" t="s">
        <v>41</v>
      </c>
      <c r="H10" s="160" t="s">
        <v>42</v>
      </c>
      <c r="I10" s="160" t="s">
        <v>43</v>
      </c>
      <c r="J10" s="160" t="s">
        <v>44</v>
      </c>
      <c r="K10" s="160" t="s">
        <v>45</v>
      </c>
      <c r="L10" s="160" t="s">
        <v>46</v>
      </c>
      <c r="M10" s="161" t="s">
        <v>47</v>
      </c>
      <c r="N10" s="159" t="s">
        <v>40</v>
      </c>
      <c r="O10" s="161" t="s">
        <v>41</v>
      </c>
      <c r="P10" s="159" t="s">
        <v>40</v>
      </c>
      <c r="Q10" s="160" t="s">
        <v>41</v>
      </c>
      <c r="R10" s="160" t="s">
        <v>42</v>
      </c>
      <c r="S10" s="162" t="s">
        <v>43</v>
      </c>
      <c r="U10" s="163" t="s">
        <v>34</v>
      </c>
      <c r="V10" s="160" t="s">
        <v>35</v>
      </c>
      <c r="W10" s="162" t="s">
        <v>36</v>
      </c>
    </row>
    <row r="11">
      <c r="A11" s="164" t="s">
        <v>48</v>
      </c>
      <c r="B11" s="165" t="str">
        <f>NOTAS!$B$4</f>
        <v/>
      </c>
      <c r="C11" s="166"/>
      <c r="D11" s="167"/>
      <c r="E11" s="168"/>
      <c r="F11" s="169"/>
      <c r="G11" s="170"/>
      <c r="H11" s="170"/>
      <c r="I11" s="170"/>
      <c r="J11" s="170"/>
      <c r="K11" s="170"/>
      <c r="L11" s="170"/>
      <c r="M11" s="165"/>
      <c r="N11" s="171"/>
      <c r="O11" s="168"/>
      <c r="P11" s="169"/>
      <c r="Q11" s="170"/>
      <c r="R11" s="170"/>
      <c r="S11" s="172"/>
      <c r="U11" s="174">
        <f>IF(D11 = "CAE",SUM(F11:M11)/78, SUM(F11:L11)/72)</f>
        <v>0</v>
      </c>
      <c r="V11" s="175">
        <f t="shared" ref="V11:V14" si="4">SUM(N11:O11)/40</f>
        <v>0</v>
      </c>
      <c r="W11" s="176">
        <f t="shared" ref="W11:W14" si="5">SUM(P11:S11)/30</f>
        <v>0</v>
      </c>
    </row>
    <row r="12">
      <c r="A12" s="177" t="s">
        <v>49</v>
      </c>
      <c r="B12" s="178" t="str">
        <f>NOTAS!$B$3</f>
        <v>Carlos</v>
      </c>
      <c r="C12" s="179"/>
      <c r="D12" s="180"/>
      <c r="E12" s="178"/>
      <c r="F12" s="181"/>
      <c r="G12" s="182"/>
      <c r="H12" s="182"/>
      <c r="I12" s="182"/>
      <c r="J12" s="182"/>
      <c r="K12" s="182"/>
      <c r="L12" s="182"/>
      <c r="M12" s="178"/>
      <c r="N12" s="181"/>
      <c r="O12" s="178"/>
      <c r="P12" s="181"/>
      <c r="Q12" s="182"/>
      <c r="R12" s="182"/>
      <c r="S12" s="183"/>
      <c r="U12" s="184">
        <f t="shared" ref="U12:U14" si="6">IF(D12 = "CAE",SUM(F12:M12)/78, SUM(F12:M12)/72)</f>
        <v>0</v>
      </c>
      <c r="V12" s="185">
        <f t="shared" si="4"/>
        <v>0</v>
      </c>
      <c r="W12" s="186">
        <f t="shared" si="5"/>
        <v>0</v>
      </c>
    </row>
    <row r="13">
      <c r="A13" s="187" t="s">
        <v>50</v>
      </c>
      <c r="B13" s="188" t="str">
        <f>NOTAS!$B$5</f>
        <v/>
      </c>
      <c r="C13" s="189"/>
      <c r="D13" s="190"/>
      <c r="E13" s="188"/>
      <c r="F13" s="191"/>
      <c r="G13" s="192"/>
      <c r="H13" s="192"/>
      <c r="I13" s="192"/>
      <c r="J13" s="192"/>
      <c r="K13" s="192"/>
      <c r="L13" s="192"/>
      <c r="M13" s="188"/>
      <c r="N13" s="191"/>
      <c r="O13" s="188"/>
      <c r="P13" s="191"/>
      <c r="Q13" s="192"/>
      <c r="R13" s="192"/>
      <c r="S13" s="193"/>
      <c r="U13" s="194">
        <f t="shared" si="6"/>
        <v>0</v>
      </c>
      <c r="V13" s="195">
        <f t="shared" si="4"/>
        <v>0</v>
      </c>
      <c r="W13" s="196">
        <f t="shared" si="5"/>
        <v>0</v>
      </c>
    </row>
    <row r="14">
      <c r="A14" s="197"/>
      <c r="B14" s="198"/>
      <c r="C14" s="199"/>
      <c r="D14" s="200"/>
      <c r="E14" s="198"/>
      <c r="F14" s="201"/>
      <c r="G14" s="202"/>
      <c r="H14" s="202"/>
      <c r="I14" s="202"/>
      <c r="J14" s="202"/>
      <c r="K14" s="202"/>
      <c r="L14" s="202"/>
      <c r="M14" s="198"/>
      <c r="N14" s="201"/>
      <c r="O14" s="198"/>
      <c r="P14" s="201"/>
      <c r="Q14" s="202"/>
      <c r="R14" s="202"/>
      <c r="S14" s="203"/>
      <c r="U14" s="204">
        <f t="shared" si="6"/>
        <v>0</v>
      </c>
      <c r="V14" s="205">
        <f t="shared" si="4"/>
        <v>0</v>
      </c>
      <c r="W14" s="206">
        <f t="shared" si="5"/>
        <v>0</v>
      </c>
    </row>
    <row r="15">
      <c r="C15" s="207"/>
      <c r="U15" s="208"/>
      <c r="V15" s="208"/>
      <c r="W15" s="208"/>
    </row>
    <row r="16">
      <c r="A16" s="146" t="str">
        <f>NOTAS!B9</f>
        <v/>
      </c>
      <c r="B16" s="147"/>
      <c r="C16" s="148"/>
      <c r="D16" s="149"/>
      <c r="E16" s="149"/>
      <c r="F16" s="150" t="s">
        <v>34</v>
      </c>
      <c r="G16" s="151"/>
      <c r="H16" s="151"/>
      <c r="I16" s="151"/>
      <c r="J16" s="151"/>
      <c r="K16" s="151"/>
      <c r="L16" s="151"/>
      <c r="M16" s="152"/>
      <c r="N16" s="150" t="s">
        <v>35</v>
      </c>
      <c r="O16" s="152"/>
      <c r="P16" s="150" t="s">
        <v>36</v>
      </c>
      <c r="Q16" s="151"/>
      <c r="R16" s="151"/>
      <c r="S16" s="153"/>
      <c r="U16" s="154" t="str">
        <f>A16&amp;"'s Results"</f>
        <v>'s Results</v>
      </c>
      <c r="V16" s="151"/>
      <c r="W16" s="153"/>
    </row>
    <row r="17">
      <c r="A17" s="155"/>
      <c r="C17" s="156" t="s">
        <v>37</v>
      </c>
      <c r="D17" s="157" t="s">
        <v>38</v>
      </c>
      <c r="E17" s="158" t="s">
        <v>39</v>
      </c>
      <c r="F17" s="159" t="s">
        <v>40</v>
      </c>
      <c r="G17" s="160" t="s">
        <v>41</v>
      </c>
      <c r="H17" s="160" t="s">
        <v>42</v>
      </c>
      <c r="I17" s="160" t="s">
        <v>43</v>
      </c>
      <c r="J17" s="160" t="s">
        <v>44</v>
      </c>
      <c r="K17" s="160" t="s">
        <v>45</v>
      </c>
      <c r="L17" s="160" t="s">
        <v>46</v>
      </c>
      <c r="M17" s="161" t="s">
        <v>47</v>
      </c>
      <c r="N17" s="159" t="s">
        <v>40</v>
      </c>
      <c r="O17" s="161" t="s">
        <v>41</v>
      </c>
      <c r="P17" s="159" t="s">
        <v>40</v>
      </c>
      <c r="Q17" s="160" t="s">
        <v>41</v>
      </c>
      <c r="R17" s="160" t="s">
        <v>42</v>
      </c>
      <c r="S17" s="162" t="s">
        <v>43</v>
      </c>
      <c r="U17" s="163" t="s">
        <v>34</v>
      </c>
      <c r="V17" s="160" t="s">
        <v>35</v>
      </c>
      <c r="W17" s="162" t="s">
        <v>36</v>
      </c>
    </row>
    <row r="18">
      <c r="A18" s="164" t="s">
        <v>48</v>
      </c>
      <c r="B18" s="165" t="str">
        <f>NOTAS!$B$4</f>
        <v/>
      </c>
      <c r="C18" s="166"/>
      <c r="D18" s="167"/>
      <c r="E18" s="168"/>
      <c r="F18" s="169"/>
      <c r="G18" s="170"/>
      <c r="H18" s="170"/>
      <c r="I18" s="170"/>
      <c r="J18" s="170"/>
      <c r="K18" s="170"/>
      <c r="L18" s="170"/>
      <c r="M18" s="165"/>
      <c r="N18" s="171"/>
      <c r="O18" s="168"/>
      <c r="P18" s="169"/>
      <c r="Q18" s="170"/>
      <c r="R18" s="170"/>
      <c r="S18" s="172"/>
      <c r="U18" s="174">
        <f>IF(D18 = "CAE",SUM(F18:M18)/78, SUM(F18:L18)/72)</f>
        <v>0</v>
      </c>
      <c r="V18" s="175">
        <f t="shared" ref="V18:V21" si="7">SUM(N18:O18)/40</f>
        <v>0</v>
      </c>
      <c r="W18" s="176">
        <f t="shared" ref="W18:W21" si="8">SUM(P18:S18)/30</f>
        <v>0</v>
      </c>
    </row>
    <row r="19">
      <c r="A19" s="177" t="s">
        <v>49</v>
      </c>
      <c r="B19" s="178" t="str">
        <f>NOTAS!$B$3</f>
        <v>Carlos</v>
      </c>
      <c r="C19" s="179"/>
      <c r="D19" s="180"/>
      <c r="E19" s="178"/>
      <c r="F19" s="181"/>
      <c r="G19" s="182"/>
      <c r="H19" s="182"/>
      <c r="I19" s="182"/>
      <c r="J19" s="182"/>
      <c r="K19" s="182"/>
      <c r="L19" s="182"/>
      <c r="M19" s="178"/>
      <c r="N19" s="181"/>
      <c r="O19" s="178"/>
      <c r="P19" s="181"/>
      <c r="Q19" s="182"/>
      <c r="R19" s="182"/>
      <c r="S19" s="183"/>
      <c r="U19" s="184">
        <f t="shared" ref="U19:U21" si="9">IF(D19 = "CAE",SUM(F19:M19)/78, SUM(F19:M19)/72)</f>
        <v>0</v>
      </c>
      <c r="V19" s="185">
        <f t="shared" si="7"/>
        <v>0</v>
      </c>
      <c r="W19" s="186">
        <f t="shared" si="8"/>
        <v>0</v>
      </c>
    </row>
    <row r="20">
      <c r="A20" s="187" t="s">
        <v>50</v>
      </c>
      <c r="B20" s="188" t="str">
        <f>NOTAS!$B$5</f>
        <v/>
      </c>
      <c r="C20" s="189"/>
      <c r="D20" s="190"/>
      <c r="E20" s="188"/>
      <c r="F20" s="191"/>
      <c r="G20" s="192"/>
      <c r="H20" s="192"/>
      <c r="I20" s="192"/>
      <c r="J20" s="192"/>
      <c r="K20" s="192"/>
      <c r="L20" s="192"/>
      <c r="M20" s="188"/>
      <c r="N20" s="191"/>
      <c r="O20" s="188"/>
      <c r="P20" s="191"/>
      <c r="Q20" s="192"/>
      <c r="R20" s="192"/>
      <c r="S20" s="193"/>
      <c r="U20" s="194">
        <f t="shared" si="9"/>
        <v>0</v>
      </c>
      <c r="V20" s="195">
        <f t="shared" si="7"/>
        <v>0</v>
      </c>
      <c r="W20" s="196">
        <f t="shared" si="8"/>
        <v>0</v>
      </c>
    </row>
    <row r="21">
      <c r="A21" s="197"/>
      <c r="B21" s="198"/>
      <c r="C21" s="199"/>
      <c r="D21" s="200"/>
      <c r="E21" s="198"/>
      <c r="F21" s="201"/>
      <c r="G21" s="202"/>
      <c r="H21" s="202"/>
      <c r="I21" s="202"/>
      <c r="J21" s="202"/>
      <c r="K21" s="202"/>
      <c r="L21" s="202"/>
      <c r="M21" s="198"/>
      <c r="N21" s="201"/>
      <c r="O21" s="198"/>
      <c r="P21" s="201"/>
      <c r="Q21" s="202"/>
      <c r="R21" s="202"/>
      <c r="S21" s="203"/>
      <c r="U21" s="204">
        <f t="shared" si="9"/>
        <v>0</v>
      </c>
      <c r="V21" s="205">
        <f t="shared" si="7"/>
        <v>0</v>
      </c>
      <c r="W21" s="206">
        <f t="shared" si="8"/>
        <v>0</v>
      </c>
    </row>
    <row r="22">
      <c r="C22" s="207"/>
      <c r="D22" s="209"/>
      <c r="U22" s="208"/>
      <c r="V22" s="208"/>
      <c r="W22" s="208"/>
    </row>
    <row r="23">
      <c r="A23" s="146" t="str">
        <f>NOTAS!B10</f>
        <v/>
      </c>
      <c r="B23" s="147"/>
      <c r="C23" s="148"/>
      <c r="D23" s="149"/>
      <c r="E23" s="149"/>
      <c r="F23" s="150" t="s">
        <v>34</v>
      </c>
      <c r="G23" s="151"/>
      <c r="H23" s="151"/>
      <c r="I23" s="151"/>
      <c r="J23" s="151"/>
      <c r="K23" s="151"/>
      <c r="L23" s="151"/>
      <c r="M23" s="152"/>
      <c r="N23" s="150" t="s">
        <v>35</v>
      </c>
      <c r="O23" s="152"/>
      <c r="P23" s="150" t="s">
        <v>36</v>
      </c>
      <c r="Q23" s="151"/>
      <c r="R23" s="151"/>
      <c r="S23" s="153"/>
      <c r="U23" s="154" t="str">
        <f>A23&amp;"'s Results"</f>
        <v>'s Results</v>
      </c>
      <c r="V23" s="151"/>
      <c r="W23" s="153"/>
    </row>
    <row r="24">
      <c r="A24" s="155"/>
      <c r="C24" s="156" t="s">
        <v>37</v>
      </c>
      <c r="D24" s="157" t="s">
        <v>38</v>
      </c>
      <c r="E24" s="158" t="s">
        <v>39</v>
      </c>
      <c r="F24" s="159" t="s">
        <v>40</v>
      </c>
      <c r="G24" s="160" t="s">
        <v>41</v>
      </c>
      <c r="H24" s="160" t="s">
        <v>42</v>
      </c>
      <c r="I24" s="160" t="s">
        <v>43</v>
      </c>
      <c r="J24" s="160" t="s">
        <v>44</v>
      </c>
      <c r="K24" s="160" t="s">
        <v>45</v>
      </c>
      <c r="L24" s="160" t="s">
        <v>46</v>
      </c>
      <c r="M24" s="161" t="s">
        <v>47</v>
      </c>
      <c r="N24" s="159" t="s">
        <v>40</v>
      </c>
      <c r="O24" s="161" t="s">
        <v>41</v>
      </c>
      <c r="P24" s="159" t="s">
        <v>40</v>
      </c>
      <c r="Q24" s="160" t="s">
        <v>41</v>
      </c>
      <c r="R24" s="160" t="s">
        <v>42</v>
      </c>
      <c r="S24" s="162" t="s">
        <v>43</v>
      </c>
      <c r="U24" s="163" t="s">
        <v>34</v>
      </c>
      <c r="V24" s="160" t="s">
        <v>35</v>
      </c>
      <c r="W24" s="162" t="s">
        <v>36</v>
      </c>
    </row>
    <row r="25">
      <c r="A25" s="164" t="s">
        <v>48</v>
      </c>
      <c r="B25" s="165" t="str">
        <f>NOTAS!$B$4</f>
        <v/>
      </c>
      <c r="C25" s="166"/>
      <c r="D25" s="167"/>
      <c r="E25" s="168"/>
      <c r="F25" s="169"/>
      <c r="G25" s="170"/>
      <c r="H25" s="170"/>
      <c r="I25" s="170"/>
      <c r="J25" s="170"/>
      <c r="K25" s="170"/>
      <c r="L25" s="170"/>
      <c r="M25" s="165"/>
      <c r="N25" s="171"/>
      <c r="O25" s="168"/>
      <c r="P25" s="169"/>
      <c r="Q25" s="170"/>
      <c r="R25" s="170"/>
      <c r="S25" s="172"/>
      <c r="U25" s="174">
        <f>IF(D25 = "CAE",SUM(F25:M25)/78, SUM(F25:L25)/72)</f>
        <v>0</v>
      </c>
      <c r="V25" s="175">
        <f t="shared" ref="V25:V28" si="10">SUM(N25:O25)/40</f>
        <v>0</v>
      </c>
      <c r="W25" s="176">
        <f t="shared" ref="W25:W28" si="11">SUM(P25:S25)/30</f>
        <v>0</v>
      </c>
    </row>
    <row r="26">
      <c r="A26" s="177" t="s">
        <v>49</v>
      </c>
      <c r="B26" s="178" t="str">
        <f>NOTAS!$B$3</f>
        <v>Carlos</v>
      </c>
      <c r="C26" s="179"/>
      <c r="D26" s="180"/>
      <c r="E26" s="178"/>
      <c r="F26" s="181"/>
      <c r="G26" s="182"/>
      <c r="H26" s="182"/>
      <c r="I26" s="182"/>
      <c r="J26" s="182"/>
      <c r="K26" s="182"/>
      <c r="L26" s="182"/>
      <c r="M26" s="178"/>
      <c r="N26" s="181"/>
      <c r="O26" s="178"/>
      <c r="P26" s="181"/>
      <c r="Q26" s="182"/>
      <c r="R26" s="182"/>
      <c r="S26" s="183"/>
      <c r="U26" s="184">
        <f t="shared" ref="U26:U28" si="12">IF(D26 = "CAE",SUM(F26:M26)/78, SUM(F26:M26)/72)</f>
        <v>0</v>
      </c>
      <c r="V26" s="185">
        <f t="shared" si="10"/>
        <v>0</v>
      </c>
      <c r="W26" s="186">
        <f t="shared" si="11"/>
        <v>0</v>
      </c>
    </row>
    <row r="27">
      <c r="A27" s="187" t="s">
        <v>50</v>
      </c>
      <c r="B27" s="188" t="str">
        <f>NOTAS!$B$5</f>
        <v/>
      </c>
      <c r="C27" s="189"/>
      <c r="D27" s="190"/>
      <c r="E27" s="188"/>
      <c r="F27" s="191"/>
      <c r="G27" s="192"/>
      <c r="H27" s="192"/>
      <c r="I27" s="192"/>
      <c r="J27" s="192"/>
      <c r="K27" s="192"/>
      <c r="L27" s="192"/>
      <c r="M27" s="188"/>
      <c r="N27" s="191"/>
      <c r="O27" s="188"/>
      <c r="P27" s="191"/>
      <c r="Q27" s="192"/>
      <c r="R27" s="192"/>
      <c r="S27" s="193"/>
      <c r="U27" s="194">
        <f t="shared" si="12"/>
        <v>0</v>
      </c>
      <c r="V27" s="195">
        <f t="shared" si="10"/>
        <v>0</v>
      </c>
      <c r="W27" s="196">
        <f t="shared" si="11"/>
        <v>0</v>
      </c>
    </row>
    <row r="28">
      <c r="A28" s="197"/>
      <c r="B28" s="198"/>
      <c r="C28" s="199"/>
      <c r="D28" s="200"/>
      <c r="E28" s="198"/>
      <c r="F28" s="201"/>
      <c r="G28" s="202"/>
      <c r="H28" s="202"/>
      <c r="I28" s="202"/>
      <c r="J28" s="202"/>
      <c r="K28" s="202"/>
      <c r="L28" s="202"/>
      <c r="M28" s="198"/>
      <c r="N28" s="201"/>
      <c r="O28" s="198"/>
      <c r="P28" s="201"/>
      <c r="Q28" s="202"/>
      <c r="R28" s="202"/>
      <c r="S28" s="203"/>
      <c r="U28" s="204">
        <f t="shared" si="12"/>
        <v>0</v>
      </c>
      <c r="V28" s="205">
        <f t="shared" si="10"/>
        <v>0</v>
      </c>
      <c r="W28" s="206">
        <f t="shared" si="11"/>
        <v>0</v>
      </c>
    </row>
    <row r="29">
      <c r="C29" s="207"/>
      <c r="D29" s="209"/>
      <c r="U29" s="208"/>
      <c r="V29" s="208"/>
      <c r="W29" s="208"/>
    </row>
    <row r="30">
      <c r="A30" s="146" t="str">
        <f>NOTAS!B11</f>
        <v/>
      </c>
      <c r="B30" s="147"/>
      <c r="C30" s="148"/>
      <c r="D30" s="149"/>
      <c r="E30" s="149"/>
      <c r="F30" s="150" t="s">
        <v>34</v>
      </c>
      <c r="G30" s="151"/>
      <c r="H30" s="151"/>
      <c r="I30" s="151"/>
      <c r="J30" s="151"/>
      <c r="K30" s="151"/>
      <c r="L30" s="151"/>
      <c r="M30" s="152"/>
      <c r="N30" s="150" t="s">
        <v>35</v>
      </c>
      <c r="O30" s="152"/>
      <c r="P30" s="150" t="s">
        <v>36</v>
      </c>
      <c r="Q30" s="151"/>
      <c r="R30" s="151"/>
      <c r="S30" s="153"/>
      <c r="U30" s="154" t="str">
        <f>A30&amp;"'s Results"</f>
        <v>'s Results</v>
      </c>
      <c r="V30" s="151"/>
      <c r="W30" s="153"/>
    </row>
    <row r="31">
      <c r="A31" s="155"/>
      <c r="C31" s="156" t="s">
        <v>37</v>
      </c>
      <c r="D31" s="157" t="s">
        <v>38</v>
      </c>
      <c r="E31" s="158" t="s">
        <v>39</v>
      </c>
      <c r="F31" s="159" t="s">
        <v>40</v>
      </c>
      <c r="G31" s="160" t="s">
        <v>41</v>
      </c>
      <c r="H31" s="160" t="s">
        <v>42</v>
      </c>
      <c r="I31" s="160" t="s">
        <v>43</v>
      </c>
      <c r="J31" s="160" t="s">
        <v>44</v>
      </c>
      <c r="K31" s="160" t="s">
        <v>45</v>
      </c>
      <c r="L31" s="160" t="s">
        <v>46</v>
      </c>
      <c r="M31" s="161" t="s">
        <v>47</v>
      </c>
      <c r="N31" s="159" t="s">
        <v>40</v>
      </c>
      <c r="O31" s="161" t="s">
        <v>41</v>
      </c>
      <c r="P31" s="159" t="s">
        <v>40</v>
      </c>
      <c r="Q31" s="160" t="s">
        <v>41</v>
      </c>
      <c r="R31" s="160" t="s">
        <v>42</v>
      </c>
      <c r="S31" s="162" t="s">
        <v>43</v>
      </c>
      <c r="U31" s="163" t="s">
        <v>34</v>
      </c>
      <c r="V31" s="160" t="s">
        <v>35</v>
      </c>
      <c r="W31" s="162" t="s">
        <v>36</v>
      </c>
    </row>
    <row r="32">
      <c r="A32" s="164" t="s">
        <v>48</v>
      </c>
      <c r="B32" s="165" t="str">
        <f>NOTAS!$B$4</f>
        <v/>
      </c>
      <c r="C32" s="166"/>
      <c r="D32" s="167"/>
      <c r="E32" s="168"/>
      <c r="F32" s="169"/>
      <c r="G32" s="170"/>
      <c r="H32" s="170"/>
      <c r="I32" s="170"/>
      <c r="J32" s="170"/>
      <c r="K32" s="170"/>
      <c r="L32" s="170"/>
      <c r="M32" s="165"/>
      <c r="N32" s="171"/>
      <c r="O32" s="168"/>
      <c r="P32" s="169"/>
      <c r="Q32" s="170"/>
      <c r="R32" s="170"/>
      <c r="S32" s="172"/>
      <c r="U32" s="174">
        <f>IF(D32 = "CAE",SUM(F32:M32)/78, SUM(F32:L32)/72)</f>
        <v>0</v>
      </c>
      <c r="V32" s="175">
        <f t="shared" ref="V32:V35" si="13">SUM(N32:O32)/40</f>
        <v>0</v>
      </c>
      <c r="W32" s="176">
        <f t="shared" ref="W32:W35" si="14">SUM(P32:S32)/30</f>
        <v>0</v>
      </c>
    </row>
    <row r="33">
      <c r="A33" s="177" t="s">
        <v>49</v>
      </c>
      <c r="B33" s="178" t="str">
        <f>NOTAS!$B$3</f>
        <v>Carlos</v>
      </c>
      <c r="C33" s="179"/>
      <c r="D33" s="180"/>
      <c r="E33" s="178"/>
      <c r="F33" s="181"/>
      <c r="G33" s="182"/>
      <c r="H33" s="182"/>
      <c r="I33" s="182"/>
      <c r="J33" s="182"/>
      <c r="K33" s="182"/>
      <c r="L33" s="182"/>
      <c r="M33" s="178"/>
      <c r="N33" s="181"/>
      <c r="O33" s="178"/>
      <c r="P33" s="181"/>
      <c r="Q33" s="182"/>
      <c r="R33" s="182"/>
      <c r="S33" s="183"/>
      <c r="U33" s="184">
        <f t="shared" ref="U33:U35" si="15">IF(D33 = "CAE",SUM(F33:M33)/78, SUM(F33:M33)/72)</f>
        <v>0</v>
      </c>
      <c r="V33" s="185">
        <f t="shared" si="13"/>
        <v>0</v>
      </c>
      <c r="W33" s="186">
        <f t="shared" si="14"/>
        <v>0</v>
      </c>
    </row>
    <row r="34">
      <c r="A34" s="187" t="s">
        <v>50</v>
      </c>
      <c r="B34" s="188" t="str">
        <f>NOTAS!$B$5</f>
        <v/>
      </c>
      <c r="C34" s="189"/>
      <c r="D34" s="190"/>
      <c r="E34" s="188"/>
      <c r="F34" s="191"/>
      <c r="G34" s="192"/>
      <c r="H34" s="192"/>
      <c r="I34" s="192"/>
      <c r="J34" s="192"/>
      <c r="K34" s="192"/>
      <c r="L34" s="192"/>
      <c r="M34" s="188"/>
      <c r="N34" s="191"/>
      <c r="O34" s="188"/>
      <c r="P34" s="191"/>
      <c r="Q34" s="192"/>
      <c r="R34" s="192"/>
      <c r="S34" s="193"/>
      <c r="U34" s="194">
        <f t="shared" si="15"/>
        <v>0</v>
      </c>
      <c r="V34" s="195">
        <f t="shared" si="13"/>
        <v>0</v>
      </c>
      <c r="W34" s="196">
        <f t="shared" si="14"/>
        <v>0</v>
      </c>
    </row>
    <row r="35">
      <c r="A35" s="197"/>
      <c r="B35" s="198"/>
      <c r="C35" s="199"/>
      <c r="D35" s="200"/>
      <c r="E35" s="198"/>
      <c r="F35" s="201"/>
      <c r="G35" s="202"/>
      <c r="H35" s="202"/>
      <c r="I35" s="202"/>
      <c r="J35" s="202"/>
      <c r="K35" s="202"/>
      <c r="L35" s="202"/>
      <c r="M35" s="198"/>
      <c r="N35" s="201"/>
      <c r="O35" s="198"/>
      <c r="P35" s="201"/>
      <c r="Q35" s="202"/>
      <c r="R35" s="202"/>
      <c r="S35" s="203"/>
      <c r="U35" s="204">
        <f t="shared" si="15"/>
        <v>0</v>
      </c>
      <c r="V35" s="205">
        <f t="shared" si="13"/>
        <v>0</v>
      </c>
      <c r="W35" s="206">
        <f t="shared" si="14"/>
        <v>0</v>
      </c>
    </row>
    <row r="36">
      <c r="C36" s="207"/>
      <c r="D36" s="209"/>
      <c r="U36" s="208"/>
      <c r="V36" s="208"/>
      <c r="W36" s="208"/>
    </row>
    <row r="37">
      <c r="A37" s="146" t="str">
        <f>NOTAS!B12</f>
        <v/>
      </c>
      <c r="B37" s="147"/>
      <c r="C37" s="148"/>
      <c r="D37" s="149"/>
      <c r="E37" s="149"/>
      <c r="F37" s="150" t="s">
        <v>34</v>
      </c>
      <c r="G37" s="151"/>
      <c r="H37" s="151"/>
      <c r="I37" s="151"/>
      <c r="J37" s="151"/>
      <c r="K37" s="151"/>
      <c r="L37" s="151"/>
      <c r="M37" s="152"/>
      <c r="N37" s="150" t="s">
        <v>35</v>
      </c>
      <c r="O37" s="152"/>
      <c r="P37" s="150" t="s">
        <v>36</v>
      </c>
      <c r="Q37" s="151"/>
      <c r="R37" s="151"/>
      <c r="S37" s="153"/>
      <c r="U37" s="154" t="str">
        <f>A37&amp;"'s Results"</f>
        <v>'s Results</v>
      </c>
      <c r="V37" s="151"/>
      <c r="W37" s="153"/>
    </row>
    <row r="38">
      <c r="A38" s="155"/>
      <c r="C38" s="156" t="s">
        <v>37</v>
      </c>
      <c r="D38" s="157" t="s">
        <v>38</v>
      </c>
      <c r="E38" s="158" t="s">
        <v>39</v>
      </c>
      <c r="F38" s="159" t="s">
        <v>40</v>
      </c>
      <c r="G38" s="160" t="s">
        <v>41</v>
      </c>
      <c r="H38" s="160" t="s">
        <v>42</v>
      </c>
      <c r="I38" s="160" t="s">
        <v>43</v>
      </c>
      <c r="J38" s="160" t="s">
        <v>44</v>
      </c>
      <c r="K38" s="160" t="s">
        <v>45</v>
      </c>
      <c r="L38" s="160" t="s">
        <v>46</v>
      </c>
      <c r="M38" s="161" t="s">
        <v>47</v>
      </c>
      <c r="N38" s="159" t="s">
        <v>40</v>
      </c>
      <c r="O38" s="161" t="s">
        <v>41</v>
      </c>
      <c r="P38" s="159" t="s">
        <v>40</v>
      </c>
      <c r="Q38" s="160" t="s">
        <v>41</v>
      </c>
      <c r="R38" s="160" t="s">
        <v>42</v>
      </c>
      <c r="S38" s="162" t="s">
        <v>43</v>
      </c>
      <c r="U38" s="163" t="s">
        <v>34</v>
      </c>
      <c r="V38" s="160" t="s">
        <v>35</v>
      </c>
      <c r="W38" s="162" t="s">
        <v>36</v>
      </c>
    </row>
    <row r="39">
      <c r="A39" s="164" t="s">
        <v>48</v>
      </c>
      <c r="B39" s="165" t="str">
        <f>NOTAS!$B$4</f>
        <v/>
      </c>
      <c r="C39" s="166"/>
      <c r="D39" s="167"/>
      <c r="E39" s="168"/>
      <c r="F39" s="169"/>
      <c r="G39" s="170"/>
      <c r="H39" s="170"/>
      <c r="I39" s="170"/>
      <c r="J39" s="170"/>
      <c r="K39" s="170"/>
      <c r="L39" s="170"/>
      <c r="M39" s="165"/>
      <c r="N39" s="171"/>
      <c r="O39" s="168"/>
      <c r="P39" s="169"/>
      <c r="Q39" s="170"/>
      <c r="R39" s="170"/>
      <c r="S39" s="172"/>
      <c r="U39" s="174">
        <f>IF(D39 = "CAE",SUM(F39:M39)/78, SUM(F39:L39)/72)</f>
        <v>0</v>
      </c>
      <c r="V39" s="175">
        <f t="shared" ref="V39:V42" si="16">SUM(N39:O39)/40</f>
        <v>0</v>
      </c>
      <c r="W39" s="176">
        <f t="shared" ref="W39:W42" si="17">SUM(P39:S39)/30</f>
        <v>0</v>
      </c>
    </row>
    <row r="40">
      <c r="A40" s="177" t="s">
        <v>49</v>
      </c>
      <c r="B40" s="178" t="str">
        <f>NOTAS!$B$3</f>
        <v>Carlos</v>
      </c>
      <c r="C40" s="179"/>
      <c r="D40" s="180"/>
      <c r="E40" s="178"/>
      <c r="F40" s="181"/>
      <c r="G40" s="182"/>
      <c r="H40" s="182"/>
      <c r="I40" s="182"/>
      <c r="J40" s="182"/>
      <c r="K40" s="182"/>
      <c r="L40" s="182"/>
      <c r="M40" s="178"/>
      <c r="N40" s="181"/>
      <c r="O40" s="178"/>
      <c r="P40" s="181"/>
      <c r="Q40" s="182"/>
      <c r="R40" s="182"/>
      <c r="S40" s="183"/>
      <c r="U40" s="184">
        <f t="shared" ref="U40:U42" si="18">IF(D40 = "CAE",SUM(F40:M40)/78, SUM(F40:M40)/72)</f>
        <v>0</v>
      </c>
      <c r="V40" s="185">
        <f t="shared" si="16"/>
        <v>0</v>
      </c>
      <c r="W40" s="186">
        <f t="shared" si="17"/>
        <v>0</v>
      </c>
    </row>
    <row r="41">
      <c r="A41" s="187" t="s">
        <v>50</v>
      </c>
      <c r="B41" s="188" t="str">
        <f>NOTAS!$B$5</f>
        <v/>
      </c>
      <c r="C41" s="189"/>
      <c r="D41" s="190"/>
      <c r="E41" s="188"/>
      <c r="F41" s="191"/>
      <c r="G41" s="192"/>
      <c r="H41" s="192"/>
      <c r="I41" s="192"/>
      <c r="J41" s="192"/>
      <c r="K41" s="192"/>
      <c r="L41" s="192"/>
      <c r="M41" s="188"/>
      <c r="N41" s="191"/>
      <c r="O41" s="188"/>
      <c r="P41" s="191"/>
      <c r="Q41" s="192"/>
      <c r="R41" s="192"/>
      <c r="S41" s="193"/>
      <c r="U41" s="194">
        <f t="shared" si="18"/>
        <v>0</v>
      </c>
      <c r="V41" s="195">
        <f t="shared" si="16"/>
        <v>0</v>
      </c>
      <c r="W41" s="196">
        <f t="shared" si="17"/>
        <v>0</v>
      </c>
    </row>
    <row r="42">
      <c r="A42" s="197"/>
      <c r="B42" s="198"/>
      <c r="C42" s="199"/>
      <c r="D42" s="200"/>
      <c r="E42" s="198"/>
      <c r="F42" s="201"/>
      <c r="G42" s="202"/>
      <c r="H42" s="202"/>
      <c r="I42" s="202"/>
      <c r="J42" s="202"/>
      <c r="K42" s="202"/>
      <c r="L42" s="202"/>
      <c r="M42" s="198"/>
      <c r="N42" s="201"/>
      <c r="O42" s="198"/>
      <c r="P42" s="201"/>
      <c r="Q42" s="202"/>
      <c r="R42" s="202"/>
      <c r="S42" s="203"/>
      <c r="U42" s="204">
        <f t="shared" si="18"/>
        <v>0</v>
      </c>
      <c r="V42" s="205">
        <f t="shared" si="16"/>
        <v>0</v>
      </c>
      <c r="W42" s="206">
        <f t="shared" si="17"/>
        <v>0</v>
      </c>
    </row>
    <row r="43">
      <c r="C43" s="207"/>
      <c r="U43" s="208"/>
      <c r="V43" s="208"/>
      <c r="W43" s="208"/>
    </row>
    <row r="44">
      <c r="A44" s="146" t="str">
        <f>NOTAS!B13</f>
        <v/>
      </c>
      <c r="B44" s="147"/>
      <c r="C44" s="148"/>
      <c r="D44" s="149"/>
      <c r="E44" s="149"/>
      <c r="F44" s="150" t="s">
        <v>34</v>
      </c>
      <c r="G44" s="151"/>
      <c r="H44" s="151"/>
      <c r="I44" s="151"/>
      <c r="J44" s="151"/>
      <c r="K44" s="151"/>
      <c r="L44" s="151"/>
      <c r="M44" s="152"/>
      <c r="N44" s="150" t="s">
        <v>35</v>
      </c>
      <c r="O44" s="152"/>
      <c r="P44" s="150" t="s">
        <v>36</v>
      </c>
      <c r="Q44" s="151"/>
      <c r="R44" s="151"/>
      <c r="S44" s="153"/>
      <c r="U44" s="154" t="str">
        <f>A44&amp;"'s Results"</f>
        <v>'s Results</v>
      </c>
      <c r="V44" s="151"/>
      <c r="W44" s="153"/>
    </row>
    <row r="45">
      <c r="A45" s="155"/>
      <c r="C45" s="156" t="s">
        <v>37</v>
      </c>
      <c r="D45" s="157" t="s">
        <v>38</v>
      </c>
      <c r="E45" s="158" t="s">
        <v>39</v>
      </c>
      <c r="F45" s="159" t="s">
        <v>40</v>
      </c>
      <c r="G45" s="160" t="s">
        <v>41</v>
      </c>
      <c r="H45" s="160" t="s">
        <v>42</v>
      </c>
      <c r="I45" s="160" t="s">
        <v>43</v>
      </c>
      <c r="J45" s="160" t="s">
        <v>44</v>
      </c>
      <c r="K45" s="160" t="s">
        <v>45</v>
      </c>
      <c r="L45" s="160" t="s">
        <v>46</v>
      </c>
      <c r="M45" s="161" t="s">
        <v>47</v>
      </c>
      <c r="N45" s="159" t="s">
        <v>40</v>
      </c>
      <c r="O45" s="161" t="s">
        <v>41</v>
      </c>
      <c r="P45" s="159" t="s">
        <v>40</v>
      </c>
      <c r="Q45" s="160" t="s">
        <v>41</v>
      </c>
      <c r="R45" s="160" t="s">
        <v>42</v>
      </c>
      <c r="S45" s="162" t="s">
        <v>43</v>
      </c>
      <c r="U45" s="163" t="s">
        <v>34</v>
      </c>
      <c r="V45" s="160" t="s">
        <v>35</v>
      </c>
      <c r="W45" s="162" t="s">
        <v>36</v>
      </c>
    </row>
    <row r="46">
      <c r="A46" s="164" t="s">
        <v>48</v>
      </c>
      <c r="B46" s="165" t="str">
        <f>NOTAS!$B$4</f>
        <v/>
      </c>
      <c r="C46" s="166"/>
      <c r="D46" s="167"/>
      <c r="E46" s="168"/>
      <c r="F46" s="169"/>
      <c r="G46" s="170"/>
      <c r="H46" s="170"/>
      <c r="I46" s="170"/>
      <c r="J46" s="170"/>
      <c r="K46" s="170"/>
      <c r="L46" s="170"/>
      <c r="M46" s="165"/>
      <c r="N46" s="171"/>
      <c r="O46" s="168"/>
      <c r="P46" s="169"/>
      <c r="Q46" s="170"/>
      <c r="R46" s="170"/>
      <c r="S46" s="172"/>
      <c r="U46" s="174">
        <f>IF(D46 = "CAE",SUM(F46:M46)/78, SUM(F46:L46)/72)</f>
        <v>0</v>
      </c>
      <c r="V46" s="175">
        <f t="shared" ref="V46:V49" si="19">SUM(N46:O46)/40</f>
        <v>0</v>
      </c>
      <c r="W46" s="176">
        <f t="shared" ref="W46:W49" si="20">SUM(P46:S46)/30</f>
        <v>0</v>
      </c>
    </row>
    <row r="47">
      <c r="A47" s="177" t="s">
        <v>49</v>
      </c>
      <c r="B47" s="178" t="str">
        <f>NOTAS!$B$3</f>
        <v>Carlos</v>
      </c>
      <c r="C47" s="179"/>
      <c r="D47" s="180"/>
      <c r="E47" s="178"/>
      <c r="F47" s="181"/>
      <c r="G47" s="182"/>
      <c r="H47" s="182"/>
      <c r="I47" s="182"/>
      <c r="J47" s="182"/>
      <c r="K47" s="182"/>
      <c r="L47" s="182"/>
      <c r="M47" s="178"/>
      <c r="N47" s="181"/>
      <c r="O47" s="178"/>
      <c r="P47" s="181"/>
      <c r="Q47" s="182"/>
      <c r="R47" s="182"/>
      <c r="S47" s="183"/>
      <c r="U47" s="184">
        <f t="shared" ref="U47:U49" si="21">IF(D47 = "CAE",SUM(F47:M47)/78, SUM(F47:M47)/72)</f>
        <v>0</v>
      </c>
      <c r="V47" s="185">
        <f t="shared" si="19"/>
        <v>0</v>
      </c>
      <c r="W47" s="186">
        <f t="shared" si="20"/>
        <v>0</v>
      </c>
    </row>
    <row r="48">
      <c r="A48" s="187" t="s">
        <v>50</v>
      </c>
      <c r="B48" s="188" t="str">
        <f>NOTAS!$B$5</f>
        <v/>
      </c>
      <c r="C48" s="189"/>
      <c r="D48" s="190"/>
      <c r="E48" s="188"/>
      <c r="F48" s="191"/>
      <c r="G48" s="192"/>
      <c r="H48" s="192"/>
      <c r="I48" s="192"/>
      <c r="J48" s="192"/>
      <c r="K48" s="192"/>
      <c r="L48" s="192"/>
      <c r="M48" s="188"/>
      <c r="N48" s="191"/>
      <c r="O48" s="188"/>
      <c r="P48" s="191"/>
      <c r="Q48" s="192"/>
      <c r="R48" s="192"/>
      <c r="S48" s="193"/>
      <c r="U48" s="194">
        <f t="shared" si="21"/>
        <v>0</v>
      </c>
      <c r="V48" s="195">
        <f t="shared" si="19"/>
        <v>0</v>
      </c>
      <c r="W48" s="196">
        <f t="shared" si="20"/>
        <v>0</v>
      </c>
    </row>
    <row r="49">
      <c r="A49" s="197"/>
      <c r="B49" s="198"/>
      <c r="C49" s="199"/>
      <c r="D49" s="200"/>
      <c r="E49" s="198"/>
      <c r="F49" s="201"/>
      <c r="G49" s="202"/>
      <c r="H49" s="202"/>
      <c r="I49" s="202"/>
      <c r="J49" s="202"/>
      <c r="K49" s="202"/>
      <c r="L49" s="202"/>
      <c r="M49" s="198"/>
      <c r="N49" s="201"/>
      <c r="O49" s="198"/>
      <c r="P49" s="201"/>
      <c r="Q49" s="202"/>
      <c r="R49" s="202"/>
      <c r="S49" s="203"/>
      <c r="U49" s="204">
        <f t="shared" si="21"/>
        <v>0</v>
      </c>
      <c r="V49" s="205">
        <f t="shared" si="19"/>
        <v>0</v>
      </c>
      <c r="W49" s="206">
        <f t="shared" si="20"/>
        <v>0</v>
      </c>
    </row>
    <row r="50">
      <c r="C50" s="207"/>
      <c r="U50" s="208"/>
      <c r="V50" s="208"/>
      <c r="W50" s="208"/>
    </row>
    <row r="51">
      <c r="A51" s="146" t="str">
        <f>NOTAS!B14</f>
        <v/>
      </c>
      <c r="B51" s="147"/>
      <c r="C51" s="148"/>
      <c r="D51" s="149"/>
      <c r="E51" s="149"/>
      <c r="F51" s="150" t="s">
        <v>34</v>
      </c>
      <c r="G51" s="151"/>
      <c r="H51" s="151"/>
      <c r="I51" s="151"/>
      <c r="J51" s="151"/>
      <c r="K51" s="151"/>
      <c r="L51" s="151"/>
      <c r="M51" s="152"/>
      <c r="N51" s="150" t="s">
        <v>35</v>
      </c>
      <c r="O51" s="152"/>
      <c r="P51" s="150" t="s">
        <v>36</v>
      </c>
      <c r="Q51" s="151"/>
      <c r="R51" s="151"/>
      <c r="S51" s="153"/>
      <c r="U51" s="154" t="str">
        <f>A51&amp;"'s Results"</f>
        <v>'s Results</v>
      </c>
      <c r="V51" s="151"/>
      <c r="W51" s="153"/>
    </row>
    <row r="52">
      <c r="A52" s="155"/>
      <c r="C52" s="156" t="s">
        <v>37</v>
      </c>
      <c r="D52" s="157" t="s">
        <v>38</v>
      </c>
      <c r="E52" s="158" t="s">
        <v>39</v>
      </c>
      <c r="F52" s="159" t="s">
        <v>40</v>
      </c>
      <c r="G52" s="160" t="s">
        <v>41</v>
      </c>
      <c r="H52" s="160" t="s">
        <v>42</v>
      </c>
      <c r="I52" s="160" t="s">
        <v>43</v>
      </c>
      <c r="J52" s="160" t="s">
        <v>44</v>
      </c>
      <c r="K52" s="160" t="s">
        <v>45</v>
      </c>
      <c r="L52" s="160" t="s">
        <v>46</v>
      </c>
      <c r="M52" s="161" t="s">
        <v>47</v>
      </c>
      <c r="N52" s="159" t="s">
        <v>40</v>
      </c>
      <c r="O52" s="161" t="s">
        <v>41</v>
      </c>
      <c r="P52" s="159" t="s">
        <v>40</v>
      </c>
      <c r="Q52" s="160" t="s">
        <v>41</v>
      </c>
      <c r="R52" s="160" t="s">
        <v>42</v>
      </c>
      <c r="S52" s="162" t="s">
        <v>43</v>
      </c>
      <c r="U52" s="163" t="s">
        <v>34</v>
      </c>
      <c r="V52" s="160" t="s">
        <v>35</v>
      </c>
      <c r="W52" s="162" t="s">
        <v>36</v>
      </c>
    </row>
    <row r="53">
      <c r="A53" s="164" t="s">
        <v>48</v>
      </c>
      <c r="B53" s="165" t="str">
        <f>NOTAS!$B$4</f>
        <v/>
      </c>
      <c r="C53" s="166"/>
      <c r="D53" s="167"/>
      <c r="E53" s="168"/>
      <c r="F53" s="169"/>
      <c r="G53" s="170"/>
      <c r="H53" s="170"/>
      <c r="I53" s="170"/>
      <c r="J53" s="170"/>
      <c r="K53" s="170"/>
      <c r="L53" s="170"/>
      <c r="M53" s="165"/>
      <c r="N53" s="171"/>
      <c r="O53" s="168"/>
      <c r="P53" s="169"/>
      <c r="Q53" s="170"/>
      <c r="R53" s="170"/>
      <c r="S53" s="172"/>
      <c r="U53" s="174">
        <f>IF(D53 = "CAE",SUM(F53:M53)/78, SUM(F53:L53)/72)</f>
        <v>0</v>
      </c>
      <c r="V53" s="175">
        <f t="shared" ref="V53:V56" si="22">SUM(N53:O53)/40</f>
        <v>0</v>
      </c>
      <c r="W53" s="176">
        <f t="shared" ref="W53:W56" si="23">SUM(P53:S53)/30</f>
        <v>0</v>
      </c>
    </row>
    <row r="54">
      <c r="A54" s="177" t="s">
        <v>49</v>
      </c>
      <c r="B54" s="178" t="str">
        <f>NOTAS!$B$3</f>
        <v>Carlos</v>
      </c>
      <c r="C54" s="179"/>
      <c r="D54" s="180"/>
      <c r="E54" s="178"/>
      <c r="F54" s="181"/>
      <c r="G54" s="182"/>
      <c r="H54" s="182"/>
      <c r="I54" s="182"/>
      <c r="J54" s="182"/>
      <c r="K54" s="182"/>
      <c r="L54" s="182"/>
      <c r="M54" s="178"/>
      <c r="N54" s="181"/>
      <c r="O54" s="178"/>
      <c r="P54" s="181"/>
      <c r="Q54" s="182"/>
      <c r="R54" s="182"/>
      <c r="S54" s="183"/>
      <c r="U54" s="184">
        <f t="shared" ref="U54:U56" si="24">IF(D54 = "CAE",SUM(F54:M54)/78, SUM(F54:M54)/72)</f>
        <v>0</v>
      </c>
      <c r="V54" s="185">
        <f t="shared" si="22"/>
        <v>0</v>
      </c>
      <c r="W54" s="186">
        <f t="shared" si="23"/>
        <v>0</v>
      </c>
    </row>
    <row r="55">
      <c r="A55" s="187" t="s">
        <v>50</v>
      </c>
      <c r="B55" s="188" t="str">
        <f>NOTAS!$B$5</f>
        <v/>
      </c>
      <c r="C55" s="189"/>
      <c r="D55" s="190"/>
      <c r="E55" s="188"/>
      <c r="F55" s="191"/>
      <c r="G55" s="192"/>
      <c r="H55" s="192"/>
      <c r="I55" s="192"/>
      <c r="J55" s="192"/>
      <c r="K55" s="192"/>
      <c r="L55" s="192"/>
      <c r="M55" s="188"/>
      <c r="N55" s="191"/>
      <c r="O55" s="188"/>
      <c r="P55" s="191"/>
      <c r="Q55" s="192"/>
      <c r="R55" s="192"/>
      <c r="S55" s="193"/>
      <c r="U55" s="194">
        <f t="shared" si="24"/>
        <v>0</v>
      </c>
      <c r="V55" s="195">
        <f t="shared" si="22"/>
        <v>0</v>
      </c>
      <c r="W55" s="196">
        <f t="shared" si="23"/>
        <v>0</v>
      </c>
    </row>
    <row r="56">
      <c r="A56" s="197"/>
      <c r="B56" s="198"/>
      <c r="C56" s="199"/>
      <c r="D56" s="200"/>
      <c r="E56" s="198"/>
      <c r="F56" s="201"/>
      <c r="G56" s="202"/>
      <c r="H56" s="202"/>
      <c r="I56" s="202"/>
      <c r="J56" s="202"/>
      <c r="K56" s="202"/>
      <c r="L56" s="202"/>
      <c r="M56" s="198"/>
      <c r="N56" s="201"/>
      <c r="O56" s="198"/>
      <c r="P56" s="201"/>
      <c r="Q56" s="202"/>
      <c r="R56" s="202"/>
      <c r="S56" s="203"/>
      <c r="U56" s="204">
        <f t="shared" si="24"/>
        <v>0</v>
      </c>
      <c r="V56" s="205">
        <f t="shared" si="22"/>
        <v>0</v>
      </c>
      <c r="W56" s="206">
        <f t="shared" si="23"/>
        <v>0</v>
      </c>
    </row>
    <row r="57">
      <c r="C57" s="207"/>
      <c r="U57" s="208"/>
      <c r="V57" s="208"/>
      <c r="W57" s="208"/>
    </row>
    <row r="58">
      <c r="A58" s="146" t="str">
        <f>NOTAS!B15</f>
        <v/>
      </c>
      <c r="B58" s="147"/>
      <c r="C58" s="148"/>
      <c r="D58" s="149"/>
      <c r="E58" s="149"/>
      <c r="F58" s="150" t="s">
        <v>34</v>
      </c>
      <c r="G58" s="151"/>
      <c r="H58" s="151"/>
      <c r="I58" s="151"/>
      <c r="J58" s="151"/>
      <c r="K58" s="151"/>
      <c r="L58" s="151"/>
      <c r="M58" s="152"/>
      <c r="N58" s="150" t="s">
        <v>35</v>
      </c>
      <c r="O58" s="152"/>
      <c r="P58" s="150" t="s">
        <v>36</v>
      </c>
      <c r="Q58" s="151"/>
      <c r="R58" s="151"/>
      <c r="S58" s="153"/>
      <c r="U58" s="154" t="str">
        <f>A58&amp;"'s Results"</f>
        <v>'s Results</v>
      </c>
      <c r="V58" s="151"/>
      <c r="W58" s="153"/>
    </row>
    <row r="59">
      <c r="A59" s="155"/>
      <c r="C59" s="156" t="s">
        <v>37</v>
      </c>
      <c r="D59" s="157" t="s">
        <v>38</v>
      </c>
      <c r="E59" s="158" t="s">
        <v>39</v>
      </c>
      <c r="F59" s="159" t="s">
        <v>40</v>
      </c>
      <c r="G59" s="160" t="s">
        <v>41</v>
      </c>
      <c r="H59" s="160" t="s">
        <v>42</v>
      </c>
      <c r="I59" s="160" t="s">
        <v>43</v>
      </c>
      <c r="J59" s="160" t="s">
        <v>44</v>
      </c>
      <c r="K59" s="160" t="s">
        <v>45</v>
      </c>
      <c r="L59" s="160" t="s">
        <v>46</v>
      </c>
      <c r="M59" s="161" t="s">
        <v>47</v>
      </c>
      <c r="N59" s="159" t="s">
        <v>40</v>
      </c>
      <c r="O59" s="161" t="s">
        <v>41</v>
      </c>
      <c r="P59" s="159" t="s">
        <v>40</v>
      </c>
      <c r="Q59" s="160" t="s">
        <v>41</v>
      </c>
      <c r="R59" s="160" t="s">
        <v>42</v>
      </c>
      <c r="S59" s="162" t="s">
        <v>43</v>
      </c>
      <c r="U59" s="163" t="s">
        <v>34</v>
      </c>
      <c r="V59" s="160" t="s">
        <v>35</v>
      </c>
      <c r="W59" s="162" t="s">
        <v>36</v>
      </c>
    </row>
    <row r="60">
      <c r="A60" s="164" t="s">
        <v>48</v>
      </c>
      <c r="B60" s="165" t="str">
        <f>NOTAS!$B$4</f>
        <v/>
      </c>
      <c r="C60" s="166"/>
      <c r="D60" s="167"/>
      <c r="E60" s="168"/>
      <c r="F60" s="169"/>
      <c r="G60" s="170"/>
      <c r="H60" s="170"/>
      <c r="I60" s="170"/>
      <c r="J60" s="170"/>
      <c r="K60" s="170"/>
      <c r="L60" s="170"/>
      <c r="M60" s="165"/>
      <c r="N60" s="171"/>
      <c r="O60" s="168"/>
      <c r="P60" s="169"/>
      <c r="Q60" s="170"/>
      <c r="R60" s="170"/>
      <c r="S60" s="172"/>
      <c r="U60" s="174">
        <f>IF(D60 = "CAE",SUM(F60:M60)/78, SUM(F60:L60)/72)</f>
        <v>0</v>
      </c>
      <c r="V60" s="175">
        <f t="shared" ref="V60:V63" si="25">SUM(N60:O60)/40</f>
        <v>0</v>
      </c>
      <c r="W60" s="176">
        <f t="shared" ref="W60:W63" si="26">SUM(P60:S60)/30</f>
        <v>0</v>
      </c>
    </row>
    <row r="61">
      <c r="A61" s="177" t="s">
        <v>49</v>
      </c>
      <c r="B61" s="178" t="str">
        <f>NOTAS!$B$3</f>
        <v>Carlos</v>
      </c>
      <c r="C61" s="179"/>
      <c r="D61" s="180"/>
      <c r="E61" s="178"/>
      <c r="F61" s="181"/>
      <c r="G61" s="182"/>
      <c r="H61" s="182"/>
      <c r="I61" s="182"/>
      <c r="J61" s="182"/>
      <c r="K61" s="182"/>
      <c r="L61" s="182"/>
      <c r="M61" s="178"/>
      <c r="N61" s="181"/>
      <c r="O61" s="178"/>
      <c r="P61" s="181"/>
      <c r="Q61" s="182"/>
      <c r="R61" s="182"/>
      <c r="S61" s="183"/>
      <c r="U61" s="184">
        <f t="shared" ref="U61:U63" si="27">IF(D61 = "CAE",SUM(F61:M61)/78, SUM(F61:M61)/72)</f>
        <v>0</v>
      </c>
      <c r="V61" s="185">
        <f t="shared" si="25"/>
        <v>0</v>
      </c>
      <c r="W61" s="186">
        <f t="shared" si="26"/>
        <v>0</v>
      </c>
    </row>
    <row r="62">
      <c r="A62" s="187" t="s">
        <v>50</v>
      </c>
      <c r="B62" s="188" t="str">
        <f>NOTAS!$B$5</f>
        <v/>
      </c>
      <c r="C62" s="189"/>
      <c r="D62" s="190"/>
      <c r="E62" s="188"/>
      <c r="F62" s="191"/>
      <c r="G62" s="192"/>
      <c r="H62" s="192"/>
      <c r="I62" s="192"/>
      <c r="J62" s="192"/>
      <c r="K62" s="192"/>
      <c r="L62" s="192"/>
      <c r="M62" s="188"/>
      <c r="N62" s="191"/>
      <c r="O62" s="188"/>
      <c r="P62" s="191"/>
      <c r="Q62" s="192"/>
      <c r="R62" s="192"/>
      <c r="S62" s="193"/>
      <c r="U62" s="194">
        <f t="shared" si="27"/>
        <v>0</v>
      </c>
      <c r="V62" s="195">
        <f t="shared" si="25"/>
        <v>0</v>
      </c>
      <c r="W62" s="196">
        <f t="shared" si="26"/>
        <v>0</v>
      </c>
    </row>
    <row r="63">
      <c r="A63" s="197"/>
      <c r="B63" s="198"/>
      <c r="C63" s="199"/>
      <c r="D63" s="200"/>
      <c r="E63" s="198"/>
      <c r="F63" s="201"/>
      <c r="G63" s="202"/>
      <c r="H63" s="202"/>
      <c r="I63" s="202"/>
      <c r="J63" s="202"/>
      <c r="K63" s="202"/>
      <c r="L63" s="202"/>
      <c r="M63" s="198"/>
      <c r="N63" s="201"/>
      <c r="O63" s="198"/>
      <c r="P63" s="201"/>
      <c r="Q63" s="202"/>
      <c r="R63" s="202"/>
      <c r="S63" s="203"/>
      <c r="U63" s="204">
        <f t="shared" si="27"/>
        <v>0</v>
      </c>
      <c r="V63" s="205">
        <f t="shared" si="25"/>
        <v>0</v>
      </c>
      <c r="W63" s="206">
        <f t="shared" si="26"/>
        <v>0</v>
      </c>
    </row>
    <row r="64">
      <c r="C64" s="207"/>
      <c r="D64" s="209"/>
      <c r="U64" s="208"/>
      <c r="V64" s="208"/>
      <c r="W64" s="208"/>
    </row>
    <row r="65">
      <c r="A65" s="146" t="str">
        <f>NOTAS!B16</f>
        <v/>
      </c>
      <c r="B65" s="147"/>
      <c r="C65" s="148"/>
      <c r="D65" s="149"/>
      <c r="E65" s="149"/>
      <c r="F65" s="150" t="s">
        <v>34</v>
      </c>
      <c r="G65" s="151"/>
      <c r="H65" s="151"/>
      <c r="I65" s="151"/>
      <c r="J65" s="151"/>
      <c r="K65" s="151"/>
      <c r="L65" s="151"/>
      <c r="M65" s="152"/>
      <c r="N65" s="150" t="s">
        <v>35</v>
      </c>
      <c r="O65" s="152"/>
      <c r="P65" s="150" t="s">
        <v>36</v>
      </c>
      <c r="Q65" s="151"/>
      <c r="R65" s="151"/>
      <c r="S65" s="153"/>
      <c r="U65" s="154" t="str">
        <f>A65&amp;"'s Results"</f>
        <v>'s Results</v>
      </c>
      <c r="V65" s="151"/>
      <c r="W65" s="153"/>
    </row>
    <row r="66">
      <c r="A66" s="155"/>
      <c r="C66" s="156" t="s">
        <v>37</v>
      </c>
      <c r="D66" s="157" t="s">
        <v>38</v>
      </c>
      <c r="E66" s="158" t="s">
        <v>39</v>
      </c>
      <c r="F66" s="159" t="s">
        <v>40</v>
      </c>
      <c r="G66" s="160" t="s">
        <v>41</v>
      </c>
      <c r="H66" s="160" t="s">
        <v>42</v>
      </c>
      <c r="I66" s="160" t="s">
        <v>43</v>
      </c>
      <c r="J66" s="160" t="s">
        <v>44</v>
      </c>
      <c r="K66" s="160" t="s">
        <v>45</v>
      </c>
      <c r="L66" s="160" t="s">
        <v>46</v>
      </c>
      <c r="M66" s="161" t="s">
        <v>47</v>
      </c>
      <c r="N66" s="159" t="s">
        <v>40</v>
      </c>
      <c r="O66" s="161" t="s">
        <v>41</v>
      </c>
      <c r="P66" s="159" t="s">
        <v>40</v>
      </c>
      <c r="Q66" s="160" t="s">
        <v>41</v>
      </c>
      <c r="R66" s="160" t="s">
        <v>42</v>
      </c>
      <c r="S66" s="162" t="s">
        <v>43</v>
      </c>
      <c r="U66" s="163" t="s">
        <v>34</v>
      </c>
      <c r="V66" s="160" t="s">
        <v>35</v>
      </c>
      <c r="W66" s="162" t="s">
        <v>36</v>
      </c>
    </row>
    <row r="67">
      <c r="A67" s="164" t="s">
        <v>48</v>
      </c>
      <c r="B67" s="165" t="str">
        <f>NOTAS!$B$4</f>
        <v/>
      </c>
      <c r="C67" s="166"/>
      <c r="D67" s="167"/>
      <c r="E67" s="168"/>
      <c r="F67" s="169"/>
      <c r="G67" s="170"/>
      <c r="H67" s="170"/>
      <c r="I67" s="170"/>
      <c r="J67" s="170"/>
      <c r="K67" s="170"/>
      <c r="L67" s="170"/>
      <c r="M67" s="165"/>
      <c r="N67" s="171"/>
      <c r="O67" s="168"/>
      <c r="P67" s="169"/>
      <c r="Q67" s="170"/>
      <c r="R67" s="170"/>
      <c r="S67" s="172"/>
      <c r="U67" s="174">
        <f>IF(D67 = "CAE",SUM(F67:M67)/78, SUM(F67:L67)/72)</f>
        <v>0</v>
      </c>
      <c r="V67" s="175">
        <f t="shared" ref="V67:V70" si="28">SUM(N67:O67)/40</f>
        <v>0</v>
      </c>
      <c r="W67" s="176">
        <f t="shared" ref="W67:W70" si="29">SUM(P67:S67)/30</f>
        <v>0</v>
      </c>
    </row>
    <row r="68">
      <c r="A68" s="177" t="s">
        <v>49</v>
      </c>
      <c r="B68" s="178" t="str">
        <f>NOTAS!$B$3</f>
        <v>Carlos</v>
      </c>
      <c r="C68" s="179"/>
      <c r="D68" s="180"/>
      <c r="E68" s="178"/>
      <c r="F68" s="181"/>
      <c r="G68" s="182"/>
      <c r="H68" s="182"/>
      <c r="I68" s="182"/>
      <c r="J68" s="182"/>
      <c r="K68" s="182"/>
      <c r="L68" s="182"/>
      <c r="M68" s="178"/>
      <c r="N68" s="181"/>
      <c r="O68" s="178"/>
      <c r="P68" s="181"/>
      <c r="Q68" s="182"/>
      <c r="R68" s="182"/>
      <c r="S68" s="183"/>
      <c r="U68" s="184">
        <f t="shared" ref="U68:U70" si="30">IF(D68 = "CAE",SUM(F68:M68)/78, SUM(F68:M68)/72)</f>
        <v>0</v>
      </c>
      <c r="V68" s="185">
        <f t="shared" si="28"/>
        <v>0</v>
      </c>
      <c r="W68" s="186">
        <f t="shared" si="29"/>
        <v>0</v>
      </c>
    </row>
    <row r="69">
      <c r="A69" s="187" t="s">
        <v>50</v>
      </c>
      <c r="B69" s="188" t="str">
        <f>NOTAS!$B$5</f>
        <v/>
      </c>
      <c r="C69" s="189"/>
      <c r="D69" s="190"/>
      <c r="E69" s="188"/>
      <c r="F69" s="191"/>
      <c r="G69" s="192"/>
      <c r="H69" s="192"/>
      <c r="I69" s="192"/>
      <c r="J69" s="192"/>
      <c r="K69" s="192"/>
      <c r="L69" s="192"/>
      <c r="M69" s="188"/>
      <c r="N69" s="191"/>
      <c r="O69" s="188"/>
      <c r="P69" s="191"/>
      <c r="Q69" s="192"/>
      <c r="R69" s="192"/>
      <c r="S69" s="193"/>
      <c r="U69" s="194">
        <f t="shared" si="30"/>
        <v>0</v>
      </c>
      <c r="V69" s="195">
        <f t="shared" si="28"/>
        <v>0</v>
      </c>
      <c r="W69" s="196">
        <f t="shared" si="29"/>
        <v>0</v>
      </c>
    </row>
    <row r="70">
      <c r="A70" s="197"/>
      <c r="B70" s="198"/>
      <c r="C70" s="199"/>
      <c r="D70" s="200"/>
      <c r="E70" s="198"/>
      <c r="F70" s="201"/>
      <c r="G70" s="202"/>
      <c r="H70" s="202"/>
      <c r="I70" s="202"/>
      <c r="J70" s="202"/>
      <c r="K70" s="202"/>
      <c r="L70" s="202"/>
      <c r="M70" s="198"/>
      <c r="N70" s="201"/>
      <c r="O70" s="198"/>
      <c r="P70" s="201"/>
      <c r="Q70" s="202"/>
      <c r="R70" s="202"/>
      <c r="S70" s="203"/>
      <c r="U70" s="204">
        <f t="shared" si="30"/>
        <v>0</v>
      </c>
      <c r="V70" s="205">
        <f t="shared" si="28"/>
        <v>0</v>
      </c>
      <c r="W70" s="206">
        <f t="shared" si="29"/>
        <v>0</v>
      </c>
    </row>
    <row r="71">
      <c r="C71" s="207"/>
      <c r="D71" s="209"/>
      <c r="U71" s="208"/>
      <c r="V71" s="208"/>
      <c r="W71" s="208"/>
    </row>
    <row r="72">
      <c r="A72" s="146" t="str">
        <f>NOTAS!B62</f>
        <v/>
      </c>
      <c r="B72" s="147"/>
      <c r="C72" s="148"/>
      <c r="D72" s="149"/>
      <c r="E72" s="149"/>
      <c r="F72" s="150" t="s">
        <v>34</v>
      </c>
      <c r="G72" s="151"/>
      <c r="H72" s="151"/>
      <c r="I72" s="151"/>
      <c r="J72" s="151"/>
      <c r="K72" s="151"/>
      <c r="L72" s="151"/>
      <c r="M72" s="152"/>
      <c r="N72" s="150" t="s">
        <v>35</v>
      </c>
      <c r="O72" s="152"/>
      <c r="P72" s="150" t="s">
        <v>36</v>
      </c>
      <c r="Q72" s="151"/>
      <c r="R72" s="151"/>
      <c r="S72" s="153"/>
      <c r="U72" s="154" t="str">
        <f>A72&amp;"'s Results"</f>
        <v>'s Results</v>
      </c>
      <c r="V72" s="151"/>
      <c r="W72" s="153"/>
    </row>
    <row r="73">
      <c r="A73" s="155"/>
      <c r="C73" s="156" t="s">
        <v>37</v>
      </c>
      <c r="D73" s="157" t="s">
        <v>38</v>
      </c>
      <c r="E73" s="158" t="s">
        <v>39</v>
      </c>
      <c r="F73" s="159" t="s">
        <v>40</v>
      </c>
      <c r="G73" s="160" t="s">
        <v>41</v>
      </c>
      <c r="H73" s="160" t="s">
        <v>42</v>
      </c>
      <c r="I73" s="160" t="s">
        <v>43</v>
      </c>
      <c r="J73" s="160" t="s">
        <v>44</v>
      </c>
      <c r="K73" s="160" t="s">
        <v>45</v>
      </c>
      <c r="L73" s="160" t="s">
        <v>46</v>
      </c>
      <c r="M73" s="161" t="s">
        <v>47</v>
      </c>
      <c r="N73" s="159" t="s">
        <v>40</v>
      </c>
      <c r="O73" s="161" t="s">
        <v>41</v>
      </c>
      <c r="P73" s="159" t="s">
        <v>40</v>
      </c>
      <c r="Q73" s="160" t="s">
        <v>41</v>
      </c>
      <c r="R73" s="160" t="s">
        <v>42</v>
      </c>
      <c r="S73" s="162" t="s">
        <v>43</v>
      </c>
      <c r="U73" s="163" t="s">
        <v>34</v>
      </c>
      <c r="V73" s="160" t="s">
        <v>35</v>
      </c>
      <c r="W73" s="162" t="s">
        <v>36</v>
      </c>
    </row>
    <row r="74">
      <c r="A74" s="164" t="s">
        <v>48</v>
      </c>
      <c r="B74" s="165" t="str">
        <f>NOTAS!$B$4</f>
        <v/>
      </c>
      <c r="C74" s="166"/>
      <c r="D74" s="167"/>
      <c r="E74" s="168"/>
      <c r="F74" s="169"/>
      <c r="G74" s="170"/>
      <c r="H74" s="170"/>
      <c r="I74" s="170"/>
      <c r="J74" s="170"/>
      <c r="K74" s="170"/>
      <c r="L74" s="170"/>
      <c r="M74" s="165"/>
      <c r="N74" s="171"/>
      <c r="O74" s="168"/>
      <c r="P74" s="169"/>
      <c r="Q74" s="170"/>
      <c r="R74" s="170"/>
      <c r="S74" s="172"/>
      <c r="U74" s="174">
        <f>IF(D74 = "CAE",SUM(F74:M74)/78, SUM(F74:L74)/72)</f>
        <v>0</v>
      </c>
      <c r="V74" s="175">
        <f t="shared" ref="V74:V77" si="31">SUM(N74:O74)/40</f>
        <v>0</v>
      </c>
      <c r="W74" s="176">
        <f t="shared" ref="W74:W77" si="32">SUM(P74:S74)/30</f>
        <v>0</v>
      </c>
    </row>
    <row r="75">
      <c r="A75" s="177" t="s">
        <v>49</v>
      </c>
      <c r="B75" s="178" t="str">
        <f>NOTAS!$B$3</f>
        <v>Carlos</v>
      </c>
      <c r="C75" s="179"/>
      <c r="D75" s="180"/>
      <c r="E75" s="178"/>
      <c r="F75" s="181"/>
      <c r="G75" s="182"/>
      <c r="H75" s="182"/>
      <c r="I75" s="182"/>
      <c r="J75" s="182"/>
      <c r="K75" s="182"/>
      <c r="L75" s="182"/>
      <c r="M75" s="178"/>
      <c r="N75" s="181"/>
      <c r="O75" s="178"/>
      <c r="P75" s="181"/>
      <c r="Q75" s="182"/>
      <c r="R75" s="182"/>
      <c r="S75" s="183"/>
      <c r="U75" s="184">
        <f t="shared" ref="U75:U77" si="33">IF(D75 = "CAE",SUM(F75:M75)/78, SUM(F75:M75)/72)</f>
        <v>0</v>
      </c>
      <c r="V75" s="185">
        <f t="shared" si="31"/>
        <v>0</v>
      </c>
      <c r="W75" s="186">
        <f t="shared" si="32"/>
        <v>0</v>
      </c>
    </row>
    <row r="76">
      <c r="A76" s="187" t="s">
        <v>50</v>
      </c>
      <c r="B76" s="188" t="str">
        <f>NOTAS!$B$5</f>
        <v/>
      </c>
      <c r="C76" s="189"/>
      <c r="D76" s="190"/>
      <c r="E76" s="188"/>
      <c r="F76" s="191"/>
      <c r="G76" s="192"/>
      <c r="H76" s="192"/>
      <c r="I76" s="192"/>
      <c r="J76" s="192"/>
      <c r="K76" s="192"/>
      <c r="L76" s="192"/>
      <c r="M76" s="188"/>
      <c r="N76" s="191"/>
      <c r="O76" s="188"/>
      <c r="P76" s="191"/>
      <c r="Q76" s="192"/>
      <c r="R76" s="192"/>
      <c r="S76" s="193"/>
      <c r="U76" s="194">
        <f t="shared" si="33"/>
        <v>0</v>
      </c>
      <c r="V76" s="195">
        <f t="shared" si="31"/>
        <v>0</v>
      </c>
      <c r="W76" s="196">
        <f t="shared" si="32"/>
        <v>0</v>
      </c>
    </row>
    <row r="77">
      <c r="A77" s="197"/>
      <c r="B77" s="198"/>
      <c r="C77" s="199"/>
      <c r="D77" s="200"/>
      <c r="E77" s="198"/>
      <c r="F77" s="201"/>
      <c r="G77" s="202"/>
      <c r="H77" s="202"/>
      <c r="I77" s="202"/>
      <c r="J77" s="202"/>
      <c r="K77" s="202"/>
      <c r="L77" s="202"/>
      <c r="M77" s="198"/>
      <c r="N77" s="201"/>
      <c r="O77" s="198"/>
      <c r="P77" s="201"/>
      <c r="Q77" s="202"/>
      <c r="R77" s="202"/>
      <c r="S77" s="203"/>
      <c r="U77" s="204">
        <f t="shared" si="33"/>
        <v>0</v>
      </c>
      <c r="V77" s="205">
        <f t="shared" si="31"/>
        <v>0</v>
      </c>
      <c r="W77" s="206">
        <f t="shared" si="32"/>
        <v>0</v>
      </c>
    </row>
    <row r="78">
      <c r="C78" s="207"/>
      <c r="U78" s="208"/>
      <c r="V78" s="208"/>
      <c r="W78" s="208"/>
    </row>
    <row r="79">
      <c r="A79" s="146" t="str">
        <f>NOTAS!B18</f>
        <v/>
      </c>
      <c r="B79" s="147"/>
      <c r="C79" s="148"/>
      <c r="D79" s="149"/>
      <c r="E79" s="149"/>
      <c r="F79" s="150" t="s">
        <v>34</v>
      </c>
      <c r="G79" s="151"/>
      <c r="H79" s="151"/>
      <c r="I79" s="151"/>
      <c r="J79" s="151"/>
      <c r="K79" s="151"/>
      <c r="L79" s="151"/>
      <c r="M79" s="152"/>
      <c r="N79" s="150" t="s">
        <v>35</v>
      </c>
      <c r="O79" s="152"/>
      <c r="P79" s="150" t="s">
        <v>36</v>
      </c>
      <c r="Q79" s="151"/>
      <c r="R79" s="151"/>
      <c r="S79" s="153"/>
      <c r="U79" s="154" t="str">
        <f>A79&amp;"'s Results"</f>
        <v>'s Results</v>
      </c>
      <c r="V79" s="151"/>
      <c r="W79" s="153"/>
    </row>
    <row r="80">
      <c r="A80" s="155"/>
      <c r="C80" s="156" t="s">
        <v>37</v>
      </c>
      <c r="D80" s="157" t="s">
        <v>38</v>
      </c>
      <c r="E80" s="158" t="s">
        <v>39</v>
      </c>
      <c r="F80" s="159" t="s">
        <v>40</v>
      </c>
      <c r="G80" s="160" t="s">
        <v>41</v>
      </c>
      <c r="H80" s="160" t="s">
        <v>42</v>
      </c>
      <c r="I80" s="160" t="s">
        <v>43</v>
      </c>
      <c r="J80" s="160" t="s">
        <v>44</v>
      </c>
      <c r="K80" s="160" t="s">
        <v>45</v>
      </c>
      <c r="L80" s="160" t="s">
        <v>46</v>
      </c>
      <c r="M80" s="161" t="s">
        <v>47</v>
      </c>
      <c r="N80" s="159" t="s">
        <v>40</v>
      </c>
      <c r="O80" s="161" t="s">
        <v>41</v>
      </c>
      <c r="P80" s="159" t="s">
        <v>40</v>
      </c>
      <c r="Q80" s="160" t="s">
        <v>41</v>
      </c>
      <c r="R80" s="160" t="s">
        <v>42</v>
      </c>
      <c r="S80" s="162" t="s">
        <v>43</v>
      </c>
      <c r="U80" s="163" t="s">
        <v>34</v>
      </c>
      <c r="V80" s="160" t="s">
        <v>35</v>
      </c>
      <c r="W80" s="162" t="s">
        <v>36</v>
      </c>
    </row>
    <row r="81">
      <c r="A81" s="164" t="s">
        <v>48</v>
      </c>
      <c r="B81" s="165" t="str">
        <f>NOTAS!$B$4</f>
        <v/>
      </c>
      <c r="C81" s="166"/>
      <c r="D81" s="167"/>
      <c r="E81" s="168"/>
      <c r="F81" s="169"/>
      <c r="G81" s="170"/>
      <c r="H81" s="170"/>
      <c r="I81" s="170"/>
      <c r="J81" s="170"/>
      <c r="K81" s="170"/>
      <c r="L81" s="170"/>
      <c r="M81" s="165"/>
      <c r="N81" s="171"/>
      <c r="O81" s="168"/>
      <c r="P81" s="169"/>
      <c r="Q81" s="170"/>
      <c r="R81" s="170"/>
      <c r="S81" s="172"/>
      <c r="U81" s="174">
        <f>IF(D81 = "CAE",SUM(F81:M81)/78, SUM(F81:L81)/72)</f>
        <v>0</v>
      </c>
      <c r="V81" s="175">
        <f t="shared" ref="V81:V84" si="34">SUM(N81:O81)/40</f>
        <v>0</v>
      </c>
      <c r="W81" s="176">
        <f t="shared" ref="W81:W84" si="35">SUM(P81:S81)/30</f>
        <v>0</v>
      </c>
    </row>
    <row r="82">
      <c r="A82" s="177" t="s">
        <v>49</v>
      </c>
      <c r="B82" s="178" t="str">
        <f>NOTAS!$B$3</f>
        <v>Carlos</v>
      </c>
      <c r="C82" s="179"/>
      <c r="D82" s="180"/>
      <c r="E82" s="178"/>
      <c r="F82" s="181"/>
      <c r="G82" s="182"/>
      <c r="H82" s="182"/>
      <c r="I82" s="182"/>
      <c r="J82" s="182"/>
      <c r="K82" s="182"/>
      <c r="L82" s="182"/>
      <c r="M82" s="178"/>
      <c r="N82" s="181"/>
      <c r="O82" s="178"/>
      <c r="P82" s="181"/>
      <c r="Q82" s="182"/>
      <c r="R82" s="182"/>
      <c r="S82" s="183"/>
      <c r="U82" s="184">
        <f t="shared" ref="U82:U84" si="36">IF(D82 = "CAE",SUM(F82:M82)/78, SUM(F82:M82)/72)</f>
        <v>0</v>
      </c>
      <c r="V82" s="185">
        <f t="shared" si="34"/>
        <v>0</v>
      </c>
      <c r="W82" s="186">
        <f t="shared" si="35"/>
        <v>0</v>
      </c>
    </row>
    <row r="83">
      <c r="A83" s="187" t="s">
        <v>50</v>
      </c>
      <c r="B83" s="188" t="str">
        <f>NOTAS!$B$5</f>
        <v/>
      </c>
      <c r="C83" s="189"/>
      <c r="D83" s="190"/>
      <c r="E83" s="188"/>
      <c r="F83" s="191"/>
      <c r="G83" s="192"/>
      <c r="H83" s="192"/>
      <c r="I83" s="192"/>
      <c r="J83" s="192"/>
      <c r="K83" s="192"/>
      <c r="L83" s="192"/>
      <c r="M83" s="188"/>
      <c r="N83" s="191"/>
      <c r="O83" s="188"/>
      <c r="P83" s="191"/>
      <c r="Q83" s="192"/>
      <c r="R83" s="192"/>
      <c r="S83" s="193"/>
      <c r="U83" s="194">
        <f t="shared" si="36"/>
        <v>0</v>
      </c>
      <c r="V83" s="195">
        <f t="shared" si="34"/>
        <v>0</v>
      </c>
      <c r="W83" s="196">
        <f t="shared" si="35"/>
        <v>0</v>
      </c>
    </row>
    <row r="84">
      <c r="A84" s="197"/>
      <c r="B84" s="198"/>
      <c r="C84" s="199"/>
      <c r="D84" s="200"/>
      <c r="E84" s="198"/>
      <c r="F84" s="201"/>
      <c r="G84" s="202"/>
      <c r="H84" s="202"/>
      <c r="I84" s="202"/>
      <c r="J84" s="202"/>
      <c r="K84" s="202"/>
      <c r="L84" s="202"/>
      <c r="M84" s="198"/>
      <c r="N84" s="201"/>
      <c r="O84" s="198"/>
      <c r="P84" s="201"/>
      <c r="Q84" s="202"/>
      <c r="R84" s="202"/>
      <c r="S84" s="203"/>
      <c r="U84" s="204">
        <f t="shared" si="36"/>
        <v>0</v>
      </c>
      <c r="V84" s="205">
        <f t="shared" si="34"/>
        <v>0</v>
      </c>
      <c r="W84" s="206">
        <f t="shared" si="35"/>
        <v>0</v>
      </c>
    </row>
    <row r="85">
      <c r="C85" s="207"/>
      <c r="D85" s="209"/>
      <c r="U85" s="208"/>
      <c r="V85" s="208"/>
      <c r="W85" s="208"/>
    </row>
    <row r="86">
      <c r="A86" s="146" t="str">
        <f>NOTAS!B19</f>
        <v/>
      </c>
      <c r="B86" s="147"/>
      <c r="C86" s="148"/>
      <c r="D86" s="149"/>
      <c r="E86" s="149"/>
      <c r="F86" s="150" t="s">
        <v>34</v>
      </c>
      <c r="G86" s="151"/>
      <c r="H86" s="151"/>
      <c r="I86" s="151"/>
      <c r="J86" s="151"/>
      <c r="K86" s="151"/>
      <c r="L86" s="151"/>
      <c r="M86" s="152"/>
      <c r="N86" s="150" t="s">
        <v>35</v>
      </c>
      <c r="O86" s="152"/>
      <c r="P86" s="150" t="s">
        <v>36</v>
      </c>
      <c r="Q86" s="151"/>
      <c r="R86" s="151"/>
      <c r="S86" s="153"/>
      <c r="U86" s="154" t="str">
        <f>A86&amp;"'s Results"</f>
        <v>'s Results</v>
      </c>
      <c r="V86" s="151"/>
      <c r="W86" s="153"/>
    </row>
    <row r="87">
      <c r="A87" s="155"/>
      <c r="C87" s="156" t="s">
        <v>37</v>
      </c>
      <c r="D87" s="157" t="s">
        <v>38</v>
      </c>
      <c r="E87" s="158" t="s">
        <v>39</v>
      </c>
      <c r="F87" s="159" t="s">
        <v>40</v>
      </c>
      <c r="G87" s="160" t="s">
        <v>41</v>
      </c>
      <c r="H87" s="160" t="s">
        <v>42</v>
      </c>
      <c r="I87" s="160" t="s">
        <v>43</v>
      </c>
      <c r="J87" s="160" t="s">
        <v>44</v>
      </c>
      <c r="K87" s="160" t="s">
        <v>45</v>
      </c>
      <c r="L87" s="160" t="s">
        <v>46</v>
      </c>
      <c r="M87" s="161" t="s">
        <v>47</v>
      </c>
      <c r="N87" s="159" t="s">
        <v>40</v>
      </c>
      <c r="O87" s="161" t="s">
        <v>41</v>
      </c>
      <c r="P87" s="159" t="s">
        <v>40</v>
      </c>
      <c r="Q87" s="160" t="s">
        <v>41</v>
      </c>
      <c r="R87" s="160" t="s">
        <v>42</v>
      </c>
      <c r="S87" s="162" t="s">
        <v>43</v>
      </c>
      <c r="U87" s="163" t="s">
        <v>34</v>
      </c>
      <c r="V87" s="160" t="s">
        <v>35</v>
      </c>
      <c r="W87" s="162" t="s">
        <v>36</v>
      </c>
    </row>
    <row r="88">
      <c r="A88" s="164" t="s">
        <v>48</v>
      </c>
      <c r="B88" s="165" t="str">
        <f>NOTAS!$B$4</f>
        <v/>
      </c>
      <c r="C88" s="166"/>
      <c r="D88" s="167"/>
      <c r="E88" s="168"/>
      <c r="F88" s="169"/>
      <c r="G88" s="170"/>
      <c r="H88" s="170"/>
      <c r="I88" s="170"/>
      <c r="J88" s="170"/>
      <c r="K88" s="170"/>
      <c r="L88" s="170"/>
      <c r="M88" s="165"/>
      <c r="N88" s="171"/>
      <c r="O88" s="168"/>
      <c r="P88" s="169"/>
      <c r="Q88" s="170"/>
      <c r="R88" s="170"/>
      <c r="S88" s="172"/>
      <c r="U88" s="174">
        <f>IF(D88 = "CAE",SUM(F88:M88)/78, SUM(F88:L88)/72)</f>
        <v>0</v>
      </c>
      <c r="V88" s="175">
        <f t="shared" ref="V88:V91" si="37">SUM(N88:O88)/40</f>
        <v>0</v>
      </c>
      <c r="W88" s="176">
        <f t="shared" ref="W88:W91" si="38">SUM(P88:S88)/30</f>
        <v>0</v>
      </c>
    </row>
    <row r="89">
      <c r="A89" s="177" t="s">
        <v>49</v>
      </c>
      <c r="B89" s="178" t="str">
        <f>NOTAS!$B$3</f>
        <v>Carlos</v>
      </c>
      <c r="C89" s="179"/>
      <c r="D89" s="180"/>
      <c r="E89" s="178"/>
      <c r="F89" s="181"/>
      <c r="G89" s="182"/>
      <c r="H89" s="182"/>
      <c r="I89" s="182"/>
      <c r="J89" s="182"/>
      <c r="K89" s="182"/>
      <c r="L89" s="182"/>
      <c r="M89" s="178"/>
      <c r="N89" s="181"/>
      <c r="O89" s="178"/>
      <c r="P89" s="181"/>
      <c r="Q89" s="182"/>
      <c r="R89" s="182"/>
      <c r="S89" s="183"/>
      <c r="U89" s="184">
        <f t="shared" ref="U89:U91" si="39">IF(D89 = "CAE",SUM(F89:M89)/78, SUM(F89:M89)/72)</f>
        <v>0</v>
      </c>
      <c r="V89" s="185">
        <f t="shared" si="37"/>
        <v>0</v>
      </c>
      <c r="W89" s="186">
        <f t="shared" si="38"/>
        <v>0</v>
      </c>
    </row>
    <row r="90">
      <c r="A90" s="187" t="s">
        <v>50</v>
      </c>
      <c r="B90" s="188" t="str">
        <f>NOTAS!$B$5</f>
        <v/>
      </c>
      <c r="C90" s="189"/>
      <c r="D90" s="190"/>
      <c r="E90" s="188"/>
      <c r="F90" s="191"/>
      <c r="G90" s="192"/>
      <c r="H90" s="192"/>
      <c r="I90" s="192"/>
      <c r="J90" s="192"/>
      <c r="K90" s="192"/>
      <c r="L90" s="192"/>
      <c r="M90" s="188"/>
      <c r="N90" s="191"/>
      <c r="O90" s="188"/>
      <c r="P90" s="191"/>
      <c r="Q90" s="192"/>
      <c r="R90" s="192"/>
      <c r="S90" s="193"/>
      <c r="U90" s="194">
        <f t="shared" si="39"/>
        <v>0</v>
      </c>
      <c r="V90" s="195">
        <f t="shared" si="37"/>
        <v>0</v>
      </c>
      <c r="W90" s="196">
        <f t="shared" si="38"/>
        <v>0</v>
      </c>
    </row>
    <row r="91">
      <c r="A91" s="197"/>
      <c r="B91" s="198"/>
      <c r="C91" s="199"/>
      <c r="D91" s="200"/>
      <c r="E91" s="198"/>
      <c r="F91" s="201"/>
      <c r="G91" s="202"/>
      <c r="H91" s="202"/>
      <c r="I91" s="202"/>
      <c r="J91" s="202"/>
      <c r="K91" s="202"/>
      <c r="L91" s="202"/>
      <c r="M91" s="198"/>
      <c r="N91" s="201"/>
      <c r="O91" s="198"/>
      <c r="P91" s="201"/>
      <c r="Q91" s="202"/>
      <c r="R91" s="202"/>
      <c r="S91" s="203"/>
      <c r="U91" s="204">
        <f t="shared" si="39"/>
        <v>0</v>
      </c>
      <c r="V91" s="205">
        <f t="shared" si="37"/>
        <v>0</v>
      </c>
      <c r="W91" s="206">
        <f t="shared" si="38"/>
        <v>0</v>
      </c>
    </row>
    <row r="92">
      <c r="C92" s="207"/>
      <c r="D92" s="209"/>
      <c r="U92" s="208"/>
      <c r="V92" s="208"/>
      <c r="W92" s="208"/>
    </row>
    <row r="93">
      <c r="A93" s="146" t="str">
        <f>NOTAS!B80</f>
        <v/>
      </c>
      <c r="B93" s="147"/>
      <c r="C93" s="148"/>
      <c r="D93" s="149"/>
      <c r="E93" s="149"/>
      <c r="F93" s="150" t="s">
        <v>34</v>
      </c>
      <c r="G93" s="151"/>
      <c r="H93" s="151"/>
      <c r="I93" s="151"/>
      <c r="J93" s="151"/>
      <c r="K93" s="151"/>
      <c r="L93" s="151"/>
      <c r="M93" s="152"/>
      <c r="N93" s="150" t="s">
        <v>35</v>
      </c>
      <c r="O93" s="152"/>
      <c r="P93" s="150" t="s">
        <v>36</v>
      </c>
      <c r="Q93" s="151"/>
      <c r="R93" s="151"/>
      <c r="S93" s="153"/>
      <c r="U93" s="154" t="str">
        <f>A93&amp;"'s Results"</f>
        <v>'s Results</v>
      </c>
      <c r="V93" s="151"/>
      <c r="W93" s="153"/>
    </row>
    <row r="94">
      <c r="A94" s="155"/>
      <c r="C94" s="156" t="s">
        <v>37</v>
      </c>
      <c r="D94" s="157" t="s">
        <v>38</v>
      </c>
      <c r="E94" s="158" t="s">
        <v>39</v>
      </c>
      <c r="F94" s="159" t="s">
        <v>40</v>
      </c>
      <c r="G94" s="160" t="s">
        <v>41</v>
      </c>
      <c r="H94" s="160" t="s">
        <v>42</v>
      </c>
      <c r="I94" s="160" t="s">
        <v>43</v>
      </c>
      <c r="J94" s="160" t="s">
        <v>44</v>
      </c>
      <c r="K94" s="160" t="s">
        <v>45</v>
      </c>
      <c r="L94" s="160" t="s">
        <v>46</v>
      </c>
      <c r="M94" s="161" t="s">
        <v>47</v>
      </c>
      <c r="N94" s="159" t="s">
        <v>40</v>
      </c>
      <c r="O94" s="161" t="s">
        <v>41</v>
      </c>
      <c r="P94" s="159" t="s">
        <v>40</v>
      </c>
      <c r="Q94" s="160" t="s">
        <v>41</v>
      </c>
      <c r="R94" s="160" t="s">
        <v>42</v>
      </c>
      <c r="S94" s="162" t="s">
        <v>43</v>
      </c>
      <c r="U94" s="163" t="s">
        <v>34</v>
      </c>
      <c r="V94" s="160" t="s">
        <v>35</v>
      </c>
      <c r="W94" s="162" t="s">
        <v>36</v>
      </c>
    </row>
    <row r="95">
      <c r="A95" s="164" t="s">
        <v>48</v>
      </c>
      <c r="B95" s="165" t="str">
        <f>NOTAS!$B$4</f>
        <v/>
      </c>
      <c r="C95" s="166"/>
      <c r="D95" s="167"/>
      <c r="E95" s="168"/>
      <c r="F95" s="169"/>
      <c r="G95" s="170"/>
      <c r="H95" s="170"/>
      <c r="I95" s="170"/>
      <c r="J95" s="170"/>
      <c r="K95" s="170"/>
      <c r="L95" s="170"/>
      <c r="M95" s="165"/>
      <c r="N95" s="171"/>
      <c r="O95" s="168"/>
      <c r="P95" s="169"/>
      <c r="Q95" s="170"/>
      <c r="R95" s="170"/>
      <c r="S95" s="172"/>
      <c r="U95" s="174">
        <f>IF(D95 = "CAE",SUM(F95:M95)/78, SUM(F95:L95)/72)</f>
        <v>0</v>
      </c>
      <c r="V95" s="175">
        <f t="shared" ref="V95:V98" si="40">SUM(N95:O95)/40</f>
        <v>0</v>
      </c>
      <c r="W95" s="176">
        <f t="shared" ref="W95:W98" si="41">SUM(P95:S95)/30</f>
        <v>0</v>
      </c>
    </row>
    <row r="96">
      <c r="A96" s="177" t="s">
        <v>49</v>
      </c>
      <c r="B96" s="178" t="str">
        <f>NOTAS!$B$3</f>
        <v>Carlos</v>
      </c>
      <c r="C96" s="179"/>
      <c r="D96" s="180"/>
      <c r="E96" s="178"/>
      <c r="F96" s="181"/>
      <c r="G96" s="182"/>
      <c r="H96" s="182"/>
      <c r="I96" s="182"/>
      <c r="J96" s="182"/>
      <c r="K96" s="182"/>
      <c r="L96" s="182"/>
      <c r="M96" s="178"/>
      <c r="N96" s="181"/>
      <c r="O96" s="178"/>
      <c r="P96" s="181"/>
      <c r="Q96" s="182"/>
      <c r="R96" s="182"/>
      <c r="S96" s="183"/>
      <c r="U96" s="184">
        <f t="shared" ref="U96:U98" si="42">IF(D96 = "CAE",SUM(F96:M96)/78, SUM(F96:M96)/72)</f>
        <v>0</v>
      </c>
      <c r="V96" s="185">
        <f t="shared" si="40"/>
        <v>0</v>
      </c>
      <c r="W96" s="186">
        <f t="shared" si="41"/>
        <v>0</v>
      </c>
    </row>
    <row r="97">
      <c r="A97" s="187" t="s">
        <v>50</v>
      </c>
      <c r="B97" s="188" t="str">
        <f>NOTAS!$B$5</f>
        <v/>
      </c>
      <c r="C97" s="189"/>
      <c r="D97" s="190"/>
      <c r="E97" s="188"/>
      <c r="F97" s="191"/>
      <c r="G97" s="192"/>
      <c r="H97" s="192"/>
      <c r="I97" s="192"/>
      <c r="J97" s="192"/>
      <c r="K97" s="192"/>
      <c r="L97" s="192"/>
      <c r="M97" s="188"/>
      <c r="N97" s="191"/>
      <c r="O97" s="188"/>
      <c r="P97" s="191"/>
      <c r="Q97" s="192"/>
      <c r="R97" s="192"/>
      <c r="S97" s="193"/>
      <c r="U97" s="194">
        <f t="shared" si="42"/>
        <v>0</v>
      </c>
      <c r="V97" s="195">
        <f t="shared" si="40"/>
        <v>0</v>
      </c>
      <c r="W97" s="196">
        <f t="shared" si="41"/>
        <v>0</v>
      </c>
    </row>
    <row r="98">
      <c r="A98" s="197"/>
      <c r="B98" s="198"/>
      <c r="C98" s="199"/>
      <c r="D98" s="200"/>
      <c r="E98" s="198"/>
      <c r="F98" s="201"/>
      <c r="G98" s="202"/>
      <c r="H98" s="202"/>
      <c r="I98" s="202"/>
      <c r="J98" s="202"/>
      <c r="K98" s="202"/>
      <c r="L98" s="202"/>
      <c r="M98" s="198"/>
      <c r="N98" s="201"/>
      <c r="O98" s="198"/>
      <c r="P98" s="201"/>
      <c r="Q98" s="202"/>
      <c r="R98" s="202"/>
      <c r="S98" s="203"/>
      <c r="U98" s="204">
        <f t="shared" si="42"/>
        <v>0</v>
      </c>
      <c r="V98" s="205">
        <f t="shared" si="40"/>
        <v>0</v>
      </c>
      <c r="W98" s="206">
        <f t="shared" si="41"/>
        <v>0</v>
      </c>
    </row>
    <row r="99">
      <c r="C99" s="207"/>
      <c r="D99" s="209"/>
      <c r="U99" s="208"/>
      <c r="V99" s="208"/>
      <c r="W99" s="208"/>
    </row>
    <row r="100">
      <c r="A100" s="146" t="str">
        <f>NOTAS!B21</f>
        <v/>
      </c>
      <c r="B100" s="147"/>
      <c r="C100" s="148"/>
      <c r="D100" s="149"/>
      <c r="E100" s="149"/>
      <c r="F100" s="150" t="s">
        <v>34</v>
      </c>
      <c r="G100" s="151"/>
      <c r="H100" s="151"/>
      <c r="I100" s="151"/>
      <c r="J100" s="151"/>
      <c r="K100" s="151"/>
      <c r="L100" s="151"/>
      <c r="M100" s="152"/>
      <c r="N100" s="150" t="s">
        <v>35</v>
      </c>
      <c r="O100" s="152"/>
      <c r="P100" s="150" t="s">
        <v>36</v>
      </c>
      <c r="Q100" s="151"/>
      <c r="R100" s="151"/>
      <c r="S100" s="153"/>
      <c r="U100" s="154" t="str">
        <f>A100&amp;"'s Results"</f>
        <v>'s Results</v>
      </c>
      <c r="V100" s="151"/>
      <c r="W100" s="153"/>
    </row>
    <row r="101">
      <c r="A101" s="155"/>
      <c r="C101" s="156" t="s">
        <v>37</v>
      </c>
      <c r="D101" s="157" t="s">
        <v>38</v>
      </c>
      <c r="E101" s="158" t="s">
        <v>39</v>
      </c>
      <c r="F101" s="159" t="s">
        <v>40</v>
      </c>
      <c r="G101" s="160" t="s">
        <v>41</v>
      </c>
      <c r="H101" s="160" t="s">
        <v>42</v>
      </c>
      <c r="I101" s="160" t="s">
        <v>43</v>
      </c>
      <c r="J101" s="160" t="s">
        <v>44</v>
      </c>
      <c r="K101" s="160" t="s">
        <v>45</v>
      </c>
      <c r="L101" s="160" t="s">
        <v>46</v>
      </c>
      <c r="M101" s="161" t="s">
        <v>47</v>
      </c>
      <c r="N101" s="159" t="s">
        <v>40</v>
      </c>
      <c r="O101" s="161" t="s">
        <v>41</v>
      </c>
      <c r="P101" s="159" t="s">
        <v>40</v>
      </c>
      <c r="Q101" s="160" t="s">
        <v>41</v>
      </c>
      <c r="R101" s="160" t="s">
        <v>42</v>
      </c>
      <c r="S101" s="162" t="s">
        <v>43</v>
      </c>
      <c r="U101" s="163" t="s">
        <v>34</v>
      </c>
      <c r="V101" s="160" t="s">
        <v>35</v>
      </c>
      <c r="W101" s="162" t="s">
        <v>36</v>
      </c>
    </row>
    <row r="102">
      <c r="A102" s="164" t="s">
        <v>48</v>
      </c>
      <c r="B102" s="165" t="str">
        <f>NOTAS!$B$4</f>
        <v/>
      </c>
      <c r="C102" s="166"/>
      <c r="D102" s="167"/>
      <c r="E102" s="168"/>
      <c r="F102" s="169"/>
      <c r="G102" s="170"/>
      <c r="H102" s="170"/>
      <c r="I102" s="170"/>
      <c r="J102" s="170"/>
      <c r="K102" s="170"/>
      <c r="L102" s="170"/>
      <c r="M102" s="165"/>
      <c r="N102" s="171"/>
      <c r="O102" s="168"/>
      <c r="P102" s="169"/>
      <c r="Q102" s="170"/>
      <c r="R102" s="170"/>
      <c r="S102" s="172"/>
      <c r="U102" s="174">
        <f>IF(D102 = "CAE",SUM(F102:M102)/78, SUM(F102:L102)/72)</f>
        <v>0</v>
      </c>
      <c r="V102" s="175">
        <f t="shared" ref="V102:V105" si="43">SUM(N102:O102)/40</f>
        <v>0</v>
      </c>
      <c r="W102" s="176">
        <f t="shared" ref="W102:W105" si="44">SUM(P102:S102)/30</f>
        <v>0</v>
      </c>
    </row>
    <row r="103">
      <c r="A103" s="177" t="s">
        <v>49</v>
      </c>
      <c r="B103" s="178" t="str">
        <f>NOTAS!$B$3</f>
        <v>Carlos</v>
      </c>
      <c r="C103" s="179"/>
      <c r="D103" s="180"/>
      <c r="E103" s="178"/>
      <c r="F103" s="181"/>
      <c r="G103" s="182"/>
      <c r="H103" s="182"/>
      <c r="I103" s="182"/>
      <c r="J103" s="182"/>
      <c r="K103" s="182"/>
      <c r="L103" s="182"/>
      <c r="M103" s="178"/>
      <c r="N103" s="181"/>
      <c r="O103" s="178"/>
      <c r="P103" s="181"/>
      <c r="Q103" s="182"/>
      <c r="R103" s="182"/>
      <c r="S103" s="183"/>
      <c r="U103" s="184">
        <f t="shared" ref="U103:U105" si="45">IF(D103 = "CAE",SUM(F103:M103)/78, SUM(F103:M103)/72)</f>
        <v>0</v>
      </c>
      <c r="V103" s="185">
        <f t="shared" si="43"/>
        <v>0</v>
      </c>
      <c r="W103" s="186">
        <f t="shared" si="44"/>
        <v>0</v>
      </c>
    </row>
    <row r="104">
      <c r="A104" s="187" t="s">
        <v>50</v>
      </c>
      <c r="B104" s="188" t="str">
        <f>NOTAS!$B$5</f>
        <v/>
      </c>
      <c r="C104" s="189"/>
      <c r="D104" s="190"/>
      <c r="E104" s="188"/>
      <c r="F104" s="191"/>
      <c r="G104" s="192"/>
      <c r="H104" s="192"/>
      <c r="I104" s="192"/>
      <c r="J104" s="192"/>
      <c r="K104" s="192"/>
      <c r="L104" s="192"/>
      <c r="M104" s="188"/>
      <c r="N104" s="191"/>
      <c r="O104" s="188"/>
      <c r="P104" s="191"/>
      <c r="Q104" s="192"/>
      <c r="R104" s="192"/>
      <c r="S104" s="193"/>
      <c r="U104" s="194">
        <f t="shared" si="45"/>
        <v>0</v>
      </c>
      <c r="V104" s="195">
        <f t="shared" si="43"/>
        <v>0</v>
      </c>
      <c r="W104" s="196">
        <f t="shared" si="44"/>
        <v>0</v>
      </c>
    </row>
    <row r="105">
      <c r="A105" s="197"/>
      <c r="B105" s="198"/>
      <c r="C105" s="199"/>
      <c r="D105" s="200"/>
      <c r="E105" s="198"/>
      <c r="F105" s="201"/>
      <c r="G105" s="202"/>
      <c r="H105" s="202"/>
      <c r="I105" s="202"/>
      <c r="J105" s="202"/>
      <c r="K105" s="202"/>
      <c r="L105" s="202"/>
      <c r="M105" s="198"/>
      <c r="N105" s="201"/>
      <c r="O105" s="198"/>
      <c r="P105" s="201"/>
      <c r="Q105" s="202"/>
      <c r="R105" s="202"/>
      <c r="S105" s="203"/>
      <c r="U105" s="204">
        <f t="shared" si="45"/>
        <v>0</v>
      </c>
      <c r="V105" s="205">
        <f t="shared" si="43"/>
        <v>0</v>
      </c>
      <c r="W105" s="206">
        <f t="shared" si="44"/>
        <v>0</v>
      </c>
    </row>
    <row r="106">
      <c r="C106" s="207"/>
      <c r="D106" s="209"/>
      <c r="U106" s="208"/>
      <c r="V106" s="208"/>
      <c r="W106" s="208"/>
    </row>
    <row r="107">
      <c r="A107" s="146" t="str">
        <f>NOTAS!B22</f>
        <v/>
      </c>
      <c r="B107" s="147"/>
      <c r="C107" s="148"/>
      <c r="D107" s="149"/>
      <c r="E107" s="149"/>
      <c r="F107" s="150" t="s">
        <v>34</v>
      </c>
      <c r="G107" s="151"/>
      <c r="H107" s="151"/>
      <c r="I107" s="151"/>
      <c r="J107" s="151"/>
      <c r="K107" s="151"/>
      <c r="L107" s="151"/>
      <c r="M107" s="152"/>
      <c r="N107" s="150" t="s">
        <v>35</v>
      </c>
      <c r="O107" s="152"/>
      <c r="P107" s="150" t="s">
        <v>36</v>
      </c>
      <c r="Q107" s="151"/>
      <c r="R107" s="151"/>
      <c r="S107" s="153"/>
      <c r="U107" s="154" t="str">
        <f>A107&amp;"'s Results"</f>
        <v>'s Results</v>
      </c>
      <c r="V107" s="151"/>
      <c r="W107" s="153"/>
    </row>
    <row r="108">
      <c r="A108" s="155"/>
      <c r="C108" s="156" t="s">
        <v>37</v>
      </c>
      <c r="D108" s="157" t="s">
        <v>38</v>
      </c>
      <c r="E108" s="158" t="s">
        <v>39</v>
      </c>
      <c r="F108" s="159" t="s">
        <v>40</v>
      </c>
      <c r="G108" s="160" t="s">
        <v>41</v>
      </c>
      <c r="H108" s="160" t="s">
        <v>42</v>
      </c>
      <c r="I108" s="160" t="s">
        <v>43</v>
      </c>
      <c r="J108" s="160" t="s">
        <v>44</v>
      </c>
      <c r="K108" s="160" t="s">
        <v>45</v>
      </c>
      <c r="L108" s="160" t="s">
        <v>46</v>
      </c>
      <c r="M108" s="161" t="s">
        <v>47</v>
      </c>
      <c r="N108" s="159" t="s">
        <v>40</v>
      </c>
      <c r="O108" s="161" t="s">
        <v>41</v>
      </c>
      <c r="P108" s="159" t="s">
        <v>40</v>
      </c>
      <c r="Q108" s="160" t="s">
        <v>41</v>
      </c>
      <c r="R108" s="160" t="s">
        <v>42</v>
      </c>
      <c r="S108" s="162" t="s">
        <v>43</v>
      </c>
      <c r="U108" s="163" t="s">
        <v>34</v>
      </c>
      <c r="V108" s="160" t="s">
        <v>35</v>
      </c>
      <c r="W108" s="162" t="s">
        <v>36</v>
      </c>
    </row>
    <row r="109">
      <c r="A109" s="164" t="s">
        <v>48</v>
      </c>
      <c r="B109" s="165" t="str">
        <f>NOTAS!$B$4</f>
        <v/>
      </c>
      <c r="C109" s="166"/>
      <c r="D109" s="167"/>
      <c r="E109" s="168"/>
      <c r="F109" s="169"/>
      <c r="G109" s="170"/>
      <c r="H109" s="170"/>
      <c r="I109" s="170"/>
      <c r="J109" s="170"/>
      <c r="K109" s="170"/>
      <c r="L109" s="170"/>
      <c r="M109" s="165"/>
      <c r="N109" s="171"/>
      <c r="O109" s="168"/>
      <c r="P109" s="169"/>
      <c r="Q109" s="170"/>
      <c r="R109" s="170"/>
      <c r="S109" s="172"/>
      <c r="U109" s="174">
        <f>IF(D109 = "CAE",SUM(F109:M109)/78, SUM(F109:L109)/72)</f>
        <v>0</v>
      </c>
      <c r="V109" s="175">
        <f t="shared" ref="V109:V112" si="46">SUM(N109:O109)/40</f>
        <v>0</v>
      </c>
      <c r="W109" s="176">
        <f t="shared" ref="W109:W112" si="47">SUM(P109:S109)/30</f>
        <v>0</v>
      </c>
    </row>
    <row r="110">
      <c r="A110" s="177" t="s">
        <v>49</v>
      </c>
      <c r="B110" s="178" t="str">
        <f>NOTAS!$B$3</f>
        <v>Carlos</v>
      </c>
      <c r="C110" s="179"/>
      <c r="D110" s="180"/>
      <c r="E110" s="178"/>
      <c r="F110" s="181"/>
      <c r="G110" s="182"/>
      <c r="H110" s="182"/>
      <c r="I110" s="182"/>
      <c r="J110" s="182"/>
      <c r="K110" s="182"/>
      <c r="L110" s="182"/>
      <c r="M110" s="178"/>
      <c r="N110" s="181"/>
      <c r="O110" s="178"/>
      <c r="P110" s="181"/>
      <c r="Q110" s="182"/>
      <c r="R110" s="182"/>
      <c r="S110" s="183"/>
      <c r="U110" s="184">
        <f t="shared" ref="U110:U112" si="48">IF(D110 = "CAE",SUM(F110:M110)/78, SUM(F110:M110)/72)</f>
        <v>0</v>
      </c>
      <c r="V110" s="185">
        <f t="shared" si="46"/>
        <v>0</v>
      </c>
      <c r="W110" s="186">
        <f t="shared" si="47"/>
        <v>0</v>
      </c>
    </row>
    <row r="111">
      <c r="A111" s="187" t="s">
        <v>50</v>
      </c>
      <c r="B111" s="188" t="str">
        <f>NOTAS!$B$5</f>
        <v/>
      </c>
      <c r="C111" s="189"/>
      <c r="D111" s="190"/>
      <c r="E111" s="188"/>
      <c r="F111" s="191"/>
      <c r="G111" s="192"/>
      <c r="H111" s="192"/>
      <c r="I111" s="192"/>
      <c r="J111" s="192"/>
      <c r="K111" s="192"/>
      <c r="L111" s="192"/>
      <c r="M111" s="188"/>
      <c r="N111" s="191"/>
      <c r="O111" s="188"/>
      <c r="P111" s="191"/>
      <c r="Q111" s="192"/>
      <c r="R111" s="192"/>
      <c r="S111" s="193"/>
      <c r="U111" s="194">
        <f t="shared" si="48"/>
        <v>0</v>
      </c>
      <c r="V111" s="195">
        <f t="shared" si="46"/>
        <v>0</v>
      </c>
      <c r="W111" s="196">
        <f t="shared" si="47"/>
        <v>0</v>
      </c>
    </row>
    <row r="112">
      <c r="A112" s="197"/>
      <c r="B112" s="198"/>
      <c r="C112" s="199"/>
      <c r="D112" s="200"/>
      <c r="E112" s="198"/>
      <c r="F112" s="201"/>
      <c r="G112" s="202"/>
      <c r="H112" s="202"/>
      <c r="I112" s="202"/>
      <c r="J112" s="202"/>
      <c r="K112" s="202"/>
      <c r="L112" s="202"/>
      <c r="M112" s="198"/>
      <c r="N112" s="201"/>
      <c r="O112" s="198"/>
      <c r="P112" s="201"/>
      <c r="Q112" s="202"/>
      <c r="R112" s="202"/>
      <c r="S112" s="203"/>
      <c r="U112" s="204">
        <f t="shared" si="48"/>
        <v>0</v>
      </c>
      <c r="V112" s="205">
        <f t="shared" si="46"/>
        <v>0</v>
      </c>
      <c r="W112" s="206">
        <f t="shared" si="47"/>
        <v>0</v>
      </c>
    </row>
    <row r="113">
      <c r="C113" s="207"/>
      <c r="D113" s="209"/>
      <c r="U113" s="208"/>
      <c r="V113" s="208"/>
      <c r="W113" s="208"/>
    </row>
    <row r="114">
      <c r="A114" s="146" t="str">
        <f>NOTAS!B23</f>
        <v/>
      </c>
      <c r="B114" s="147"/>
      <c r="C114" s="148"/>
      <c r="D114" s="149"/>
      <c r="E114" s="149"/>
      <c r="F114" s="150" t="s">
        <v>34</v>
      </c>
      <c r="G114" s="151"/>
      <c r="H114" s="151"/>
      <c r="I114" s="151"/>
      <c r="J114" s="151"/>
      <c r="K114" s="151"/>
      <c r="L114" s="151"/>
      <c r="M114" s="152"/>
      <c r="N114" s="150" t="s">
        <v>35</v>
      </c>
      <c r="O114" s="152"/>
      <c r="P114" s="150" t="s">
        <v>36</v>
      </c>
      <c r="Q114" s="151"/>
      <c r="R114" s="151"/>
      <c r="S114" s="153"/>
      <c r="U114" s="154" t="str">
        <f>A114&amp;"'s Results"</f>
        <v>'s Results</v>
      </c>
      <c r="V114" s="151"/>
      <c r="W114" s="153"/>
    </row>
    <row r="115">
      <c r="A115" s="155"/>
      <c r="C115" s="156" t="s">
        <v>37</v>
      </c>
      <c r="D115" s="157" t="s">
        <v>38</v>
      </c>
      <c r="E115" s="158" t="s">
        <v>39</v>
      </c>
      <c r="F115" s="159" t="s">
        <v>40</v>
      </c>
      <c r="G115" s="160" t="s">
        <v>41</v>
      </c>
      <c r="H115" s="160" t="s">
        <v>42</v>
      </c>
      <c r="I115" s="160" t="s">
        <v>43</v>
      </c>
      <c r="J115" s="160" t="s">
        <v>44</v>
      </c>
      <c r="K115" s="160" t="s">
        <v>45</v>
      </c>
      <c r="L115" s="160" t="s">
        <v>46</v>
      </c>
      <c r="M115" s="161" t="s">
        <v>47</v>
      </c>
      <c r="N115" s="159" t="s">
        <v>40</v>
      </c>
      <c r="O115" s="161" t="s">
        <v>41</v>
      </c>
      <c r="P115" s="159" t="s">
        <v>40</v>
      </c>
      <c r="Q115" s="160" t="s">
        <v>41</v>
      </c>
      <c r="R115" s="160" t="s">
        <v>42</v>
      </c>
      <c r="S115" s="162" t="s">
        <v>43</v>
      </c>
      <c r="U115" s="163" t="s">
        <v>34</v>
      </c>
      <c r="V115" s="160" t="s">
        <v>35</v>
      </c>
      <c r="W115" s="162" t="s">
        <v>36</v>
      </c>
    </row>
    <row r="116">
      <c r="A116" s="164" t="s">
        <v>48</v>
      </c>
      <c r="B116" s="165" t="str">
        <f>NOTAS!$B$4</f>
        <v/>
      </c>
      <c r="C116" s="166"/>
      <c r="D116" s="167"/>
      <c r="E116" s="168"/>
      <c r="F116" s="169"/>
      <c r="G116" s="170"/>
      <c r="H116" s="170"/>
      <c r="I116" s="170"/>
      <c r="J116" s="170"/>
      <c r="K116" s="170"/>
      <c r="L116" s="170"/>
      <c r="M116" s="165"/>
      <c r="N116" s="171"/>
      <c r="O116" s="168"/>
      <c r="P116" s="169"/>
      <c r="Q116" s="170"/>
      <c r="R116" s="170"/>
      <c r="S116" s="172"/>
      <c r="U116" s="174">
        <f>IF(D116 = "CAE",SUM(F116:M116)/78, SUM(F116:L116)/72)</f>
        <v>0</v>
      </c>
      <c r="V116" s="175">
        <f t="shared" ref="V116:V119" si="49">SUM(N116:O116)/40</f>
        <v>0</v>
      </c>
      <c r="W116" s="176">
        <f t="shared" ref="W116:W119" si="50">SUM(P116:S116)/30</f>
        <v>0</v>
      </c>
    </row>
    <row r="117">
      <c r="A117" s="177" t="s">
        <v>49</v>
      </c>
      <c r="B117" s="178" t="str">
        <f>NOTAS!$B$3</f>
        <v>Carlos</v>
      </c>
      <c r="C117" s="179"/>
      <c r="D117" s="180"/>
      <c r="E117" s="178"/>
      <c r="F117" s="181"/>
      <c r="G117" s="182"/>
      <c r="H117" s="182"/>
      <c r="I117" s="182"/>
      <c r="J117" s="182"/>
      <c r="K117" s="182"/>
      <c r="L117" s="182"/>
      <c r="M117" s="178"/>
      <c r="N117" s="181"/>
      <c r="O117" s="178"/>
      <c r="P117" s="181"/>
      <c r="Q117" s="182"/>
      <c r="R117" s="182"/>
      <c r="S117" s="183"/>
      <c r="U117" s="184">
        <f t="shared" ref="U117:U119" si="51">IF(D117 = "CAE",SUM(F117:M117)/78, SUM(F117:M117)/72)</f>
        <v>0</v>
      </c>
      <c r="V117" s="185">
        <f t="shared" si="49"/>
        <v>0</v>
      </c>
      <c r="W117" s="186">
        <f t="shared" si="50"/>
        <v>0</v>
      </c>
    </row>
    <row r="118">
      <c r="A118" s="187" t="s">
        <v>50</v>
      </c>
      <c r="B118" s="188" t="str">
        <f>NOTAS!$B$5</f>
        <v/>
      </c>
      <c r="C118" s="189"/>
      <c r="D118" s="190"/>
      <c r="E118" s="188"/>
      <c r="F118" s="191"/>
      <c r="G118" s="192"/>
      <c r="H118" s="192"/>
      <c r="I118" s="192"/>
      <c r="J118" s="192"/>
      <c r="K118" s="192"/>
      <c r="L118" s="192"/>
      <c r="M118" s="188"/>
      <c r="N118" s="191"/>
      <c r="O118" s="188"/>
      <c r="P118" s="191"/>
      <c r="Q118" s="192"/>
      <c r="R118" s="192"/>
      <c r="S118" s="193"/>
      <c r="U118" s="194">
        <f t="shared" si="51"/>
        <v>0</v>
      </c>
      <c r="V118" s="195">
        <f t="shared" si="49"/>
        <v>0</v>
      </c>
      <c r="W118" s="196">
        <f t="shared" si="50"/>
        <v>0</v>
      </c>
    </row>
    <row r="119">
      <c r="A119" s="197"/>
      <c r="B119" s="198"/>
      <c r="C119" s="199"/>
      <c r="D119" s="200"/>
      <c r="E119" s="198"/>
      <c r="F119" s="201"/>
      <c r="G119" s="202"/>
      <c r="H119" s="202"/>
      <c r="I119" s="202"/>
      <c r="J119" s="202"/>
      <c r="K119" s="202"/>
      <c r="L119" s="202"/>
      <c r="M119" s="198"/>
      <c r="N119" s="201"/>
      <c r="O119" s="198"/>
      <c r="P119" s="201"/>
      <c r="Q119" s="202"/>
      <c r="R119" s="202"/>
      <c r="S119" s="203"/>
      <c r="U119" s="204">
        <f t="shared" si="51"/>
        <v>0</v>
      </c>
      <c r="V119" s="205">
        <f t="shared" si="49"/>
        <v>0</v>
      </c>
      <c r="W119" s="206">
        <f t="shared" si="50"/>
        <v>0</v>
      </c>
    </row>
    <row r="120">
      <c r="C120" s="207"/>
      <c r="D120" s="209"/>
      <c r="U120" s="208"/>
      <c r="V120" s="208"/>
      <c r="W120" s="208"/>
    </row>
    <row r="121">
      <c r="A121" s="146" t="str">
        <f>NOTAS!B24</f>
        <v/>
      </c>
      <c r="B121" s="147"/>
      <c r="C121" s="148"/>
      <c r="D121" s="149"/>
      <c r="E121" s="149"/>
      <c r="F121" s="150" t="s">
        <v>34</v>
      </c>
      <c r="G121" s="151"/>
      <c r="H121" s="151"/>
      <c r="I121" s="151"/>
      <c r="J121" s="151"/>
      <c r="K121" s="151"/>
      <c r="L121" s="151"/>
      <c r="M121" s="152"/>
      <c r="N121" s="150" t="s">
        <v>35</v>
      </c>
      <c r="O121" s="152"/>
      <c r="P121" s="150" t="s">
        <v>36</v>
      </c>
      <c r="Q121" s="151"/>
      <c r="R121" s="151"/>
      <c r="S121" s="153"/>
      <c r="U121" s="154" t="str">
        <f>A121&amp;"'s Results"</f>
        <v>'s Results</v>
      </c>
      <c r="V121" s="151"/>
      <c r="W121" s="153"/>
    </row>
    <row r="122">
      <c r="A122" s="155"/>
      <c r="C122" s="156" t="s">
        <v>37</v>
      </c>
      <c r="D122" s="157" t="s">
        <v>38</v>
      </c>
      <c r="E122" s="158" t="s">
        <v>39</v>
      </c>
      <c r="F122" s="159" t="s">
        <v>40</v>
      </c>
      <c r="G122" s="160" t="s">
        <v>41</v>
      </c>
      <c r="H122" s="160" t="s">
        <v>42</v>
      </c>
      <c r="I122" s="160" t="s">
        <v>43</v>
      </c>
      <c r="J122" s="160" t="s">
        <v>44</v>
      </c>
      <c r="K122" s="160" t="s">
        <v>45</v>
      </c>
      <c r="L122" s="160" t="s">
        <v>46</v>
      </c>
      <c r="M122" s="161" t="s">
        <v>47</v>
      </c>
      <c r="N122" s="159" t="s">
        <v>40</v>
      </c>
      <c r="O122" s="161" t="s">
        <v>41</v>
      </c>
      <c r="P122" s="159" t="s">
        <v>40</v>
      </c>
      <c r="Q122" s="160" t="s">
        <v>41</v>
      </c>
      <c r="R122" s="160" t="s">
        <v>42</v>
      </c>
      <c r="S122" s="162" t="s">
        <v>43</v>
      </c>
      <c r="U122" s="163" t="s">
        <v>34</v>
      </c>
      <c r="V122" s="160" t="s">
        <v>35</v>
      </c>
      <c r="W122" s="162" t="s">
        <v>36</v>
      </c>
    </row>
    <row r="123">
      <c r="A123" s="164" t="s">
        <v>48</v>
      </c>
      <c r="B123" s="165" t="str">
        <f>NOTAS!$B$4</f>
        <v/>
      </c>
      <c r="C123" s="166"/>
      <c r="D123" s="167"/>
      <c r="E123" s="168"/>
      <c r="F123" s="169"/>
      <c r="G123" s="170"/>
      <c r="H123" s="170"/>
      <c r="I123" s="170"/>
      <c r="J123" s="170"/>
      <c r="K123" s="170"/>
      <c r="L123" s="170"/>
      <c r="M123" s="165"/>
      <c r="N123" s="171"/>
      <c r="O123" s="168"/>
      <c r="P123" s="169"/>
      <c r="Q123" s="170"/>
      <c r="R123" s="170"/>
      <c r="S123" s="172"/>
      <c r="U123" s="174">
        <f>IF(D123 = "CAE",SUM(F123:M123)/78, SUM(F123:L123)/72)</f>
        <v>0</v>
      </c>
      <c r="V123" s="175">
        <f t="shared" ref="V123:V126" si="52">SUM(N123:O123)/40</f>
        <v>0</v>
      </c>
      <c r="W123" s="176">
        <f t="shared" ref="W123:W126" si="53">SUM(P123:S123)/30</f>
        <v>0</v>
      </c>
    </row>
    <row r="124">
      <c r="A124" s="177" t="s">
        <v>49</v>
      </c>
      <c r="B124" s="178" t="str">
        <f>NOTAS!$B$3</f>
        <v>Carlos</v>
      </c>
      <c r="C124" s="179"/>
      <c r="D124" s="180"/>
      <c r="E124" s="178"/>
      <c r="F124" s="181"/>
      <c r="G124" s="182"/>
      <c r="H124" s="182"/>
      <c r="I124" s="182"/>
      <c r="J124" s="182"/>
      <c r="K124" s="182"/>
      <c r="L124" s="182"/>
      <c r="M124" s="178"/>
      <c r="N124" s="181"/>
      <c r="O124" s="178"/>
      <c r="P124" s="181"/>
      <c r="Q124" s="182"/>
      <c r="R124" s="182"/>
      <c r="S124" s="183"/>
      <c r="U124" s="184">
        <f t="shared" ref="U124:U126" si="54">IF(D124 = "CAE",SUM(F124:M124)/78, SUM(F124:M124)/72)</f>
        <v>0</v>
      </c>
      <c r="V124" s="185">
        <f t="shared" si="52"/>
        <v>0</v>
      </c>
      <c r="W124" s="186">
        <f t="shared" si="53"/>
        <v>0</v>
      </c>
    </row>
    <row r="125">
      <c r="A125" s="187" t="s">
        <v>50</v>
      </c>
      <c r="B125" s="188" t="str">
        <f>NOTAS!$B$5</f>
        <v/>
      </c>
      <c r="C125" s="189"/>
      <c r="D125" s="190"/>
      <c r="E125" s="188"/>
      <c r="F125" s="191"/>
      <c r="G125" s="192"/>
      <c r="H125" s="192"/>
      <c r="I125" s="192"/>
      <c r="J125" s="192"/>
      <c r="K125" s="192"/>
      <c r="L125" s="192"/>
      <c r="M125" s="188"/>
      <c r="N125" s="191"/>
      <c r="O125" s="188"/>
      <c r="P125" s="191"/>
      <c r="Q125" s="192"/>
      <c r="R125" s="192"/>
      <c r="S125" s="193"/>
      <c r="U125" s="194">
        <f t="shared" si="54"/>
        <v>0</v>
      </c>
      <c r="V125" s="195">
        <f t="shared" si="52"/>
        <v>0</v>
      </c>
      <c r="W125" s="196">
        <f t="shared" si="53"/>
        <v>0</v>
      </c>
    </row>
    <row r="126">
      <c r="A126" s="197"/>
      <c r="B126" s="198"/>
      <c r="C126" s="199"/>
      <c r="D126" s="200"/>
      <c r="E126" s="198"/>
      <c r="F126" s="201"/>
      <c r="G126" s="202"/>
      <c r="H126" s="202"/>
      <c r="I126" s="202"/>
      <c r="J126" s="202"/>
      <c r="K126" s="202"/>
      <c r="L126" s="202"/>
      <c r="M126" s="198"/>
      <c r="N126" s="201"/>
      <c r="O126" s="198"/>
      <c r="P126" s="201"/>
      <c r="Q126" s="202"/>
      <c r="R126" s="202"/>
      <c r="S126" s="203"/>
      <c r="U126" s="204">
        <f t="shared" si="54"/>
        <v>0</v>
      </c>
      <c r="V126" s="205">
        <f t="shared" si="52"/>
        <v>0</v>
      </c>
      <c r="W126" s="206">
        <f t="shared" si="53"/>
        <v>0</v>
      </c>
    </row>
    <row r="127">
      <c r="C127" s="207"/>
      <c r="D127" s="209"/>
      <c r="U127" s="208"/>
      <c r="V127" s="208"/>
      <c r="W127" s="208"/>
    </row>
    <row r="128">
      <c r="A128" s="146" t="str">
        <f>NOTAS!B25</f>
        <v/>
      </c>
      <c r="B128" s="147"/>
      <c r="C128" s="148"/>
      <c r="D128" s="149"/>
      <c r="E128" s="149"/>
      <c r="F128" s="150" t="s">
        <v>34</v>
      </c>
      <c r="G128" s="151"/>
      <c r="H128" s="151"/>
      <c r="I128" s="151"/>
      <c r="J128" s="151"/>
      <c r="K128" s="151"/>
      <c r="L128" s="151"/>
      <c r="M128" s="152"/>
      <c r="N128" s="150" t="s">
        <v>35</v>
      </c>
      <c r="O128" s="152"/>
      <c r="P128" s="150" t="s">
        <v>36</v>
      </c>
      <c r="Q128" s="151"/>
      <c r="R128" s="151"/>
      <c r="S128" s="153"/>
      <c r="U128" s="154" t="str">
        <f>A128&amp;"'s Results"</f>
        <v>'s Results</v>
      </c>
      <c r="V128" s="151"/>
      <c r="W128" s="153"/>
    </row>
    <row r="129">
      <c r="A129" s="155"/>
      <c r="C129" s="156" t="s">
        <v>37</v>
      </c>
      <c r="D129" s="157" t="s">
        <v>38</v>
      </c>
      <c r="E129" s="158" t="s">
        <v>39</v>
      </c>
      <c r="F129" s="159" t="s">
        <v>40</v>
      </c>
      <c r="G129" s="160" t="s">
        <v>41</v>
      </c>
      <c r="H129" s="160" t="s">
        <v>42</v>
      </c>
      <c r="I129" s="160" t="s">
        <v>43</v>
      </c>
      <c r="J129" s="160" t="s">
        <v>44</v>
      </c>
      <c r="K129" s="160" t="s">
        <v>45</v>
      </c>
      <c r="L129" s="160" t="s">
        <v>46</v>
      </c>
      <c r="M129" s="161" t="s">
        <v>47</v>
      </c>
      <c r="N129" s="159" t="s">
        <v>40</v>
      </c>
      <c r="O129" s="161" t="s">
        <v>41</v>
      </c>
      <c r="P129" s="159" t="s">
        <v>40</v>
      </c>
      <c r="Q129" s="160" t="s">
        <v>41</v>
      </c>
      <c r="R129" s="160" t="s">
        <v>42</v>
      </c>
      <c r="S129" s="162" t="s">
        <v>43</v>
      </c>
      <c r="U129" s="163" t="s">
        <v>34</v>
      </c>
      <c r="V129" s="160" t="s">
        <v>35</v>
      </c>
      <c r="W129" s="162" t="s">
        <v>36</v>
      </c>
    </row>
    <row r="130">
      <c r="A130" s="164" t="s">
        <v>48</v>
      </c>
      <c r="B130" s="165" t="str">
        <f>NOTAS!$B$4</f>
        <v/>
      </c>
      <c r="C130" s="166"/>
      <c r="D130" s="167"/>
      <c r="E130" s="168"/>
      <c r="F130" s="169"/>
      <c r="G130" s="170"/>
      <c r="H130" s="170"/>
      <c r="I130" s="170"/>
      <c r="J130" s="170"/>
      <c r="K130" s="170"/>
      <c r="L130" s="170"/>
      <c r="M130" s="165"/>
      <c r="N130" s="171"/>
      <c r="O130" s="168"/>
      <c r="P130" s="169"/>
      <c r="Q130" s="170"/>
      <c r="R130" s="170"/>
      <c r="S130" s="172"/>
      <c r="U130" s="174">
        <f>IF(D130 = "CAE",SUM(F130:M130)/78, SUM(F130:L130)/72)</f>
        <v>0</v>
      </c>
      <c r="V130" s="175">
        <f t="shared" ref="V130:V133" si="55">SUM(N130:O130)/40</f>
        <v>0</v>
      </c>
      <c r="W130" s="176">
        <f t="shared" ref="W130:W133" si="56">SUM(P130:S130)/30</f>
        <v>0</v>
      </c>
    </row>
    <row r="131">
      <c r="A131" s="177" t="s">
        <v>49</v>
      </c>
      <c r="B131" s="178" t="str">
        <f>NOTAS!$B$3</f>
        <v>Carlos</v>
      </c>
      <c r="C131" s="179"/>
      <c r="D131" s="180"/>
      <c r="E131" s="178"/>
      <c r="F131" s="181"/>
      <c r="G131" s="182"/>
      <c r="H131" s="182"/>
      <c r="I131" s="182"/>
      <c r="J131" s="182"/>
      <c r="K131" s="182"/>
      <c r="L131" s="182"/>
      <c r="M131" s="178"/>
      <c r="N131" s="181"/>
      <c r="O131" s="178"/>
      <c r="P131" s="181"/>
      <c r="Q131" s="182"/>
      <c r="R131" s="182"/>
      <c r="S131" s="183"/>
      <c r="U131" s="184">
        <f t="shared" ref="U131:U133" si="57">IF(D131 = "CAE",SUM(F131:M131)/78, SUM(F131:M131)/72)</f>
        <v>0</v>
      </c>
      <c r="V131" s="185">
        <f t="shared" si="55"/>
        <v>0</v>
      </c>
      <c r="W131" s="186">
        <f t="shared" si="56"/>
        <v>0</v>
      </c>
    </row>
    <row r="132">
      <c r="A132" s="187" t="s">
        <v>50</v>
      </c>
      <c r="B132" s="188" t="str">
        <f>NOTAS!$B$5</f>
        <v/>
      </c>
      <c r="C132" s="189"/>
      <c r="D132" s="190"/>
      <c r="E132" s="188"/>
      <c r="F132" s="191"/>
      <c r="G132" s="192"/>
      <c r="H132" s="192"/>
      <c r="I132" s="192"/>
      <c r="J132" s="192"/>
      <c r="K132" s="192"/>
      <c r="L132" s="192"/>
      <c r="M132" s="188"/>
      <c r="N132" s="191"/>
      <c r="O132" s="188"/>
      <c r="P132" s="191"/>
      <c r="Q132" s="192"/>
      <c r="R132" s="192"/>
      <c r="S132" s="193"/>
      <c r="U132" s="194">
        <f t="shared" si="57"/>
        <v>0</v>
      </c>
      <c r="V132" s="195">
        <f t="shared" si="55"/>
        <v>0</v>
      </c>
      <c r="W132" s="196">
        <f t="shared" si="56"/>
        <v>0</v>
      </c>
    </row>
    <row r="133">
      <c r="A133" s="197"/>
      <c r="B133" s="198"/>
      <c r="C133" s="199"/>
      <c r="D133" s="200"/>
      <c r="E133" s="198"/>
      <c r="F133" s="201"/>
      <c r="G133" s="202"/>
      <c r="H133" s="202"/>
      <c r="I133" s="202"/>
      <c r="J133" s="202"/>
      <c r="K133" s="202"/>
      <c r="L133" s="202"/>
      <c r="M133" s="198"/>
      <c r="N133" s="201"/>
      <c r="O133" s="198"/>
      <c r="P133" s="201"/>
      <c r="Q133" s="202"/>
      <c r="R133" s="202"/>
      <c r="S133" s="203"/>
      <c r="U133" s="204">
        <f t="shared" si="57"/>
        <v>0</v>
      </c>
      <c r="V133" s="205">
        <f t="shared" si="55"/>
        <v>0</v>
      </c>
      <c r="W133" s="206">
        <f t="shared" si="56"/>
        <v>0</v>
      </c>
    </row>
    <row r="134">
      <c r="C134" s="207"/>
      <c r="D134" s="209"/>
      <c r="U134" s="208"/>
      <c r="V134" s="208"/>
      <c r="W134" s="208"/>
    </row>
    <row r="135">
      <c r="A135" s="146" t="str">
        <f>NOTAS!B26</f>
        <v/>
      </c>
      <c r="B135" s="147"/>
      <c r="C135" s="148"/>
      <c r="D135" s="149"/>
      <c r="E135" s="149"/>
      <c r="F135" s="150" t="s">
        <v>34</v>
      </c>
      <c r="G135" s="151"/>
      <c r="H135" s="151"/>
      <c r="I135" s="151"/>
      <c r="J135" s="151"/>
      <c r="K135" s="151"/>
      <c r="L135" s="151"/>
      <c r="M135" s="152"/>
      <c r="N135" s="150" t="s">
        <v>35</v>
      </c>
      <c r="O135" s="152"/>
      <c r="P135" s="150" t="s">
        <v>36</v>
      </c>
      <c r="Q135" s="151"/>
      <c r="R135" s="151"/>
      <c r="S135" s="153"/>
      <c r="U135" s="154" t="str">
        <f>A135&amp;"'s Results"</f>
        <v>'s Results</v>
      </c>
      <c r="V135" s="151"/>
      <c r="W135" s="153"/>
    </row>
    <row r="136">
      <c r="A136" s="155"/>
      <c r="C136" s="156" t="s">
        <v>37</v>
      </c>
      <c r="D136" s="157" t="s">
        <v>38</v>
      </c>
      <c r="E136" s="158" t="s">
        <v>39</v>
      </c>
      <c r="F136" s="159" t="s">
        <v>40</v>
      </c>
      <c r="G136" s="160" t="s">
        <v>41</v>
      </c>
      <c r="H136" s="160" t="s">
        <v>42</v>
      </c>
      <c r="I136" s="160" t="s">
        <v>43</v>
      </c>
      <c r="J136" s="160" t="s">
        <v>44</v>
      </c>
      <c r="K136" s="160" t="s">
        <v>45</v>
      </c>
      <c r="L136" s="160" t="s">
        <v>46</v>
      </c>
      <c r="M136" s="161" t="s">
        <v>47</v>
      </c>
      <c r="N136" s="159" t="s">
        <v>40</v>
      </c>
      <c r="O136" s="161" t="s">
        <v>41</v>
      </c>
      <c r="P136" s="159" t="s">
        <v>40</v>
      </c>
      <c r="Q136" s="160" t="s">
        <v>41</v>
      </c>
      <c r="R136" s="160" t="s">
        <v>42</v>
      </c>
      <c r="S136" s="162" t="s">
        <v>43</v>
      </c>
      <c r="U136" s="163" t="s">
        <v>34</v>
      </c>
      <c r="V136" s="160" t="s">
        <v>35</v>
      </c>
      <c r="W136" s="162" t="s">
        <v>36</v>
      </c>
    </row>
    <row r="137">
      <c r="A137" s="164" t="s">
        <v>48</v>
      </c>
      <c r="B137" s="165" t="str">
        <f>NOTAS!$B$4</f>
        <v/>
      </c>
      <c r="C137" s="166"/>
      <c r="D137" s="167"/>
      <c r="E137" s="168"/>
      <c r="F137" s="169"/>
      <c r="G137" s="170"/>
      <c r="H137" s="170"/>
      <c r="I137" s="170"/>
      <c r="J137" s="170"/>
      <c r="K137" s="170"/>
      <c r="L137" s="170"/>
      <c r="M137" s="165"/>
      <c r="N137" s="171"/>
      <c r="O137" s="168"/>
      <c r="P137" s="169"/>
      <c r="Q137" s="170"/>
      <c r="R137" s="170"/>
      <c r="S137" s="172"/>
      <c r="U137" s="174">
        <f>IF(D137 = "CAE",SUM(F137:M137)/78, SUM(F137:L137)/72)</f>
        <v>0</v>
      </c>
      <c r="V137" s="175">
        <f t="shared" ref="V137:V140" si="58">SUM(N137:O137)/40</f>
        <v>0</v>
      </c>
      <c r="W137" s="176">
        <f t="shared" ref="W137:W140" si="59">SUM(P137:S137)/30</f>
        <v>0</v>
      </c>
    </row>
    <row r="138">
      <c r="A138" s="177" t="s">
        <v>49</v>
      </c>
      <c r="B138" s="178" t="str">
        <f>NOTAS!$B$3</f>
        <v>Carlos</v>
      </c>
      <c r="C138" s="179"/>
      <c r="D138" s="180"/>
      <c r="E138" s="178"/>
      <c r="F138" s="181"/>
      <c r="G138" s="182"/>
      <c r="H138" s="182"/>
      <c r="I138" s="182"/>
      <c r="J138" s="182"/>
      <c r="K138" s="182"/>
      <c r="L138" s="182"/>
      <c r="M138" s="178"/>
      <c r="N138" s="181"/>
      <c r="O138" s="178"/>
      <c r="P138" s="181"/>
      <c r="Q138" s="182"/>
      <c r="R138" s="182"/>
      <c r="S138" s="183"/>
      <c r="U138" s="184">
        <f t="shared" ref="U138:U140" si="60">IF(D138 = "CAE",SUM(F138:M138)/78, SUM(F138:M138)/72)</f>
        <v>0</v>
      </c>
      <c r="V138" s="185">
        <f t="shared" si="58"/>
        <v>0</v>
      </c>
      <c r="W138" s="186">
        <f t="shared" si="59"/>
        <v>0</v>
      </c>
    </row>
    <row r="139">
      <c r="A139" s="187" t="s">
        <v>50</v>
      </c>
      <c r="B139" s="188" t="str">
        <f>NOTAS!$B$5</f>
        <v/>
      </c>
      <c r="C139" s="189"/>
      <c r="D139" s="190"/>
      <c r="E139" s="188"/>
      <c r="F139" s="191"/>
      <c r="G139" s="192"/>
      <c r="H139" s="192"/>
      <c r="I139" s="192"/>
      <c r="J139" s="192"/>
      <c r="K139" s="192"/>
      <c r="L139" s="192"/>
      <c r="M139" s="188"/>
      <c r="N139" s="191"/>
      <c r="O139" s="188"/>
      <c r="P139" s="191"/>
      <c r="Q139" s="192"/>
      <c r="R139" s="192"/>
      <c r="S139" s="193"/>
      <c r="U139" s="194">
        <f t="shared" si="60"/>
        <v>0</v>
      </c>
      <c r="V139" s="195">
        <f t="shared" si="58"/>
        <v>0</v>
      </c>
      <c r="W139" s="196">
        <f t="shared" si="59"/>
        <v>0</v>
      </c>
    </row>
    <row r="140">
      <c r="A140" s="197"/>
      <c r="B140" s="198"/>
      <c r="C140" s="199"/>
      <c r="D140" s="200"/>
      <c r="E140" s="198"/>
      <c r="F140" s="201"/>
      <c r="G140" s="202"/>
      <c r="H140" s="202"/>
      <c r="I140" s="202"/>
      <c r="J140" s="202"/>
      <c r="K140" s="202"/>
      <c r="L140" s="202"/>
      <c r="M140" s="198"/>
      <c r="N140" s="201"/>
      <c r="O140" s="198"/>
      <c r="P140" s="201"/>
      <c r="Q140" s="202"/>
      <c r="R140" s="202"/>
      <c r="S140" s="203"/>
      <c r="U140" s="204">
        <f t="shared" si="60"/>
        <v>0</v>
      </c>
      <c r="V140" s="205">
        <f t="shared" si="58"/>
        <v>0</v>
      </c>
      <c r="W140" s="206">
        <f t="shared" si="59"/>
        <v>0</v>
      </c>
    </row>
  </sheetData>
  <mergeCells count="100">
    <mergeCell ref="N9:O9"/>
    <mergeCell ref="P9:S9"/>
    <mergeCell ref="A2:B3"/>
    <mergeCell ref="F2:M2"/>
    <mergeCell ref="N2:O2"/>
    <mergeCell ref="P2:S2"/>
    <mergeCell ref="U2:W2"/>
    <mergeCell ref="F9:M9"/>
    <mergeCell ref="U9:W9"/>
    <mergeCell ref="P23:S23"/>
    <mergeCell ref="U23:W23"/>
    <mergeCell ref="A9:B10"/>
    <mergeCell ref="A16:B17"/>
    <mergeCell ref="F16:M16"/>
    <mergeCell ref="N16:O16"/>
    <mergeCell ref="P16:S16"/>
    <mergeCell ref="U16:W16"/>
    <mergeCell ref="A23:B24"/>
    <mergeCell ref="F23:M23"/>
    <mergeCell ref="N23:O23"/>
    <mergeCell ref="A30:B31"/>
    <mergeCell ref="F30:M30"/>
    <mergeCell ref="N30:O30"/>
    <mergeCell ref="P30:S30"/>
    <mergeCell ref="U30:W30"/>
    <mergeCell ref="N44:O44"/>
    <mergeCell ref="P44:S44"/>
    <mergeCell ref="F58:M58"/>
    <mergeCell ref="N58:O58"/>
    <mergeCell ref="A72:B73"/>
    <mergeCell ref="A79:B80"/>
    <mergeCell ref="F79:M79"/>
    <mergeCell ref="N79:O79"/>
    <mergeCell ref="P79:S79"/>
    <mergeCell ref="U79:W79"/>
    <mergeCell ref="A86:B87"/>
    <mergeCell ref="F86:M86"/>
    <mergeCell ref="N86:O86"/>
    <mergeCell ref="A93:B94"/>
    <mergeCell ref="F93:M93"/>
    <mergeCell ref="N93:O93"/>
    <mergeCell ref="P93:S93"/>
    <mergeCell ref="U93:W93"/>
    <mergeCell ref="N107:O107"/>
    <mergeCell ref="P107:S107"/>
    <mergeCell ref="A100:B101"/>
    <mergeCell ref="F100:M100"/>
    <mergeCell ref="N100:O100"/>
    <mergeCell ref="P100:S100"/>
    <mergeCell ref="U100:W100"/>
    <mergeCell ref="F107:M107"/>
    <mergeCell ref="U107:W107"/>
    <mergeCell ref="A107:B108"/>
    <mergeCell ref="A114:B115"/>
    <mergeCell ref="F114:M114"/>
    <mergeCell ref="N114:O114"/>
    <mergeCell ref="P114:S114"/>
    <mergeCell ref="U114:W114"/>
    <mergeCell ref="A121:B122"/>
    <mergeCell ref="A135:B136"/>
    <mergeCell ref="F135:M135"/>
    <mergeCell ref="N135:O135"/>
    <mergeCell ref="P135:S135"/>
    <mergeCell ref="U135:W135"/>
    <mergeCell ref="F121:M121"/>
    <mergeCell ref="N121:O121"/>
    <mergeCell ref="A128:B129"/>
    <mergeCell ref="F128:M128"/>
    <mergeCell ref="N128:O128"/>
    <mergeCell ref="P128:S128"/>
    <mergeCell ref="U128:W128"/>
    <mergeCell ref="A37:B38"/>
    <mergeCell ref="F37:M37"/>
    <mergeCell ref="N37:O37"/>
    <mergeCell ref="P37:S37"/>
    <mergeCell ref="U37:W37"/>
    <mergeCell ref="F44:M44"/>
    <mergeCell ref="U44:W44"/>
    <mergeCell ref="P58:S58"/>
    <mergeCell ref="U58:W58"/>
    <mergeCell ref="A44:B45"/>
    <mergeCell ref="A51:B52"/>
    <mergeCell ref="F51:M51"/>
    <mergeCell ref="N51:O51"/>
    <mergeCell ref="P51:S51"/>
    <mergeCell ref="U51:W51"/>
    <mergeCell ref="A58:B59"/>
    <mergeCell ref="N72:O72"/>
    <mergeCell ref="P72:S72"/>
    <mergeCell ref="A65:B66"/>
    <mergeCell ref="F65:M65"/>
    <mergeCell ref="N65:O65"/>
    <mergeCell ref="P65:S65"/>
    <mergeCell ref="U65:W65"/>
    <mergeCell ref="F72:M72"/>
    <mergeCell ref="U72:W72"/>
    <mergeCell ref="P86:S86"/>
    <mergeCell ref="U86:W86"/>
    <mergeCell ref="P121:S121"/>
    <mergeCell ref="U121:W121"/>
  </mergeCells>
  <conditionalFormatting sqref="M4:M7 M11:M14 M18:M21 M25:M28 M32:M35 M39:M42 M46:M49 M53:M56 M60:M63 M67:M70 M74:M77 M81:M84 M88:M91 M95:M98 M102:M105 M109:M112 M116:M119 M123:M126 M130:M133 M137:M140">
    <cfRule type="expression" dxfId="0" priority="1">
      <formula>IFERROR(SEARCH("CAE",D4))</formula>
    </cfRule>
  </conditionalFormatting>
  <conditionalFormatting sqref="A37:B38">
    <cfRule type="notContainsBlanks" dxfId="1" priority="2">
      <formula>LEN(TRIM(A37))&gt;0</formula>
    </cfRule>
  </conditionalFormatting>
  <dataValidations>
    <dataValidation type="list" allowBlank="1" showErrorMessage="1" sqref="D4:D7 D11:D14 D18:D21 D25:D28 D32:D35 D39:D42 D46:D49 D53:D56 D60:D63 D67:D70 D74:D77 D81:D84 D88:D91 D95:D98 D102:D105 D109:D112 D116:D119 D123:D126 D130:D133 D137:D140">
      <formula1>Mocks</formula1>
    </dataValidation>
    <dataValidation type="list" allowBlank="1" sqref="E4:E7 E11:E14 E18:E21 E25:E28 E32:E35 E39:E42 E46:E49 E53:E56 E60:E63 E67:E70 E74:E77 E81:E84 E88:E91 E95:E98 E102:E105 E109:E112 E116:E119 E123:E126 E130:E133 E137:E140">
      <formula1>"Mock #1,Mock #2,Mock #3,Mock #4,Mock #5,Mock #6,Mock #7,Mock #8,Mock #9,Mock #10,Mock #11,Mock #12,Mock #13,Mock #14,Mock #15"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9" max="9" width="14.43"/>
  </cols>
  <sheetData>
    <row r="1">
      <c r="A1" s="210" t="str">
        <f>"Estatísticas de " &amp; NOTAS!$B$7</f>
        <v>Estatísticas de </v>
      </c>
      <c r="B1" s="211"/>
      <c r="C1" s="211"/>
      <c r="D1" s="211"/>
      <c r="E1" s="211"/>
      <c r="F1" s="211"/>
      <c r="G1" s="211"/>
      <c r="H1" s="211"/>
      <c r="I1" s="212" t="str">
        <f>NOTAS!$B$7</f>
        <v/>
      </c>
      <c r="J1" s="213"/>
      <c r="K1" s="210" t="s">
        <v>51</v>
      </c>
      <c r="L1" s="211"/>
      <c r="M1" s="211"/>
      <c r="N1" s="211"/>
      <c r="O1" s="211"/>
      <c r="P1" s="211"/>
      <c r="Q1" s="211"/>
      <c r="R1" s="214"/>
    </row>
    <row r="2">
      <c r="A2" s="215"/>
      <c r="I2" s="216"/>
      <c r="K2" s="217"/>
      <c r="L2" s="218"/>
      <c r="M2" s="218"/>
      <c r="N2" s="218"/>
      <c r="O2" s="218"/>
      <c r="P2" s="218"/>
      <c r="Q2" s="218"/>
      <c r="R2" s="219"/>
    </row>
    <row r="3">
      <c r="A3" s="220" t="s">
        <v>52</v>
      </c>
      <c r="B3" s="221"/>
      <c r="C3" s="222" t="s">
        <v>53</v>
      </c>
      <c r="D3" s="221"/>
      <c r="E3" s="222" t="s">
        <v>54</v>
      </c>
      <c r="F3" s="221"/>
      <c r="G3" s="222" t="s">
        <v>55</v>
      </c>
      <c r="H3" s="223"/>
      <c r="I3" s="216"/>
      <c r="K3" s="224" t="s">
        <v>52</v>
      </c>
      <c r="L3" s="225"/>
      <c r="M3" s="226" t="s">
        <v>53</v>
      </c>
      <c r="N3" s="225"/>
      <c r="O3" s="226" t="s">
        <v>54</v>
      </c>
      <c r="P3" s="225"/>
      <c r="Q3" s="226" t="s">
        <v>55</v>
      </c>
      <c r="R3" s="227"/>
    </row>
    <row r="4">
      <c r="A4" s="217"/>
      <c r="B4" s="228"/>
      <c r="C4" s="229"/>
      <c r="D4" s="228"/>
      <c r="E4" s="229"/>
      <c r="F4" s="228"/>
      <c r="G4" s="229"/>
      <c r="H4" s="219"/>
      <c r="I4" s="216"/>
      <c r="K4" s="217"/>
      <c r="L4" s="228"/>
      <c r="M4" s="229"/>
      <c r="N4" s="228"/>
      <c r="O4" s="229"/>
      <c r="P4" s="228"/>
      <c r="Q4" s="229"/>
      <c r="R4" s="219"/>
    </row>
    <row r="5">
      <c r="A5" s="230" t="s">
        <v>36</v>
      </c>
      <c r="B5" s="231"/>
      <c r="C5" s="232" t="s">
        <v>36</v>
      </c>
      <c r="D5" s="231"/>
      <c r="E5" s="232" t="s">
        <v>36</v>
      </c>
      <c r="F5" s="231"/>
      <c r="G5" s="232" t="s">
        <v>36</v>
      </c>
      <c r="H5" s="233"/>
      <c r="I5" s="216"/>
      <c r="K5" s="230" t="s">
        <v>36</v>
      </c>
      <c r="L5" s="231"/>
      <c r="M5" s="232" t="s">
        <v>36</v>
      </c>
      <c r="N5" s="231"/>
      <c r="O5" s="232" t="s">
        <v>36</v>
      </c>
      <c r="P5" s="231"/>
      <c r="Q5" s="232" t="s">
        <v>36</v>
      </c>
      <c r="R5" s="233"/>
    </row>
    <row r="6">
      <c r="A6" s="234" t="s">
        <v>49</v>
      </c>
      <c r="B6" s="235" t="str">
        <f>VLOOKUP(I1,NOTAS!$B$7:$AL$26,2,FALSE)</f>
        <v>#N/A</v>
      </c>
      <c r="C6" s="236" t="s">
        <v>49</v>
      </c>
      <c r="D6" s="237" t="str">
        <f>VLOOKUP(I1,NOTAS!$B$7:$AL$26,20,FALSE)</f>
        <v>#N/A</v>
      </c>
      <c r="E6" s="238" t="s">
        <v>49</v>
      </c>
      <c r="F6" s="239" t="str">
        <f t="shared" ref="F6:F8" si="1">IF(OR(B6 = "", D6= ""), "",(D6 - B6)/B6)</f>
        <v>#N/A</v>
      </c>
      <c r="G6" s="236" t="s">
        <v>49</v>
      </c>
      <c r="H6" s="240" t="str">
        <f>IF(AND(B6 = "", D6= ""), "", AVERAGEIF(B6:D6,"&lt;&gt;0"))</f>
        <v>#N/A</v>
      </c>
      <c r="I6" s="216"/>
      <c r="K6" s="234" t="s">
        <v>49</v>
      </c>
      <c r="L6" s="235" t="str">
        <f>IF(SUMPRODUCT(NOTAS!C7:C26) &lt;= 0, "", AVERAGEIF(NOTAS!C7:C26,"&lt;&gt;0"))</f>
        <v/>
      </c>
      <c r="M6" s="236" t="s">
        <v>49</v>
      </c>
      <c r="N6" s="237" t="str">
        <f>IF(SUMPRODUCT(NOTAS!U7:U26) &lt;= 0, "", AVERAGEIF(NOTAS!U7:U26,"&lt;&gt;0"))</f>
        <v/>
      </c>
      <c r="O6" s="238" t="s">
        <v>49</v>
      </c>
      <c r="P6" s="235" t="str">
        <f t="shared" ref="P6:P7" si="2">IF(AND(B585 = "", D585= ""), "",(D585 - B585)/D585)</f>
        <v/>
      </c>
      <c r="Q6" s="236" t="s">
        <v>49</v>
      </c>
      <c r="R6" s="241" t="str">
        <f t="shared" ref="R6:R7" si="3">IF(AND(B585 = "", D585= ""), "", AVERAGEIF(B585:D585,"&lt;&gt;0"))</f>
        <v/>
      </c>
    </row>
    <row r="7">
      <c r="A7" s="234" t="s">
        <v>56</v>
      </c>
      <c r="B7" s="235" t="str">
        <f>VLOOKUP(I1,NOTAS!$B$7:$AL$26,3,FALSE)</f>
        <v>#N/A</v>
      </c>
      <c r="C7" s="236" t="s">
        <v>56</v>
      </c>
      <c r="D7" s="237" t="str">
        <f>VLOOKUP(I1,NOTAS!$B$7:$AL$26,21,FALSE)</f>
        <v>#N/A</v>
      </c>
      <c r="E7" s="238" t="s">
        <v>56</v>
      </c>
      <c r="F7" s="239" t="str">
        <f t="shared" si="1"/>
        <v>#N/A</v>
      </c>
      <c r="G7" s="236" t="s">
        <v>56</v>
      </c>
      <c r="H7" s="240" t="str">
        <f t="shared" ref="H7:H8" si="4">IF(OR(B7 = "", D7= ""), "", AVERAGEIF(B7:D7,"&lt;&gt;0"))</f>
        <v>#N/A</v>
      </c>
      <c r="I7" s="216"/>
      <c r="K7" s="234" t="s">
        <v>56</v>
      </c>
      <c r="L7" s="235" t="str">
        <f>IF(SUMPRODUCT(NOTAS!D7:D26) &lt;= 0, "", AVERAGEIF(NOTAS!D7:D26,"&lt;&gt;0"))</f>
        <v/>
      </c>
      <c r="M7" s="236" t="s">
        <v>56</v>
      </c>
      <c r="N7" s="237" t="str">
        <f>IF(SUMPRODUCT(NOTAS!V7:V26) &lt;= 0, "", AVERAGEIF(NOTAS!V7:V26,"&lt;&gt;0"))</f>
        <v/>
      </c>
      <c r="O7" s="238" t="s">
        <v>56</v>
      </c>
      <c r="P7" s="235" t="str">
        <f t="shared" si="2"/>
        <v/>
      </c>
      <c r="Q7" s="236" t="s">
        <v>56</v>
      </c>
      <c r="R7" s="241" t="str">
        <f t="shared" si="3"/>
        <v/>
      </c>
    </row>
    <row r="8">
      <c r="A8" s="234" t="s">
        <v>57</v>
      </c>
      <c r="B8" s="235" t="str">
        <f>IF(AND(B6 = "", B7= ""), "", AVERAGEIF(B6:B7,"&lt;&gt;0"))</f>
        <v>#N/A</v>
      </c>
      <c r="C8" s="236" t="s">
        <v>57</v>
      </c>
      <c r="D8" s="237" t="str">
        <f>IF(AND(D6 = "", D7= ""), "", AVERAGEIF(D6:D7,"&lt;&gt;0"))</f>
        <v>#N/A</v>
      </c>
      <c r="E8" s="238" t="s">
        <v>57</v>
      </c>
      <c r="F8" s="239" t="str">
        <f t="shared" si="1"/>
        <v>#N/A</v>
      </c>
      <c r="G8" s="236" t="s">
        <v>57</v>
      </c>
      <c r="H8" s="240" t="str">
        <f t="shared" si="4"/>
        <v>#N/A</v>
      </c>
      <c r="I8" s="216"/>
      <c r="K8" s="234" t="s">
        <v>57</v>
      </c>
      <c r="L8" s="235" t="str">
        <f>IF(AND(L6 = "", L7= ""), "", AVERAGEIF(L6:L7,"&lt;&gt;0"))</f>
        <v/>
      </c>
      <c r="M8" s="236" t="s">
        <v>57</v>
      </c>
      <c r="N8" s="237" t="str">
        <f>IF(AND(N6 = "", N7= ""), "", AVERAGEIF(N6:N7,"&lt;&gt;0"))</f>
        <v/>
      </c>
      <c r="O8" s="238" t="s">
        <v>57</v>
      </c>
      <c r="P8" s="235" t="str">
        <f>IF(AND(P6 = "", P7= ""), "", AVERAGEIF(P6:P7,"&lt;&gt;0"))</f>
        <v/>
      </c>
      <c r="Q8" s="236" t="s">
        <v>57</v>
      </c>
      <c r="R8" s="242" t="str">
        <f>IF(AND(R6 = "", R7= ""), "", AVERAGEIF(R6:R7,"&lt;&gt;0"))</f>
        <v/>
      </c>
    </row>
    <row r="9">
      <c r="A9" s="230" t="s">
        <v>58</v>
      </c>
      <c r="B9" s="231"/>
      <c r="C9" s="232" t="s">
        <v>58</v>
      </c>
      <c r="D9" s="231"/>
      <c r="E9" s="232" t="s">
        <v>58</v>
      </c>
      <c r="F9" s="231"/>
      <c r="G9" s="232" t="s">
        <v>58</v>
      </c>
      <c r="H9" s="233"/>
      <c r="I9" s="216"/>
      <c r="K9" s="230" t="s">
        <v>58</v>
      </c>
      <c r="L9" s="231"/>
      <c r="M9" s="232" t="s">
        <v>58</v>
      </c>
      <c r="N9" s="231"/>
      <c r="O9" s="232" t="s">
        <v>58</v>
      </c>
      <c r="P9" s="231"/>
      <c r="Q9" s="232" t="s">
        <v>58</v>
      </c>
      <c r="R9" s="233"/>
    </row>
    <row r="10">
      <c r="A10" s="234" t="s">
        <v>49</v>
      </c>
      <c r="B10" s="235" t="str">
        <f>VLOOKUP(I1,NOTAS!$B$7:$AL$26,5,FALSE)</f>
        <v>#N/A</v>
      </c>
      <c r="C10" s="236" t="s">
        <v>49</v>
      </c>
      <c r="D10" s="237" t="str">
        <f>VLOOKUP(I1,NOTAS!$B$7:$AL$26,23,FALSE)</f>
        <v>#N/A</v>
      </c>
      <c r="E10" s="238" t="s">
        <v>49</v>
      </c>
      <c r="F10" s="239" t="str">
        <f t="shared" ref="F10:F12" si="5">IF(OR(B10 = "", D10= ""), "",(D10 - B10)/B10)</f>
        <v>#N/A</v>
      </c>
      <c r="G10" s="236" t="s">
        <v>49</v>
      </c>
      <c r="H10" s="240" t="str">
        <f t="shared" ref="H10:H12" si="6">IF(AND(B10 = "", D10= ""), "", AVERAGEIF(B10:D10,"&lt;&gt;0"))</f>
        <v>#N/A</v>
      </c>
      <c r="I10" s="216"/>
      <c r="K10" s="234" t="s">
        <v>49</v>
      </c>
      <c r="L10" s="235" t="str">
        <f>IF(SUMPRODUCT(NOTAS!F7:F26) &lt;= 0, "", AVERAGEIF(NOTAS!F7:F26,"&lt;&gt;0"))</f>
        <v/>
      </c>
      <c r="M10" s="236" t="s">
        <v>49</v>
      </c>
      <c r="N10" s="237" t="str">
        <f>IF(SUMPRODUCT(NOTAS!X7:X26) &lt;= 0, "", AVERAGEIF(NOTAS!X7:X26,"&lt;&gt;0"))</f>
        <v/>
      </c>
      <c r="O10" s="238" t="s">
        <v>49</v>
      </c>
      <c r="P10" s="235" t="str">
        <f t="shared" ref="P10:P11" si="7">IF(AND(B589 = "", D589= ""), "",(D589 - B589)/D589)</f>
        <v/>
      </c>
      <c r="Q10" s="236" t="s">
        <v>49</v>
      </c>
      <c r="R10" s="241" t="str">
        <f t="shared" ref="R10:R11" si="8">IF(AND(B589 = "", D589= ""), "", AVERAGEIF(B589:D589,"&lt;&gt;0"))</f>
        <v/>
      </c>
    </row>
    <row r="11">
      <c r="A11" s="234" t="s">
        <v>56</v>
      </c>
      <c r="B11" s="235" t="str">
        <f>VLOOKUP(I1,NOTAS!$B$7:$AL$26,6,FALSE)</f>
        <v>#N/A</v>
      </c>
      <c r="C11" s="236" t="s">
        <v>56</v>
      </c>
      <c r="D11" s="237" t="str">
        <f>VLOOKUP(I1,NOTAS!$B$7:$AL$26,24,FALSE)</f>
        <v>#N/A</v>
      </c>
      <c r="E11" s="238" t="s">
        <v>56</v>
      </c>
      <c r="F11" s="239" t="str">
        <f t="shared" si="5"/>
        <v>#N/A</v>
      </c>
      <c r="G11" s="236" t="s">
        <v>56</v>
      </c>
      <c r="H11" s="240" t="str">
        <f t="shared" si="6"/>
        <v>#N/A</v>
      </c>
      <c r="I11" s="216"/>
      <c r="K11" s="234" t="s">
        <v>56</v>
      </c>
      <c r="L11" s="235" t="str">
        <f>IF(SUMPRODUCT(NOTAS!G7:G26) &lt;= 0, "", AVERAGEIF(NOTAS!G7:G26,"&lt;&gt;0"))</f>
        <v/>
      </c>
      <c r="M11" s="236" t="s">
        <v>56</v>
      </c>
      <c r="N11" s="237" t="str">
        <f>IF(SUMPRODUCT(NOTAS!Y7:Y26) &lt;= 0, "", AVERAGEIF(NOTAS!Y7:Y26,"&lt;&gt;0"))</f>
        <v/>
      </c>
      <c r="O11" s="238" t="s">
        <v>56</v>
      </c>
      <c r="P11" s="235" t="str">
        <f t="shared" si="7"/>
        <v/>
      </c>
      <c r="Q11" s="236" t="s">
        <v>56</v>
      </c>
      <c r="R11" s="241" t="str">
        <f t="shared" si="8"/>
        <v/>
      </c>
    </row>
    <row r="12">
      <c r="A12" s="234" t="s">
        <v>57</v>
      </c>
      <c r="B12" s="235" t="str">
        <f>IF(AND(B10 = "", B11= ""), "", AVERAGEIF(B10:B11,"&lt;&gt;0"))</f>
        <v>#N/A</v>
      </c>
      <c r="C12" s="236" t="s">
        <v>57</v>
      </c>
      <c r="D12" s="237" t="str">
        <f>IF(AND(D10 = "", D11= ""), "", AVERAGEIF(D10:D11,"&lt;&gt;0"))</f>
        <v>#N/A</v>
      </c>
      <c r="E12" s="238" t="s">
        <v>57</v>
      </c>
      <c r="F12" s="239" t="str">
        <f t="shared" si="5"/>
        <v>#N/A</v>
      </c>
      <c r="G12" s="236" t="s">
        <v>57</v>
      </c>
      <c r="H12" s="240" t="str">
        <f t="shared" si="6"/>
        <v>#N/A</v>
      </c>
      <c r="I12" s="216"/>
      <c r="K12" s="234" t="s">
        <v>57</v>
      </c>
      <c r="L12" s="235" t="str">
        <f>IF(AND(L10 = "", L11= ""), "", AVERAGEIF(L10:L11,"&lt;&gt;0"))</f>
        <v/>
      </c>
      <c r="M12" s="236" t="s">
        <v>57</v>
      </c>
      <c r="N12" s="237" t="str">
        <f>IF(AND(N10 = "", N11= ""), "", AVERAGEIF(N10:N11,"&lt;&gt;0"))</f>
        <v/>
      </c>
      <c r="O12" s="238" t="s">
        <v>57</v>
      </c>
      <c r="P12" s="235" t="str">
        <f>IF(AND(P10 = "", P11= ""), "", AVERAGEIF(P10:P11,"&lt;&gt;0"))</f>
        <v/>
      </c>
      <c r="Q12" s="236" t="s">
        <v>57</v>
      </c>
      <c r="R12" s="241" t="str">
        <f>IF(AND(R10 = "", R11= ""), "", AVERAGEIF(R10:R11,"&lt;&gt;0"))</f>
        <v/>
      </c>
    </row>
    <row r="13">
      <c r="A13" s="230" t="s">
        <v>59</v>
      </c>
      <c r="B13" s="231"/>
      <c r="C13" s="232" t="s">
        <v>59</v>
      </c>
      <c r="D13" s="231"/>
      <c r="E13" s="232" t="s">
        <v>59</v>
      </c>
      <c r="F13" s="231"/>
      <c r="G13" s="232" t="s">
        <v>59</v>
      </c>
      <c r="H13" s="233"/>
      <c r="I13" s="216"/>
      <c r="K13" s="230" t="s">
        <v>59</v>
      </c>
      <c r="L13" s="231"/>
      <c r="M13" s="232" t="s">
        <v>59</v>
      </c>
      <c r="N13" s="231"/>
      <c r="O13" s="232" t="s">
        <v>59</v>
      </c>
      <c r="P13" s="231"/>
      <c r="Q13" s="232" t="s">
        <v>59</v>
      </c>
      <c r="R13" s="233"/>
    </row>
    <row r="14">
      <c r="A14" s="234" t="s">
        <v>49</v>
      </c>
      <c r="B14" s="235" t="str">
        <f>VLOOKUP(I1,NOTAS!$B$7:$AL$26,8,FALSE)</f>
        <v>#N/A</v>
      </c>
      <c r="C14" s="236" t="s">
        <v>49</v>
      </c>
      <c r="D14" s="237" t="str">
        <f>VLOOKUP(I1,NOTAS!$B$7:$AL$26,26,FALSE)</f>
        <v>#N/A</v>
      </c>
      <c r="E14" s="238" t="s">
        <v>49</v>
      </c>
      <c r="F14" s="239" t="str">
        <f t="shared" ref="F14:F16" si="9">IF(OR(B14 = "", D14= ""), "",(D14 - B14)/B14)</f>
        <v>#N/A</v>
      </c>
      <c r="G14" s="236" t="s">
        <v>49</v>
      </c>
      <c r="H14" s="240" t="str">
        <f t="shared" ref="H14:H16" si="10">IF(AND(B14 = "", D14= ""), "", AVERAGEIF(B14:D14,"&lt;&gt;0"))</f>
        <v>#N/A</v>
      </c>
      <c r="I14" s="216"/>
      <c r="K14" s="234" t="s">
        <v>49</v>
      </c>
      <c r="L14" s="235" t="str">
        <f>IF(SUMPRODUCT(NOTAS!I7:I26) &lt;= 0, "", AVERAGEIF(NOTAS!I7:I26,"&lt;&gt;0"))</f>
        <v/>
      </c>
      <c r="M14" s="236" t="s">
        <v>49</v>
      </c>
      <c r="N14" s="237" t="str">
        <f>IF(SUMPRODUCT(NOTAS!AA7:AA26) &lt;= 0, "", AVERAGEIF(NOTAS!AA7:AA26,"&lt;&gt;0"))</f>
        <v/>
      </c>
      <c r="O14" s="238" t="s">
        <v>49</v>
      </c>
      <c r="P14" s="235" t="str">
        <f t="shared" ref="P14:P15" si="11">IF(AND(B593 = "", D593= ""), "",(D593 - B593)/D593)</f>
        <v/>
      </c>
      <c r="Q14" s="236" t="s">
        <v>49</v>
      </c>
      <c r="R14" s="241" t="str">
        <f t="shared" ref="R14:R15" si="12">IF(AND(B593 = "", D593= ""), "", AVERAGEIF(B593:D593,"&lt;&gt;0"))</f>
        <v/>
      </c>
    </row>
    <row r="15">
      <c r="A15" s="234" t="s">
        <v>56</v>
      </c>
      <c r="B15" s="235" t="str">
        <f>VLOOKUP(I1,NOTAS!$B$7:$AL$26,9,FALSE)</f>
        <v>#N/A</v>
      </c>
      <c r="C15" s="236" t="s">
        <v>56</v>
      </c>
      <c r="D15" s="237" t="str">
        <f>VLOOKUP(I1,NOTAS!$B$7:$AL$26,27,FALSE)</f>
        <v>#N/A</v>
      </c>
      <c r="E15" s="238" t="s">
        <v>56</v>
      </c>
      <c r="F15" s="239" t="str">
        <f t="shared" si="9"/>
        <v>#N/A</v>
      </c>
      <c r="G15" s="236" t="s">
        <v>56</v>
      </c>
      <c r="H15" s="240" t="str">
        <f t="shared" si="10"/>
        <v>#N/A</v>
      </c>
      <c r="I15" s="216"/>
      <c r="K15" s="234" t="s">
        <v>56</v>
      </c>
      <c r="L15" s="235" t="str">
        <f>IF(SUMPRODUCT(NOTAS!J7:J26) &lt;= 0, "", AVERAGEIF(NOTAS!J7:J26,"&lt;&gt;0"))</f>
        <v/>
      </c>
      <c r="M15" s="236" t="s">
        <v>56</v>
      </c>
      <c r="N15" s="237" t="str">
        <f>IF(SUMPRODUCT(NOTAS!AB7:AB26) &lt;= 0, "", AVERAGEIF(NOTAS!AB7:AB26,"&lt;&gt;0"))</f>
        <v/>
      </c>
      <c r="O15" s="238" t="s">
        <v>56</v>
      </c>
      <c r="P15" s="235" t="str">
        <f t="shared" si="11"/>
        <v/>
      </c>
      <c r="Q15" s="236" t="s">
        <v>56</v>
      </c>
      <c r="R15" s="241" t="str">
        <f t="shared" si="12"/>
        <v/>
      </c>
    </row>
    <row r="16">
      <c r="A16" s="234" t="s">
        <v>57</v>
      </c>
      <c r="B16" s="235" t="str">
        <f>IF(AND(B14 = "", B15= ""), "", AVERAGEIF(B14:B15,"&lt;&gt;0"))</f>
        <v>#N/A</v>
      </c>
      <c r="C16" s="236" t="s">
        <v>57</v>
      </c>
      <c r="D16" s="237" t="str">
        <f>IF(AND(D14 = "", D15= ""), "", AVERAGEIF(D14:D15,"&lt;&gt;0"))</f>
        <v>#N/A</v>
      </c>
      <c r="E16" s="238" t="s">
        <v>57</v>
      </c>
      <c r="F16" s="239" t="str">
        <f t="shared" si="9"/>
        <v>#N/A</v>
      </c>
      <c r="G16" s="236" t="s">
        <v>57</v>
      </c>
      <c r="H16" s="240" t="str">
        <f t="shared" si="10"/>
        <v>#N/A</v>
      </c>
      <c r="I16" s="216"/>
      <c r="K16" s="234" t="s">
        <v>57</v>
      </c>
      <c r="L16" s="235" t="str">
        <f>IF(AND(L14 = "", L15= ""), "", AVERAGEIF(L14:L15,"&lt;&gt;0"))</f>
        <v/>
      </c>
      <c r="M16" s="236" t="s">
        <v>57</v>
      </c>
      <c r="N16" s="237" t="str">
        <f>IF(AND(N14 = "", N15= ""), "", AVERAGEIF(N14:N15,"&lt;&gt;0"))</f>
        <v/>
      </c>
      <c r="O16" s="238" t="s">
        <v>57</v>
      </c>
      <c r="P16" s="235" t="str">
        <f>IF(AND(P14 = "", P15= ""), "", AVERAGEIF(P14:P15,"&lt;&gt;0"))</f>
        <v/>
      </c>
      <c r="Q16" s="236" t="s">
        <v>57</v>
      </c>
      <c r="R16" s="241" t="str">
        <f>IF(AND(R14 = "", R15= ""), "", AVERAGEIF(R14:R15,"&lt;&gt;0"))</f>
        <v/>
      </c>
    </row>
    <row r="17">
      <c r="A17" s="230" t="s">
        <v>35</v>
      </c>
      <c r="B17" s="231"/>
      <c r="C17" s="232" t="s">
        <v>35</v>
      </c>
      <c r="D17" s="231"/>
      <c r="E17" s="232" t="s">
        <v>35</v>
      </c>
      <c r="F17" s="231"/>
      <c r="G17" s="232" t="s">
        <v>35</v>
      </c>
      <c r="H17" s="233"/>
      <c r="I17" s="216"/>
      <c r="K17" s="230" t="s">
        <v>35</v>
      </c>
      <c r="L17" s="231"/>
      <c r="M17" s="232" t="s">
        <v>35</v>
      </c>
      <c r="N17" s="231"/>
      <c r="O17" s="232" t="s">
        <v>35</v>
      </c>
      <c r="P17" s="231"/>
      <c r="Q17" s="232" t="s">
        <v>35</v>
      </c>
      <c r="R17" s="233"/>
    </row>
    <row r="18">
      <c r="A18" s="234" t="s">
        <v>49</v>
      </c>
      <c r="B18" s="235" t="str">
        <f>VLOOKUP(I1,NOTAS!$B$7:$AL$26,11,FALSE)</f>
        <v>#N/A</v>
      </c>
      <c r="C18" s="236" t="s">
        <v>49</v>
      </c>
      <c r="D18" s="237" t="str">
        <f>VLOOKUP(I1,NOTAS!$B$7:$AL$26,29,FALSE)</f>
        <v>#N/A</v>
      </c>
      <c r="E18" s="238" t="s">
        <v>49</v>
      </c>
      <c r="F18" s="239" t="str">
        <f t="shared" ref="F18:F20" si="13">IF(OR(B18 = "", D18= ""), "",(D18 - B18)/B18)</f>
        <v>#N/A</v>
      </c>
      <c r="G18" s="236" t="s">
        <v>49</v>
      </c>
      <c r="H18" s="240" t="str">
        <f t="shared" ref="H18:H20" si="14">IF(AND(B18 = "", D18= ""), "", AVERAGEIF(B18:D18,"&lt;&gt;0"))</f>
        <v>#N/A</v>
      </c>
      <c r="I18" s="216"/>
      <c r="K18" s="234" t="s">
        <v>49</v>
      </c>
      <c r="L18" s="235" t="str">
        <f>IF(SUMPRODUCT(NOTAS!L7:L26) &lt;= 0, "", AVERAGEIF(NOTAS!L7:L26,"&lt;&gt;0"))</f>
        <v/>
      </c>
      <c r="M18" s="236" t="s">
        <v>49</v>
      </c>
      <c r="N18" s="237" t="str">
        <f>IF(SUMPRODUCT(NOTAS!AD7:AD26) &lt;= 0, "", AVERAGEIF(NOTAS!AD7:AD26,"&lt;&gt;0"))</f>
        <v/>
      </c>
      <c r="O18" s="238" t="s">
        <v>49</v>
      </c>
      <c r="P18" s="235" t="str">
        <f t="shared" ref="P18:P19" si="15">IF(AND(B597 = "", D597= ""), "",(D597 - B597)/D597)</f>
        <v/>
      </c>
      <c r="Q18" s="236" t="s">
        <v>49</v>
      </c>
      <c r="R18" s="241" t="str">
        <f t="shared" ref="R18:R19" si="16">IF(AND(B597 = "", D597= ""), "", AVERAGEIF(B597:D597,"&lt;&gt;0"))</f>
        <v/>
      </c>
    </row>
    <row r="19">
      <c r="A19" s="234" t="s">
        <v>56</v>
      </c>
      <c r="B19" s="235" t="str">
        <f>VLOOKUP(I1,NOTAS!$B$7:$AL$26,12,FALSE)</f>
        <v>#N/A</v>
      </c>
      <c r="C19" s="236" t="s">
        <v>56</v>
      </c>
      <c r="D19" s="237" t="str">
        <f>VLOOKUP(I1,NOTAS!$B$7:$AL$26,30,FALSE)</f>
        <v>#N/A</v>
      </c>
      <c r="E19" s="238" t="s">
        <v>56</v>
      </c>
      <c r="F19" s="239" t="str">
        <f t="shared" si="13"/>
        <v>#N/A</v>
      </c>
      <c r="G19" s="236" t="s">
        <v>56</v>
      </c>
      <c r="H19" s="240" t="str">
        <f t="shared" si="14"/>
        <v>#N/A</v>
      </c>
      <c r="I19" s="216"/>
      <c r="K19" s="234" t="s">
        <v>56</v>
      </c>
      <c r="L19" s="235" t="str">
        <f>IF(SUMPRODUCT(NOTAS!M7:M26) &lt;= 0, "", AVERAGEIF(NOTAS!M7:M26,"&lt;&gt;0"))</f>
        <v/>
      </c>
      <c r="M19" s="236" t="s">
        <v>56</v>
      </c>
      <c r="N19" s="237" t="str">
        <f>IF(SUMPRODUCT(NOTAS!AE7:AE26) &lt;= 0, "", AVERAGEIF(NOTAS!AE7:AE26,"&lt;&gt;0"))</f>
        <v/>
      </c>
      <c r="O19" s="238" t="s">
        <v>56</v>
      </c>
      <c r="P19" s="235" t="str">
        <f t="shared" si="15"/>
        <v/>
      </c>
      <c r="Q19" s="236" t="s">
        <v>56</v>
      </c>
      <c r="R19" s="241" t="str">
        <f t="shared" si="16"/>
        <v/>
      </c>
    </row>
    <row r="20">
      <c r="A20" s="234" t="s">
        <v>57</v>
      </c>
      <c r="B20" s="235" t="str">
        <f>IF(AND(B18 = "", B19= ""), "", AVERAGEIF(B18:B19,"&lt;&gt;0"))</f>
        <v>#N/A</v>
      </c>
      <c r="C20" s="236" t="s">
        <v>57</v>
      </c>
      <c r="D20" s="237" t="str">
        <f>IF(AND(D18 = "", D19= ""), "", AVERAGEIF(D18:D19,"&lt;&gt;0"))</f>
        <v>#N/A</v>
      </c>
      <c r="E20" s="238" t="s">
        <v>57</v>
      </c>
      <c r="F20" s="239" t="str">
        <f t="shared" si="13"/>
        <v>#N/A</v>
      </c>
      <c r="G20" s="236" t="s">
        <v>57</v>
      </c>
      <c r="H20" s="240" t="str">
        <f t="shared" si="14"/>
        <v>#N/A</v>
      </c>
      <c r="I20" s="216"/>
      <c r="K20" s="234" t="s">
        <v>57</v>
      </c>
      <c r="L20" s="235" t="str">
        <f>IF(AND(L18 = "", L19= ""), "", AVERAGEIF(L18:L19,"&lt;&gt;0"))</f>
        <v/>
      </c>
      <c r="M20" s="236" t="s">
        <v>57</v>
      </c>
      <c r="N20" s="237" t="str">
        <f>IF(AND(N18 = "", N19= ""), "", AVERAGEIF(N18:N19,"&lt;&gt;0"))</f>
        <v/>
      </c>
      <c r="O20" s="238" t="s">
        <v>57</v>
      </c>
      <c r="P20" s="235" t="str">
        <f>IF(AND(P18 = "", P19= ""), "", AVERAGEIF(P18:P19,"&lt;&gt;0"))</f>
        <v/>
      </c>
      <c r="Q20" s="236" t="s">
        <v>57</v>
      </c>
      <c r="R20" s="241" t="str">
        <f>IF(AND(R18 = "", R19= ""), "", AVERAGEIF(R18:R19,"&lt;&gt;0"))</f>
        <v/>
      </c>
    </row>
    <row r="21">
      <c r="A21" s="230" t="s">
        <v>60</v>
      </c>
      <c r="B21" s="231"/>
      <c r="C21" s="232" t="s">
        <v>60</v>
      </c>
      <c r="D21" s="231"/>
      <c r="E21" s="232" t="s">
        <v>60</v>
      </c>
      <c r="F21" s="231"/>
      <c r="G21" s="232" t="s">
        <v>60</v>
      </c>
      <c r="H21" s="233"/>
      <c r="I21" s="216"/>
      <c r="K21" s="230" t="s">
        <v>60</v>
      </c>
      <c r="L21" s="231"/>
      <c r="M21" s="232" t="s">
        <v>60</v>
      </c>
      <c r="N21" s="231"/>
      <c r="O21" s="232" t="s">
        <v>60</v>
      </c>
      <c r="P21" s="231"/>
      <c r="Q21" s="232" t="s">
        <v>60</v>
      </c>
      <c r="R21" s="233"/>
    </row>
    <row r="22">
      <c r="A22" s="234" t="s">
        <v>61</v>
      </c>
      <c r="B22" s="235" t="str">
        <f>VLOOKUP(I1,NOTAS!$B$7:$AL$26,14,FALSE)</f>
        <v>#N/A</v>
      </c>
      <c r="C22" s="236" t="s">
        <v>61</v>
      </c>
      <c r="D22" s="237" t="str">
        <f>VLOOKUP(I1,NOTAS!$B$7:$AL$26,32,FALSE)</f>
        <v>#N/A</v>
      </c>
      <c r="E22" s="238" t="s">
        <v>61</v>
      </c>
      <c r="F22" s="239" t="str">
        <f t="shared" ref="F22:F24" si="17">IF(OR(B22 = "", D22= ""), "",(D22 - B22)/B22)</f>
        <v>#N/A</v>
      </c>
      <c r="G22" s="236" t="s">
        <v>61</v>
      </c>
      <c r="H22" s="240" t="str">
        <f t="shared" ref="H22:H24" si="18">IF(AND(B22 = "", D22= ""), "", AVERAGEIF(B22:D22,"&lt;&gt;0"))</f>
        <v>#N/A</v>
      </c>
      <c r="I22" s="216"/>
      <c r="K22" s="234" t="s">
        <v>49</v>
      </c>
      <c r="L22" s="235" t="str">
        <f>IF(SUMPRODUCT(NOTAS!O7:O26) &lt;= 0, "", AVERAGEIF(NOTAS!O7:O26,"&lt;&gt;0"))</f>
        <v/>
      </c>
      <c r="M22" s="236" t="s">
        <v>49</v>
      </c>
      <c r="N22" s="237" t="str">
        <f>IF(SUMPRODUCT(NOTAS!AG7:AG26) &lt;= 0, "", AVERAGEIF(NOTAS!AG7:AG26,"&lt;&gt;0"))</f>
        <v/>
      </c>
      <c r="O22" s="238" t="s">
        <v>49</v>
      </c>
      <c r="P22" s="235" t="str">
        <f t="shared" ref="P22:P23" si="19">IF(AND(B601 = "", D601= ""), "",(D601 - B601)/D601)</f>
        <v/>
      </c>
      <c r="Q22" s="236" t="s">
        <v>49</v>
      </c>
      <c r="R22" s="241" t="str">
        <f t="shared" ref="R22:R23" si="20">IF(AND(B601 = "", D601= ""), "", AVERAGEIF(B601:D601,"&lt;&gt;0"))</f>
        <v/>
      </c>
    </row>
    <row r="23">
      <c r="A23" s="234" t="s">
        <v>62</v>
      </c>
      <c r="B23" s="235" t="str">
        <f>VLOOKUP(I1,NOTAS!$B$7:$AL$26,15,FALSE)</f>
        <v>#N/A</v>
      </c>
      <c r="C23" s="236" t="s">
        <v>62</v>
      </c>
      <c r="D23" s="237" t="str">
        <f>VLOOKUP(I1,NOTAS!$B$7:$AL$26,33,FALSE)</f>
        <v>#N/A</v>
      </c>
      <c r="E23" s="238" t="s">
        <v>62</v>
      </c>
      <c r="F23" s="239" t="str">
        <f t="shared" si="17"/>
        <v>#N/A</v>
      </c>
      <c r="G23" s="236" t="s">
        <v>62</v>
      </c>
      <c r="H23" s="240" t="str">
        <f t="shared" si="18"/>
        <v>#N/A</v>
      </c>
      <c r="I23" s="216"/>
      <c r="K23" s="234" t="s">
        <v>56</v>
      </c>
      <c r="L23" s="235" t="str">
        <f>IF(SUMPRODUCT(NOTAS!P7:P26) &lt;= 0, "", AVERAGEIF(NOTAS!P7:P26,"&lt;&gt;0"))</f>
        <v/>
      </c>
      <c r="M23" s="236" t="s">
        <v>56</v>
      </c>
      <c r="N23" s="237" t="str">
        <f>IF(SUMPRODUCT(NOTAS!AH7:AH26) &lt;= 0, "", AVERAGEIF(NOTAS!AH7:AH26,"&lt;&gt;0"))</f>
        <v/>
      </c>
      <c r="O23" s="238" t="s">
        <v>56</v>
      </c>
      <c r="P23" s="235" t="str">
        <f t="shared" si="19"/>
        <v/>
      </c>
      <c r="Q23" s="236" t="s">
        <v>56</v>
      </c>
      <c r="R23" s="241" t="str">
        <f t="shared" si="20"/>
        <v/>
      </c>
    </row>
    <row r="24">
      <c r="A24" s="234" t="s">
        <v>57</v>
      </c>
      <c r="B24" s="235" t="str">
        <f>IF(AND(B22 = "", B23= ""), "", AVERAGEIF(B22:B23,"&lt;&gt;0"))</f>
        <v>#N/A</v>
      </c>
      <c r="C24" s="236" t="s">
        <v>57</v>
      </c>
      <c r="D24" s="237" t="str">
        <f>IF(AND(D22 = "", D23= ""), "", AVERAGEIF(D22:D23,"&lt;&gt;0"))</f>
        <v>#N/A</v>
      </c>
      <c r="E24" s="238" t="s">
        <v>57</v>
      </c>
      <c r="F24" s="239" t="str">
        <f t="shared" si="17"/>
        <v>#N/A</v>
      </c>
      <c r="G24" s="236" t="s">
        <v>57</v>
      </c>
      <c r="H24" s="240" t="str">
        <f t="shared" si="18"/>
        <v>#N/A</v>
      </c>
      <c r="I24" s="216"/>
      <c r="K24" s="234" t="s">
        <v>57</v>
      </c>
      <c r="L24" s="235" t="str">
        <f>IF(AND(L22 = "", L23= ""), "", AVERAGEIF(L22:L23,"&lt;&gt;0"))</f>
        <v/>
      </c>
      <c r="M24" s="236" t="s">
        <v>57</v>
      </c>
      <c r="N24" s="237" t="str">
        <f>IF(AND(N22 = "", N23= ""), "", AVERAGEIF(N22:N23,"&lt;&gt;0"))</f>
        <v/>
      </c>
      <c r="O24" s="238" t="s">
        <v>57</v>
      </c>
      <c r="P24" s="235" t="str">
        <f>IF(AND(P22 = "", P23= ""), "", AVERAGEIF(P22:P23,"&lt;&gt;0"))</f>
        <v/>
      </c>
      <c r="Q24" s="236" t="s">
        <v>57</v>
      </c>
      <c r="R24" s="241" t="str">
        <f>IF(AND(R22 = "", R23= ""), "", AVERAGEIF(R22:R23,"&lt;&gt;0"))</f>
        <v/>
      </c>
    </row>
    <row r="25">
      <c r="A25" s="230" t="s">
        <v>63</v>
      </c>
      <c r="B25" s="231"/>
      <c r="C25" s="232" t="s">
        <v>63</v>
      </c>
      <c r="D25" s="231"/>
      <c r="E25" s="232" t="s">
        <v>63</v>
      </c>
      <c r="F25" s="231"/>
      <c r="G25" s="232" t="s">
        <v>63</v>
      </c>
      <c r="H25" s="233"/>
      <c r="I25" s="216"/>
      <c r="K25" s="230" t="s">
        <v>63</v>
      </c>
      <c r="L25" s="231"/>
      <c r="M25" s="232" t="s">
        <v>63</v>
      </c>
      <c r="N25" s="231"/>
      <c r="O25" s="232" t="s">
        <v>63</v>
      </c>
      <c r="P25" s="231"/>
      <c r="Q25" s="232" t="s">
        <v>63</v>
      </c>
      <c r="R25" s="233"/>
    </row>
    <row r="26">
      <c r="A26" s="234" t="s">
        <v>61</v>
      </c>
      <c r="B26" s="235" t="str">
        <f>VLOOKUP(I1,NOTAS!$B$7:$AL$26,17,FALSE)</f>
        <v>#N/A</v>
      </c>
      <c r="C26" s="236" t="s">
        <v>61</v>
      </c>
      <c r="D26" s="237" t="str">
        <f>VLOOKUP(I1,NOTAS!$B$7:$AL$26,35,FALSE)</f>
        <v>#N/A</v>
      </c>
      <c r="E26" s="238" t="s">
        <v>61</v>
      </c>
      <c r="F26" s="239" t="str">
        <f t="shared" ref="F26:F28" si="21">IF(OR(B26 = "", D26= ""), "",(D26 - B26)/B26)</f>
        <v>#N/A</v>
      </c>
      <c r="G26" s="236" t="s">
        <v>61</v>
      </c>
      <c r="H26" s="240" t="str">
        <f t="shared" ref="H26:H28" si="22">IF(AND(B26 = "", D26= ""), "", AVERAGEIF(B26:D26,"&lt;&gt;0"))</f>
        <v>#N/A</v>
      </c>
      <c r="I26" s="216"/>
      <c r="K26" s="234" t="s">
        <v>49</v>
      </c>
      <c r="L26" s="235" t="str">
        <f>IF(SUMPRODUCT(NOTAS!R7:R26) &lt;= 0, "", AVERAGEIF(NOTAS!R7:R26,"&lt;&gt;0"))</f>
        <v/>
      </c>
      <c r="M26" s="236" t="s">
        <v>49</v>
      </c>
      <c r="N26" s="237" t="str">
        <f>IF(SUMPRODUCT(NOTAS!AJ7:AJ26) &lt;= 0, "", AVERAGEIF(NOTAS!AJ7:AJ26,"&lt;&gt;0"))</f>
        <v/>
      </c>
      <c r="O26" s="238" t="s">
        <v>49</v>
      </c>
      <c r="P26" s="235" t="str">
        <f t="shared" ref="P26:P27" si="23">IF(AND(B605 = "", D605= ""), "",(D605 - B605)/D605)</f>
        <v/>
      </c>
      <c r="Q26" s="236" t="s">
        <v>49</v>
      </c>
      <c r="R26" s="241" t="str">
        <f t="shared" ref="R26:R27" si="24">IF(AND(B605 = "", D605= ""), "", AVERAGEIF(B605:D605,"&lt;&gt;0"))</f>
        <v/>
      </c>
    </row>
    <row r="27">
      <c r="A27" s="234" t="s">
        <v>62</v>
      </c>
      <c r="B27" s="235" t="str">
        <f>VLOOKUP(I1,NOTAS!$B$7:$AL$26,18,FALSE)</f>
        <v>#N/A</v>
      </c>
      <c r="C27" s="236" t="s">
        <v>62</v>
      </c>
      <c r="D27" s="237" t="str">
        <f>VLOOKUP(I1,NOTAS!$B$7:$AL$26,36,FALSE)</f>
        <v>#N/A</v>
      </c>
      <c r="E27" s="238" t="s">
        <v>62</v>
      </c>
      <c r="F27" s="239" t="str">
        <f t="shared" si="21"/>
        <v>#N/A</v>
      </c>
      <c r="G27" s="236" t="s">
        <v>62</v>
      </c>
      <c r="H27" s="240" t="str">
        <f t="shared" si="22"/>
        <v>#N/A</v>
      </c>
      <c r="I27" s="216"/>
      <c r="K27" s="234" t="s">
        <v>56</v>
      </c>
      <c r="L27" s="235" t="str">
        <f>IF(SUMPRODUCT(NOTAS!S7:S26) &lt;= 0, "", AVERAGEIF(NOTAS!S7:S26,"&lt;&gt;0"))</f>
        <v/>
      </c>
      <c r="M27" s="236" t="s">
        <v>56</v>
      </c>
      <c r="N27" s="237" t="str">
        <f>IF(SUMPRODUCT(NOTAS!AK7:AK26) &lt;= 0, "", AVERAGEIF(NOTAS!AK7:AK26,"&lt;&gt;0"))</f>
        <v/>
      </c>
      <c r="O27" s="238" t="s">
        <v>56</v>
      </c>
      <c r="P27" s="235" t="str">
        <f t="shared" si="23"/>
        <v/>
      </c>
      <c r="Q27" s="236" t="s">
        <v>56</v>
      </c>
      <c r="R27" s="241" t="str">
        <f t="shared" si="24"/>
        <v/>
      </c>
    </row>
    <row r="28">
      <c r="A28" s="243" t="s">
        <v>57</v>
      </c>
      <c r="B28" s="244" t="str">
        <f>IF(AND(B26 = "", B27= ""), "", AVERAGEIF(B26:B27,"&lt;&gt;0"))</f>
        <v>#N/A</v>
      </c>
      <c r="C28" s="245" t="s">
        <v>57</v>
      </c>
      <c r="D28" s="246" t="str">
        <f>IF(AND(D26 = "", D27= ""), "", AVERAGEIF(D26:D27,"&lt;&gt;0"))</f>
        <v>#N/A</v>
      </c>
      <c r="E28" s="247" t="s">
        <v>57</v>
      </c>
      <c r="F28" s="248" t="str">
        <f t="shared" si="21"/>
        <v>#N/A</v>
      </c>
      <c r="G28" s="245" t="s">
        <v>57</v>
      </c>
      <c r="H28" s="249" t="str">
        <f t="shared" si="22"/>
        <v>#N/A</v>
      </c>
      <c r="I28" s="216"/>
      <c r="K28" s="243" t="s">
        <v>57</v>
      </c>
      <c r="L28" s="244" t="str">
        <f>IF(AND(L26 = "", L27= ""), "", AVERAGEIF(L26:L27,"&lt;&gt;0"))</f>
        <v/>
      </c>
      <c r="M28" s="245" t="s">
        <v>57</v>
      </c>
      <c r="N28" s="246" t="str">
        <f>IF(AND(N26 = "", N27= ""), "", AVERAGEIF(N26:N27,"&lt;&gt;0"))</f>
        <v/>
      </c>
      <c r="O28" s="247" t="s">
        <v>57</v>
      </c>
      <c r="P28" s="244" t="str">
        <f>IF(AND(P26 = "", P27= ""), "", AVERAGEIF(P26:P27,"&lt;&gt;0"))</f>
        <v/>
      </c>
      <c r="Q28" s="245" t="s">
        <v>57</v>
      </c>
      <c r="R28" s="250" t="str">
        <f>IF(AND(R26 = "", R27= ""), "", AVERAGEIF(R26:R27,"&lt;&gt;0"))</f>
        <v/>
      </c>
    </row>
    <row r="29">
      <c r="A29" s="209"/>
      <c r="B29" s="209"/>
      <c r="C29" s="209"/>
      <c r="D29" s="209"/>
      <c r="E29" s="209"/>
      <c r="F29" s="208"/>
      <c r="G29" s="209"/>
      <c r="H29" s="209"/>
      <c r="I29" s="216"/>
      <c r="K29" s="209"/>
      <c r="L29" s="209"/>
      <c r="M29" s="209"/>
      <c r="N29" s="209"/>
      <c r="O29" s="209"/>
      <c r="P29" s="209"/>
      <c r="Q29" s="209"/>
      <c r="R29" s="209"/>
    </row>
    <row r="30">
      <c r="A30" s="210" t="str">
        <f>"Estatísticas de " &amp; NOTAS!$B$8</f>
        <v>Estatísticas de </v>
      </c>
      <c r="B30" s="211"/>
      <c r="C30" s="211"/>
      <c r="D30" s="211"/>
      <c r="E30" s="211"/>
      <c r="F30" s="211"/>
      <c r="G30" s="211"/>
      <c r="H30" s="211"/>
      <c r="I30" s="212" t="str">
        <f>NOTAS!$B$8</f>
        <v/>
      </c>
      <c r="J30" s="213"/>
    </row>
    <row r="31">
      <c r="A31" s="215"/>
      <c r="I31" s="216"/>
    </row>
    <row r="32">
      <c r="A32" s="220" t="s">
        <v>52</v>
      </c>
      <c r="B32" s="221"/>
      <c r="C32" s="222" t="s">
        <v>53</v>
      </c>
      <c r="D32" s="221"/>
      <c r="E32" s="222" t="s">
        <v>54</v>
      </c>
      <c r="F32" s="221"/>
      <c r="G32" s="222" t="s">
        <v>55</v>
      </c>
      <c r="H32" s="223"/>
      <c r="I32" s="216"/>
    </row>
    <row r="33">
      <c r="A33" s="217"/>
      <c r="B33" s="228"/>
      <c r="C33" s="229"/>
      <c r="D33" s="228"/>
      <c r="E33" s="229"/>
      <c r="F33" s="228"/>
      <c r="G33" s="229"/>
      <c r="H33" s="219"/>
      <c r="I33" s="216"/>
    </row>
    <row r="34">
      <c r="A34" s="230" t="s">
        <v>36</v>
      </c>
      <c r="B34" s="231"/>
      <c r="C34" s="232" t="s">
        <v>36</v>
      </c>
      <c r="D34" s="231"/>
      <c r="E34" s="232" t="s">
        <v>36</v>
      </c>
      <c r="F34" s="231"/>
      <c r="G34" s="232" t="s">
        <v>36</v>
      </c>
      <c r="H34" s="233"/>
      <c r="I34" s="216"/>
    </row>
    <row r="35">
      <c r="A35" s="234" t="s">
        <v>49</v>
      </c>
      <c r="B35" s="235" t="str">
        <f>VLOOKUP(I30,NOTAS!$B$7:$AL$26,2,FALSE)</f>
        <v>#N/A</v>
      </c>
      <c r="C35" s="236" t="s">
        <v>49</v>
      </c>
      <c r="D35" s="237" t="str">
        <f>VLOOKUP(I30,NOTAS!$B$7:$AL$26,20,FALSE)</f>
        <v>#N/A</v>
      </c>
      <c r="E35" s="238" t="s">
        <v>49</v>
      </c>
      <c r="F35" s="239" t="str">
        <f t="shared" ref="F35:F37" si="25">IF(OR(B35 = "", D35= ""), "",(D35 - B35)/B35)</f>
        <v>#N/A</v>
      </c>
      <c r="G35" s="236" t="s">
        <v>49</v>
      </c>
      <c r="H35" s="240" t="str">
        <f>IF(AND(B35 = "", D35= ""), "", AVERAGEIF(B35:D35,"&lt;&gt;0"))</f>
        <v>#N/A</v>
      </c>
      <c r="I35" s="216"/>
    </row>
    <row r="36">
      <c r="A36" s="234" t="s">
        <v>56</v>
      </c>
      <c r="B36" s="235" t="str">
        <f>VLOOKUP(I30,NOTAS!$B$7:$AL$26,3,FALSE)</f>
        <v>#N/A</v>
      </c>
      <c r="C36" s="236" t="s">
        <v>56</v>
      </c>
      <c r="D36" s="237" t="str">
        <f>VLOOKUP(I30,NOTAS!$B$7:$AL$26,21,FALSE)</f>
        <v>#N/A</v>
      </c>
      <c r="E36" s="238" t="s">
        <v>56</v>
      </c>
      <c r="F36" s="239" t="str">
        <f t="shared" si="25"/>
        <v>#N/A</v>
      </c>
      <c r="G36" s="236" t="s">
        <v>56</v>
      </c>
      <c r="H36" s="240" t="str">
        <f t="shared" ref="H36:H37" si="26">IF(OR(B36 = "", D36= ""), "", AVERAGEIF(B36:D36,"&lt;&gt;0"))</f>
        <v>#N/A</v>
      </c>
      <c r="I36" s="216"/>
    </row>
    <row r="37">
      <c r="A37" s="234" t="s">
        <v>57</v>
      </c>
      <c r="B37" s="235" t="str">
        <f>IF(AND(B35 = "", B36= ""), "", AVERAGEIF(B35:B36,"&lt;&gt;0"))</f>
        <v>#N/A</v>
      </c>
      <c r="C37" s="236" t="s">
        <v>57</v>
      </c>
      <c r="D37" s="237" t="str">
        <f>IF(AND(D35 = "", D36= ""), "", AVERAGEIF(D35:D36,"&lt;&gt;0"))</f>
        <v>#N/A</v>
      </c>
      <c r="E37" s="238" t="s">
        <v>57</v>
      </c>
      <c r="F37" s="239" t="str">
        <f t="shared" si="25"/>
        <v>#N/A</v>
      </c>
      <c r="G37" s="236" t="s">
        <v>57</v>
      </c>
      <c r="H37" s="240" t="str">
        <f t="shared" si="26"/>
        <v>#N/A</v>
      </c>
      <c r="I37" s="216"/>
    </row>
    <row r="38">
      <c r="A38" s="230" t="s">
        <v>58</v>
      </c>
      <c r="B38" s="231"/>
      <c r="C38" s="232" t="s">
        <v>58</v>
      </c>
      <c r="D38" s="231"/>
      <c r="E38" s="232" t="s">
        <v>58</v>
      </c>
      <c r="F38" s="231"/>
      <c r="G38" s="232" t="s">
        <v>58</v>
      </c>
      <c r="H38" s="233"/>
      <c r="I38" s="216"/>
    </row>
    <row r="39">
      <c r="A39" s="234" t="s">
        <v>49</v>
      </c>
      <c r="B39" s="235" t="str">
        <f>VLOOKUP(I30,NOTAS!$B$7:$AL$26,5,FALSE)</f>
        <v>#N/A</v>
      </c>
      <c r="C39" s="236" t="s">
        <v>49</v>
      </c>
      <c r="D39" s="237" t="str">
        <f>VLOOKUP(I30,NOTAS!$B$7:$AL$26,23,FALSE)</f>
        <v>#N/A</v>
      </c>
      <c r="E39" s="238" t="s">
        <v>49</v>
      </c>
      <c r="F39" s="239" t="str">
        <f t="shared" ref="F39:F41" si="27">IF(OR(B39 = "", D39= ""), "",(D39 - B39)/B39)</f>
        <v>#N/A</v>
      </c>
      <c r="G39" s="236" t="s">
        <v>49</v>
      </c>
      <c r="H39" s="240" t="str">
        <f t="shared" ref="H39:H41" si="28">IF(AND(B39 = "", D39= ""), "", AVERAGEIF(B39:D39,"&lt;&gt;0"))</f>
        <v>#N/A</v>
      </c>
      <c r="I39" s="216"/>
    </row>
    <row r="40">
      <c r="A40" s="234" t="s">
        <v>56</v>
      </c>
      <c r="B40" s="235" t="str">
        <f>VLOOKUP(I30,NOTAS!$B$7:$AL$26,6,FALSE)</f>
        <v>#N/A</v>
      </c>
      <c r="C40" s="236" t="s">
        <v>56</v>
      </c>
      <c r="D40" s="237" t="str">
        <f>VLOOKUP(I30,NOTAS!$B$7:$AL$26,24,FALSE)</f>
        <v>#N/A</v>
      </c>
      <c r="E40" s="238" t="s">
        <v>56</v>
      </c>
      <c r="F40" s="239" t="str">
        <f t="shared" si="27"/>
        <v>#N/A</v>
      </c>
      <c r="G40" s="236" t="s">
        <v>56</v>
      </c>
      <c r="H40" s="240" t="str">
        <f t="shared" si="28"/>
        <v>#N/A</v>
      </c>
      <c r="I40" s="216"/>
    </row>
    <row r="41">
      <c r="A41" s="234" t="s">
        <v>57</v>
      </c>
      <c r="B41" s="235" t="str">
        <f>IF(AND(B39 = "", B40= ""), "", AVERAGEIF(B39:B40,"&lt;&gt;0"))</f>
        <v>#N/A</v>
      </c>
      <c r="C41" s="236" t="s">
        <v>57</v>
      </c>
      <c r="D41" s="237" t="str">
        <f>IF(AND(D39 = "", D40= ""), "", AVERAGEIF(D39:D40,"&lt;&gt;0"))</f>
        <v>#N/A</v>
      </c>
      <c r="E41" s="238" t="s">
        <v>57</v>
      </c>
      <c r="F41" s="239" t="str">
        <f t="shared" si="27"/>
        <v>#N/A</v>
      </c>
      <c r="G41" s="236" t="s">
        <v>57</v>
      </c>
      <c r="H41" s="240" t="str">
        <f t="shared" si="28"/>
        <v>#N/A</v>
      </c>
      <c r="I41" s="216"/>
    </row>
    <row r="42">
      <c r="A42" s="230" t="s">
        <v>59</v>
      </c>
      <c r="B42" s="231"/>
      <c r="C42" s="232" t="s">
        <v>59</v>
      </c>
      <c r="D42" s="231"/>
      <c r="E42" s="232" t="s">
        <v>59</v>
      </c>
      <c r="F42" s="231"/>
      <c r="G42" s="232" t="s">
        <v>59</v>
      </c>
      <c r="H42" s="233"/>
      <c r="I42" s="216"/>
    </row>
    <row r="43">
      <c r="A43" s="234" t="s">
        <v>49</v>
      </c>
      <c r="B43" s="235" t="str">
        <f>VLOOKUP(I30,NOTAS!$B$7:$AL$26,8,FALSE)</f>
        <v>#N/A</v>
      </c>
      <c r="C43" s="236" t="s">
        <v>49</v>
      </c>
      <c r="D43" s="237" t="str">
        <f>VLOOKUP(I30,NOTAS!$B$7:$AL$26,26,FALSE)</f>
        <v>#N/A</v>
      </c>
      <c r="E43" s="238" t="s">
        <v>49</v>
      </c>
      <c r="F43" s="239" t="str">
        <f t="shared" ref="F43:F45" si="29">IF(OR(B43 = "", D43= ""), "",(D43 - B43)/B43)</f>
        <v>#N/A</v>
      </c>
      <c r="G43" s="236" t="s">
        <v>49</v>
      </c>
      <c r="H43" s="240" t="str">
        <f t="shared" ref="H43:H45" si="30">IF(AND(B43 = "", D43= ""), "", AVERAGEIF(B43:D43,"&lt;&gt;0"))</f>
        <v>#N/A</v>
      </c>
      <c r="I43" s="216"/>
    </row>
    <row r="44">
      <c r="A44" s="234" t="s">
        <v>56</v>
      </c>
      <c r="B44" s="235" t="str">
        <f>VLOOKUP(I30,NOTAS!$B$7:$AL$26,9,FALSE)</f>
        <v>#N/A</v>
      </c>
      <c r="C44" s="236" t="s">
        <v>56</v>
      </c>
      <c r="D44" s="237" t="str">
        <f>VLOOKUP(I30,NOTAS!$B$7:$AL$26,27,FALSE)</f>
        <v>#N/A</v>
      </c>
      <c r="E44" s="238" t="s">
        <v>56</v>
      </c>
      <c r="F44" s="239" t="str">
        <f t="shared" si="29"/>
        <v>#N/A</v>
      </c>
      <c r="G44" s="236" t="s">
        <v>56</v>
      </c>
      <c r="H44" s="240" t="str">
        <f t="shared" si="30"/>
        <v>#N/A</v>
      </c>
      <c r="I44" s="216"/>
    </row>
    <row r="45">
      <c r="A45" s="234" t="s">
        <v>57</v>
      </c>
      <c r="B45" s="235" t="str">
        <f>IF(AND(B43 = "", B44= ""), "", AVERAGEIF(B43:B44,"&lt;&gt;0"))</f>
        <v>#N/A</v>
      </c>
      <c r="C45" s="236" t="s">
        <v>57</v>
      </c>
      <c r="D45" s="237" t="str">
        <f>IF(AND(D43 = "", D44= ""), "", AVERAGEIF(D43:D44,"&lt;&gt;0"))</f>
        <v>#N/A</v>
      </c>
      <c r="E45" s="238" t="s">
        <v>57</v>
      </c>
      <c r="F45" s="239" t="str">
        <f t="shared" si="29"/>
        <v>#N/A</v>
      </c>
      <c r="G45" s="236" t="s">
        <v>57</v>
      </c>
      <c r="H45" s="240" t="str">
        <f t="shared" si="30"/>
        <v>#N/A</v>
      </c>
      <c r="I45" s="216"/>
    </row>
    <row r="46">
      <c r="A46" s="230" t="s">
        <v>35</v>
      </c>
      <c r="B46" s="231"/>
      <c r="C46" s="232" t="s">
        <v>35</v>
      </c>
      <c r="D46" s="231"/>
      <c r="E46" s="232" t="s">
        <v>35</v>
      </c>
      <c r="F46" s="231"/>
      <c r="G46" s="232" t="s">
        <v>35</v>
      </c>
      <c r="H46" s="233"/>
      <c r="I46" s="216"/>
    </row>
    <row r="47">
      <c r="A47" s="234" t="s">
        <v>49</v>
      </c>
      <c r="B47" s="235" t="str">
        <f>VLOOKUP(I30,NOTAS!$B$7:$AL$26,11,FALSE)</f>
        <v>#N/A</v>
      </c>
      <c r="C47" s="236" t="s">
        <v>49</v>
      </c>
      <c r="D47" s="237" t="str">
        <f>VLOOKUP(I30,NOTAS!$B$7:$AL$26,29,FALSE)</f>
        <v>#N/A</v>
      </c>
      <c r="E47" s="238" t="s">
        <v>49</v>
      </c>
      <c r="F47" s="239" t="str">
        <f t="shared" ref="F47:F49" si="31">IF(OR(B47 = "", D47= ""), "",(D47 - B47)/B47)</f>
        <v>#N/A</v>
      </c>
      <c r="G47" s="236" t="s">
        <v>49</v>
      </c>
      <c r="H47" s="240" t="str">
        <f t="shared" ref="H47:H49" si="32">IF(AND(B47 = "", D47= ""), "", AVERAGEIF(B47:D47,"&lt;&gt;0"))</f>
        <v>#N/A</v>
      </c>
      <c r="I47" s="216"/>
    </row>
    <row r="48">
      <c r="A48" s="234" t="s">
        <v>56</v>
      </c>
      <c r="B48" s="235" t="str">
        <f>VLOOKUP(I30,NOTAS!$B$7:$AL$26,12,FALSE)</f>
        <v>#N/A</v>
      </c>
      <c r="C48" s="236" t="s">
        <v>56</v>
      </c>
      <c r="D48" s="237" t="str">
        <f>VLOOKUP(I30,NOTAS!$B$7:$AL$26,30,FALSE)</f>
        <v>#N/A</v>
      </c>
      <c r="E48" s="238" t="s">
        <v>56</v>
      </c>
      <c r="F48" s="239" t="str">
        <f t="shared" si="31"/>
        <v>#N/A</v>
      </c>
      <c r="G48" s="236" t="s">
        <v>56</v>
      </c>
      <c r="H48" s="240" t="str">
        <f t="shared" si="32"/>
        <v>#N/A</v>
      </c>
      <c r="I48" s="216"/>
    </row>
    <row r="49">
      <c r="A49" s="234" t="s">
        <v>57</v>
      </c>
      <c r="B49" s="235" t="str">
        <f>IF(AND(B47 = "", B48= ""), "", AVERAGEIF(B47:B48,"&lt;&gt;0"))</f>
        <v>#N/A</v>
      </c>
      <c r="C49" s="236" t="s">
        <v>57</v>
      </c>
      <c r="D49" s="237" t="str">
        <f>IF(AND(D47 = "", D48= ""), "", AVERAGEIF(D47:D48,"&lt;&gt;0"))</f>
        <v>#N/A</v>
      </c>
      <c r="E49" s="238" t="s">
        <v>57</v>
      </c>
      <c r="F49" s="239" t="str">
        <f t="shared" si="31"/>
        <v>#N/A</v>
      </c>
      <c r="G49" s="236" t="s">
        <v>57</v>
      </c>
      <c r="H49" s="240" t="str">
        <f t="shared" si="32"/>
        <v>#N/A</v>
      </c>
      <c r="I49" s="216"/>
    </row>
    <row r="50">
      <c r="A50" s="230" t="s">
        <v>60</v>
      </c>
      <c r="B50" s="231"/>
      <c r="C50" s="232" t="s">
        <v>60</v>
      </c>
      <c r="D50" s="231"/>
      <c r="E50" s="232" t="s">
        <v>60</v>
      </c>
      <c r="F50" s="231"/>
      <c r="G50" s="232" t="s">
        <v>60</v>
      </c>
      <c r="H50" s="233"/>
      <c r="I50" s="216"/>
    </row>
    <row r="51">
      <c r="A51" s="234" t="s">
        <v>61</v>
      </c>
      <c r="B51" s="235" t="str">
        <f>VLOOKUP(I30,NOTAS!$B$7:$AL$26,14,FALSE)</f>
        <v>#N/A</v>
      </c>
      <c r="C51" s="236" t="s">
        <v>61</v>
      </c>
      <c r="D51" s="237" t="str">
        <f>VLOOKUP(I30,NOTAS!$B$7:$AL$26,32,FALSE)</f>
        <v>#N/A</v>
      </c>
      <c r="E51" s="238" t="s">
        <v>61</v>
      </c>
      <c r="F51" s="239" t="str">
        <f t="shared" ref="F51:F53" si="33">IF(OR(B51 = "", D51= ""), "",(D51 - B51)/B51)</f>
        <v>#N/A</v>
      </c>
      <c r="G51" s="236" t="s">
        <v>61</v>
      </c>
      <c r="H51" s="240" t="str">
        <f t="shared" ref="H51:H53" si="34">IF(AND(B51 = "", D51= ""), "", AVERAGEIF(B51:D51,"&lt;&gt;0"))</f>
        <v>#N/A</v>
      </c>
      <c r="I51" s="216"/>
    </row>
    <row r="52">
      <c r="A52" s="234" t="s">
        <v>62</v>
      </c>
      <c r="B52" s="235" t="str">
        <f>VLOOKUP(I30,NOTAS!$B$7:$AL$26,15,FALSE)</f>
        <v>#N/A</v>
      </c>
      <c r="C52" s="236" t="s">
        <v>62</v>
      </c>
      <c r="D52" s="237" t="str">
        <f>VLOOKUP(I30,NOTAS!$B$7:$AL$26,33,FALSE)</f>
        <v>#N/A</v>
      </c>
      <c r="E52" s="238" t="s">
        <v>62</v>
      </c>
      <c r="F52" s="239" t="str">
        <f t="shared" si="33"/>
        <v>#N/A</v>
      </c>
      <c r="G52" s="236" t="s">
        <v>62</v>
      </c>
      <c r="H52" s="240" t="str">
        <f t="shared" si="34"/>
        <v>#N/A</v>
      </c>
      <c r="I52" s="216"/>
    </row>
    <row r="53">
      <c r="A53" s="234" t="s">
        <v>57</v>
      </c>
      <c r="B53" s="235" t="str">
        <f>IF(AND(B51 = "", B52= ""), "", AVERAGEIF(B51:B52,"&lt;&gt;0"))</f>
        <v>#N/A</v>
      </c>
      <c r="C53" s="236" t="s">
        <v>57</v>
      </c>
      <c r="D53" s="237" t="str">
        <f>IF(AND(D51 = "", D52= ""), "", AVERAGEIF(D51:D52,"&lt;&gt;0"))</f>
        <v>#N/A</v>
      </c>
      <c r="E53" s="238" t="s">
        <v>57</v>
      </c>
      <c r="F53" s="239" t="str">
        <f t="shared" si="33"/>
        <v>#N/A</v>
      </c>
      <c r="G53" s="236" t="s">
        <v>57</v>
      </c>
      <c r="H53" s="240" t="str">
        <f t="shared" si="34"/>
        <v>#N/A</v>
      </c>
      <c r="I53" s="216"/>
    </row>
    <row r="54">
      <c r="A54" s="230" t="s">
        <v>63</v>
      </c>
      <c r="B54" s="231"/>
      <c r="C54" s="232" t="s">
        <v>63</v>
      </c>
      <c r="D54" s="231"/>
      <c r="E54" s="232" t="s">
        <v>63</v>
      </c>
      <c r="F54" s="231"/>
      <c r="G54" s="232" t="s">
        <v>63</v>
      </c>
      <c r="H54" s="233"/>
      <c r="I54" s="216"/>
    </row>
    <row r="55">
      <c r="A55" s="234" t="s">
        <v>61</v>
      </c>
      <c r="B55" s="235" t="str">
        <f>VLOOKUP(I30,NOTAS!$B$7:$AL$26,17,FALSE)</f>
        <v>#N/A</v>
      </c>
      <c r="C55" s="236" t="s">
        <v>61</v>
      </c>
      <c r="D55" s="237" t="str">
        <f>VLOOKUP(I30,NOTAS!$B$7:$AL$26,35,FALSE)</f>
        <v>#N/A</v>
      </c>
      <c r="E55" s="238" t="s">
        <v>61</v>
      </c>
      <c r="F55" s="239" t="str">
        <f t="shared" ref="F55:F57" si="35">IF(OR(B55 = "", D55= ""), "",(D55 - B55)/B55)</f>
        <v>#N/A</v>
      </c>
      <c r="G55" s="236" t="s">
        <v>61</v>
      </c>
      <c r="H55" s="240" t="str">
        <f t="shared" ref="H55:H57" si="36">IF(AND(B55 = "", D55= ""), "", AVERAGEIF(B55:D55,"&lt;&gt;0"))</f>
        <v>#N/A</v>
      </c>
      <c r="I55" s="216"/>
    </row>
    <row r="56">
      <c r="A56" s="234" t="s">
        <v>62</v>
      </c>
      <c r="B56" s="235" t="str">
        <f>VLOOKUP(I30,NOTAS!$B$7:$AL$26,18,FALSE)</f>
        <v>#N/A</v>
      </c>
      <c r="C56" s="236" t="s">
        <v>62</v>
      </c>
      <c r="D56" s="237" t="str">
        <f>VLOOKUP(I30,NOTAS!$B$7:$AL$26,36,FALSE)</f>
        <v>#N/A</v>
      </c>
      <c r="E56" s="238" t="s">
        <v>62</v>
      </c>
      <c r="F56" s="239" t="str">
        <f t="shared" si="35"/>
        <v>#N/A</v>
      </c>
      <c r="G56" s="236" t="s">
        <v>62</v>
      </c>
      <c r="H56" s="240" t="str">
        <f t="shared" si="36"/>
        <v>#N/A</v>
      </c>
      <c r="I56" s="216"/>
    </row>
    <row r="57">
      <c r="A57" s="243" t="s">
        <v>57</v>
      </c>
      <c r="B57" s="244" t="str">
        <f>IF(AND(B55 = "", B56= ""), "", AVERAGEIF(B55:B56,"&lt;&gt;0"))</f>
        <v>#N/A</v>
      </c>
      <c r="C57" s="245" t="s">
        <v>57</v>
      </c>
      <c r="D57" s="246" t="str">
        <f>IF(AND(D55 = "", D56= ""), "", AVERAGEIF(D55:D56,"&lt;&gt;0"))</f>
        <v>#N/A</v>
      </c>
      <c r="E57" s="247" t="s">
        <v>57</v>
      </c>
      <c r="F57" s="248" t="str">
        <f t="shared" si="35"/>
        <v>#N/A</v>
      </c>
      <c r="G57" s="245" t="s">
        <v>57</v>
      </c>
      <c r="H57" s="249" t="str">
        <f t="shared" si="36"/>
        <v>#N/A</v>
      </c>
      <c r="I57" s="216"/>
    </row>
    <row r="58">
      <c r="A58" s="209"/>
      <c r="B58" s="209"/>
      <c r="C58" s="209"/>
      <c r="D58" s="209"/>
      <c r="E58" s="209"/>
      <c r="F58" s="208"/>
      <c r="G58" s="209"/>
      <c r="H58" s="209"/>
    </row>
    <row r="59">
      <c r="A59" s="210" t="str">
        <f>"Estatísticas de " &amp; NOTAS!$B$9</f>
        <v>Estatísticas de </v>
      </c>
      <c r="B59" s="211"/>
      <c r="C59" s="211"/>
      <c r="D59" s="211"/>
      <c r="E59" s="211"/>
      <c r="F59" s="211"/>
      <c r="G59" s="211"/>
      <c r="H59" s="211"/>
      <c r="I59" s="212" t="str">
        <f>NOTAS!$B$9</f>
        <v/>
      </c>
      <c r="J59" s="213"/>
    </row>
    <row r="60">
      <c r="A60" s="215"/>
      <c r="I60" s="216"/>
    </row>
    <row r="61">
      <c r="A61" s="220" t="s">
        <v>52</v>
      </c>
      <c r="B61" s="221"/>
      <c r="C61" s="222" t="s">
        <v>53</v>
      </c>
      <c r="D61" s="221"/>
      <c r="E61" s="222" t="s">
        <v>54</v>
      </c>
      <c r="F61" s="221"/>
      <c r="G61" s="222" t="s">
        <v>55</v>
      </c>
      <c r="H61" s="223"/>
      <c r="I61" s="216"/>
    </row>
    <row r="62">
      <c r="A62" s="217"/>
      <c r="B62" s="228"/>
      <c r="C62" s="229"/>
      <c r="D62" s="228"/>
      <c r="E62" s="229"/>
      <c r="F62" s="228"/>
      <c r="G62" s="229"/>
      <c r="H62" s="219"/>
      <c r="I62" s="216"/>
    </row>
    <row r="63">
      <c r="A63" s="230" t="s">
        <v>36</v>
      </c>
      <c r="B63" s="231"/>
      <c r="C63" s="232" t="s">
        <v>36</v>
      </c>
      <c r="D63" s="231"/>
      <c r="E63" s="232" t="s">
        <v>36</v>
      </c>
      <c r="F63" s="231"/>
      <c r="G63" s="232" t="s">
        <v>36</v>
      </c>
      <c r="H63" s="233"/>
      <c r="I63" s="216"/>
    </row>
    <row r="64">
      <c r="A64" s="234" t="s">
        <v>49</v>
      </c>
      <c r="B64" s="235" t="str">
        <f>VLOOKUP(I59,NOTAS!$B$7:$AL$26,2,FALSE)</f>
        <v>#N/A</v>
      </c>
      <c r="C64" s="236" t="s">
        <v>49</v>
      </c>
      <c r="D64" s="237" t="str">
        <f>VLOOKUP(I59,NOTAS!$B$7:$AL$26,20,FALSE)</f>
        <v>#N/A</v>
      </c>
      <c r="E64" s="238" t="s">
        <v>49</v>
      </c>
      <c r="F64" s="239" t="str">
        <f t="shared" ref="F64:F66" si="37">IF(OR(B64 = "", D64= ""), "",(D64 - B64)/B64)</f>
        <v>#N/A</v>
      </c>
      <c r="G64" s="236" t="s">
        <v>49</v>
      </c>
      <c r="H64" s="240" t="str">
        <f>IF(AND(B64 = "", D64= ""), "", AVERAGEIF(B64:D64,"&lt;&gt;0"))</f>
        <v>#N/A</v>
      </c>
      <c r="I64" s="216"/>
    </row>
    <row r="65">
      <c r="A65" s="234" t="s">
        <v>56</v>
      </c>
      <c r="B65" s="235" t="str">
        <f>VLOOKUP(I59,NOTAS!$B$7:$AL$26,3,FALSE)</f>
        <v>#N/A</v>
      </c>
      <c r="C65" s="236" t="s">
        <v>56</v>
      </c>
      <c r="D65" s="237" t="str">
        <f>VLOOKUP(I59,NOTAS!$B$7:$AL$26,21,FALSE)</f>
        <v>#N/A</v>
      </c>
      <c r="E65" s="238" t="s">
        <v>56</v>
      </c>
      <c r="F65" s="239" t="str">
        <f t="shared" si="37"/>
        <v>#N/A</v>
      </c>
      <c r="G65" s="236" t="s">
        <v>56</v>
      </c>
      <c r="H65" s="240" t="str">
        <f t="shared" ref="H65:H66" si="38">IF(OR(B65 = "", D65= ""), "", AVERAGEIF(B65:D65,"&lt;&gt;0"))</f>
        <v>#N/A</v>
      </c>
      <c r="I65" s="216"/>
    </row>
    <row r="66">
      <c r="A66" s="234" t="s">
        <v>57</v>
      </c>
      <c r="B66" s="235" t="str">
        <f>IF(AND(B64 = "", B65= ""), "", AVERAGEIF(B64:B65,"&lt;&gt;0"))</f>
        <v>#N/A</v>
      </c>
      <c r="C66" s="236" t="s">
        <v>57</v>
      </c>
      <c r="D66" s="237" t="str">
        <f>IF(AND(D64 = "", D65= ""), "", AVERAGEIF(D64:D65,"&lt;&gt;0"))</f>
        <v>#N/A</v>
      </c>
      <c r="E66" s="238" t="s">
        <v>57</v>
      </c>
      <c r="F66" s="239" t="str">
        <f t="shared" si="37"/>
        <v>#N/A</v>
      </c>
      <c r="G66" s="236" t="s">
        <v>57</v>
      </c>
      <c r="H66" s="240" t="str">
        <f t="shared" si="38"/>
        <v>#N/A</v>
      </c>
      <c r="I66" s="216"/>
    </row>
    <row r="67">
      <c r="A67" s="230" t="s">
        <v>58</v>
      </c>
      <c r="B67" s="231"/>
      <c r="C67" s="232" t="s">
        <v>58</v>
      </c>
      <c r="D67" s="231"/>
      <c r="E67" s="232" t="s">
        <v>58</v>
      </c>
      <c r="F67" s="231"/>
      <c r="G67" s="232" t="s">
        <v>58</v>
      </c>
      <c r="H67" s="233"/>
      <c r="I67" s="216"/>
    </row>
    <row r="68">
      <c r="A68" s="234" t="s">
        <v>49</v>
      </c>
      <c r="B68" s="235" t="str">
        <f>VLOOKUP(I59,NOTAS!$B$7:$AL$26,5,FALSE)</f>
        <v>#N/A</v>
      </c>
      <c r="C68" s="236" t="s">
        <v>49</v>
      </c>
      <c r="D68" s="237" t="str">
        <f>VLOOKUP(I59,NOTAS!$B$7:$AL$26,23,FALSE)</f>
        <v>#N/A</v>
      </c>
      <c r="E68" s="238" t="s">
        <v>49</v>
      </c>
      <c r="F68" s="239" t="str">
        <f t="shared" ref="F68:F70" si="39">IF(OR(B68 = "", D68= ""), "",(D68 - B68)/B68)</f>
        <v>#N/A</v>
      </c>
      <c r="G68" s="236" t="s">
        <v>49</v>
      </c>
      <c r="H68" s="240" t="str">
        <f t="shared" ref="H68:H70" si="40">IF(AND(B68 = "", D68= ""), "", AVERAGEIF(B68:D68,"&lt;&gt;0"))</f>
        <v>#N/A</v>
      </c>
      <c r="I68" s="216"/>
    </row>
    <row r="69">
      <c r="A69" s="234" t="s">
        <v>56</v>
      </c>
      <c r="B69" s="235" t="str">
        <f>VLOOKUP(I59,NOTAS!$B$7:$AL$26,6,FALSE)</f>
        <v>#N/A</v>
      </c>
      <c r="C69" s="236" t="s">
        <v>56</v>
      </c>
      <c r="D69" s="237" t="str">
        <f>VLOOKUP(I59,NOTAS!$B$7:$AL$26,24,FALSE)</f>
        <v>#N/A</v>
      </c>
      <c r="E69" s="238" t="s">
        <v>56</v>
      </c>
      <c r="F69" s="239" t="str">
        <f t="shared" si="39"/>
        <v>#N/A</v>
      </c>
      <c r="G69" s="236" t="s">
        <v>56</v>
      </c>
      <c r="H69" s="240" t="str">
        <f t="shared" si="40"/>
        <v>#N/A</v>
      </c>
      <c r="I69" s="216"/>
    </row>
    <row r="70">
      <c r="A70" s="234" t="s">
        <v>57</v>
      </c>
      <c r="B70" s="235" t="str">
        <f>IF(AND(B68 = "", B69= ""), "", AVERAGEIF(B68:B69,"&lt;&gt;0"))</f>
        <v>#N/A</v>
      </c>
      <c r="C70" s="236" t="s">
        <v>57</v>
      </c>
      <c r="D70" s="237" t="str">
        <f>IF(AND(D68 = "", D69= ""), "", AVERAGEIF(D68:D69,"&lt;&gt;0"))</f>
        <v>#N/A</v>
      </c>
      <c r="E70" s="238" t="s">
        <v>57</v>
      </c>
      <c r="F70" s="239" t="str">
        <f t="shared" si="39"/>
        <v>#N/A</v>
      </c>
      <c r="G70" s="236" t="s">
        <v>57</v>
      </c>
      <c r="H70" s="240" t="str">
        <f t="shared" si="40"/>
        <v>#N/A</v>
      </c>
      <c r="I70" s="216"/>
    </row>
    <row r="71">
      <c r="A71" s="230" t="s">
        <v>59</v>
      </c>
      <c r="B71" s="231"/>
      <c r="C71" s="232" t="s">
        <v>59</v>
      </c>
      <c r="D71" s="231"/>
      <c r="E71" s="232" t="s">
        <v>59</v>
      </c>
      <c r="F71" s="231"/>
      <c r="G71" s="232" t="s">
        <v>59</v>
      </c>
      <c r="H71" s="233"/>
      <c r="I71" s="216"/>
    </row>
    <row r="72">
      <c r="A72" s="234" t="s">
        <v>49</v>
      </c>
      <c r="B72" s="235" t="str">
        <f>VLOOKUP(I59,NOTAS!$B$7:$AL$26,8,FALSE)</f>
        <v>#N/A</v>
      </c>
      <c r="C72" s="236" t="s">
        <v>49</v>
      </c>
      <c r="D72" s="237" t="str">
        <f>VLOOKUP(I59,NOTAS!$B$7:$AL$26,26,FALSE)</f>
        <v>#N/A</v>
      </c>
      <c r="E72" s="238" t="s">
        <v>49</v>
      </c>
      <c r="F72" s="239" t="str">
        <f t="shared" ref="F72:F74" si="41">IF(OR(B72 = "", D72= ""), "",(D72 - B72)/B72)</f>
        <v>#N/A</v>
      </c>
      <c r="G72" s="236" t="s">
        <v>49</v>
      </c>
      <c r="H72" s="240" t="str">
        <f t="shared" ref="H72:H74" si="42">IF(AND(B72 = "", D72= ""), "", AVERAGEIF(B72:D72,"&lt;&gt;0"))</f>
        <v>#N/A</v>
      </c>
      <c r="I72" s="216"/>
    </row>
    <row r="73">
      <c r="A73" s="234" t="s">
        <v>56</v>
      </c>
      <c r="B73" s="235" t="str">
        <f>VLOOKUP(I59,NOTAS!$B$7:$AL$26,9,FALSE)</f>
        <v>#N/A</v>
      </c>
      <c r="C73" s="236" t="s">
        <v>56</v>
      </c>
      <c r="D73" s="237" t="str">
        <f>VLOOKUP(I59,NOTAS!$B$7:$AL$26,27,FALSE)</f>
        <v>#N/A</v>
      </c>
      <c r="E73" s="238" t="s">
        <v>56</v>
      </c>
      <c r="F73" s="239" t="str">
        <f t="shared" si="41"/>
        <v>#N/A</v>
      </c>
      <c r="G73" s="236" t="s">
        <v>56</v>
      </c>
      <c r="H73" s="240" t="str">
        <f t="shared" si="42"/>
        <v>#N/A</v>
      </c>
      <c r="I73" s="216"/>
    </row>
    <row r="74">
      <c r="A74" s="234" t="s">
        <v>57</v>
      </c>
      <c r="B74" s="235" t="str">
        <f>IF(AND(B72 = "", B73= ""), "", AVERAGEIF(B72:B73,"&lt;&gt;0"))</f>
        <v>#N/A</v>
      </c>
      <c r="C74" s="236" t="s">
        <v>57</v>
      </c>
      <c r="D74" s="237" t="str">
        <f>IF(AND(D72 = "", D73= ""), "", AVERAGEIF(D72:D73,"&lt;&gt;0"))</f>
        <v>#N/A</v>
      </c>
      <c r="E74" s="238" t="s">
        <v>57</v>
      </c>
      <c r="F74" s="239" t="str">
        <f t="shared" si="41"/>
        <v>#N/A</v>
      </c>
      <c r="G74" s="236" t="s">
        <v>57</v>
      </c>
      <c r="H74" s="240" t="str">
        <f t="shared" si="42"/>
        <v>#N/A</v>
      </c>
      <c r="I74" s="216"/>
    </row>
    <row r="75">
      <c r="A75" s="230" t="s">
        <v>35</v>
      </c>
      <c r="B75" s="231"/>
      <c r="C75" s="232" t="s">
        <v>35</v>
      </c>
      <c r="D75" s="231"/>
      <c r="E75" s="232" t="s">
        <v>35</v>
      </c>
      <c r="F75" s="231"/>
      <c r="G75" s="232" t="s">
        <v>35</v>
      </c>
      <c r="H75" s="233"/>
      <c r="I75" s="216"/>
    </row>
    <row r="76">
      <c r="A76" s="234" t="s">
        <v>49</v>
      </c>
      <c r="B76" s="235" t="str">
        <f>VLOOKUP(I59,NOTAS!$B$7:$AL$26,11,FALSE)</f>
        <v>#N/A</v>
      </c>
      <c r="C76" s="236" t="s">
        <v>49</v>
      </c>
      <c r="D76" s="237" t="str">
        <f>VLOOKUP(I59,NOTAS!$B$7:$AL$26,29,FALSE)</f>
        <v>#N/A</v>
      </c>
      <c r="E76" s="238" t="s">
        <v>49</v>
      </c>
      <c r="F76" s="239" t="str">
        <f t="shared" ref="F76:F78" si="43">IF(OR(B76 = "", D76= ""), "",(D76 - B76)/B76)</f>
        <v>#N/A</v>
      </c>
      <c r="G76" s="236" t="s">
        <v>49</v>
      </c>
      <c r="H76" s="240" t="str">
        <f t="shared" ref="H76:H78" si="44">IF(AND(B76 = "", D76= ""), "", AVERAGEIF(B76:D76,"&lt;&gt;0"))</f>
        <v>#N/A</v>
      </c>
      <c r="I76" s="216"/>
    </row>
    <row r="77">
      <c r="A77" s="234" t="s">
        <v>56</v>
      </c>
      <c r="B77" s="235" t="str">
        <f>VLOOKUP(I59,NOTAS!$B$7:$AL$26,12,FALSE)</f>
        <v>#N/A</v>
      </c>
      <c r="C77" s="236" t="s">
        <v>56</v>
      </c>
      <c r="D77" s="237" t="str">
        <f>VLOOKUP(I59,NOTAS!$B$7:$AL$26,30,FALSE)</f>
        <v>#N/A</v>
      </c>
      <c r="E77" s="238" t="s">
        <v>56</v>
      </c>
      <c r="F77" s="239" t="str">
        <f t="shared" si="43"/>
        <v>#N/A</v>
      </c>
      <c r="G77" s="236" t="s">
        <v>56</v>
      </c>
      <c r="H77" s="240" t="str">
        <f t="shared" si="44"/>
        <v>#N/A</v>
      </c>
      <c r="I77" s="216"/>
    </row>
    <row r="78">
      <c r="A78" s="234" t="s">
        <v>57</v>
      </c>
      <c r="B78" s="235" t="str">
        <f>IF(AND(B76 = "", B77= ""), "", AVERAGEIF(B76:B77,"&lt;&gt;0"))</f>
        <v>#N/A</v>
      </c>
      <c r="C78" s="236" t="s">
        <v>57</v>
      </c>
      <c r="D78" s="237" t="str">
        <f>IF(AND(D76 = "", D77= ""), "", AVERAGEIF(D76:D77,"&lt;&gt;0"))</f>
        <v>#N/A</v>
      </c>
      <c r="E78" s="238" t="s">
        <v>57</v>
      </c>
      <c r="F78" s="239" t="str">
        <f t="shared" si="43"/>
        <v>#N/A</v>
      </c>
      <c r="G78" s="236" t="s">
        <v>57</v>
      </c>
      <c r="H78" s="240" t="str">
        <f t="shared" si="44"/>
        <v>#N/A</v>
      </c>
      <c r="I78" s="216"/>
    </row>
    <row r="79">
      <c r="A79" s="230" t="s">
        <v>60</v>
      </c>
      <c r="B79" s="231"/>
      <c r="C79" s="232" t="s">
        <v>60</v>
      </c>
      <c r="D79" s="231"/>
      <c r="E79" s="232" t="s">
        <v>60</v>
      </c>
      <c r="F79" s="231"/>
      <c r="G79" s="232" t="s">
        <v>60</v>
      </c>
      <c r="H79" s="233"/>
      <c r="I79" s="216"/>
    </row>
    <row r="80">
      <c r="A80" s="234" t="s">
        <v>61</v>
      </c>
      <c r="B80" s="235" t="str">
        <f>VLOOKUP(I59,NOTAS!$B$7:$AL$26,14,FALSE)</f>
        <v>#N/A</v>
      </c>
      <c r="C80" s="236" t="s">
        <v>61</v>
      </c>
      <c r="D80" s="237" t="str">
        <f>VLOOKUP(I59,NOTAS!$B$7:$AL$26,32,FALSE)</f>
        <v>#N/A</v>
      </c>
      <c r="E80" s="238" t="s">
        <v>61</v>
      </c>
      <c r="F80" s="239" t="str">
        <f t="shared" ref="F80:F82" si="45">IF(OR(B80 = "", D80= ""), "",(D80 - B80)/B80)</f>
        <v>#N/A</v>
      </c>
      <c r="G80" s="236" t="s">
        <v>61</v>
      </c>
      <c r="H80" s="240" t="str">
        <f t="shared" ref="H80:H82" si="46">IF(AND(B80 = "", D80= ""), "", AVERAGEIF(B80:D80,"&lt;&gt;0"))</f>
        <v>#N/A</v>
      </c>
      <c r="I80" s="216"/>
    </row>
    <row r="81">
      <c r="A81" s="234" t="s">
        <v>62</v>
      </c>
      <c r="B81" s="235" t="str">
        <f>VLOOKUP(I59,NOTAS!$B$7:$AL$26,15,FALSE)</f>
        <v>#N/A</v>
      </c>
      <c r="C81" s="236" t="s">
        <v>62</v>
      </c>
      <c r="D81" s="237" t="str">
        <f>VLOOKUP(I59,NOTAS!$B$7:$AL$26,33,FALSE)</f>
        <v>#N/A</v>
      </c>
      <c r="E81" s="238" t="s">
        <v>62</v>
      </c>
      <c r="F81" s="239" t="str">
        <f t="shared" si="45"/>
        <v>#N/A</v>
      </c>
      <c r="G81" s="236" t="s">
        <v>62</v>
      </c>
      <c r="H81" s="240" t="str">
        <f t="shared" si="46"/>
        <v>#N/A</v>
      </c>
      <c r="I81" s="216"/>
    </row>
    <row r="82">
      <c r="A82" s="234" t="s">
        <v>57</v>
      </c>
      <c r="B82" s="235" t="str">
        <f>IF(AND(B80 = "", B81= ""), "", AVERAGEIF(B80:B81,"&lt;&gt;0"))</f>
        <v>#N/A</v>
      </c>
      <c r="C82" s="236" t="s">
        <v>57</v>
      </c>
      <c r="D82" s="237" t="str">
        <f>IF(AND(D80 = "", D81= ""), "", AVERAGEIF(D80:D81,"&lt;&gt;0"))</f>
        <v>#N/A</v>
      </c>
      <c r="E82" s="238" t="s">
        <v>57</v>
      </c>
      <c r="F82" s="239" t="str">
        <f t="shared" si="45"/>
        <v>#N/A</v>
      </c>
      <c r="G82" s="236" t="s">
        <v>57</v>
      </c>
      <c r="H82" s="240" t="str">
        <f t="shared" si="46"/>
        <v>#N/A</v>
      </c>
      <c r="I82" s="216"/>
    </row>
    <row r="83">
      <c r="A83" s="230" t="s">
        <v>63</v>
      </c>
      <c r="B83" s="231"/>
      <c r="C83" s="232" t="s">
        <v>63</v>
      </c>
      <c r="D83" s="231"/>
      <c r="E83" s="232" t="s">
        <v>63</v>
      </c>
      <c r="F83" s="231"/>
      <c r="G83" s="232" t="s">
        <v>63</v>
      </c>
      <c r="H83" s="233"/>
      <c r="I83" s="216"/>
    </row>
    <row r="84">
      <c r="A84" s="234" t="s">
        <v>61</v>
      </c>
      <c r="B84" s="235" t="str">
        <f>VLOOKUP(I59,NOTAS!$B$7:$AL$26,17,FALSE)</f>
        <v>#N/A</v>
      </c>
      <c r="C84" s="236" t="s">
        <v>61</v>
      </c>
      <c r="D84" s="237" t="str">
        <f>VLOOKUP(I59,NOTAS!$B$7:$AL$26,35,FALSE)</f>
        <v>#N/A</v>
      </c>
      <c r="E84" s="238" t="s">
        <v>61</v>
      </c>
      <c r="F84" s="239" t="str">
        <f t="shared" ref="F84:F86" si="47">IF(OR(B84 = "", D84= ""), "",(D84 - B84)/B84)</f>
        <v>#N/A</v>
      </c>
      <c r="G84" s="236" t="s">
        <v>61</v>
      </c>
      <c r="H84" s="240" t="str">
        <f t="shared" ref="H84:H86" si="48">IF(AND(B84 = "", D84= ""), "", AVERAGEIF(B84:D84,"&lt;&gt;0"))</f>
        <v>#N/A</v>
      </c>
      <c r="I84" s="216"/>
    </row>
    <row r="85">
      <c r="A85" s="234" t="s">
        <v>62</v>
      </c>
      <c r="B85" s="235" t="str">
        <f>VLOOKUP(I59,NOTAS!$B$7:$AL$26,18,FALSE)</f>
        <v>#N/A</v>
      </c>
      <c r="C85" s="236" t="s">
        <v>62</v>
      </c>
      <c r="D85" s="237" t="str">
        <f>VLOOKUP(I59,NOTAS!$B$7:$AL$26,36,FALSE)</f>
        <v>#N/A</v>
      </c>
      <c r="E85" s="238" t="s">
        <v>62</v>
      </c>
      <c r="F85" s="239" t="str">
        <f t="shared" si="47"/>
        <v>#N/A</v>
      </c>
      <c r="G85" s="236" t="s">
        <v>62</v>
      </c>
      <c r="H85" s="240" t="str">
        <f t="shared" si="48"/>
        <v>#N/A</v>
      </c>
      <c r="I85" s="216"/>
    </row>
    <row r="86">
      <c r="A86" s="243" t="s">
        <v>57</v>
      </c>
      <c r="B86" s="244" t="str">
        <f>IF(AND(B84 = "", B85= ""), "", AVERAGEIF(B84:B85,"&lt;&gt;0"))</f>
        <v>#N/A</v>
      </c>
      <c r="C86" s="245" t="s">
        <v>57</v>
      </c>
      <c r="D86" s="246" t="str">
        <f>IF(AND(D84 = "", D85= ""), "", AVERAGEIF(D84:D85,"&lt;&gt;0"))</f>
        <v>#N/A</v>
      </c>
      <c r="E86" s="247" t="s">
        <v>57</v>
      </c>
      <c r="F86" s="248" t="str">
        <f t="shared" si="47"/>
        <v>#N/A</v>
      </c>
      <c r="G86" s="245" t="s">
        <v>57</v>
      </c>
      <c r="H86" s="249" t="str">
        <f t="shared" si="48"/>
        <v>#N/A</v>
      </c>
      <c r="I86" s="216"/>
    </row>
    <row r="87">
      <c r="A87" s="209"/>
      <c r="B87" s="209"/>
      <c r="C87" s="209"/>
      <c r="D87" s="209"/>
      <c r="E87" s="209"/>
      <c r="F87" s="208"/>
      <c r="G87" s="209"/>
      <c r="H87" s="209"/>
    </row>
    <row r="88">
      <c r="A88" s="210" t="str">
        <f>"Estatísticas de " &amp; NOTAS!$B$10</f>
        <v>Estatísticas de </v>
      </c>
      <c r="B88" s="211"/>
      <c r="C88" s="211"/>
      <c r="D88" s="211"/>
      <c r="E88" s="211"/>
      <c r="F88" s="211"/>
      <c r="G88" s="211"/>
      <c r="H88" s="211"/>
      <c r="I88" s="212" t="str">
        <f>NOTAS!$B$10</f>
        <v/>
      </c>
      <c r="J88" s="213"/>
    </row>
    <row r="89">
      <c r="A89" s="215"/>
      <c r="I89" s="216"/>
    </row>
    <row r="90">
      <c r="A90" s="220" t="s">
        <v>52</v>
      </c>
      <c r="B90" s="221"/>
      <c r="C90" s="222" t="s">
        <v>53</v>
      </c>
      <c r="D90" s="221"/>
      <c r="E90" s="222" t="s">
        <v>54</v>
      </c>
      <c r="F90" s="221"/>
      <c r="G90" s="222" t="s">
        <v>55</v>
      </c>
      <c r="H90" s="223"/>
      <c r="I90" s="216"/>
    </row>
    <row r="91">
      <c r="A91" s="217"/>
      <c r="B91" s="228"/>
      <c r="C91" s="229"/>
      <c r="D91" s="228"/>
      <c r="E91" s="229"/>
      <c r="F91" s="228"/>
      <c r="G91" s="229"/>
      <c r="H91" s="219"/>
      <c r="I91" s="216"/>
    </row>
    <row r="92">
      <c r="A92" s="230" t="s">
        <v>36</v>
      </c>
      <c r="B92" s="231"/>
      <c r="C92" s="232" t="s">
        <v>36</v>
      </c>
      <c r="D92" s="231"/>
      <c r="E92" s="232" t="s">
        <v>36</v>
      </c>
      <c r="F92" s="231"/>
      <c r="G92" s="232" t="s">
        <v>36</v>
      </c>
      <c r="H92" s="233"/>
      <c r="I92" s="216"/>
    </row>
    <row r="93">
      <c r="A93" s="234" t="s">
        <v>49</v>
      </c>
      <c r="B93" s="235" t="str">
        <f>VLOOKUP(I88,NOTAS!$B$7:$AL$26,2,FALSE)</f>
        <v>#N/A</v>
      </c>
      <c r="C93" s="236" t="s">
        <v>49</v>
      </c>
      <c r="D93" s="237" t="str">
        <f>VLOOKUP(I88,NOTAS!$B$7:$AL$26,20,FALSE)</f>
        <v>#N/A</v>
      </c>
      <c r="E93" s="238" t="s">
        <v>49</v>
      </c>
      <c r="F93" s="239" t="str">
        <f t="shared" ref="F93:F95" si="49">IF(OR(B93 = "", D93= ""), "",(D93 - B93)/B93)</f>
        <v>#N/A</v>
      </c>
      <c r="G93" s="236" t="s">
        <v>49</v>
      </c>
      <c r="H93" s="240" t="str">
        <f>IF(AND(B93 = "", D93= ""), "", AVERAGEIF(B93:D93,"&lt;&gt;0"))</f>
        <v>#N/A</v>
      </c>
      <c r="I93" s="216"/>
    </row>
    <row r="94">
      <c r="A94" s="234" t="s">
        <v>56</v>
      </c>
      <c r="B94" s="235" t="str">
        <f>VLOOKUP(I88,NOTAS!$B$7:$AL$26,3,FALSE)</f>
        <v>#N/A</v>
      </c>
      <c r="C94" s="236" t="s">
        <v>56</v>
      </c>
      <c r="D94" s="237" t="str">
        <f>VLOOKUP(I88,NOTAS!$B$7:$AL$26,21,FALSE)</f>
        <v>#N/A</v>
      </c>
      <c r="E94" s="238" t="s">
        <v>56</v>
      </c>
      <c r="F94" s="239" t="str">
        <f t="shared" si="49"/>
        <v>#N/A</v>
      </c>
      <c r="G94" s="236" t="s">
        <v>56</v>
      </c>
      <c r="H94" s="240" t="str">
        <f t="shared" ref="H94:H95" si="50">IF(OR(B94 = "", D94= ""), "", AVERAGEIF(B94:D94,"&lt;&gt;0"))</f>
        <v>#N/A</v>
      </c>
      <c r="I94" s="216"/>
    </row>
    <row r="95">
      <c r="A95" s="234" t="s">
        <v>57</v>
      </c>
      <c r="B95" s="235" t="str">
        <f>IF(AND(B93 = "", B94= ""), "", AVERAGEIF(B93:B94,"&lt;&gt;0"))</f>
        <v>#N/A</v>
      </c>
      <c r="C95" s="236" t="s">
        <v>57</v>
      </c>
      <c r="D95" s="237" t="str">
        <f>IF(AND(D93 = "", D94= ""), "", AVERAGEIF(D93:D94,"&lt;&gt;0"))</f>
        <v>#N/A</v>
      </c>
      <c r="E95" s="238" t="s">
        <v>57</v>
      </c>
      <c r="F95" s="239" t="str">
        <f t="shared" si="49"/>
        <v>#N/A</v>
      </c>
      <c r="G95" s="236" t="s">
        <v>57</v>
      </c>
      <c r="H95" s="240" t="str">
        <f t="shared" si="50"/>
        <v>#N/A</v>
      </c>
      <c r="I95" s="216"/>
    </row>
    <row r="96">
      <c r="A96" s="230" t="s">
        <v>58</v>
      </c>
      <c r="B96" s="231"/>
      <c r="C96" s="232" t="s">
        <v>58</v>
      </c>
      <c r="D96" s="231"/>
      <c r="E96" s="232" t="s">
        <v>58</v>
      </c>
      <c r="F96" s="231"/>
      <c r="G96" s="232" t="s">
        <v>58</v>
      </c>
      <c r="H96" s="233"/>
      <c r="I96" s="216"/>
    </row>
    <row r="97">
      <c r="A97" s="234" t="s">
        <v>49</v>
      </c>
      <c r="B97" s="235" t="str">
        <f>VLOOKUP(I88,NOTAS!$B$7:$AL$26,5,FALSE)</f>
        <v>#N/A</v>
      </c>
      <c r="C97" s="236" t="s">
        <v>49</v>
      </c>
      <c r="D97" s="237" t="str">
        <f>VLOOKUP(I88,NOTAS!$B$7:$AL$26,23,FALSE)</f>
        <v>#N/A</v>
      </c>
      <c r="E97" s="238" t="s">
        <v>49</v>
      </c>
      <c r="F97" s="239" t="str">
        <f t="shared" ref="F97:F99" si="51">IF(OR(B97 = "", D97= ""), "",(D97 - B97)/B97)</f>
        <v>#N/A</v>
      </c>
      <c r="G97" s="236" t="s">
        <v>49</v>
      </c>
      <c r="H97" s="240" t="str">
        <f t="shared" ref="H97:H99" si="52">IF(AND(B97 = "", D97= ""), "", AVERAGEIF(B97:D97,"&lt;&gt;0"))</f>
        <v>#N/A</v>
      </c>
      <c r="I97" s="216"/>
    </row>
    <row r="98">
      <c r="A98" s="234" t="s">
        <v>56</v>
      </c>
      <c r="B98" s="235" t="str">
        <f>VLOOKUP(I88,NOTAS!$B$7:$AL$26,6,FALSE)</f>
        <v>#N/A</v>
      </c>
      <c r="C98" s="236" t="s">
        <v>56</v>
      </c>
      <c r="D98" s="237" t="str">
        <f>VLOOKUP(I88,NOTAS!$B$7:$AL$26,24,FALSE)</f>
        <v>#N/A</v>
      </c>
      <c r="E98" s="238" t="s">
        <v>56</v>
      </c>
      <c r="F98" s="239" t="str">
        <f t="shared" si="51"/>
        <v>#N/A</v>
      </c>
      <c r="G98" s="236" t="s">
        <v>56</v>
      </c>
      <c r="H98" s="240" t="str">
        <f t="shared" si="52"/>
        <v>#N/A</v>
      </c>
      <c r="I98" s="216"/>
    </row>
    <row r="99">
      <c r="A99" s="234" t="s">
        <v>57</v>
      </c>
      <c r="B99" s="235" t="str">
        <f>IF(AND(B97 = "", B98= ""), "", AVERAGEIF(B97:B98,"&lt;&gt;0"))</f>
        <v>#N/A</v>
      </c>
      <c r="C99" s="236" t="s">
        <v>57</v>
      </c>
      <c r="D99" s="237" t="str">
        <f>IF(AND(D97 = "", D98= ""), "", AVERAGEIF(D97:D98,"&lt;&gt;0"))</f>
        <v>#N/A</v>
      </c>
      <c r="E99" s="238" t="s">
        <v>57</v>
      </c>
      <c r="F99" s="239" t="str">
        <f t="shared" si="51"/>
        <v>#N/A</v>
      </c>
      <c r="G99" s="236" t="s">
        <v>57</v>
      </c>
      <c r="H99" s="240" t="str">
        <f t="shared" si="52"/>
        <v>#N/A</v>
      </c>
      <c r="I99" s="216"/>
    </row>
    <row r="100">
      <c r="A100" s="230" t="s">
        <v>59</v>
      </c>
      <c r="B100" s="231"/>
      <c r="C100" s="232" t="s">
        <v>59</v>
      </c>
      <c r="D100" s="231"/>
      <c r="E100" s="232" t="s">
        <v>59</v>
      </c>
      <c r="F100" s="231"/>
      <c r="G100" s="232" t="s">
        <v>59</v>
      </c>
      <c r="H100" s="233"/>
      <c r="I100" s="216"/>
    </row>
    <row r="101">
      <c r="A101" s="234" t="s">
        <v>49</v>
      </c>
      <c r="B101" s="235" t="str">
        <f>VLOOKUP(I88,NOTAS!$B$7:$AL$26,8,FALSE)</f>
        <v>#N/A</v>
      </c>
      <c r="C101" s="236" t="s">
        <v>49</v>
      </c>
      <c r="D101" s="237" t="str">
        <f>VLOOKUP(I88,NOTAS!$B$7:$AL$26,26,FALSE)</f>
        <v>#N/A</v>
      </c>
      <c r="E101" s="238" t="s">
        <v>49</v>
      </c>
      <c r="F101" s="239" t="str">
        <f t="shared" ref="F101:F103" si="53">IF(OR(B101 = "", D101= ""), "",(D101 - B101)/B101)</f>
        <v>#N/A</v>
      </c>
      <c r="G101" s="236" t="s">
        <v>49</v>
      </c>
      <c r="H101" s="240" t="str">
        <f t="shared" ref="H101:H103" si="54">IF(AND(B101 = "", D101= ""), "", AVERAGEIF(B101:D101,"&lt;&gt;0"))</f>
        <v>#N/A</v>
      </c>
      <c r="I101" s="216"/>
    </row>
    <row r="102">
      <c r="A102" s="234" t="s">
        <v>56</v>
      </c>
      <c r="B102" s="235" t="str">
        <f>VLOOKUP(I88,NOTAS!$B$7:$AL$26,9,FALSE)</f>
        <v>#N/A</v>
      </c>
      <c r="C102" s="236" t="s">
        <v>56</v>
      </c>
      <c r="D102" s="237" t="str">
        <f>VLOOKUP(I88,NOTAS!$B$7:$AL$26,27,FALSE)</f>
        <v>#N/A</v>
      </c>
      <c r="E102" s="238" t="s">
        <v>56</v>
      </c>
      <c r="F102" s="239" t="str">
        <f t="shared" si="53"/>
        <v>#N/A</v>
      </c>
      <c r="G102" s="236" t="s">
        <v>56</v>
      </c>
      <c r="H102" s="240" t="str">
        <f t="shared" si="54"/>
        <v>#N/A</v>
      </c>
      <c r="I102" s="216"/>
    </row>
    <row r="103">
      <c r="A103" s="234" t="s">
        <v>57</v>
      </c>
      <c r="B103" s="235" t="str">
        <f>IF(AND(B101 = "", B102= ""), "", AVERAGEIF(B101:B102,"&lt;&gt;0"))</f>
        <v>#N/A</v>
      </c>
      <c r="C103" s="236" t="s">
        <v>57</v>
      </c>
      <c r="D103" s="237" t="str">
        <f>IF(AND(D101 = "", D102= ""), "", AVERAGEIF(D101:D102,"&lt;&gt;0"))</f>
        <v>#N/A</v>
      </c>
      <c r="E103" s="238" t="s">
        <v>57</v>
      </c>
      <c r="F103" s="239" t="str">
        <f t="shared" si="53"/>
        <v>#N/A</v>
      </c>
      <c r="G103" s="236" t="s">
        <v>57</v>
      </c>
      <c r="H103" s="240" t="str">
        <f t="shared" si="54"/>
        <v>#N/A</v>
      </c>
      <c r="I103" s="216"/>
    </row>
    <row r="104">
      <c r="A104" s="230" t="s">
        <v>35</v>
      </c>
      <c r="B104" s="231"/>
      <c r="C104" s="232" t="s">
        <v>35</v>
      </c>
      <c r="D104" s="231"/>
      <c r="E104" s="232" t="s">
        <v>35</v>
      </c>
      <c r="F104" s="231"/>
      <c r="G104" s="232" t="s">
        <v>35</v>
      </c>
      <c r="H104" s="233"/>
      <c r="I104" s="216"/>
    </row>
    <row r="105">
      <c r="A105" s="234" t="s">
        <v>49</v>
      </c>
      <c r="B105" s="235" t="str">
        <f>VLOOKUP(I88,NOTAS!$B$7:$AL$26,11,FALSE)</f>
        <v>#N/A</v>
      </c>
      <c r="C105" s="236" t="s">
        <v>49</v>
      </c>
      <c r="D105" s="237" t="str">
        <f>VLOOKUP(I88,NOTAS!$B$7:$AL$26,29,FALSE)</f>
        <v>#N/A</v>
      </c>
      <c r="E105" s="238" t="s">
        <v>49</v>
      </c>
      <c r="F105" s="239" t="str">
        <f t="shared" ref="F105:F107" si="55">IF(OR(B105 = "", D105= ""), "",(D105 - B105)/B105)</f>
        <v>#N/A</v>
      </c>
      <c r="G105" s="236" t="s">
        <v>49</v>
      </c>
      <c r="H105" s="240" t="str">
        <f t="shared" ref="H105:H107" si="56">IF(AND(B105 = "", D105= ""), "", AVERAGEIF(B105:D105,"&lt;&gt;0"))</f>
        <v>#N/A</v>
      </c>
      <c r="I105" s="216"/>
    </row>
    <row r="106">
      <c r="A106" s="234" t="s">
        <v>56</v>
      </c>
      <c r="B106" s="235" t="str">
        <f>VLOOKUP(I88,NOTAS!$B$7:$AL$26,12,FALSE)</f>
        <v>#N/A</v>
      </c>
      <c r="C106" s="236" t="s">
        <v>56</v>
      </c>
      <c r="D106" s="237" t="str">
        <f>VLOOKUP(I88,NOTAS!$B$7:$AL$26,30,FALSE)</f>
        <v>#N/A</v>
      </c>
      <c r="E106" s="238" t="s">
        <v>56</v>
      </c>
      <c r="F106" s="239" t="str">
        <f t="shared" si="55"/>
        <v>#N/A</v>
      </c>
      <c r="G106" s="236" t="s">
        <v>56</v>
      </c>
      <c r="H106" s="240" t="str">
        <f t="shared" si="56"/>
        <v>#N/A</v>
      </c>
      <c r="I106" s="216"/>
    </row>
    <row r="107">
      <c r="A107" s="234" t="s">
        <v>57</v>
      </c>
      <c r="B107" s="235" t="str">
        <f>IF(AND(B105 = "", B106= ""), "", AVERAGEIF(B105:B106,"&lt;&gt;0"))</f>
        <v>#N/A</v>
      </c>
      <c r="C107" s="236" t="s">
        <v>57</v>
      </c>
      <c r="D107" s="237" t="str">
        <f>IF(AND(D105 = "", D106= ""), "", AVERAGEIF(D105:D106,"&lt;&gt;0"))</f>
        <v>#N/A</v>
      </c>
      <c r="E107" s="238" t="s">
        <v>57</v>
      </c>
      <c r="F107" s="239" t="str">
        <f t="shared" si="55"/>
        <v>#N/A</v>
      </c>
      <c r="G107" s="236" t="s">
        <v>57</v>
      </c>
      <c r="H107" s="240" t="str">
        <f t="shared" si="56"/>
        <v>#N/A</v>
      </c>
      <c r="I107" s="216"/>
    </row>
    <row r="108">
      <c r="A108" s="230" t="s">
        <v>60</v>
      </c>
      <c r="B108" s="231"/>
      <c r="C108" s="232" t="s">
        <v>60</v>
      </c>
      <c r="D108" s="231"/>
      <c r="E108" s="232" t="s">
        <v>60</v>
      </c>
      <c r="F108" s="231"/>
      <c r="G108" s="232" t="s">
        <v>60</v>
      </c>
      <c r="H108" s="233"/>
      <c r="I108" s="216"/>
    </row>
    <row r="109">
      <c r="A109" s="234" t="s">
        <v>61</v>
      </c>
      <c r="B109" s="235" t="str">
        <f>VLOOKUP(I88,NOTAS!$B$7:$AL$26,14,FALSE)</f>
        <v>#N/A</v>
      </c>
      <c r="C109" s="236" t="s">
        <v>61</v>
      </c>
      <c r="D109" s="237" t="str">
        <f>VLOOKUP(I88,NOTAS!$B$7:$AL$26,32,FALSE)</f>
        <v>#N/A</v>
      </c>
      <c r="E109" s="238" t="s">
        <v>61</v>
      </c>
      <c r="F109" s="239" t="str">
        <f t="shared" ref="F109:F111" si="57">IF(OR(B109 = "", D109= ""), "",(D109 - B109)/B109)</f>
        <v>#N/A</v>
      </c>
      <c r="G109" s="236" t="s">
        <v>61</v>
      </c>
      <c r="H109" s="240" t="str">
        <f t="shared" ref="H109:H111" si="58">IF(AND(B109 = "", D109= ""), "", AVERAGEIF(B109:D109,"&lt;&gt;0"))</f>
        <v>#N/A</v>
      </c>
      <c r="I109" s="216"/>
    </row>
    <row r="110">
      <c r="A110" s="234" t="s">
        <v>62</v>
      </c>
      <c r="B110" s="235" t="str">
        <f>VLOOKUP(I88,NOTAS!$B$7:$AL$26,15,FALSE)</f>
        <v>#N/A</v>
      </c>
      <c r="C110" s="236" t="s">
        <v>62</v>
      </c>
      <c r="D110" s="237" t="str">
        <f>VLOOKUP(I88,NOTAS!$B$7:$AL$26,33,FALSE)</f>
        <v>#N/A</v>
      </c>
      <c r="E110" s="238" t="s">
        <v>62</v>
      </c>
      <c r="F110" s="239" t="str">
        <f t="shared" si="57"/>
        <v>#N/A</v>
      </c>
      <c r="G110" s="236" t="s">
        <v>62</v>
      </c>
      <c r="H110" s="240" t="str">
        <f t="shared" si="58"/>
        <v>#N/A</v>
      </c>
      <c r="I110" s="216"/>
    </row>
    <row r="111">
      <c r="A111" s="234" t="s">
        <v>57</v>
      </c>
      <c r="B111" s="235" t="str">
        <f>IF(AND(B109 = "", B110= ""), "", AVERAGEIF(B109:B110,"&lt;&gt;0"))</f>
        <v>#N/A</v>
      </c>
      <c r="C111" s="236" t="s">
        <v>57</v>
      </c>
      <c r="D111" s="237" t="str">
        <f>IF(AND(D109 = "", D110= ""), "", AVERAGEIF(D109:D110,"&lt;&gt;0"))</f>
        <v>#N/A</v>
      </c>
      <c r="E111" s="238" t="s">
        <v>57</v>
      </c>
      <c r="F111" s="239" t="str">
        <f t="shared" si="57"/>
        <v>#N/A</v>
      </c>
      <c r="G111" s="236" t="s">
        <v>57</v>
      </c>
      <c r="H111" s="240" t="str">
        <f t="shared" si="58"/>
        <v>#N/A</v>
      </c>
      <c r="I111" s="216"/>
    </row>
    <row r="112">
      <c r="A112" s="230" t="s">
        <v>63</v>
      </c>
      <c r="B112" s="231"/>
      <c r="C112" s="232" t="s">
        <v>63</v>
      </c>
      <c r="D112" s="231"/>
      <c r="E112" s="232" t="s">
        <v>63</v>
      </c>
      <c r="F112" s="231"/>
      <c r="G112" s="232" t="s">
        <v>63</v>
      </c>
      <c r="H112" s="233"/>
      <c r="I112" s="216"/>
    </row>
    <row r="113">
      <c r="A113" s="234" t="s">
        <v>61</v>
      </c>
      <c r="B113" s="235" t="str">
        <f>VLOOKUP(I88,NOTAS!$B$7:$AL$26,17,FALSE)</f>
        <v>#N/A</v>
      </c>
      <c r="C113" s="236" t="s">
        <v>61</v>
      </c>
      <c r="D113" s="237" t="str">
        <f>VLOOKUP(I88,NOTAS!$B$7:$AL$26,35,FALSE)</f>
        <v>#N/A</v>
      </c>
      <c r="E113" s="238" t="s">
        <v>61</v>
      </c>
      <c r="F113" s="239" t="str">
        <f t="shared" ref="F113:F115" si="59">IF(OR(B113 = "", D113= ""), "",(D113 - B113)/B113)</f>
        <v>#N/A</v>
      </c>
      <c r="G113" s="236" t="s">
        <v>61</v>
      </c>
      <c r="H113" s="240" t="str">
        <f t="shared" ref="H113:H115" si="60">IF(AND(B113 = "", D113= ""), "", AVERAGEIF(B113:D113,"&lt;&gt;0"))</f>
        <v>#N/A</v>
      </c>
      <c r="I113" s="216"/>
    </row>
    <row r="114">
      <c r="A114" s="234" t="s">
        <v>62</v>
      </c>
      <c r="B114" s="235" t="str">
        <f>VLOOKUP(I88,NOTAS!$B$7:$AL$26,18,FALSE)</f>
        <v>#N/A</v>
      </c>
      <c r="C114" s="236" t="s">
        <v>62</v>
      </c>
      <c r="D114" s="237" t="str">
        <f>VLOOKUP(I88,NOTAS!$B$7:$AL$26,36,FALSE)</f>
        <v>#N/A</v>
      </c>
      <c r="E114" s="238" t="s">
        <v>62</v>
      </c>
      <c r="F114" s="239" t="str">
        <f t="shared" si="59"/>
        <v>#N/A</v>
      </c>
      <c r="G114" s="236" t="s">
        <v>62</v>
      </c>
      <c r="H114" s="240" t="str">
        <f t="shared" si="60"/>
        <v>#N/A</v>
      </c>
      <c r="I114" s="216"/>
    </row>
    <row r="115">
      <c r="A115" s="243" t="s">
        <v>57</v>
      </c>
      <c r="B115" s="244" t="str">
        <f>IF(AND(B113 = "", B114= ""), "", AVERAGEIF(B113:B114,"&lt;&gt;0"))</f>
        <v>#N/A</v>
      </c>
      <c r="C115" s="245" t="s">
        <v>57</v>
      </c>
      <c r="D115" s="246" t="str">
        <f>IF(AND(D113 = "", D114= ""), "", AVERAGEIF(D113:D114,"&lt;&gt;0"))</f>
        <v>#N/A</v>
      </c>
      <c r="E115" s="247" t="s">
        <v>57</v>
      </c>
      <c r="F115" s="248" t="str">
        <f t="shared" si="59"/>
        <v>#N/A</v>
      </c>
      <c r="G115" s="245" t="s">
        <v>57</v>
      </c>
      <c r="H115" s="249" t="str">
        <f t="shared" si="60"/>
        <v>#N/A</v>
      </c>
      <c r="I115" s="216"/>
    </row>
    <row r="116">
      <c r="A116" s="209"/>
      <c r="B116" s="209"/>
      <c r="C116" s="209"/>
      <c r="D116" s="209"/>
      <c r="E116" s="209"/>
      <c r="F116" s="208"/>
      <c r="G116" s="209"/>
      <c r="H116" s="209"/>
    </row>
    <row r="117">
      <c r="A117" s="210" t="str">
        <f>"Estatísticas de " &amp; NOTAS!$B$11</f>
        <v>Estatísticas de </v>
      </c>
      <c r="B117" s="211"/>
      <c r="C117" s="211"/>
      <c r="D117" s="211"/>
      <c r="E117" s="211"/>
      <c r="F117" s="211"/>
      <c r="G117" s="211"/>
      <c r="H117" s="211"/>
      <c r="I117" s="212" t="str">
        <f>NOTAS!$B$11</f>
        <v/>
      </c>
      <c r="J117" s="213"/>
    </row>
    <row r="118">
      <c r="A118" s="215"/>
      <c r="I118" s="216"/>
    </row>
    <row r="119">
      <c r="A119" s="220" t="s">
        <v>52</v>
      </c>
      <c r="B119" s="221"/>
      <c r="C119" s="222" t="s">
        <v>53</v>
      </c>
      <c r="D119" s="221"/>
      <c r="E119" s="222" t="s">
        <v>54</v>
      </c>
      <c r="F119" s="221"/>
      <c r="G119" s="222" t="s">
        <v>55</v>
      </c>
      <c r="H119" s="223"/>
      <c r="I119" s="216"/>
    </row>
    <row r="120">
      <c r="A120" s="217"/>
      <c r="B120" s="228"/>
      <c r="C120" s="229"/>
      <c r="D120" s="228"/>
      <c r="E120" s="229"/>
      <c r="F120" s="228"/>
      <c r="G120" s="229"/>
      <c r="H120" s="219"/>
      <c r="I120" s="216"/>
    </row>
    <row r="121">
      <c r="A121" s="230" t="s">
        <v>36</v>
      </c>
      <c r="B121" s="231"/>
      <c r="C121" s="232" t="s">
        <v>36</v>
      </c>
      <c r="D121" s="231"/>
      <c r="E121" s="232" t="s">
        <v>36</v>
      </c>
      <c r="F121" s="231"/>
      <c r="G121" s="232" t="s">
        <v>36</v>
      </c>
      <c r="H121" s="233"/>
      <c r="I121" s="216"/>
    </row>
    <row r="122">
      <c r="A122" s="234" t="s">
        <v>49</v>
      </c>
      <c r="B122" s="235" t="str">
        <f>VLOOKUP(I117,NOTAS!$B$7:$AL$26,2,FALSE)</f>
        <v>#N/A</v>
      </c>
      <c r="C122" s="236" t="s">
        <v>49</v>
      </c>
      <c r="D122" s="237" t="str">
        <f>VLOOKUP(I117,NOTAS!$B$7:$AL$26,20,FALSE)</f>
        <v>#N/A</v>
      </c>
      <c r="E122" s="238" t="s">
        <v>49</v>
      </c>
      <c r="F122" s="239" t="str">
        <f t="shared" ref="F122:F124" si="61">IF(OR(B122 = "", D122= ""), "",(D122 - B122)/B122)</f>
        <v>#N/A</v>
      </c>
      <c r="G122" s="236" t="s">
        <v>49</v>
      </c>
      <c r="H122" s="240" t="str">
        <f>IF(AND(B122 = "", D122= ""), "", AVERAGEIF(B122:D122,"&lt;&gt;0"))</f>
        <v>#N/A</v>
      </c>
      <c r="I122" s="216"/>
    </row>
    <row r="123">
      <c r="A123" s="234" t="s">
        <v>56</v>
      </c>
      <c r="B123" s="235" t="str">
        <f>VLOOKUP(I117,NOTAS!$B$7:$AL$26,3,FALSE)</f>
        <v>#N/A</v>
      </c>
      <c r="C123" s="236" t="s">
        <v>56</v>
      </c>
      <c r="D123" s="237" t="str">
        <f>VLOOKUP(I117,NOTAS!$B$7:$AL$26,21,FALSE)</f>
        <v>#N/A</v>
      </c>
      <c r="E123" s="238" t="s">
        <v>56</v>
      </c>
      <c r="F123" s="239" t="str">
        <f t="shared" si="61"/>
        <v>#N/A</v>
      </c>
      <c r="G123" s="236" t="s">
        <v>56</v>
      </c>
      <c r="H123" s="240" t="str">
        <f t="shared" ref="H123:H124" si="62">IF(OR(B123 = "", D123= ""), "", AVERAGEIF(B123:D123,"&lt;&gt;0"))</f>
        <v>#N/A</v>
      </c>
      <c r="I123" s="216"/>
    </row>
    <row r="124">
      <c r="A124" s="234" t="s">
        <v>57</v>
      </c>
      <c r="B124" s="235" t="str">
        <f>IF(AND(B122 = "", B123= ""), "", AVERAGEIF(B122:B123,"&lt;&gt;0"))</f>
        <v>#N/A</v>
      </c>
      <c r="C124" s="236" t="s">
        <v>57</v>
      </c>
      <c r="D124" s="237" t="str">
        <f>IF(AND(D122 = "", D123= ""), "", AVERAGEIF(D122:D123,"&lt;&gt;0"))</f>
        <v>#N/A</v>
      </c>
      <c r="E124" s="238" t="s">
        <v>57</v>
      </c>
      <c r="F124" s="239" t="str">
        <f t="shared" si="61"/>
        <v>#N/A</v>
      </c>
      <c r="G124" s="236" t="s">
        <v>57</v>
      </c>
      <c r="H124" s="240" t="str">
        <f t="shared" si="62"/>
        <v>#N/A</v>
      </c>
      <c r="I124" s="216"/>
    </row>
    <row r="125">
      <c r="A125" s="230" t="s">
        <v>58</v>
      </c>
      <c r="B125" s="231"/>
      <c r="C125" s="232" t="s">
        <v>58</v>
      </c>
      <c r="D125" s="231"/>
      <c r="E125" s="232" t="s">
        <v>58</v>
      </c>
      <c r="F125" s="231"/>
      <c r="G125" s="232" t="s">
        <v>58</v>
      </c>
      <c r="H125" s="233"/>
      <c r="I125" s="216"/>
    </row>
    <row r="126">
      <c r="A126" s="234" t="s">
        <v>49</v>
      </c>
      <c r="B126" s="235" t="str">
        <f>VLOOKUP(I117,NOTAS!$B$7:$AL$26,5,FALSE)</f>
        <v>#N/A</v>
      </c>
      <c r="C126" s="236" t="s">
        <v>49</v>
      </c>
      <c r="D126" s="237" t="str">
        <f>VLOOKUP(I117,NOTAS!$B$7:$AL$26,23,FALSE)</f>
        <v>#N/A</v>
      </c>
      <c r="E126" s="238" t="s">
        <v>49</v>
      </c>
      <c r="F126" s="239" t="str">
        <f t="shared" ref="F126:F128" si="63">IF(OR(B126 = "", D126= ""), "",(D126 - B126)/B126)</f>
        <v>#N/A</v>
      </c>
      <c r="G126" s="236" t="s">
        <v>49</v>
      </c>
      <c r="H126" s="240" t="str">
        <f t="shared" ref="H126:H128" si="64">IF(AND(B126 = "", D126= ""), "", AVERAGEIF(B126:D126,"&lt;&gt;0"))</f>
        <v>#N/A</v>
      </c>
      <c r="I126" s="216"/>
    </row>
    <row r="127">
      <c r="A127" s="234" t="s">
        <v>56</v>
      </c>
      <c r="B127" s="235" t="str">
        <f>VLOOKUP(I117,NOTAS!$B$7:$AL$26,6,FALSE)</f>
        <v>#N/A</v>
      </c>
      <c r="C127" s="236" t="s">
        <v>56</v>
      </c>
      <c r="D127" s="237" t="str">
        <f>VLOOKUP(I117,NOTAS!$B$7:$AL$26,24,FALSE)</f>
        <v>#N/A</v>
      </c>
      <c r="E127" s="238" t="s">
        <v>56</v>
      </c>
      <c r="F127" s="239" t="str">
        <f t="shared" si="63"/>
        <v>#N/A</v>
      </c>
      <c r="G127" s="236" t="s">
        <v>56</v>
      </c>
      <c r="H127" s="240" t="str">
        <f t="shared" si="64"/>
        <v>#N/A</v>
      </c>
      <c r="I127" s="216"/>
    </row>
    <row r="128">
      <c r="A128" s="234" t="s">
        <v>57</v>
      </c>
      <c r="B128" s="235" t="str">
        <f>IF(AND(B126 = "", B127= ""), "", AVERAGEIF(B126:B127,"&lt;&gt;0"))</f>
        <v>#N/A</v>
      </c>
      <c r="C128" s="236" t="s">
        <v>57</v>
      </c>
      <c r="D128" s="237" t="str">
        <f>IF(AND(D126 = "", D127= ""), "", AVERAGEIF(D126:D127,"&lt;&gt;0"))</f>
        <v>#N/A</v>
      </c>
      <c r="E128" s="238" t="s">
        <v>57</v>
      </c>
      <c r="F128" s="239" t="str">
        <f t="shared" si="63"/>
        <v>#N/A</v>
      </c>
      <c r="G128" s="236" t="s">
        <v>57</v>
      </c>
      <c r="H128" s="240" t="str">
        <f t="shared" si="64"/>
        <v>#N/A</v>
      </c>
      <c r="I128" s="216"/>
    </row>
    <row r="129">
      <c r="A129" s="230" t="s">
        <v>59</v>
      </c>
      <c r="B129" s="231"/>
      <c r="C129" s="232" t="s">
        <v>59</v>
      </c>
      <c r="D129" s="231"/>
      <c r="E129" s="232" t="s">
        <v>59</v>
      </c>
      <c r="F129" s="231"/>
      <c r="G129" s="232" t="s">
        <v>59</v>
      </c>
      <c r="H129" s="233"/>
      <c r="I129" s="216"/>
    </row>
    <row r="130">
      <c r="A130" s="234" t="s">
        <v>49</v>
      </c>
      <c r="B130" s="235" t="str">
        <f>VLOOKUP(I117,NOTAS!$B$7:$AL$26,8,FALSE)</f>
        <v>#N/A</v>
      </c>
      <c r="C130" s="236" t="s">
        <v>49</v>
      </c>
      <c r="D130" s="237" t="str">
        <f>VLOOKUP(I117,NOTAS!$B$7:$AL$26,26,FALSE)</f>
        <v>#N/A</v>
      </c>
      <c r="E130" s="238" t="s">
        <v>49</v>
      </c>
      <c r="F130" s="239" t="str">
        <f t="shared" ref="F130:F132" si="65">IF(OR(B130 = "", D130= ""), "",(D130 - B130)/B130)</f>
        <v>#N/A</v>
      </c>
      <c r="G130" s="236" t="s">
        <v>49</v>
      </c>
      <c r="H130" s="240" t="str">
        <f t="shared" ref="H130:H132" si="66">IF(AND(B130 = "", D130= ""), "", AVERAGEIF(B130:D130,"&lt;&gt;0"))</f>
        <v>#N/A</v>
      </c>
      <c r="I130" s="216"/>
    </row>
    <row r="131">
      <c r="A131" s="234" t="s">
        <v>56</v>
      </c>
      <c r="B131" s="235" t="str">
        <f>VLOOKUP(I117,NOTAS!$B$7:$AL$26,9,FALSE)</f>
        <v>#N/A</v>
      </c>
      <c r="C131" s="236" t="s">
        <v>56</v>
      </c>
      <c r="D131" s="237" t="str">
        <f>VLOOKUP(I117,NOTAS!$B$7:$AL$26,27,FALSE)</f>
        <v>#N/A</v>
      </c>
      <c r="E131" s="238" t="s">
        <v>56</v>
      </c>
      <c r="F131" s="239" t="str">
        <f t="shared" si="65"/>
        <v>#N/A</v>
      </c>
      <c r="G131" s="236" t="s">
        <v>56</v>
      </c>
      <c r="H131" s="240" t="str">
        <f t="shared" si="66"/>
        <v>#N/A</v>
      </c>
      <c r="I131" s="216"/>
    </row>
    <row r="132">
      <c r="A132" s="234" t="s">
        <v>57</v>
      </c>
      <c r="B132" s="235" t="str">
        <f>IF(AND(B130 = "", B131= ""), "", AVERAGEIF(B130:B131,"&lt;&gt;0"))</f>
        <v>#N/A</v>
      </c>
      <c r="C132" s="236" t="s">
        <v>57</v>
      </c>
      <c r="D132" s="237" t="str">
        <f>IF(AND(D130 = "", D131= ""), "", AVERAGEIF(D130:D131,"&lt;&gt;0"))</f>
        <v>#N/A</v>
      </c>
      <c r="E132" s="238" t="s">
        <v>57</v>
      </c>
      <c r="F132" s="239" t="str">
        <f t="shared" si="65"/>
        <v>#N/A</v>
      </c>
      <c r="G132" s="236" t="s">
        <v>57</v>
      </c>
      <c r="H132" s="240" t="str">
        <f t="shared" si="66"/>
        <v>#N/A</v>
      </c>
      <c r="I132" s="216"/>
    </row>
    <row r="133">
      <c r="A133" s="230" t="s">
        <v>35</v>
      </c>
      <c r="B133" s="231"/>
      <c r="C133" s="232" t="s">
        <v>35</v>
      </c>
      <c r="D133" s="231"/>
      <c r="E133" s="232" t="s">
        <v>35</v>
      </c>
      <c r="F133" s="231"/>
      <c r="G133" s="232" t="s">
        <v>35</v>
      </c>
      <c r="H133" s="233"/>
      <c r="I133" s="216"/>
    </row>
    <row r="134">
      <c r="A134" s="234" t="s">
        <v>49</v>
      </c>
      <c r="B134" s="235" t="str">
        <f>VLOOKUP(I117,NOTAS!$B$7:$AL$26,11,FALSE)</f>
        <v>#N/A</v>
      </c>
      <c r="C134" s="236" t="s">
        <v>49</v>
      </c>
      <c r="D134" s="237" t="str">
        <f>VLOOKUP(I117,NOTAS!$B$7:$AL$26,29,FALSE)</f>
        <v>#N/A</v>
      </c>
      <c r="E134" s="238" t="s">
        <v>49</v>
      </c>
      <c r="F134" s="239" t="str">
        <f t="shared" ref="F134:F136" si="67">IF(OR(B134 = "", D134= ""), "",(D134 - B134)/B134)</f>
        <v>#N/A</v>
      </c>
      <c r="G134" s="236" t="s">
        <v>49</v>
      </c>
      <c r="H134" s="240" t="str">
        <f t="shared" ref="H134:H136" si="68">IF(AND(B134 = "", D134= ""), "", AVERAGEIF(B134:D134,"&lt;&gt;0"))</f>
        <v>#N/A</v>
      </c>
      <c r="I134" s="216"/>
    </row>
    <row r="135">
      <c r="A135" s="234" t="s">
        <v>56</v>
      </c>
      <c r="B135" s="235" t="str">
        <f>VLOOKUP(I117,NOTAS!$B$7:$AL$26,12,FALSE)</f>
        <v>#N/A</v>
      </c>
      <c r="C135" s="236" t="s">
        <v>56</v>
      </c>
      <c r="D135" s="237" t="str">
        <f>VLOOKUP(I117,NOTAS!$B$7:$AL$26,30,FALSE)</f>
        <v>#N/A</v>
      </c>
      <c r="E135" s="238" t="s">
        <v>56</v>
      </c>
      <c r="F135" s="239" t="str">
        <f t="shared" si="67"/>
        <v>#N/A</v>
      </c>
      <c r="G135" s="236" t="s">
        <v>56</v>
      </c>
      <c r="H135" s="240" t="str">
        <f t="shared" si="68"/>
        <v>#N/A</v>
      </c>
      <c r="I135" s="216"/>
    </row>
    <row r="136">
      <c r="A136" s="234" t="s">
        <v>57</v>
      </c>
      <c r="B136" s="235" t="str">
        <f>IF(AND(B134 = "", B135= ""), "", AVERAGEIF(B134:B135,"&lt;&gt;0"))</f>
        <v>#N/A</v>
      </c>
      <c r="C136" s="236" t="s">
        <v>57</v>
      </c>
      <c r="D136" s="237" t="str">
        <f>IF(AND(D134 = "", D135= ""), "", AVERAGEIF(D134:D135,"&lt;&gt;0"))</f>
        <v>#N/A</v>
      </c>
      <c r="E136" s="238" t="s">
        <v>57</v>
      </c>
      <c r="F136" s="239" t="str">
        <f t="shared" si="67"/>
        <v>#N/A</v>
      </c>
      <c r="G136" s="236" t="s">
        <v>57</v>
      </c>
      <c r="H136" s="240" t="str">
        <f t="shared" si="68"/>
        <v>#N/A</v>
      </c>
      <c r="I136" s="216"/>
    </row>
    <row r="137">
      <c r="A137" s="230" t="s">
        <v>60</v>
      </c>
      <c r="B137" s="231"/>
      <c r="C137" s="232" t="s">
        <v>60</v>
      </c>
      <c r="D137" s="231"/>
      <c r="E137" s="232" t="s">
        <v>60</v>
      </c>
      <c r="F137" s="231"/>
      <c r="G137" s="232" t="s">
        <v>60</v>
      </c>
      <c r="H137" s="233"/>
      <c r="I137" s="216"/>
    </row>
    <row r="138">
      <c r="A138" s="234" t="s">
        <v>61</v>
      </c>
      <c r="B138" s="235" t="str">
        <f>VLOOKUP(I117,NOTAS!$B$7:$AL$26,14,FALSE)</f>
        <v>#N/A</v>
      </c>
      <c r="C138" s="236" t="s">
        <v>61</v>
      </c>
      <c r="D138" s="237" t="str">
        <f>VLOOKUP(I117,NOTAS!$B$7:$AL$26,32,FALSE)</f>
        <v>#N/A</v>
      </c>
      <c r="E138" s="238" t="s">
        <v>61</v>
      </c>
      <c r="F138" s="239" t="str">
        <f t="shared" ref="F138:F140" si="69">IF(OR(B138 = "", D138= ""), "",(D138 - B138)/B138)</f>
        <v>#N/A</v>
      </c>
      <c r="G138" s="236" t="s">
        <v>61</v>
      </c>
      <c r="H138" s="240" t="str">
        <f t="shared" ref="H138:H140" si="70">IF(AND(B138 = "", D138= ""), "", AVERAGEIF(B138:D138,"&lt;&gt;0"))</f>
        <v>#N/A</v>
      </c>
      <c r="I138" s="216"/>
    </row>
    <row r="139">
      <c r="A139" s="234" t="s">
        <v>62</v>
      </c>
      <c r="B139" s="235" t="str">
        <f>VLOOKUP(I117,NOTAS!$B$7:$AL$26,15,FALSE)</f>
        <v>#N/A</v>
      </c>
      <c r="C139" s="236" t="s">
        <v>62</v>
      </c>
      <c r="D139" s="237" t="str">
        <f>VLOOKUP(I117,NOTAS!$B$7:$AL$26,33,FALSE)</f>
        <v>#N/A</v>
      </c>
      <c r="E139" s="238" t="s">
        <v>62</v>
      </c>
      <c r="F139" s="239" t="str">
        <f t="shared" si="69"/>
        <v>#N/A</v>
      </c>
      <c r="G139" s="236" t="s">
        <v>62</v>
      </c>
      <c r="H139" s="240" t="str">
        <f t="shared" si="70"/>
        <v>#N/A</v>
      </c>
      <c r="I139" s="216"/>
    </row>
    <row r="140">
      <c r="A140" s="234" t="s">
        <v>57</v>
      </c>
      <c r="B140" s="235" t="str">
        <f>IF(AND(B138 = "", B139= ""), "", AVERAGEIF(B138:B139,"&lt;&gt;0"))</f>
        <v>#N/A</v>
      </c>
      <c r="C140" s="236" t="s">
        <v>57</v>
      </c>
      <c r="D140" s="237" t="str">
        <f>IF(AND(D138 = "", D139= ""), "", AVERAGEIF(D138:D139,"&lt;&gt;0"))</f>
        <v>#N/A</v>
      </c>
      <c r="E140" s="238" t="s">
        <v>57</v>
      </c>
      <c r="F140" s="239" t="str">
        <f t="shared" si="69"/>
        <v>#N/A</v>
      </c>
      <c r="G140" s="236" t="s">
        <v>57</v>
      </c>
      <c r="H140" s="240" t="str">
        <f t="shared" si="70"/>
        <v>#N/A</v>
      </c>
      <c r="I140" s="216"/>
    </row>
    <row r="141">
      <c r="A141" s="230" t="s">
        <v>63</v>
      </c>
      <c r="B141" s="231"/>
      <c r="C141" s="232" t="s">
        <v>63</v>
      </c>
      <c r="D141" s="231"/>
      <c r="E141" s="232" t="s">
        <v>63</v>
      </c>
      <c r="F141" s="231"/>
      <c r="G141" s="232" t="s">
        <v>63</v>
      </c>
      <c r="H141" s="233"/>
      <c r="I141" s="216"/>
    </row>
    <row r="142">
      <c r="A142" s="234" t="s">
        <v>61</v>
      </c>
      <c r="B142" s="235" t="str">
        <f>VLOOKUP(I117,NOTAS!$B$7:$AL$26,17,FALSE)</f>
        <v>#N/A</v>
      </c>
      <c r="C142" s="236" t="s">
        <v>61</v>
      </c>
      <c r="D142" s="237" t="str">
        <f>VLOOKUP(I117,NOTAS!$B$7:$AL$26,35,FALSE)</f>
        <v>#N/A</v>
      </c>
      <c r="E142" s="238" t="s">
        <v>61</v>
      </c>
      <c r="F142" s="239" t="str">
        <f t="shared" ref="F142:F144" si="71">IF(OR(B142 = "", D142= ""), "",(D142 - B142)/B142)</f>
        <v>#N/A</v>
      </c>
      <c r="G142" s="236" t="s">
        <v>61</v>
      </c>
      <c r="H142" s="240" t="str">
        <f t="shared" ref="H142:H144" si="72">IF(AND(B142 = "", D142= ""), "", AVERAGEIF(B142:D142,"&lt;&gt;0"))</f>
        <v>#N/A</v>
      </c>
      <c r="I142" s="216"/>
    </row>
    <row r="143">
      <c r="A143" s="234" t="s">
        <v>62</v>
      </c>
      <c r="B143" s="235" t="str">
        <f>VLOOKUP(I117,NOTAS!$B$7:$AL$26,18,FALSE)</f>
        <v>#N/A</v>
      </c>
      <c r="C143" s="236" t="s">
        <v>62</v>
      </c>
      <c r="D143" s="237" t="str">
        <f>VLOOKUP(I117,NOTAS!$B$7:$AL$26,36,FALSE)</f>
        <v>#N/A</v>
      </c>
      <c r="E143" s="238" t="s">
        <v>62</v>
      </c>
      <c r="F143" s="239" t="str">
        <f t="shared" si="71"/>
        <v>#N/A</v>
      </c>
      <c r="G143" s="236" t="s">
        <v>62</v>
      </c>
      <c r="H143" s="240" t="str">
        <f t="shared" si="72"/>
        <v>#N/A</v>
      </c>
      <c r="I143" s="216"/>
    </row>
    <row r="144">
      <c r="A144" s="243" t="s">
        <v>57</v>
      </c>
      <c r="B144" s="244" t="str">
        <f>IF(AND(B142 = "", B143= ""), "", AVERAGEIF(B142:B143,"&lt;&gt;0"))</f>
        <v>#N/A</v>
      </c>
      <c r="C144" s="245" t="s">
        <v>57</v>
      </c>
      <c r="D144" s="246" t="str">
        <f>IF(AND(D142 = "", D143= ""), "", AVERAGEIF(D142:D143,"&lt;&gt;0"))</f>
        <v>#N/A</v>
      </c>
      <c r="E144" s="247" t="s">
        <v>57</v>
      </c>
      <c r="F144" s="248" t="str">
        <f t="shared" si="71"/>
        <v>#N/A</v>
      </c>
      <c r="G144" s="245" t="s">
        <v>57</v>
      </c>
      <c r="H144" s="249" t="str">
        <f t="shared" si="72"/>
        <v>#N/A</v>
      </c>
      <c r="I144" s="216"/>
    </row>
    <row r="145">
      <c r="A145" s="209"/>
      <c r="B145" s="209"/>
      <c r="C145" s="209"/>
      <c r="D145" s="209"/>
      <c r="E145" s="209"/>
      <c r="F145" s="208"/>
      <c r="G145" s="209"/>
      <c r="H145" s="209"/>
    </row>
    <row r="146">
      <c r="A146" s="210" t="str">
        <f>"Estatísticas de " &amp; NOTAS!$B$12</f>
        <v>Estatísticas de </v>
      </c>
      <c r="B146" s="211"/>
      <c r="C146" s="211"/>
      <c r="D146" s="211"/>
      <c r="E146" s="211"/>
      <c r="F146" s="211"/>
      <c r="G146" s="211"/>
      <c r="H146" s="211"/>
      <c r="I146" s="212" t="str">
        <f>NOTAS!$B$12</f>
        <v/>
      </c>
      <c r="J146" s="213"/>
    </row>
    <row r="147">
      <c r="A147" s="215"/>
      <c r="I147" s="216"/>
    </row>
    <row r="148">
      <c r="A148" s="220" t="s">
        <v>52</v>
      </c>
      <c r="B148" s="221"/>
      <c r="C148" s="222" t="s">
        <v>53</v>
      </c>
      <c r="D148" s="221"/>
      <c r="E148" s="222" t="s">
        <v>54</v>
      </c>
      <c r="F148" s="221"/>
      <c r="G148" s="222" t="s">
        <v>55</v>
      </c>
      <c r="H148" s="223"/>
      <c r="I148" s="216"/>
    </row>
    <row r="149">
      <c r="A149" s="217"/>
      <c r="B149" s="228"/>
      <c r="C149" s="229"/>
      <c r="D149" s="228"/>
      <c r="E149" s="229"/>
      <c r="F149" s="228"/>
      <c r="G149" s="229"/>
      <c r="H149" s="219"/>
      <c r="I149" s="216"/>
    </row>
    <row r="150">
      <c r="A150" s="230" t="s">
        <v>36</v>
      </c>
      <c r="B150" s="231"/>
      <c r="C150" s="232" t="s">
        <v>36</v>
      </c>
      <c r="D150" s="231"/>
      <c r="E150" s="232" t="s">
        <v>36</v>
      </c>
      <c r="F150" s="231"/>
      <c r="G150" s="232" t="s">
        <v>36</v>
      </c>
      <c r="H150" s="233"/>
      <c r="I150" s="216"/>
    </row>
    <row r="151">
      <c r="A151" s="234" t="s">
        <v>49</v>
      </c>
      <c r="B151" s="235" t="str">
        <f>VLOOKUP(I146,NOTAS!$B$7:$AL$26,2,FALSE)</f>
        <v>#N/A</v>
      </c>
      <c r="C151" s="236" t="s">
        <v>49</v>
      </c>
      <c r="D151" s="237" t="str">
        <f>VLOOKUP(I146,NOTAS!$B$7:$AL$26,20,FALSE)</f>
        <v>#N/A</v>
      </c>
      <c r="E151" s="238" t="s">
        <v>49</v>
      </c>
      <c r="F151" s="239" t="str">
        <f t="shared" ref="F151:F153" si="73">IF(OR(B151 = "", D151= ""), "",(D151 - B151)/B151)</f>
        <v>#N/A</v>
      </c>
      <c r="G151" s="236" t="s">
        <v>49</v>
      </c>
      <c r="H151" s="240" t="str">
        <f>IF(AND(B151 = "", D151= ""), "", AVERAGEIF(B151:D151,"&lt;&gt;0"))</f>
        <v>#N/A</v>
      </c>
      <c r="I151" s="216"/>
    </row>
    <row r="152">
      <c r="A152" s="234" t="s">
        <v>56</v>
      </c>
      <c r="B152" s="235" t="str">
        <f>VLOOKUP(I146,NOTAS!$B$7:$AL$26,3,FALSE)</f>
        <v>#N/A</v>
      </c>
      <c r="C152" s="236" t="s">
        <v>56</v>
      </c>
      <c r="D152" s="237" t="str">
        <f>VLOOKUP(I146,NOTAS!$B$7:$AL$26,21,FALSE)</f>
        <v>#N/A</v>
      </c>
      <c r="E152" s="238" t="s">
        <v>56</v>
      </c>
      <c r="F152" s="239" t="str">
        <f t="shared" si="73"/>
        <v>#N/A</v>
      </c>
      <c r="G152" s="236" t="s">
        <v>56</v>
      </c>
      <c r="H152" s="240" t="str">
        <f t="shared" ref="H152:H153" si="74">IF(OR(B152 = "", D152= ""), "", AVERAGEIF(B152:D152,"&lt;&gt;0"))</f>
        <v>#N/A</v>
      </c>
      <c r="I152" s="216"/>
    </row>
    <row r="153">
      <c r="A153" s="234" t="s">
        <v>57</v>
      </c>
      <c r="B153" s="235" t="str">
        <f>IF(AND(B151 = "", B152= ""), "", AVERAGEIF(B151:B152,"&lt;&gt;0"))</f>
        <v>#N/A</v>
      </c>
      <c r="C153" s="236" t="s">
        <v>57</v>
      </c>
      <c r="D153" s="237" t="str">
        <f>IF(AND(D151 = "", D152= ""), "", AVERAGEIF(D151:D152,"&lt;&gt;0"))</f>
        <v>#N/A</v>
      </c>
      <c r="E153" s="238" t="s">
        <v>57</v>
      </c>
      <c r="F153" s="239" t="str">
        <f t="shared" si="73"/>
        <v>#N/A</v>
      </c>
      <c r="G153" s="236" t="s">
        <v>57</v>
      </c>
      <c r="H153" s="240" t="str">
        <f t="shared" si="74"/>
        <v>#N/A</v>
      </c>
      <c r="I153" s="216"/>
    </row>
    <row r="154">
      <c r="A154" s="230" t="s">
        <v>58</v>
      </c>
      <c r="B154" s="231"/>
      <c r="C154" s="232" t="s">
        <v>58</v>
      </c>
      <c r="D154" s="231"/>
      <c r="E154" s="232" t="s">
        <v>58</v>
      </c>
      <c r="F154" s="231"/>
      <c r="G154" s="232" t="s">
        <v>58</v>
      </c>
      <c r="H154" s="233"/>
      <c r="I154" s="216"/>
    </row>
    <row r="155">
      <c r="A155" s="234" t="s">
        <v>49</v>
      </c>
      <c r="B155" s="235" t="str">
        <f>VLOOKUP(I146,NOTAS!$B$7:$AL$26,5,FALSE)</f>
        <v>#N/A</v>
      </c>
      <c r="C155" s="236" t="s">
        <v>49</v>
      </c>
      <c r="D155" s="237" t="str">
        <f>VLOOKUP(I146,NOTAS!$B$7:$AL$26,23,FALSE)</f>
        <v>#N/A</v>
      </c>
      <c r="E155" s="238" t="s">
        <v>49</v>
      </c>
      <c r="F155" s="239" t="str">
        <f t="shared" ref="F155:F157" si="75">IF(OR(B155 = "", D155= ""), "",(D155 - B155)/B155)</f>
        <v>#N/A</v>
      </c>
      <c r="G155" s="236" t="s">
        <v>49</v>
      </c>
      <c r="H155" s="240" t="str">
        <f t="shared" ref="H155:H157" si="76">IF(AND(B155 = "", D155= ""), "", AVERAGEIF(B155:D155,"&lt;&gt;0"))</f>
        <v>#N/A</v>
      </c>
      <c r="I155" s="216"/>
    </row>
    <row r="156">
      <c r="A156" s="234" t="s">
        <v>56</v>
      </c>
      <c r="B156" s="235" t="str">
        <f>VLOOKUP(I146,NOTAS!$B$7:$AL$26,6,FALSE)</f>
        <v>#N/A</v>
      </c>
      <c r="C156" s="236" t="s">
        <v>56</v>
      </c>
      <c r="D156" s="237" t="str">
        <f>VLOOKUP(I146,NOTAS!$B$7:$AL$26,24,FALSE)</f>
        <v>#N/A</v>
      </c>
      <c r="E156" s="238" t="s">
        <v>56</v>
      </c>
      <c r="F156" s="239" t="str">
        <f t="shared" si="75"/>
        <v>#N/A</v>
      </c>
      <c r="G156" s="236" t="s">
        <v>56</v>
      </c>
      <c r="H156" s="240" t="str">
        <f t="shared" si="76"/>
        <v>#N/A</v>
      </c>
      <c r="I156" s="216"/>
    </row>
    <row r="157">
      <c r="A157" s="234" t="s">
        <v>57</v>
      </c>
      <c r="B157" s="235" t="str">
        <f>IF(AND(B155 = "", B156= ""), "", AVERAGEIF(B155:B156,"&lt;&gt;0"))</f>
        <v>#N/A</v>
      </c>
      <c r="C157" s="236" t="s">
        <v>57</v>
      </c>
      <c r="D157" s="237" t="str">
        <f>IF(AND(D155 = "", D156= ""), "", AVERAGEIF(D155:D156,"&lt;&gt;0"))</f>
        <v>#N/A</v>
      </c>
      <c r="E157" s="238" t="s">
        <v>57</v>
      </c>
      <c r="F157" s="239" t="str">
        <f t="shared" si="75"/>
        <v>#N/A</v>
      </c>
      <c r="G157" s="236" t="s">
        <v>57</v>
      </c>
      <c r="H157" s="240" t="str">
        <f t="shared" si="76"/>
        <v>#N/A</v>
      </c>
      <c r="I157" s="216"/>
    </row>
    <row r="158">
      <c r="A158" s="230" t="s">
        <v>59</v>
      </c>
      <c r="B158" s="231"/>
      <c r="C158" s="232" t="s">
        <v>59</v>
      </c>
      <c r="D158" s="231"/>
      <c r="E158" s="232" t="s">
        <v>59</v>
      </c>
      <c r="F158" s="231"/>
      <c r="G158" s="232" t="s">
        <v>59</v>
      </c>
      <c r="H158" s="233"/>
      <c r="I158" s="216"/>
    </row>
    <row r="159">
      <c r="A159" s="234" t="s">
        <v>49</v>
      </c>
      <c r="B159" s="235" t="str">
        <f>VLOOKUP(I146,NOTAS!$B$7:$AL$26,8,FALSE)</f>
        <v>#N/A</v>
      </c>
      <c r="C159" s="236" t="s">
        <v>49</v>
      </c>
      <c r="D159" s="237" t="str">
        <f>VLOOKUP(I146,NOTAS!$B$7:$AL$26,26,FALSE)</f>
        <v>#N/A</v>
      </c>
      <c r="E159" s="238" t="s">
        <v>49</v>
      </c>
      <c r="F159" s="239" t="str">
        <f t="shared" ref="F159:F161" si="77">IF(OR(B159 = "", D159= ""), "",(D159 - B159)/B159)</f>
        <v>#N/A</v>
      </c>
      <c r="G159" s="236" t="s">
        <v>49</v>
      </c>
      <c r="H159" s="240" t="str">
        <f t="shared" ref="H159:H161" si="78">IF(AND(B159 = "", D159= ""), "", AVERAGEIF(B159:D159,"&lt;&gt;0"))</f>
        <v>#N/A</v>
      </c>
      <c r="I159" s="216"/>
    </row>
    <row r="160">
      <c r="A160" s="234" t="s">
        <v>56</v>
      </c>
      <c r="B160" s="235" t="str">
        <f>VLOOKUP(I146,NOTAS!$B$7:$AL$26,9,FALSE)</f>
        <v>#N/A</v>
      </c>
      <c r="C160" s="236" t="s">
        <v>56</v>
      </c>
      <c r="D160" s="237" t="str">
        <f>VLOOKUP(I146,NOTAS!$B$7:$AL$26,27,FALSE)</f>
        <v>#N/A</v>
      </c>
      <c r="E160" s="238" t="s">
        <v>56</v>
      </c>
      <c r="F160" s="239" t="str">
        <f t="shared" si="77"/>
        <v>#N/A</v>
      </c>
      <c r="G160" s="236" t="s">
        <v>56</v>
      </c>
      <c r="H160" s="240" t="str">
        <f t="shared" si="78"/>
        <v>#N/A</v>
      </c>
      <c r="I160" s="216"/>
    </row>
    <row r="161">
      <c r="A161" s="234" t="s">
        <v>57</v>
      </c>
      <c r="B161" s="235" t="str">
        <f>IF(AND(B159 = "", B160= ""), "", AVERAGEIF(B159:B160,"&lt;&gt;0"))</f>
        <v>#N/A</v>
      </c>
      <c r="C161" s="236" t="s">
        <v>57</v>
      </c>
      <c r="D161" s="237" t="str">
        <f>IF(AND(D159 = "", D160= ""), "", AVERAGEIF(D159:D160,"&lt;&gt;0"))</f>
        <v>#N/A</v>
      </c>
      <c r="E161" s="238" t="s">
        <v>57</v>
      </c>
      <c r="F161" s="239" t="str">
        <f t="shared" si="77"/>
        <v>#N/A</v>
      </c>
      <c r="G161" s="236" t="s">
        <v>57</v>
      </c>
      <c r="H161" s="240" t="str">
        <f t="shared" si="78"/>
        <v>#N/A</v>
      </c>
      <c r="I161" s="216"/>
    </row>
    <row r="162">
      <c r="A162" s="230" t="s">
        <v>35</v>
      </c>
      <c r="B162" s="231"/>
      <c r="C162" s="232" t="s">
        <v>35</v>
      </c>
      <c r="D162" s="231"/>
      <c r="E162" s="232" t="s">
        <v>35</v>
      </c>
      <c r="F162" s="231"/>
      <c r="G162" s="232" t="s">
        <v>35</v>
      </c>
      <c r="H162" s="233"/>
      <c r="I162" s="216"/>
    </row>
    <row r="163">
      <c r="A163" s="234" t="s">
        <v>49</v>
      </c>
      <c r="B163" s="235" t="str">
        <f>VLOOKUP(I146,NOTAS!$B$7:$AL$26,11,FALSE)</f>
        <v>#N/A</v>
      </c>
      <c r="C163" s="236" t="s">
        <v>49</v>
      </c>
      <c r="D163" s="237" t="str">
        <f>VLOOKUP(I146,NOTAS!$B$7:$AL$26,29,FALSE)</f>
        <v>#N/A</v>
      </c>
      <c r="E163" s="238" t="s">
        <v>49</v>
      </c>
      <c r="F163" s="239" t="str">
        <f t="shared" ref="F163:F165" si="79">IF(OR(B163 = "", D163= ""), "",(D163 - B163)/B163)</f>
        <v>#N/A</v>
      </c>
      <c r="G163" s="236" t="s">
        <v>49</v>
      </c>
      <c r="H163" s="240" t="str">
        <f t="shared" ref="H163:H165" si="80">IF(AND(B163 = "", D163= ""), "", AVERAGEIF(B163:D163,"&lt;&gt;0"))</f>
        <v>#N/A</v>
      </c>
      <c r="I163" s="216"/>
    </row>
    <row r="164">
      <c r="A164" s="234" t="s">
        <v>56</v>
      </c>
      <c r="B164" s="235" t="str">
        <f>VLOOKUP(I146,NOTAS!$B$7:$AL$26,12,FALSE)</f>
        <v>#N/A</v>
      </c>
      <c r="C164" s="236" t="s">
        <v>56</v>
      </c>
      <c r="D164" s="237" t="str">
        <f>VLOOKUP(I146,NOTAS!$B$7:$AL$26,30,FALSE)</f>
        <v>#N/A</v>
      </c>
      <c r="E164" s="238" t="s">
        <v>56</v>
      </c>
      <c r="F164" s="239" t="str">
        <f t="shared" si="79"/>
        <v>#N/A</v>
      </c>
      <c r="G164" s="236" t="s">
        <v>56</v>
      </c>
      <c r="H164" s="240" t="str">
        <f t="shared" si="80"/>
        <v>#N/A</v>
      </c>
      <c r="I164" s="216"/>
    </row>
    <row r="165">
      <c r="A165" s="234" t="s">
        <v>57</v>
      </c>
      <c r="B165" s="235" t="str">
        <f>IF(AND(B163 = "", B164= ""), "", AVERAGEIF(B163:B164,"&lt;&gt;0"))</f>
        <v>#N/A</v>
      </c>
      <c r="C165" s="236" t="s">
        <v>57</v>
      </c>
      <c r="D165" s="237" t="str">
        <f>IF(AND(D163 = "", D164= ""), "", AVERAGEIF(D163:D164,"&lt;&gt;0"))</f>
        <v>#N/A</v>
      </c>
      <c r="E165" s="238" t="s">
        <v>57</v>
      </c>
      <c r="F165" s="239" t="str">
        <f t="shared" si="79"/>
        <v>#N/A</v>
      </c>
      <c r="G165" s="236" t="s">
        <v>57</v>
      </c>
      <c r="H165" s="240" t="str">
        <f t="shared" si="80"/>
        <v>#N/A</v>
      </c>
      <c r="I165" s="216"/>
    </row>
    <row r="166">
      <c r="A166" s="230" t="s">
        <v>60</v>
      </c>
      <c r="B166" s="231"/>
      <c r="C166" s="232" t="s">
        <v>60</v>
      </c>
      <c r="D166" s="231"/>
      <c r="E166" s="232" t="s">
        <v>60</v>
      </c>
      <c r="F166" s="231"/>
      <c r="G166" s="232" t="s">
        <v>60</v>
      </c>
      <c r="H166" s="233"/>
      <c r="I166" s="216"/>
    </row>
    <row r="167">
      <c r="A167" s="234" t="s">
        <v>61</v>
      </c>
      <c r="B167" s="235" t="str">
        <f>VLOOKUP(I146,NOTAS!$B$7:$AL$26,14,FALSE)</f>
        <v>#N/A</v>
      </c>
      <c r="C167" s="236" t="s">
        <v>61</v>
      </c>
      <c r="D167" s="237" t="str">
        <f>VLOOKUP(I146,NOTAS!$B$7:$AL$26,32,FALSE)</f>
        <v>#N/A</v>
      </c>
      <c r="E167" s="238" t="s">
        <v>61</v>
      </c>
      <c r="F167" s="239" t="str">
        <f t="shared" ref="F167:F169" si="81">IF(OR(B167 = "", D167= ""), "",(D167 - B167)/B167)</f>
        <v>#N/A</v>
      </c>
      <c r="G167" s="236" t="s">
        <v>61</v>
      </c>
      <c r="H167" s="240" t="str">
        <f t="shared" ref="H167:H169" si="82">IF(AND(B167 = "", D167= ""), "", AVERAGEIF(B167:D167,"&lt;&gt;0"))</f>
        <v>#N/A</v>
      </c>
      <c r="I167" s="216"/>
    </row>
    <row r="168">
      <c r="A168" s="234" t="s">
        <v>62</v>
      </c>
      <c r="B168" s="235" t="str">
        <f>VLOOKUP(I146,NOTAS!$B$7:$AL$26,15,FALSE)</f>
        <v>#N/A</v>
      </c>
      <c r="C168" s="236" t="s">
        <v>62</v>
      </c>
      <c r="D168" s="237" t="str">
        <f>VLOOKUP(I146,NOTAS!$B$7:$AL$26,33,FALSE)</f>
        <v>#N/A</v>
      </c>
      <c r="E168" s="238" t="s">
        <v>62</v>
      </c>
      <c r="F168" s="239" t="str">
        <f t="shared" si="81"/>
        <v>#N/A</v>
      </c>
      <c r="G168" s="236" t="s">
        <v>62</v>
      </c>
      <c r="H168" s="240" t="str">
        <f t="shared" si="82"/>
        <v>#N/A</v>
      </c>
      <c r="I168" s="216"/>
    </row>
    <row r="169">
      <c r="A169" s="234" t="s">
        <v>57</v>
      </c>
      <c r="B169" s="235" t="str">
        <f>IF(AND(B167 = "", B168= ""), "", AVERAGEIF(B167:B168,"&lt;&gt;0"))</f>
        <v>#N/A</v>
      </c>
      <c r="C169" s="236" t="s">
        <v>57</v>
      </c>
      <c r="D169" s="237" t="str">
        <f>IF(AND(D167 = "", D168= ""), "", AVERAGEIF(D167:D168,"&lt;&gt;0"))</f>
        <v>#N/A</v>
      </c>
      <c r="E169" s="238" t="s">
        <v>57</v>
      </c>
      <c r="F169" s="239" t="str">
        <f t="shared" si="81"/>
        <v>#N/A</v>
      </c>
      <c r="G169" s="236" t="s">
        <v>57</v>
      </c>
      <c r="H169" s="240" t="str">
        <f t="shared" si="82"/>
        <v>#N/A</v>
      </c>
      <c r="I169" s="216"/>
    </row>
    <row r="170">
      <c r="A170" s="230" t="s">
        <v>63</v>
      </c>
      <c r="B170" s="231"/>
      <c r="C170" s="232" t="s">
        <v>63</v>
      </c>
      <c r="D170" s="231"/>
      <c r="E170" s="232" t="s">
        <v>63</v>
      </c>
      <c r="F170" s="231"/>
      <c r="G170" s="232" t="s">
        <v>63</v>
      </c>
      <c r="H170" s="233"/>
      <c r="I170" s="216"/>
    </row>
    <row r="171">
      <c r="A171" s="234" t="s">
        <v>61</v>
      </c>
      <c r="B171" s="235" t="str">
        <f>VLOOKUP(I146,NOTAS!$B$7:$AL$26,17,FALSE)</f>
        <v>#N/A</v>
      </c>
      <c r="C171" s="236" t="s">
        <v>61</v>
      </c>
      <c r="D171" s="237" t="str">
        <f>VLOOKUP(I146,NOTAS!$B$7:$AL$26,35,FALSE)</f>
        <v>#N/A</v>
      </c>
      <c r="E171" s="238" t="s">
        <v>61</v>
      </c>
      <c r="F171" s="239" t="str">
        <f t="shared" ref="F171:F173" si="83">IF(OR(B171 = "", D171= ""), "",(D171 - B171)/B171)</f>
        <v>#N/A</v>
      </c>
      <c r="G171" s="236" t="s">
        <v>61</v>
      </c>
      <c r="H171" s="240" t="str">
        <f t="shared" ref="H171:H173" si="84">IF(AND(B171 = "", D171= ""), "", AVERAGEIF(B171:D171,"&lt;&gt;0"))</f>
        <v>#N/A</v>
      </c>
      <c r="I171" s="216"/>
    </row>
    <row r="172">
      <c r="A172" s="234" t="s">
        <v>62</v>
      </c>
      <c r="B172" s="235" t="str">
        <f>VLOOKUP(I146,NOTAS!$B$7:$AL$26,18,FALSE)</f>
        <v>#N/A</v>
      </c>
      <c r="C172" s="236" t="s">
        <v>62</v>
      </c>
      <c r="D172" s="237" t="str">
        <f>VLOOKUP(I146,NOTAS!$B$7:$AL$26,36,FALSE)</f>
        <v>#N/A</v>
      </c>
      <c r="E172" s="238" t="s">
        <v>62</v>
      </c>
      <c r="F172" s="239" t="str">
        <f t="shared" si="83"/>
        <v>#N/A</v>
      </c>
      <c r="G172" s="236" t="s">
        <v>62</v>
      </c>
      <c r="H172" s="240" t="str">
        <f t="shared" si="84"/>
        <v>#N/A</v>
      </c>
      <c r="I172" s="216"/>
    </row>
    <row r="173">
      <c r="A173" s="243" t="s">
        <v>57</v>
      </c>
      <c r="B173" s="244" t="str">
        <f>IF(AND(B171 = "", B172= ""), "", AVERAGEIF(B171:B172,"&lt;&gt;0"))</f>
        <v>#N/A</v>
      </c>
      <c r="C173" s="245" t="s">
        <v>57</v>
      </c>
      <c r="D173" s="246" t="str">
        <f>IF(AND(D171 = "", D172= ""), "", AVERAGEIF(D171:D172,"&lt;&gt;0"))</f>
        <v>#N/A</v>
      </c>
      <c r="E173" s="247" t="s">
        <v>57</v>
      </c>
      <c r="F173" s="248" t="str">
        <f t="shared" si="83"/>
        <v>#N/A</v>
      </c>
      <c r="G173" s="245" t="s">
        <v>57</v>
      </c>
      <c r="H173" s="249" t="str">
        <f t="shared" si="84"/>
        <v>#N/A</v>
      </c>
      <c r="I173" s="216"/>
    </row>
    <row r="174">
      <c r="A174" s="209"/>
      <c r="B174" s="209"/>
      <c r="C174" s="209"/>
      <c r="D174" s="209"/>
      <c r="E174" s="209"/>
      <c r="F174" s="208"/>
      <c r="G174" s="209"/>
      <c r="H174" s="209"/>
    </row>
    <row r="175">
      <c r="A175" s="210" t="str">
        <f>"Estatísticas de " &amp; NOTAS!$B$13</f>
        <v>Estatísticas de </v>
      </c>
      <c r="B175" s="211"/>
      <c r="C175" s="211"/>
      <c r="D175" s="211"/>
      <c r="E175" s="211"/>
      <c r="F175" s="211"/>
      <c r="G175" s="211"/>
      <c r="H175" s="211"/>
      <c r="I175" s="212" t="str">
        <f>NOTAS!$B$13</f>
        <v/>
      </c>
      <c r="J175" s="213"/>
    </row>
    <row r="176">
      <c r="A176" s="215"/>
      <c r="I176" s="216"/>
    </row>
    <row r="177">
      <c r="A177" s="220" t="s">
        <v>52</v>
      </c>
      <c r="B177" s="221"/>
      <c r="C177" s="222" t="s">
        <v>53</v>
      </c>
      <c r="D177" s="221"/>
      <c r="E177" s="222" t="s">
        <v>54</v>
      </c>
      <c r="F177" s="221"/>
      <c r="G177" s="222" t="s">
        <v>55</v>
      </c>
      <c r="H177" s="223"/>
      <c r="I177" s="216"/>
    </row>
    <row r="178">
      <c r="A178" s="217"/>
      <c r="B178" s="228"/>
      <c r="C178" s="229"/>
      <c r="D178" s="228"/>
      <c r="E178" s="229"/>
      <c r="F178" s="228"/>
      <c r="G178" s="229"/>
      <c r="H178" s="219"/>
      <c r="I178" s="216"/>
    </row>
    <row r="179">
      <c r="A179" s="230" t="s">
        <v>36</v>
      </c>
      <c r="B179" s="231"/>
      <c r="C179" s="232" t="s">
        <v>36</v>
      </c>
      <c r="D179" s="231"/>
      <c r="E179" s="232" t="s">
        <v>36</v>
      </c>
      <c r="F179" s="231"/>
      <c r="G179" s="232" t="s">
        <v>36</v>
      </c>
      <c r="H179" s="233"/>
      <c r="I179" s="216"/>
    </row>
    <row r="180">
      <c r="A180" s="234" t="s">
        <v>49</v>
      </c>
      <c r="B180" s="235" t="str">
        <f>VLOOKUP(I175,NOTAS!$B$7:$AL$26,2,FALSE)</f>
        <v>#N/A</v>
      </c>
      <c r="C180" s="236" t="s">
        <v>49</v>
      </c>
      <c r="D180" s="237" t="str">
        <f>VLOOKUP(I175,NOTAS!$B$7:$AL$26,20,FALSE)</f>
        <v>#N/A</v>
      </c>
      <c r="E180" s="238" t="s">
        <v>49</v>
      </c>
      <c r="F180" s="239" t="str">
        <f t="shared" ref="F180:F182" si="85">IF(OR(B180 = "", D180= ""), "",(D180 - B180)/B180)</f>
        <v>#N/A</v>
      </c>
      <c r="G180" s="236" t="s">
        <v>49</v>
      </c>
      <c r="H180" s="240" t="str">
        <f>IF(AND(B180 = "", D180= ""), "", AVERAGEIF(B180:D180,"&lt;&gt;0"))</f>
        <v>#N/A</v>
      </c>
      <c r="I180" s="216"/>
    </row>
    <row r="181">
      <c r="A181" s="234" t="s">
        <v>56</v>
      </c>
      <c r="B181" s="235" t="str">
        <f>VLOOKUP(I175,NOTAS!$B$7:$AL$26,3,FALSE)</f>
        <v>#N/A</v>
      </c>
      <c r="C181" s="236" t="s">
        <v>56</v>
      </c>
      <c r="D181" s="237" t="str">
        <f>VLOOKUP(I175,NOTAS!$B$7:$AL$26,21,FALSE)</f>
        <v>#N/A</v>
      </c>
      <c r="E181" s="238" t="s">
        <v>56</v>
      </c>
      <c r="F181" s="239" t="str">
        <f t="shared" si="85"/>
        <v>#N/A</v>
      </c>
      <c r="G181" s="236" t="s">
        <v>56</v>
      </c>
      <c r="H181" s="240" t="str">
        <f t="shared" ref="H181:H182" si="86">IF(OR(B181 = "", D181= ""), "", AVERAGEIF(B181:D181,"&lt;&gt;0"))</f>
        <v>#N/A</v>
      </c>
      <c r="I181" s="216"/>
    </row>
    <row r="182">
      <c r="A182" s="234" t="s">
        <v>57</v>
      </c>
      <c r="B182" s="235" t="str">
        <f>IF(AND(B180 = "", B181= ""), "", AVERAGEIF(B180:B181,"&lt;&gt;0"))</f>
        <v>#N/A</v>
      </c>
      <c r="C182" s="236" t="s">
        <v>57</v>
      </c>
      <c r="D182" s="237" t="str">
        <f>IF(AND(D180 = "", D181= ""), "", AVERAGEIF(D180:D181,"&lt;&gt;0"))</f>
        <v>#N/A</v>
      </c>
      <c r="E182" s="238" t="s">
        <v>57</v>
      </c>
      <c r="F182" s="239" t="str">
        <f t="shared" si="85"/>
        <v>#N/A</v>
      </c>
      <c r="G182" s="236" t="s">
        <v>57</v>
      </c>
      <c r="H182" s="240" t="str">
        <f t="shared" si="86"/>
        <v>#N/A</v>
      </c>
      <c r="I182" s="216"/>
    </row>
    <row r="183">
      <c r="A183" s="230" t="s">
        <v>58</v>
      </c>
      <c r="B183" s="231"/>
      <c r="C183" s="232" t="s">
        <v>58</v>
      </c>
      <c r="D183" s="231"/>
      <c r="E183" s="232" t="s">
        <v>58</v>
      </c>
      <c r="F183" s="231"/>
      <c r="G183" s="232" t="s">
        <v>58</v>
      </c>
      <c r="H183" s="233"/>
      <c r="I183" s="216"/>
    </row>
    <row r="184">
      <c r="A184" s="234" t="s">
        <v>49</v>
      </c>
      <c r="B184" s="235" t="str">
        <f>VLOOKUP(I175,NOTAS!$B$7:$AL$26,5,FALSE)</f>
        <v>#N/A</v>
      </c>
      <c r="C184" s="236" t="s">
        <v>49</v>
      </c>
      <c r="D184" s="237" t="str">
        <f>VLOOKUP(I175,NOTAS!$B$7:$AL$26,23,FALSE)</f>
        <v>#N/A</v>
      </c>
      <c r="E184" s="238" t="s">
        <v>49</v>
      </c>
      <c r="F184" s="239" t="str">
        <f t="shared" ref="F184:F186" si="87">IF(OR(B184 = "", D184= ""), "",(D184 - B184)/B184)</f>
        <v>#N/A</v>
      </c>
      <c r="G184" s="236" t="s">
        <v>49</v>
      </c>
      <c r="H184" s="240" t="str">
        <f t="shared" ref="H184:H186" si="88">IF(AND(B184 = "", D184= ""), "", AVERAGEIF(B184:D184,"&lt;&gt;0"))</f>
        <v>#N/A</v>
      </c>
      <c r="I184" s="216"/>
    </row>
    <row r="185">
      <c r="A185" s="234" t="s">
        <v>56</v>
      </c>
      <c r="B185" s="235" t="str">
        <f>VLOOKUP(I175,NOTAS!$B$7:$AL$26,6,FALSE)</f>
        <v>#N/A</v>
      </c>
      <c r="C185" s="236" t="s">
        <v>56</v>
      </c>
      <c r="D185" s="237" t="str">
        <f>VLOOKUP(I175,NOTAS!$B$7:$AL$26,24,FALSE)</f>
        <v>#N/A</v>
      </c>
      <c r="E185" s="238" t="s">
        <v>56</v>
      </c>
      <c r="F185" s="239" t="str">
        <f t="shared" si="87"/>
        <v>#N/A</v>
      </c>
      <c r="G185" s="236" t="s">
        <v>56</v>
      </c>
      <c r="H185" s="240" t="str">
        <f t="shared" si="88"/>
        <v>#N/A</v>
      </c>
      <c r="I185" s="216"/>
    </row>
    <row r="186">
      <c r="A186" s="234" t="s">
        <v>57</v>
      </c>
      <c r="B186" s="235" t="str">
        <f>IF(AND(B184 = "", B185= ""), "", AVERAGEIF(B184:B185,"&lt;&gt;0"))</f>
        <v>#N/A</v>
      </c>
      <c r="C186" s="236" t="s">
        <v>57</v>
      </c>
      <c r="D186" s="237" t="str">
        <f>IF(AND(D184 = "", D185= ""), "", AVERAGEIF(D184:D185,"&lt;&gt;0"))</f>
        <v>#N/A</v>
      </c>
      <c r="E186" s="238" t="s">
        <v>57</v>
      </c>
      <c r="F186" s="239" t="str">
        <f t="shared" si="87"/>
        <v>#N/A</v>
      </c>
      <c r="G186" s="236" t="s">
        <v>57</v>
      </c>
      <c r="H186" s="240" t="str">
        <f t="shared" si="88"/>
        <v>#N/A</v>
      </c>
      <c r="I186" s="216"/>
    </row>
    <row r="187">
      <c r="A187" s="230" t="s">
        <v>59</v>
      </c>
      <c r="B187" s="231"/>
      <c r="C187" s="232" t="s">
        <v>59</v>
      </c>
      <c r="D187" s="231"/>
      <c r="E187" s="232" t="s">
        <v>59</v>
      </c>
      <c r="F187" s="231"/>
      <c r="G187" s="232" t="s">
        <v>59</v>
      </c>
      <c r="H187" s="233"/>
      <c r="I187" s="216"/>
    </row>
    <row r="188">
      <c r="A188" s="234" t="s">
        <v>49</v>
      </c>
      <c r="B188" s="235" t="str">
        <f>VLOOKUP(I175,NOTAS!$B$7:$AL$26,8,FALSE)</f>
        <v>#N/A</v>
      </c>
      <c r="C188" s="236" t="s">
        <v>49</v>
      </c>
      <c r="D188" s="237" t="str">
        <f>VLOOKUP(I175,NOTAS!$B$7:$AL$26,26,FALSE)</f>
        <v>#N/A</v>
      </c>
      <c r="E188" s="238" t="s">
        <v>49</v>
      </c>
      <c r="F188" s="239" t="str">
        <f t="shared" ref="F188:F190" si="89">IF(OR(B188 = "", D188= ""), "",(D188 - B188)/B188)</f>
        <v>#N/A</v>
      </c>
      <c r="G188" s="236" t="s">
        <v>49</v>
      </c>
      <c r="H188" s="240" t="str">
        <f t="shared" ref="H188:H190" si="90">IF(AND(B188 = "", D188= ""), "", AVERAGEIF(B188:D188,"&lt;&gt;0"))</f>
        <v>#N/A</v>
      </c>
      <c r="I188" s="216"/>
    </row>
    <row r="189">
      <c r="A189" s="234" t="s">
        <v>56</v>
      </c>
      <c r="B189" s="235" t="str">
        <f>VLOOKUP(I175,NOTAS!$B$7:$AL$26,9,FALSE)</f>
        <v>#N/A</v>
      </c>
      <c r="C189" s="236" t="s">
        <v>56</v>
      </c>
      <c r="D189" s="237" t="str">
        <f>VLOOKUP(I175,NOTAS!$B$7:$AL$26,27,FALSE)</f>
        <v>#N/A</v>
      </c>
      <c r="E189" s="238" t="s">
        <v>56</v>
      </c>
      <c r="F189" s="239" t="str">
        <f t="shared" si="89"/>
        <v>#N/A</v>
      </c>
      <c r="G189" s="236" t="s">
        <v>56</v>
      </c>
      <c r="H189" s="240" t="str">
        <f t="shared" si="90"/>
        <v>#N/A</v>
      </c>
      <c r="I189" s="216"/>
    </row>
    <row r="190">
      <c r="A190" s="234" t="s">
        <v>57</v>
      </c>
      <c r="B190" s="235" t="str">
        <f>IF(AND(B188 = "", B189= ""), "", AVERAGEIF(B188:B189,"&lt;&gt;0"))</f>
        <v>#N/A</v>
      </c>
      <c r="C190" s="236" t="s">
        <v>57</v>
      </c>
      <c r="D190" s="237" t="str">
        <f>IF(AND(D188 = "", D189= ""), "", AVERAGEIF(D188:D189,"&lt;&gt;0"))</f>
        <v>#N/A</v>
      </c>
      <c r="E190" s="238" t="s">
        <v>57</v>
      </c>
      <c r="F190" s="239" t="str">
        <f t="shared" si="89"/>
        <v>#N/A</v>
      </c>
      <c r="G190" s="236" t="s">
        <v>57</v>
      </c>
      <c r="H190" s="240" t="str">
        <f t="shared" si="90"/>
        <v>#N/A</v>
      </c>
      <c r="I190" s="216"/>
    </row>
    <row r="191">
      <c r="A191" s="230" t="s">
        <v>35</v>
      </c>
      <c r="B191" s="231"/>
      <c r="C191" s="232" t="s">
        <v>35</v>
      </c>
      <c r="D191" s="231"/>
      <c r="E191" s="232" t="s">
        <v>35</v>
      </c>
      <c r="F191" s="231"/>
      <c r="G191" s="232" t="s">
        <v>35</v>
      </c>
      <c r="H191" s="233"/>
      <c r="I191" s="216"/>
    </row>
    <row r="192">
      <c r="A192" s="234" t="s">
        <v>49</v>
      </c>
      <c r="B192" s="235" t="str">
        <f>VLOOKUP(I175,NOTAS!$B$7:$AL$26,11,FALSE)</f>
        <v>#N/A</v>
      </c>
      <c r="C192" s="236" t="s">
        <v>49</v>
      </c>
      <c r="D192" s="237" t="str">
        <f>VLOOKUP(I175,NOTAS!$B$7:$AL$26,29,FALSE)</f>
        <v>#N/A</v>
      </c>
      <c r="E192" s="238" t="s">
        <v>49</v>
      </c>
      <c r="F192" s="239" t="str">
        <f t="shared" ref="F192:F194" si="91">IF(OR(B192 = "", D192= ""), "",(D192 - B192)/B192)</f>
        <v>#N/A</v>
      </c>
      <c r="G192" s="236" t="s">
        <v>49</v>
      </c>
      <c r="H192" s="240" t="str">
        <f t="shared" ref="H192:H194" si="92">IF(AND(B192 = "", D192= ""), "", AVERAGEIF(B192:D192,"&lt;&gt;0"))</f>
        <v>#N/A</v>
      </c>
      <c r="I192" s="216"/>
    </row>
    <row r="193">
      <c r="A193" s="234" t="s">
        <v>56</v>
      </c>
      <c r="B193" s="235" t="str">
        <f>VLOOKUP(I175,NOTAS!$B$7:$AL$26,12,FALSE)</f>
        <v>#N/A</v>
      </c>
      <c r="C193" s="236" t="s">
        <v>56</v>
      </c>
      <c r="D193" s="237" t="str">
        <f>VLOOKUP(I175,NOTAS!$B$7:$AL$26,30,FALSE)</f>
        <v>#N/A</v>
      </c>
      <c r="E193" s="238" t="s">
        <v>56</v>
      </c>
      <c r="F193" s="239" t="str">
        <f t="shared" si="91"/>
        <v>#N/A</v>
      </c>
      <c r="G193" s="236" t="s">
        <v>56</v>
      </c>
      <c r="H193" s="240" t="str">
        <f t="shared" si="92"/>
        <v>#N/A</v>
      </c>
      <c r="I193" s="216"/>
    </row>
    <row r="194">
      <c r="A194" s="234" t="s">
        <v>57</v>
      </c>
      <c r="B194" s="235" t="str">
        <f>IF(AND(B192 = "", B193= ""), "", AVERAGEIF(B192:B193,"&lt;&gt;0"))</f>
        <v>#N/A</v>
      </c>
      <c r="C194" s="236" t="s">
        <v>57</v>
      </c>
      <c r="D194" s="237" t="str">
        <f>IF(AND(D192 = "", D193= ""), "", AVERAGEIF(D192:D193,"&lt;&gt;0"))</f>
        <v>#N/A</v>
      </c>
      <c r="E194" s="238" t="s">
        <v>57</v>
      </c>
      <c r="F194" s="239" t="str">
        <f t="shared" si="91"/>
        <v>#N/A</v>
      </c>
      <c r="G194" s="236" t="s">
        <v>57</v>
      </c>
      <c r="H194" s="240" t="str">
        <f t="shared" si="92"/>
        <v>#N/A</v>
      </c>
      <c r="I194" s="216"/>
    </row>
    <row r="195">
      <c r="A195" s="230" t="s">
        <v>60</v>
      </c>
      <c r="B195" s="231"/>
      <c r="C195" s="232" t="s">
        <v>60</v>
      </c>
      <c r="D195" s="231"/>
      <c r="E195" s="232" t="s">
        <v>60</v>
      </c>
      <c r="F195" s="231"/>
      <c r="G195" s="232" t="s">
        <v>60</v>
      </c>
      <c r="H195" s="233"/>
      <c r="I195" s="216"/>
    </row>
    <row r="196">
      <c r="A196" s="234" t="s">
        <v>61</v>
      </c>
      <c r="B196" s="235" t="str">
        <f>VLOOKUP(I175,NOTAS!$B$7:$AL$26,14,FALSE)</f>
        <v>#N/A</v>
      </c>
      <c r="C196" s="236" t="s">
        <v>61</v>
      </c>
      <c r="D196" s="237" t="str">
        <f>VLOOKUP(I175,NOTAS!$B$7:$AL$26,32,FALSE)</f>
        <v>#N/A</v>
      </c>
      <c r="E196" s="238" t="s">
        <v>61</v>
      </c>
      <c r="F196" s="239" t="str">
        <f t="shared" ref="F196:F198" si="93">IF(OR(B196 = "", D196= ""), "",(D196 - B196)/B196)</f>
        <v>#N/A</v>
      </c>
      <c r="G196" s="236" t="s">
        <v>61</v>
      </c>
      <c r="H196" s="240" t="str">
        <f t="shared" ref="H196:H198" si="94">IF(AND(B196 = "", D196= ""), "", AVERAGEIF(B196:D196,"&lt;&gt;0"))</f>
        <v>#N/A</v>
      </c>
      <c r="I196" s="216"/>
    </row>
    <row r="197">
      <c r="A197" s="234" t="s">
        <v>62</v>
      </c>
      <c r="B197" s="235" t="str">
        <f>VLOOKUP(I175,NOTAS!$B$7:$AL$26,15,FALSE)</f>
        <v>#N/A</v>
      </c>
      <c r="C197" s="236" t="s">
        <v>62</v>
      </c>
      <c r="D197" s="237" t="str">
        <f>VLOOKUP(I175,NOTAS!$B$7:$AL$26,33,FALSE)</f>
        <v>#N/A</v>
      </c>
      <c r="E197" s="238" t="s">
        <v>62</v>
      </c>
      <c r="F197" s="239" t="str">
        <f t="shared" si="93"/>
        <v>#N/A</v>
      </c>
      <c r="G197" s="236" t="s">
        <v>62</v>
      </c>
      <c r="H197" s="240" t="str">
        <f t="shared" si="94"/>
        <v>#N/A</v>
      </c>
      <c r="I197" s="216"/>
    </row>
    <row r="198">
      <c r="A198" s="234" t="s">
        <v>57</v>
      </c>
      <c r="B198" s="235" t="str">
        <f>IF(AND(B196 = "", B197= ""), "", AVERAGEIF(B196:B197,"&lt;&gt;0"))</f>
        <v>#N/A</v>
      </c>
      <c r="C198" s="236" t="s">
        <v>57</v>
      </c>
      <c r="D198" s="237" t="str">
        <f>IF(AND(D196 = "", D197= ""), "", AVERAGEIF(D196:D197,"&lt;&gt;0"))</f>
        <v>#N/A</v>
      </c>
      <c r="E198" s="238" t="s">
        <v>57</v>
      </c>
      <c r="F198" s="239" t="str">
        <f t="shared" si="93"/>
        <v>#N/A</v>
      </c>
      <c r="G198" s="236" t="s">
        <v>57</v>
      </c>
      <c r="H198" s="240" t="str">
        <f t="shared" si="94"/>
        <v>#N/A</v>
      </c>
      <c r="I198" s="216"/>
    </row>
    <row r="199">
      <c r="A199" s="230" t="s">
        <v>63</v>
      </c>
      <c r="B199" s="231"/>
      <c r="C199" s="232" t="s">
        <v>63</v>
      </c>
      <c r="D199" s="231"/>
      <c r="E199" s="232" t="s">
        <v>63</v>
      </c>
      <c r="F199" s="231"/>
      <c r="G199" s="232" t="s">
        <v>63</v>
      </c>
      <c r="H199" s="233"/>
      <c r="I199" s="216"/>
    </row>
    <row r="200">
      <c r="A200" s="234" t="s">
        <v>61</v>
      </c>
      <c r="B200" s="235" t="str">
        <f>VLOOKUP(I175,NOTAS!$B$7:$AL$26,17,FALSE)</f>
        <v>#N/A</v>
      </c>
      <c r="C200" s="236" t="s">
        <v>61</v>
      </c>
      <c r="D200" s="237" t="str">
        <f>VLOOKUP(I175,NOTAS!$B$7:$AL$26,35,FALSE)</f>
        <v>#N/A</v>
      </c>
      <c r="E200" s="238" t="s">
        <v>61</v>
      </c>
      <c r="F200" s="239" t="str">
        <f t="shared" ref="F200:F202" si="95">IF(OR(B200 = "", D200= ""), "",(D200 - B200)/B200)</f>
        <v>#N/A</v>
      </c>
      <c r="G200" s="236" t="s">
        <v>61</v>
      </c>
      <c r="H200" s="240" t="str">
        <f t="shared" ref="H200:H202" si="96">IF(AND(B200 = "", D200= ""), "", AVERAGEIF(B200:D200,"&lt;&gt;0"))</f>
        <v>#N/A</v>
      </c>
      <c r="I200" s="216"/>
    </row>
    <row r="201">
      <c r="A201" s="234" t="s">
        <v>62</v>
      </c>
      <c r="B201" s="235" t="str">
        <f>VLOOKUP(I175,NOTAS!$B$7:$AL$26,18,FALSE)</f>
        <v>#N/A</v>
      </c>
      <c r="C201" s="236" t="s">
        <v>62</v>
      </c>
      <c r="D201" s="237" t="str">
        <f>VLOOKUP(I175,NOTAS!$B$7:$AL$26,36,FALSE)</f>
        <v>#N/A</v>
      </c>
      <c r="E201" s="238" t="s">
        <v>62</v>
      </c>
      <c r="F201" s="239" t="str">
        <f t="shared" si="95"/>
        <v>#N/A</v>
      </c>
      <c r="G201" s="236" t="s">
        <v>62</v>
      </c>
      <c r="H201" s="240" t="str">
        <f t="shared" si="96"/>
        <v>#N/A</v>
      </c>
      <c r="I201" s="216"/>
    </row>
    <row r="202">
      <c r="A202" s="243" t="s">
        <v>57</v>
      </c>
      <c r="B202" s="244" t="str">
        <f>IF(AND(B200 = "", B201= ""), "", AVERAGEIF(B200:B201,"&lt;&gt;0"))</f>
        <v>#N/A</v>
      </c>
      <c r="C202" s="245" t="s">
        <v>57</v>
      </c>
      <c r="D202" s="246" t="str">
        <f>IF(AND(D200 = "", D201= ""), "", AVERAGEIF(D200:D201,"&lt;&gt;0"))</f>
        <v>#N/A</v>
      </c>
      <c r="E202" s="247" t="s">
        <v>57</v>
      </c>
      <c r="F202" s="248" t="str">
        <f t="shared" si="95"/>
        <v>#N/A</v>
      </c>
      <c r="G202" s="245" t="s">
        <v>57</v>
      </c>
      <c r="H202" s="249" t="str">
        <f t="shared" si="96"/>
        <v>#N/A</v>
      </c>
      <c r="I202" s="216"/>
    </row>
    <row r="203">
      <c r="A203" s="209"/>
      <c r="B203" s="209"/>
      <c r="C203" s="209"/>
      <c r="D203" s="209"/>
      <c r="E203" s="209"/>
      <c r="F203" s="208"/>
      <c r="G203" s="209"/>
      <c r="H203" s="209"/>
    </row>
    <row r="204">
      <c r="A204" s="210" t="str">
        <f>"Estatísticas de " &amp; NOTAS!$B$14</f>
        <v>Estatísticas de </v>
      </c>
      <c r="B204" s="211"/>
      <c r="C204" s="211"/>
      <c r="D204" s="211"/>
      <c r="E204" s="211"/>
      <c r="F204" s="211"/>
      <c r="G204" s="211"/>
      <c r="H204" s="211"/>
      <c r="I204" s="212" t="str">
        <f>NOTAS!$B$14</f>
        <v/>
      </c>
      <c r="J204" s="213"/>
    </row>
    <row r="205">
      <c r="A205" s="215"/>
      <c r="I205" s="216"/>
    </row>
    <row r="206">
      <c r="A206" s="220" t="s">
        <v>52</v>
      </c>
      <c r="B206" s="221"/>
      <c r="C206" s="222" t="s">
        <v>53</v>
      </c>
      <c r="D206" s="221"/>
      <c r="E206" s="222" t="s">
        <v>54</v>
      </c>
      <c r="F206" s="221"/>
      <c r="G206" s="222" t="s">
        <v>55</v>
      </c>
      <c r="H206" s="223"/>
      <c r="I206" s="216"/>
    </row>
    <row r="207">
      <c r="A207" s="217"/>
      <c r="B207" s="228"/>
      <c r="C207" s="229"/>
      <c r="D207" s="228"/>
      <c r="E207" s="229"/>
      <c r="F207" s="228"/>
      <c r="G207" s="229"/>
      <c r="H207" s="219"/>
      <c r="I207" s="216"/>
    </row>
    <row r="208">
      <c r="A208" s="230" t="s">
        <v>36</v>
      </c>
      <c r="B208" s="231"/>
      <c r="C208" s="232" t="s">
        <v>36</v>
      </c>
      <c r="D208" s="231"/>
      <c r="E208" s="232" t="s">
        <v>36</v>
      </c>
      <c r="F208" s="231"/>
      <c r="G208" s="232" t="s">
        <v>36</v>
      </c>
      <c r="H208" s="233"/>
      <c r="I208" s="216"/>
    </row>
    <row r="209">
      <c r="A209" s="234" t="s">
        <v>49</v>
      </c>
      <c r="B209" s="235" t="str">
        <f>VLOOKUP(I204,NOTAS!$B$7:$AL$26,2,FALSE)</f>
        <v>#N/A</v>
      </c>
      <c r="C209" s="236" t="s">
        <v>49</v>
      </c>
      <c r="D209" s="237" t="str">
        <f>VLOOKUP(I204,NOTAS!$B$7:$AL$26,20,FALSE)</f>
        <v>#N/A</v>
      </c>
      <c r="E209" s="238" t="s">
        <v>49</v>
      </c>
      <c r="F209" s="239" t="str">
        <f t="shared" ref="F209:F211" si="97">IF(OR(B209 = "", D209= ""), "",(D209 - B209)/B209)</f>
        <v>#N/A</v>
      </c>
      <c r="G209" s="236" t="s">
        <v>49</v>
      </c>
      <c r="H209" s="240" t="str">
        <f>IF(AND(B209 = "", D209= ""), "", AVERAGEIF(B209:D209,"&lt;&gt;0"))</f>
        <v>#N/A</v>
      </c>
      <c r="I209" s="216"/>
    </row>
    <row r="210">
      <c r="A210" s="234" t="s">
        <v>56</v>
      </c>
      <c r="B210" s="235" t="str">
        <f>VLOOKUP(I204,NOTAS!$B$7:$AL$26,3,FALSE)</f>
        <v>#N/A</v>
      </c>
      <c r="C210" s="236" t="s">
        <v>56</v>
      </c>
      <c r="D210" s="237" t="str">
        <f>VLOOKUP(I204,NOTAS!$B$7:$AL$26,21,FALSE)</f>
        <v>#N/A</v>
      </c>
      <c r="E210" s="238" t="s">
        <v>56</v>
      </c>
      <c r="F210" s="239" t="str">
        <f t="shared" si="97"/>
        <v>#N/A</v>
      </c>
      <c r="G210" s="236" t="s">
        <v>56</v>
      </c>
      <c r="H210" s="240" t="str">
        <f t="shared" ref="H210:H211" si="98">IF(OR(B210 = "", D210= ""), "", AVERAGEIF(B210:D210,"&lt;&gt;0"))</f>
        <v>#N/A</v>
      </c>
      <c r="I210" s="216"/>
    </row>
    <row r="211">
      <c r="A211" s="234" t="s">
        <v>57</v>
      </c>
      <c r="B211" s="235" t="str">
        <f>IF(AND(B209 = "", B210= ""), "", AVERAGEIF(B209:B210,"&lt;&gt;0"))</f>
        <v>#N/A</v>
      </c>
      <c r="C211" s="236" t="s">
        <v>57</v>
      </c>
      <c r="D211" s="237" t="str">
        <f>IF(AND(D209 = "", D210= ""), "", AVERAGEIF(D209:D210,"&lt;&gt;0"))</f>
        <v>#N/A</v>
      </c>
      <c r="E211" s="238" t="s">
        <v>57</v>
      </c>
      <c r="F211" s="239" t="str">
        <f t="shared" si="97"/>
        <v>#N/A</v>
      </c>
      <c r="G211" s="236" t="s">
        <v>57</v>
      </c>
      <c r="H211" s="240" t="str">
        <f t="shared" si="98"/>
        <v>#N/A</v>
      </c>
      <c r="I211" s="216"/>
    </row>
    <row r="212">
      <c r="A212" s="230" t="s">
        <v>58</v>
      </c>
      <c r="B212" s="231"/>
      <c r="C212" s="232" t="s">
        <v>58</v>
      </c>
      <c r="D212" s="231"/>
      <c r="E212" s="232" t="s">
        <v>58</v>
      </c>
      <c r="F212" s="231"/>
      <c r="G212" s="232" t="s">
        <v>58</v>
      </c>
      <c r="H212" s="233"/>
      <c r="I212" s="216"/>
    </row>
    <row r="213">
      <c r="A213" s="234" t="s">
        <v>49</v>
      </c>
      <c r="B213" s="235" t="str">
        <f>VLOOKUP(I204,NOTAS!$B$7:$AL$26,5,FALSE)</f>
        <v>#N/A</v>
      </c>
      <c r="C213" s="236" t="s">
        <v>49</v>
      </c>
      <c r="D213" s="237" t="str">
        <f>VLOOKUP(I204,NOTAS!$B$7:$AL$26,23,FALSE)</f>
        <v>#N/A</v>
      </c>
      <c r="E213" s="238" t="s">
        <v>49</v>
      </c>
      <c r="F213" s="239" t="str">
        <f t="shared" ref="F213:F215" si="99">IF(OR(B213 = "", D213= ""), "",(D213 - B213)/B213)</f>
        <v>#N/A</v>
      </c>
      <c r="G213" s="236" t="s">
        <v>49</v>
      </c>
      <c r="H213" s="240" t="str">
        <f t="shared" ref="H213:H215" si="100">IF(AND(B213 = "", D213= ""), "", AVERAGEIF(B213:D213,"&lt;&gt;0"))</f>
        <v>#N/A</v>
      </c>
      <c r="I213" s="216"/>
    </row>
    <row r="214">
      <c r="A214" s="234" t="s">
        <v>56</v>
      </c>
      <c r="B214" s="235" t="str">
        <f>VLOOKUP(I204,NOTAS!$B$7:$AL$26,6,FALSE)</f>
        <v>#N/A</v>
      </c>
      <c r="C214" s="236" t="s">
        <v>56</v>
      </c>
      <c r="D214" s="237" t="str">
        <f>VLOOKUP(I204,NOTAS!$B$7:$AL$26,24,FALSE)</f>
        <v>#N/A</v>
      </c>
      <c r="E214" s="238" t="s">
        <v>56</v>
      </c>
      <c r="F214" s="239" t="str">
        <f t="shared" si="99"/>
        <v>#N/A</v>
      </c>
      <c r="G214" s="236" t="s">
        <v>56</v>
      </c>
      <c r="H214" s="240" t="str">
        <f t="shared" si="100"/>
        <v>#N/A</v>
      </c>
      <c r="I214" s="216"/>
    </row>
    <row r="215">
      <c r="A215" s="234" t="s">
        <v>57</v>
      </c>
      <c r="B215" s="235" t="str">
        <f>IF(AND(B213 = "", B214= ""), "", AVERAGEIF(B213:B214,"&lt;&gt;0"))</f>
        <v>#N/A</v>
      </c>
      <c r="C215" s="236" t="s">
        <v>57</v>
      </c>
      <c r="D215" s="237" t="str">
        <f>IF(AND(D213 = "", D214= ""), "", AVERAGEIF(D213:D214,"&lt;&gt;0"))</f>
        <v>#N/A</v>
      </c>
      <c r="E215" s="238" t="s">
        <v>57</v>
      </c>
      <c r="F215" s="239" t="str">
        <f t="shared" si="99"/>
        <v>#N/A</v>
      </c>
      <c r="G215" s="236" t="s">
        <v>57</v>
      </c>
      <c r="H215" s="240" t="str">
        <f t="shared" si="100"/>
        <v>#N/A</v>
      </c>
      <c r="I215" s="216"/>
    </row>
    <row r="216">
      <c r="A216" s="230" t="s">
        <v>59</v>
      </c>
      <c r="B216" s="231"/>
      <c r="C216" s="232" t="s">
        <v>59</v>
      </c>
      <c r="D216" s="231"/>
      <c r="E216" s="232" t="s">
        <v>59</v>
      </c>
      <c r="F216" s="231"/>
      <c r="G216" s="232" t="s">
        <v>59</v>
      </c>
      <c r="H216" s="233"/>
      <c r="I216" s="216"/>
    </row>
    <row r="217">
      <c r="A217" s="234" t="s">
        <v>49</v>
      </c>
      <c r="B217" s="235" t="str">
        <f>VLOOKUP(I204,NOTAS!$B$7:$AL$26,8,FALSE)</f>
        <v>#N/A</v>
      </c>
      <c r="C217" s="236" t="s">
        <v>49</v>
      </c>
      <c r="D217" s="237" t="str">
        <f>VLOOKUP(I204,NOTAS!$B$7:$AL$26,26,FALSE)</f>
        <v>#N/A</v>
      </c>
      <c r="E217" s="238" t="s">
        <v>49</v>
      </c>
      <c r="F217" s="239" t="str">
        <f t="shared" ref="F217:F219" si="101">IF(OR(B217 = "", D217= ""), "",(D217 - B217)/B217)</f>
        <v>#N/A</v>
      </c>
      <c r="G217" s="236" t="s">
        <v>49</v>
      </c>
      <c r="H217" s="240" t="str">
        <f t="shared" ref="H217:H219" si="102">IF(AND(B217 = "", D217= ""), "", AVERAGEIF(B217:D217,"&lt;&gt;0"))</f>
        <v>#N/A</v>
      </c>
      <c r="I217" s="216"/>
    </row>
    <row r="218">
      <c r="A218" s="234" t="s">
        <v>56</v>
      </c>
      <c r="B218" s="235" t="str">
        <f>VLOOKUP(I204,NOTAS!$B$7:$AL$26,9,FALSE)</f>
        <v>#N/A</v>
      </c>
      <c r="C218" s="236" t="s">
        <v>56</v>
      </c>
      <c r="D218" s="237" t="str">
        <f>VLOOKUP(I204,NOTAS!$B$7:$AL$26,27,FALSE)</f>
        <v>#N/A</v>
      </c>
      <c r="E218" s="238" t="s">
        <v>56</v>
      </c>
      <c r="F218" s="239" t="str">
        <f t="shared" si="101"/>
        <v>#N/A</v>
      </c>
      <c r="G218" s="236" t="s">
        <v>56</v>
      </c>
      <c r="H218" s="240" t="str">
        <f t="shared" si="102"/>
        <v>#N/A</v>
      </c>
      <c r="I218" s="216"/>
    </row>
    <row r="219">
      <c r="A219" s="234" t="s">
        <v>57</v>
      </c>
      <c r="B219" s="235" t="str">
        <f>IF(AND(B217 = "", B218= ""), "", AVERAGEIF(B217:B218,"&lt;&gt;0"))</f>
        <v>#N/A</v>
      </c>
      <c r="C219" s="236" t="s">
        <v>57</v>
      </c>
      <c r="D219" s="237" t="str">
        <f>IF(AND(D217 = "", D218= ""), "", AVERAGEIF(D217:D218,"&lt;&gt;0"))</f>
        <v>#N/A</v>
      </c>
      <c r="E219" s="238" t="s">
        <v>57</v>
      </c>
      <c r="F219" s="239" t="str">
        <f t="shared" si="101"/>
        <v>#N/A</v>
      </c>
      <c r="G219" s="236" t="s">
        <v>57</v>
      </c>
      <c r="H219" s="240" t="str">
        <f t="shared" si="102"/>
        <v>#N/A</v>
      </c>
      <c r="I219" s="216"/>
    </row>
    <row r="220">
      <c r="A220" s="230" t="s">
        <v>35</v>
      </c>
      <c r="B220" s="231"/>
      <c r="C220" s="232" t="s">
        <v>35</v>
      </c>
      <c r="D220" s="231"/>
      <c r="E220" s="232" t="s">
        <v>35</v>
      </c>
      <c r="F220" s="231"/>
      <c r="G220" s="232" t="s">
        <v>35</v>
      </c>
      <c r="H220" s="233"/>
      <c r="I220" s="216"/>
    </row>
    <row r="221">
      <c r="A221" s="234" t="s">
        <v>49</v>
      </c>
      <c r="B221" s="235" t="str">
        <f>VLOOKUP(I204,NOTAS!$B$7:$AL$26,11,FALSE)</f>
        <v>#N/A</v>
      </c>
      <c r="C221" s="236" t="s">
        <v>49</v>
      </c>
      <c r="D221" s="237" t="str">
        <f>VLOOKUP(I204,NOTAS!$B$7:$AL$26,29,FALSE)</f>
        <v>#N/A</v>
      </c>
      <c r="E221" s="238" t="s">
        <v>49</v>
      </c>
      <c r="F221" s="239" t="str">
        <f t="shared" ref="F221:F223" si="103">IF(OR(B221 = "", D221= ""), "",(D221 - B221)/B221)</f>
        <v>#N/A</v>
      </c>
      <c r="G221" s="236" t="s">
        <v>49</v>
      </c>
      <c r="H221" s="240" t="str">
        <f t="shared" ref="H221:H223" si="104">IF(AND(B221 = "", D221= ""), "", AVERAGEIF(B221:D221,"&lt;&gt;0"))</f>
        <v>#N/A</v>
      </c>
      <c r="I221" s="216"/>
    </row>
    <row r="222">
      <c r="A222" s="234" t="s">
        <v>56</v>
      </c>
      <c r="B222" s="235" t="str">
        <f>VLOOKUP(I204,NOTAS!$B$7:$AL$26,12,FALSE)</f>
        <v>#N/A</v>
      </c>
      <c r="C222" s="236" t="s">
        <v>56</v>
      </c>
      <c r="D222" s="237" t="str">
        <f>VLOOKUP(I204,NOTAS!$B$7:$AL$26,30,FALSE)</f>
        <v>#N/A</v>
      </c>
      <c r="E222" s="238" t="s">
        <v>56</v>
      </c>
      <c r="F222" s="239" t="str">
        <f t="shared" si="103"/>
        <v>#N/A</v>
      </c>
      <c r="G222" s="236" t="s">
        <v>56</v>
      </c>
      <c r="H222" s="240" t="str">
        <f t="shared" si="104"/>
        <v>#N/A</v>
      </c>
      <c r="I222" s="216"/>
    </row>
    <row r="223">
      <c r="A223" s="234" t="s">
        <v>57</v>
      </c>
      <c r="B223" s="235" t="str">
        <f>IF(AND(B221 = "", B222= ""), "", AVERAGEIF(B221:B222,"&lt;&gt;0"))</f>
        <v>#N/A</v>
      </c>
      <c r="C223" s="236" t="s">
        <v>57</v>
      </c>
      <c r="D223" s="237" t="str">
        <f>IF(AND(D221 = "", D222= ""), "", AVERAGEIF(D221:D222,"&lt;&gt;0"))</f>
        <v>#N/A</v>
      </c>
      <c r="E223" s="238" t="s">
        <v>57</v>
      </c>
      <c r="F223" s="239" t="str">
        <f t="shared" si="103"/>
        <v>#N/A</v>
      </c>
      <c r="G223" s="236" t="s">
        <v>57</v>
      </c>
      <c r="H223" s="240" t="str">
        <f t="shared" si="104"/>
        <v>#N/A</v>
      </c>
      <c r="I223" s="216"/>
    </row>
    <row r="224">
      <c r="A224" s="230" t="s">
        <v>60</v>
      </c>
      <c r="B224" s="231"/>
      <c r="C224" s="232" t="s">
        <v>60</v>
      </c>
      <c r="D224" s="231"/>
      <c r="E224" s="232" t="s">
        <v>60</v>
      </c>
      <c r="F224" s="231"/>
      <c r="G224" s="232" t="s">
        <v>60</v>
      </c>
      <c r="H224" s="233"/>
      <c r="I224" s="216"/>
    </row>
    <row r="225">
      <c r="A225" s="234" t="s">
        <v>61</v>
      </c>
      <c r="B225" s="235" t="str">
        <f>VLOOKUP(I204,NOTAS!$B$7:$AL$26,14,FALSE)</f>
        <v>#N/A</v>
      </c>
      <c r="C225" s="236" t="s">
        <v>61</v>
      </c>
      <c r="D225" s="237" t="str">
        <f>VLOOKUP(I204,NOTAS!$B$7:$AL$26,32,FALSE)</f>
        <v>#N/A</v>
      </c>
      <c r="E225" s="238" t="s">
        <v>61</v>
      </c>
      <c r="F225" s="239" t="str">
        <f t="shared" ref="F225:F227" si="105">IF(OR(B225 = "", D225= ""), "",(D225 - B225)/B225)</f>
        <v>#N/A</v>
      </c>
      <c r="G225" s="236" t="s">
        <v>61</v>
      </c>
      <c r="H225" s="240" t="str">
        <f t="shared" ref="H225:H227" si="106">IF(AND(B225 = "", D225= ""), "", AVERAGEIF(B225:D225,"&lt;&gt;0"))</f>
        <v>#N/A</v>
      </c>
      <c r="I225" s="216"/>
    </row>
    <row r="226">
      <c r="A226" s="234" t="s">
        <v>62</v>
      </c>
      <c r="B226" s="235" t="str">
        <f>VLOOKUP(I204,NOTAS!$B$7:$AL$26,15,FALSE)</f>
        <v>#N/A</v>
      </c>
      <c r="C226" s="236" t="s">
        <v>62</v>
      </c>
      <c r="D226" s="237" t="str">
        <f>VLOOKUP(I204,NOTAS!$B$7:$AL$26,33,FALSE)</f>
        <v>#N/A</v>
      </c>
      <c r="E226" s="238" t="s">
        <v>62</v>
      </c>
      <c r="F226" s="239" t="str">
        <f t="shared" si="105"/>
        <v>#N/A</v>
      </c>
      <c r="G226" s="236" t="s">
        <v>62</v>
      </c>
      <c r="H226" s="240" t="str">
        <f t="shared" si="106"/>
        <v>#N/A</v>
      </c>
      <c r="I226" s="216"/>
    </row>
    <row r="227">
      <c r="A227" s="234" t="s">
        <v>57</v>
      </c>
      <c r="B227" s="235" t="str">
        <f>IF(AND(B225 = "", B226= ""), "", AVERAGEIF(B225:B226,"&lt;&gt;0"))</f>
        <v>#N/A</v>
      </c>
      <c r="C227" s="236" t="s">
        <v>57</v>
      </c>
      <c r="D227" s="237" t="str">
        <f>IF(AND(D225 = "", D226= ""), "", AVERAGEIF(D225:D226,"&lt;&gt;0"))</f>
        <v>#N/A</v>
      </c>
      <c r="E227" s="238" t="s">
        <v>57</v>
      </c>
      <c r="F227" s="239" t="str">
        <f t="shared" si="105"/>
        <v>#N/A</v>
      </c>
      <c r="G227" s="236" t="s">
        <v>57</v>
      </c>
      <c r="H227" s="240" t="str">
        <f t="shared" si="106"/>
        <v>#N/A</v>
      </c>
      <c r="I227" s="216"/>
    </row>
    <row r="228">
      <c r="A228" s="230" t="s">
        <v>63</v>
      </c>
      <c r="B228" s="231"/>
      <c r="C228" s="232" t="s">
        <v>63</v>
      </c>
      <c r="D228" s="231"/>
      <c r="E228" s="232" t="s">
        <v>63</v>
      </c>
      <c r="F228" s="231"/>
      <c r="G228" s="232" t="s">
        <v>63</v>
      </c>
      <c r="H228" s="233"/>
      <c r="I228" s="216"/>
    </row>
    <row r="229">
      <c r="A229" s="234" t="s">
        <v>61</v>
      </c>
      <c r="B229" s="235" t="str">
        <f>VLOOKUP(I204,NOTAS!$B$7:$AL$26,17,FALSE)</f>
        <v>#N/A</v>
      </c>
      <c r="C229" s="236" t="s">
        <v>61</v>
      </c>
      <c r="D229" s="237" t="str">
        <f>VLOOKUP(I204,NOTAS!$B$7:$AL$26,35,FALSE)</f>
        <v>#N/A</v>
      </c>
      <c r="E229" s="238" t="s">
        <v>61</v>
      </c>
      <c r="F229" s="239" t="str">
        <f t="shared" ref="F229:F231" si="107">IF(OR(B229 = "", D229= ""), "",(D229 - B229)/B229)</f>
        <v>#N/A</v>
      </c>
      <c r="G229" s="236" t="s">
        <v>61</v>
      </c>
      <c r="H229" s="240" t="str">
        <f t="shared" ref="H229:H231" si="108">IF(AND(B229 = "", D229= ""), "", AVERAGEIF(B229:D229,"&lt;&gt;0"))</f>
        <v>#N/A</v>
      </c>
      <c r="I229" s="216"/>
    </row>
    <row r="230">
      <c r="A230" s="234" t="s">
        <v>62</v>
      </c>
      <c r="B230" s="235" t="str">
        <f>VLOOKUP(I204,NOTAS!$B$7:$AL$26,18,FALSE)</f>
        <v>#N/A</v>
      </c>
      <c r="C230" s="236" t="s">
        <v>62</v>
      </c>
      <c r="D230" s="237" t="str">
        <f>VLOOKUP(I204,NOTAS!$B$7:$AL$26,36,FALSE)</f>
        <v>#N/A</v>
      </c>
      <c r="E230" s="238" t="s">
        <v>62</v>
      </c>
      <c r="F230" s="239" t="str">
        <f t="shared" si="107"/>
        <v>#N/A</v>
      </c>
      <c r="G230" s="236" t="s">
        <v>62</v>
      </c>
      <c r="H230" s="240" t="str">
        <f t="shared" si="108"/>
        <v>#N/A</v>
      </c>
      <c r="I230" s="216"/>
    </row>
    <row r="231">
      <c r="A231" s="243" t="s">
        <v>57</v>
      </c>
      <c r="B231" s="244" t="str">
        <f>IF(AND(B229 = "", B230= ""), "", AVERAGEIF(B229:B230,"&lt;&gt;0"))</f>
        <v>#N/A</v>
      </c>
      <c r="C231" s="245" t="s">
        <v>57</v>
      </c>
      <c r="D231" s="246" t="str">
        <f>IF(AND(D229 = "", D230= ""), "", AVERAGEIF(D229:D230,"&lt;&gt;0"))</f>
        <v>#N/A</v>
      </c>
      <c r="E231" s="247" t="s">
        <v>57</v>
      </c>
      <c r="F231" s="248" t="str">
        <f t="shared" si="107"/>
        <v>#N/A</v>
      </c>
      <c r="G231" s="245" t="s">
        <v>57</v>
      </c>
      <c r="H231" s="249" t="str">
        <f t="shared" si="108"/>
        <v>#N/A</v>
      </c>
      <c r="I231" s="216"/>
    </row>
    <row r="232">
      <c r="A232" s="209"/>
      <c r="B232" s="209"/>
      <c r="C232" s="209"/>
      <c r="D232" s="209"/>
      <c r="E232" s="209"/>
      <c r="F232" s="208"/>
      <c r="G232" s="209"/>
      <c r="H232" s="209"/>
    </row>
    <row r="233">
      <c r="A233" s="210" t="str">
        <f>"Estatísticas de " &amp; NOTAS!$B$15</f>
        <v>Estatísticas de </v>
      </c>
      <c r="B233" s="211"/>
      <c r="C233" s="211"/>
      <c r="D233" s="211"/>
      <c r="E233" s="211"/>
      <c r="F233" s="211"/>
      <c r="G233" s="211"/>
      <c r="H233" s="211"/>
      <c r="I233" s="212" t="str">
        <f>NOTAS!$B$15</f>
        <v/>
      </c>
      <c r="J233" s="213"/>
    </row>
    <row r="234">
      <c r="A234" s="215"/>
      <c r="I234" s="216"/>
    </row>
    <row r="235">
      <c r="A235" s="220" t="s">
        <v>52</v>
      </c>
      <c r="B235" s="221"/>
      <c r="C235" s="222" t="s">
        <v>53</v>
      </c>
      <c r="D235" s="221"/>
      <c r="E235" s="222" t="s">
        <v>54</v>
      </c>
      <c r="F235" s="221"/>
      <c r="G235" s="222" t="s">
        <v>55</v>
      </c>
      <c r="H235" s="223"/>
      <c r="I235" s="216"/>
    </row>
    <row r="236">
      <c r="A236" s="217"/>
      <c r="B236" s="228"/>
      <c r="C236" s="229"/>
      <c r="D236" s="228"/>
      <c r="E236" s="229"/>
      <c r="F236" s="228"/>
      <c r="G236" s="229"/>
      <c r="H236" s="219"/>
      <c r="I236" s="216"/>
    </row>
    <row r="237">
      <c r="A237" s="230" t="s">
        <v>36</v>
      </c>
      <c r="B237" s="231"/>
      <c r="C237" s="232" t="s">
        <v>36</v>
      </c>
      <c r="D237" s="231"/>
      <c r="E237" s="232" t="s">
        <v>36</v>
      </c>
      <c r="F237" s="231"/>
      <c r="G237" s="232" t="s">
        <v>36</v>
      </c>
      <c r="H237" s="233"/>
      <c r="I237" s="216"/>
    </row>
    <row r="238">
      <c r="A238" s="234" t="s">
        <v>49</v>
      </c>
      <c r="B238" s="235" t="str">
        <f>VLOOKUP(I233,NOTAS!$B$7:$AL$26,2,FALSE)</f>
        <v>#N/A</v>
      </c>
      <c r="C238" s="236" t="s">
        <v>49</v>
      </c>
      <c r="D238" s="237" t="str">
        <f>VLOOKUP(I233,NOTAS!$B$7:$AL$26,20,FALSE)</f>
        <v>#N/A</v>
      </c>
      <c r="E238" s="238" t="s">
        <v>49</v>
      </c>
      <c r="F238" s="239" t="str">
        <f t="shared" ref="F238:F240" si="109">IF(OR(B238 = "", D238= ""), "",(D238 - B238)/B238)</f>
        <v>#N/A</v>
      </c>
      <c r="G238" s="236" t="s">
        <v>49</v>
      </c>
      <c r="H238" s="240" t="str">
        <f>IF(AND(B238 = "", D238= ""), "", AVERAGEIF(B238:D238,"&lt;&gt;0"))</f>
        <v>#N/A</v>
      </c>
      <c r="I238" s="216"/>
    </row>
    <row r="239">
      <c r="A239" s="234" t="s">
        <v>56</v>
      </c>
      <c r="B239" s="235" t="str">
        <f>VLOOKUP(I233,NOTAS!$B$7:$AL$26,3,FALSE)</f>
        <v>#N/A</v>
      </c>
      <c r="C239" s="236" t="s">
        <v>56</v>
      </c>
      <c r="D239" s="237" t="str">
        <f>VLOOKUP(I233,NOTAS!$B$7:$AL$26,21,FALSE)</f>
        <v>#N/A</v>
      </c>
      <c r="E239" s="238" t="s">
        <v>56</v>
      </c>
      <c r="F239" s="239" t="str">
        <f t="shared" si="109"/>
        <v>#N/A</v>
      </c>
      <c r="G239" s="236" t="s">
        <v>56</v>
      </c>
      <c r="H239" s="240" t="str">
        <f t="shared" ref="H239:H240" si="110">IF(OR(B239 = "", D239= ""), "", AVERAGEIF(B239:D239,"&lt;&gt;0"))</f>
        <v>#N/A</v>
      </c>
      <c r="I239" s="216"/>
    </row>
    <row r="240">
      <c r="A240" s="234" t="s">
        <v>57</v>
      </c>
      <c r="B240" s="235" t="str">
        <f>IF(AND(B238 = "", B239= ""), "", AVERAGEIF(B238:B239,"&lt;&gt;0"))</f>
        <v>#N/A</v>
      </c>
      <c r="C240" s="236" t="s">
        <v>57</v>
      </c>
      <c r="D240" s="237" t="str">
        <f>IF(AND(D238 = "", D239= ""), "", AVERAGEIF(D238:D239,"&lt;&gt;0"))</f>
        <v>#N/A</v>
      </c>
      <c r="E240" s="238" t="s">
        <v>57</v>
      </c>
      <c r="F240" s="239" t="str">
        <f t="shared" si="109"/>
        <v>#N/A</v>
      </c>
      <c r="G240" s="236" t="s">
        <v>57</v>
      </c>
      <c r="H240" s="240" t="str">
        <f t="shared" si="110"/>
        <v>#N/A</v>
      </c>
      <c r="I240" s="216"/>
    </row>
    <row r="241">
      <c r="A241" s="230" t="s">
        <v>58</v>
      </c>
      <c r="B241" s="231"/>
      <c r="C241" s="232" t="s">
        <v>58</v>
      </c>
      <c r="D241" s="231"/>
      <c r="E241" s="232" t="s">
        <v>58</v>
      </c>
      <c r="F241" s="231"/>
      <c r="G241" s="232" t="s">
        <v>58</v>
      </c>
      <c r="H241" s="233"/>
      <c r="I241" s="216"/>
    </row>
    <row r="242">
      <c r="A242" s="234" t="s">
        <v>49</v>
      </c>
      <c r="B242" s="235" t="str">
        <f>VLOOKUP(I233,NOTAS!$B$7:$AL$26,5,FALSE)</f>
        <v>#N/A</v>
      </c>
      <c r="C242" s="236" t="s">
        <v>49</v>
      </c>
      <c r="D242" s="237" t="str">
        <f>VLOOKUP(I233,NOTAS!$B$7:$AL$26,23,FALSE)</f>
        <v>#N/A</v>
      </c>
      <c r="E242" s="238" t="s">
        <v>49</v>
      </c>
      <c r="F242" s="239" t="str">
        <f t="shared" ref="F242:F244" si="111">IF(OR(B242 = "", D242= ""), "",(D242 - B242)/B242)</f>
        <v>#N/A</v>
      </c>
      <c r="G242" s="236" t="s">
        <v>49</v>
      </c>
      <c r="H242" s="240" t="str">
        <f t="shared" ref="H242:H244" si="112">IF(AND(B242 = "", D242= ""), "", AVERAGEIF(B242:D242,"&lt;&gt;0"))</f>
        <v>#N/A</v>
      </c>
      <c r="I242" s="216"/>
    </row>
    <row r="243">
      <c r="A243" s="234" t="s">
        <v>56</v>
      </c>
      <c r="B243" s="235" t="str">
        <f>VLOOKUP(I233,NOTAS!$B$7:$AL$26,6,FALSE)</f>
        <v>#N/A</v>
      </c>
      <c r="C243" s="236" t="s">
        <v>56</v>
      </c>
      <c r="D243" s="237" t="str">
        <f>VLOOKUP(I233,NOTAS!$B$7:$AL$26,24,FALSE)</f>
        <v>#N/A</v>
      </c>
      <c r="E243" s="238" t="s">
        <v>56</v>
      </c>
      <c r="F243" s="239" t="str">
        <f t="shared" si="111"/>
        <v>#N/A</v>
      </c>
      <c r="G243" s="236" t="s">
        <v>56</v>
      </c>
      <c r="H243" s="240" t="str">
        <f t="shared" si="112"/>
        <v>#N/A</v>
      </c>
      <c r="I243" s="216"/>
    </row>
    <row r="244">
      <c r="A244" s="234" t="s">
        <v>57</v>
      </c>
      <c r="B244" s="235" t="str">
        <f>IF(AND(B242 = "", B243= ""), "", AVERAGEIF(B242:B243,"&lt;&gt;0"))</f>
        <v>#N/A</v>
      </c>
      <c r="C244" s="236" t="s">
        <v>57</v>
      </c>
      <c r="D244" s="237" t="str">
        <f>IF(AND(D242 = "", D243= ""), "", AVERAGEIF(D242:D243,"&lt;&gt;0"))</f>
        <v>#N/A</v>
      </c>
      <c r="E244" s="238" t="s">
        <v>57</v>
      </c>
      <c r="F244" s="239" t="str">
        <f t="shared" si="111"/>
        <v>#N/A</v>
      </c>
      <c r="G244" s="236" t="s">
        <v>57</v>
      </c>
      <c r="H244" s="240" t="str">
        <f t="shared" si="112"/>
        <v>#N/A</v>
      </c>
      <c r="I244" s="216"/>
    </row>
    <row r="245">
      <c r="A245" s="230" t="s">
        <v>59</v>
      </c>
      <c r="B245" s="231"/>
      <c r="C245" s="232" t="s">
        <v>59</v>
      </c>
      <c r="D245" s="231"/>
      <c r="E245" s="232" t="s">
        <v>59</v>
      </c>
      <c r="F245" s="231"/>
      <c r="G245" s="232" t="s">
        <v>59</v>
      </c>
      <c r="H245" s="233"/>
      <c r="I245" s="216"/>
    </row>
    <row r="246">
      <c r="A246" s="234" t="s">
        <v>49</v>
      </c>
      <c r="B246" s="235" t="str">
        <f>VLOOKUP(I233,NOTAS!$B$7:$AL$26,8,FALSE)</f>
        <v>#N/A</v>
      </c>
      <c r="C246" s="236" t="s">
        <v>49</v>
      </c>
      <c r="D246" s="237" t="str">
        <f>VLOOKUP(I233,NOTAS!$B$7:$AL$26,26,FALSE)</f>
        <v>#N/A</v>
      </c>
      <c r="E246" s="238" t="s">
        <v>49</v>
      </c>
      <c r="F246" s="239" t="str">
        <f t="shared" ref="F246:F248" si="113">IF(OR(B246 = "", D246= ""), "",(D246 - B246)/B246)</f>
        <v>#N/A</v>
      </c>
      <c r="G246" s="236" t="s">
        <v>49</v>
      </c>
      <c r="H246" s="240" t="str">
        <f t="shared" ref="H246:H248" si="114">IF(AND(B246 = "", D246= ""), "", AVERAGEIF(B246:D246,"&lt;&gt;0"))</f>
        <v>#N/A</v>
      </c>
      <c r="I246" s="216"/>
    </row>
    <row r="247">
      <c r="A247" s="234" t="s">
        <v>56</v>
      </c>
      <c r="B247" s="235" t="str">
        <f>VLOOKUP(I233,NOTAS!$B$7:$AL$26,9,FALSE)</f>
        <v>#N/A</v>
      </c>
      <c r="C247" s="236" t="s">
        <v>56</v>
      </c>
      <c r="D247" s="237" t="str">
        <f>VLOOKUP(I233,NOTAS!$B$7:$AL$26,27,FALSE)</f>
        <v>#N/A</v>
      </c>
      <c r="E247" s="238" t="s">
        <v>56</v>
      </c>
      <c r="F247" s="239" t="str">
        <f t="shared" si="113"/>
        <v>#N/A</v>
      </c>
      <c r="G247" s="236" t="s">
        <v>56</v>
      </c>
      <c r="H247" s="240" t="str">
        <f t="shared" si="114"/>
        <v>#N/A</v>
      </c>
      <c r="I247" s="216"/>
    </row>
    <row r="248">
      <c r="A248" s="234" t="s">
        <v>57</v>
      </c>
      <c r="B248" s="235" t="str">
        <f>IF(AND(B246 = "", B247= ""), "", AVERAGEIF(B246:B247,"&lt;&gt;0"))</f>
        <v>#N/A</v>
      </c>
      <c r="C248" s="236" t="s">
        <v>57</v>
      </c>
      <c r="D248" s="237" t="str">
        <f>IF(AND(D246 = "", D247= ""), "", AVERAGEIF(D246:D247,"&lt;&gt;0"))</f>
        <v>#N/A</v>
      </c>
      <c r="E248" s="238" t="s">
        <v>57</v>
      </c>
      <c r="F248" s="239" t="str">
        <f t="shared" si="113"/>
        <v>#N/A</v>
      </c>
      <c r="G248" s="236" t="s">
        <v>57</v>
      </c>
      <c r="H248" s="240" t="str">
        <f t="shared" si="114"/>
        <v>#N/A</v>
      </c>
      <c r="I248" s="216"/>
    </row>
    <row r="249">
      <c r="A249" s="230" t="s">
        <v>35</v>
      </c>
      <c r="B249" s="231"/>
      <c r="C249" s="232" t="s">
        <v>35</v>
      </c>
      <c r="D249" s="231"/>
      <c r="E249" s="232" t="s">
        <v>35</v>
      </c>
      <c r="F249" s="231"/>
      <c r="G249" s="232" t="s">
        <v>35</v>
      </c>
      <c r="H249" s="233"/>
      <c r="I249" s="216"/>
    </row>
    <row r="250">
      <c r="A250" s="234" t="s">
        <v>49</v>
      </c>
      <c r="B250" s="235" t="str">
        <f>VLOOKUP(I233,NOTAS!$B$7:$AL$26,11,FALSE)</f>
        <v>#N/A</v>
      </c>
      <c r="C250" s="236" t="s">
        <v>49</v>
      </c>
      <c r="D250" s="237" t="str">
        <f>VLOOKUP(I233,NOTAS!$B$7:$AL$26,29,FALSE)</f>
        <v>#N/A</v>
      </c>
      <c r="E250" s="238" t="s">
        <v>49</v>
      </c>
      <c r="F250" s="239" t="str">
        <f t="shared" ref="F250:F252" si="115">IF(OR(B250 = "", D250= ""), "",(D250 - B250)/B250)</f>
        <v>#N/A</v>
      </c>
      <c r="G250" s="236" t="s">
        <v>49</v>
      </c>
      <c r="H250" s="240" t="str">
        <f t="shared" ref="H250:H252" si="116">IF(AND(B250 = "", D250= ""), "", AVERAGEIF(B250:D250,"&lt;&gt;0"))</f>
        <v>#N/A</v>
      </c>
      <c r="I250" s="216"/>
    </row>
    <row r="251">
      <c r="A251" s="234" t="s">
        <v>56</v>
      </c>
      <c r="B251" s="235" t="str">
        <f>VLOOKUP(I233,NOTAS!$B$7:$AL$26,12,FALSE)</f>
        <v>#N/A</v>
      </c>
      <c r="C251" s="236" t="s">
        <v>56</v>
      </c>
      <c r="D251" s="237" t="str">
        <f>VLOOKUP(I233,NOTAS!$B$7:$AL$26,30,FALSE)</f>
        <v>#N/A</v>
      </c>
      <c r="E251" s="238" t="s">
        <v>56</v>
      </c>
      <c r="F251" s="239" t="str">
        <f t="shared" si="115"/>
        <v>#N/A</v>
      </c>
      <c r="G251" s="236" t="s">
        <v>56</v>
      </c>
      <c r="H251" s="240" t="str">
        <f t="shared" si="116"/>
        <v>#N/A</v>
      </c>
      <c r="I251" s="216"/>
    </row>
    <row r="252">
      <c r="A252" s="234" t="s">
        <v>57</v>
      </c>
      <c r="B252" s="235" t="str">
        <f>IF(AND(B250 = "", B251= ""), "", AVERAGEIF(B250:B251,"&lt;&gt;0"))</f>
        <v>#N/A</v>
      </c>
      <c r="C252" s="236" t="s">
        <v>57</v>
      </c>
      <c r="D252" s="237" t="str">
        <f>IF(AND(D250 = "", D251= ""), "", AVERAGEIF(D250:D251,"&lt;&gt;0"))</f>
        <v>#N/A</v>
      </c>
      <c r="E252" s="238" t="s">
        <v>57</v>
      </c>
      <c r="F252" s="239" t="str">
        <f t="shared" si="115"/>
        <v>#N/A</v>
      </c>
      <c r="G252" s="236" t="s">
        <v>57</v>
      </c>
      <c r="H252" s="240" t="str">
        <f t="shared" si="116"/>
        <v>#N/A</v>
      </c>
      <c r="I252" s="216"/>
    </row>
    <row r="253">
      <c r="A253" s="230" t="s">
        <v>60</v>
      </c>
      <c r="B253" s="231"/>
      <c r="C253" s="232" t="s">
        <v>60</v>
      </c>
      <c r="D253" s="231"/>
      <c r="E253" s="232" t="s">
        <v>60</v>
      </c>
      <c r="F253" s="231"/>
      <c r="G253" s="232" t="s">
        <v>60</v>
      </c>
      <c r="H253" s="233"/>
      <c r="I253" s="216"/>
    </row>
    <row r="254">
      <c r="A254" s="234" t="s">
        <v>61</v>
      </c>
      <c r="B254" s="235" t="str">
        <f>VLOOKUP(I233,NOTAS!$B$7:$AL$26,14,FALSE)</f>
        <v>#N/A</v>
      </c>
      <c r="C254" s="236" t="s">
        <v>61</v>
      </c>
      <c r="D254" s="237" t="str">
        <f>VLOOKUP(I233,NOTAS!$B$7:$AL$26,32,FALSE)</f>
        <v>#N/A</v>
      </c>
      <c r="E254" s="238" t="s">
        <v>61</v>
      </c>
      <c r="F254" s="239" t="str">
        <f t="shared" ref="F254:F256" si="117">IF(OR(B254 = "", D254= ""), "",(D254 - B254)/B254)</f>
        <v>#N/A</v>
      </c>
      <c r="G254" s="236" t="s">
        <v>61</v>
      </c>
      <c r="H254" s="240" t="str">
        <f t="shared" ref="H254:H256" si="118">IF(AND(B254 = "", D254= ""), "", AVERAGEIF(B254:D254,"&lt;&gt;0"))</f>
        <v>#N/A</v>
      </c>
      <c r="I254" s="216"/>
    </row>
    <row r="255">
      <c r="A255" s="234" t="s">
        <v>62</v>
      </c>
      <c r="B255" s="235" t="str">
        <f>VLOOKUP(I233,NOTAS!$B$7:$AL$26,15,FALSE)</f>
        <v>#N/A</v>
      </c>
      <c r="C255" s="236" t="s">
        <v>62</v>
      </c>
      <c r="D255" s="237" t="str">
        <f>VLOOKUP(I233,NOTAS!$B$7:$AL$26,33,FALSE)</f>
        <v>#N/A</v>
      </c>
      <c r="E255" s="238" t="s">
        <v>62</v>
      </c>
      <c r="F255" s="239" t="str">
        <f t="shared" si="117"/>
        <v>#N/A</v>
      </c>
      <c r="G255" s="236" t="s">
        <v>62</v>
      </c>
      <c r="H255" s="240" t="str">
        <f t="shared" si="118"/>
        <v>#N/A</v>
      </c>
      <c r="I255" s="216"/>
    </row>
    <row r="256">
      <c r="A256" s="234" t="s">
        <v>57</v>
      </c>
      <c r="B256" s="235" t="str">
        <f>IF(AND(B254 = "", B255= ""), "", AVERAGEIF(B254:B255,"&lt;&gt;0"))</f>
        <v>#N/A</v>
      </c>
      <c r="C256" s="236" t="s">
        <v>57</v>
      </c>
      <c r="D256" s="237" t="str">
        <f>IF(AND(D254 = "", D255= ""), "", AVERAGEIF(D254:D255,"&lt;&gt;0"))</f>
        <v>#N/A</v>
      </c>
      <c r="E256" s="238" t="s">
        <v>57</v>
      </c>
      <c r="F256" s="239" t="str">
        <f t="shared" si="117"/>
        <v>#N/A</v>
      </c>
      <c r="G256" s="236" t="s">
        <v>57</v>
      </c>
      <c r="H256" s="240" t="str">
        <f t="shared" si="118"/>
        <v>#N/A</v>
      </c>
      <c r="I256" s="216"/>
    </row>
    <row r="257">
      <c r="A257" s="230" t="s">
        <v>63</v>
      </c>
      <c r="B257" s="231"/>
      <c r="C257" s="232" t="s">
        <v>63</v>
      </c>
      <c r="D257" s="231"/>
      <c r="E257" s="232" t="s">
        <v>63</v>
      </c>
      <c r="F257" s="231"/>
      <c r="G257" s="232" t="s">
        <v>63</v>
      </c>
      <c r="H257" s="233"/>
      <c r="I257" s="216"/>
    </row>
    <row r="258">
      <c r="A258" s="234" t="s">
        <v>61</v>
      </c>
      <c r="B258" s="235" t="str">
        <f>VLOOKUP(I233,NOTAS!$B$7:$AL$26,17,FALSE)</f>
        <v>#N/A</v>
      </c>
      <c r="C258" s="236" t="s">
        <v>61</v>
      </c>
      <c r="D258" s="237" t="str">
        <f>VLOOKUP(I233,NOTAS!$B$7:$AL$26,35,FALSE)</f>
        <v>#N/A</v>
      </c>
      <c r="E258" s="238" t="s">
        <v>61</v>
      </c>
      <c r="F258" s="239" t="str">
        <f t="shared" ref="F258:F260" si="119">IF(OR(B258 = "", D258= ""), "",(D258 - B258)/B258)</f>
        <v>#N/A</v>
      </c>
      <c r="G258" s="236" t="s">
        <v>61</v>
      </c>
      <c r="H258" s="240" t="str">
        <f t="shared" ref="H258:H260" si="120">IF(AND(B258 = "", D258= ""), "", AVERAGEIF(B258:D258,"&lt;&gt;0"))</f>
        <v>#N/A</v>
      </c>
      <c r="I258" s="216"/>
    </row>
    <row r="259">
      <c r="A259" s="234" t="s">
        <v>62</v>
      </c>
      <c r="B259" s="235" t="str">
        <f>VLOOKUP(I233,NOTAS!$B$7:$AL$26,18,FALSE)</f>
        <v>#N/A</v>
      </c>
      <c r="C259" s="236" t="s">
        <v>62</v>
      </c>
      <c r="D259" s="237" t="str">
        <f>VLOOKUP(I233,NOTAS!$B$7:$AL$26,36,FALSE)</f>
        <v>#N/A</v>
      </c>
      <c r="E259" s="238" t="s">
        <v>62</v>
      </c>
      <c r="F259" s="239" t="str">
        <f t="shared" si="119"/>
        <v>#N/A</v>
      </c>
      <c r="G259" s="236" t="s">
        <v>62</v>
      </c>
      <c r="H259" s="240" t="str">
        <f t="shared" si="120"/>
        <v>#N/A</v>
      </c>
      <c r="I259" s="216"/>
    </row>
    <row r="260">
      <c r="A260" s="243" t="s">
        <v>57</v>
      </c>
      <c r="B260" s="244" t="str">
        <f>IF(AND(B258 = "", B259= ""), "", AVERAGEIF(B258:B259,"&lt;&gt;0"))</f>
        <v>#N/A</v>
      </c>
      <c r="C260" s="245" t="s">
        <v>57</v>
      </c>
      <c r="D260" s="246" t="str">
        <f>IF(AND(D258 = "", D259= ""), "", AVERAGEIF(D258:D259,"&lt;&gt;0"))</f>
        <v>#N/A</v>
      </c>
      <c r="E260" s="247" t="s">
        <v>57</v>
      </c>
      <c r="F260" s="248" t="str">
        <f t="shared" si="119"/>
        <v>#N/A</v>
      </c>
      <c r="G260" s="245" t="s">
        <v>57</v>
      </c>
      <c r="H260" s="249" t="str">
        <f t="shared" si="120"/>
        <v>#N/A</v>
      </c>
      <c r="I260" s="216"/>
    </row>
    <row r="261">
      <c r="A261" s="209"/>
      <c r="B261" s="209"/>
      <c r="C261" s="209"/>
      <c r="D261" s="209"/>
      <c r="E261" s="209"/>
      <c r="F261" s="208"/>
      <c r="G261" s="209"/>
      <c r="H261" s="209"/>
    </row>
    <row r="262">
      <c r="A262" s="210" t="str">
        <f>"Estatísticas de " &amp; NOTAS!$B$16</f>
        <v>Estatísticas de </v>
      </c>
      <c r="B262" s="211"/>
      <c r="C262" s="211"/>
      <c r="D262" s="211"/>
      <c r="E262" s="211"/>
      <c r="F262" s="211"/>
      <c r="G262" s="211"/>
      <c r="H262" s="211"/>
      <c r="I262" s="212" t="str">
        <f>NOTAS!$B$16</f>
        <v/>
      </c>
      <c r="J262" s="213"/>
    </row>
    <row r="263">
      <c r="A263" s="215"/>
      <c r="I263" s="216"/>
    </row>
    <row r="264">
      <c r="A264" s="220" t="s">
        <v>52</v>
      </c>
      <c r="B264" s="221"/>
      <c r="C264" s="222" t="s">
        <v>53</v>
      </c>
      <c r="D264" s="221"/>
      <c r="E264" s="222" t="s">
        <v>54</v>
      </c>
      <c r="F264" s="221"/>
      <c r="G264" s="222" t="s">
        <v>55</v>
      </c>
      <c r="H264" s="223"/>
      <c r="I264" s="216"/>
    </row>
    <row r="265">
      <c r="A265" s="217"/>
      <c r="B265" s="228"/>
      <c r="C265" s="229"/>
      <c r="D265" s="228"/>
      <c r="E265" s="229"/>
      <c r="F265" s="228"/>
      <c r="G265" s="229"/>
      <c r="H265" s="219"/>
      <c r="I265" s="216"/>
    </row>
    <row r="266">
      <c r="A266" s="230" t="s">
        <v>36</v>
      </c>
      <c r="B266" s="231"/>
      <c r="C266" s="232" t="s">
        <v>36</v>
      </c>
      <c r="D266" s="231"/>
      <c r="E266" s="232" t="s">
        <v>36</v>
      </c>
      <c r="F266" s="231"/>
      <c r="G266" s="232" t="s">
        <v>36</v>
      </c>
      <c r="H266" s="233"/>
      <c r="I266" s="216"/>
    </row>
    <row r="267">
      <c r="A267" s="234" t="s">
        <v>49</v>
      </c>
      <c r="B267" s="235" t="str">
        <f>VLOOKUP(I262,NOTAS!$B$7:$AL$26,2,FALSE)</f>
        <v>#N/A</v>
      </c>
      <c r="C267" s="236" t="s">
        <v>49</v>
      </c>
      <c r="D267" s="237" t="str">
        <f>VLOOKUP(I262,NOTAS!$B$7:$AL$26,20,FALSE)</f>
        <v>#N/A</v>
      </c>
      <c r="E267" s="238" t="s">
        <v>49</v>
      </c>
      <c r="F267" s="239" t="str">
        <f t="shared" ref="F267:F269" si="121">IF(OR(B267 = "", D267= ""), "",(D267 - B267)/B267)</f>
        <v>#N/A</v>
      </c>
      <c r="G267" s="236" t="s">
        <v>49</v>
      </c>
      <c r="H267" s="240" t="str">
        <f>IF(AND(B267 = "", D267= ""), "", AVERAGEIF(B267:D267,"&lt;&gt;0"))</f>
        <v>#N/A</v>
      </c>
      <c r="I267" s="216"/>
    </row>
    <row r="268">
      <c r="A268" s="234" t="s">
        <v>56</v>
      </c>
      <c r="B268" s="235" t="str">
        <f>VLOOKUP(I262,NOTAS!$B$7:$AL$26,3,FALSE)</f>
        <v>#N/A</v>
      </c>
      <c r="C268" s="236" t="s">
        <v>56</v>
      </c>
      <c r="D268" s="237" t="str">
        <f>VLOOKUP(I262,NOTAS!$B$7:$AL$26,21,FALSE)</f>
        <v>#N/A</v>
      </c>
      <c r="E268" s="238" t="s">
        <v>56</v>
      </c>
      <c r="F268" s="239" t="str">
        <f t="shared" si="121"/>
        <v>#N/A</v>
      </c>
      <c r="G268" s="236" t="s">
        <v>56</v>
      </c>
      <c r="H268" s="240" t="str">
        <f t="shared" ref="H268:H269" si="122">IF(OR(B268 = "", D268= ""), "", AVERAGEIF(B268:D268,"&lt;&gt;0"))</f>
        <v>#N/A</v>
      </c>
      <c r="I268" s="216"/>
    </row>
    <row r="269">
      <c r="A269" s="234" t="s">
        <v>57</v>
      </c>
      <c r="B269" s="235" t="str">
        <f>IF(AND(B267 = "", B268= ""), "", AVERAGEIF(B267:B268,"&lt;&gt;0"))</f>
        <v>#N/A</v>
      </c>
      <c r="C269" s="236" t="s">
        <v>57</v>
      </c>
      <c r="D269" s="237" t="str">
        <f>IF(AND(D267 = "", D268= ""), "", AVERAGEIF(D267:D268,"&lt;&gt;0"))</f>
        <v>#N/A</v>
      </c>
      <c r="E269" s="238" t="s">
        <v>57</v>
      </c>
      <c r="F269" s="239" t="str">
        <f t="shared" si="121"/>
        <v>#N/A</v>
      </c>
      <c r="G269" s="236" t="s">
        <v>57</v>
      </c>
      <c r="H269" s="240" t="str">
        <f t="shared" si="122"/>
        <v>#N/A</v>
      </c>
      <c r="I269" s="216"/>
    </row>
    <row r="270">
      <c r="A270" s="230" t="s">
        <v>58</v>
      </c>
      <c r="B270" s="231"/>
      <c r="C270" s="232" t="s">
        <v>58</v>
      </c>
      <c r="D270" s="231"/>
      <c r="E270" s="232" t="s">
        <v>58</v>
      </c>
      <c r="F270" s="231"/>
      <c r="G270" s="232" t="s">
        <v>58</v>
      </c>
      <c r="H270" s="233"/>
      <c r="I270" s="216"/>
    </row>
    <row r="271">
      <c r="A271" s="234" t="s">
        <v>49</v>
      </c>
      <c r="B271" s="235" t="str">
        <f>VLOOKUP(I262,NOTAS!$B$7:$AL$26,5,FALSE)</f>
        <v>#N/A</v>
      </c>
      <c r="C271" s="236" t="s">
        <v>49</v>
      </c>
      <c r="D271" s="237" t="str">
        <f>VLOOKUP(I262,NOTAS!$B$7:$AL$26,23,FALSE)</f>
        <v>#N/A</v>
      </c>
      <c r="E271" s="238" t="s">
        <v>49</v>
      </c>
      <c r="F271" s="239" t="str">
        <f t="shared" ref="F271:F273" si="123">IF(OR(B271 = "", D271= ""), "",(D271 - B271)/B271)</f>
        <v>#N/A</v>
      </c>
      <c r="G271" s="236" t="s">
        <v>49</v>
      </c>
      <c r="H271" s="240" t="str">
        <f t="shared" ref="H271:H273" si="124">IF(AND(B271 = "", D271= ""), "", AVERAGEIF(B271:D271,"&lt;&gt;0"))</f>
        <v>#N/A</v>
      </c>
      <c r="I271" s="216"/>
    </row>
    <row r="272">
      <c r="A272" s="234" t="s">
        <v>56</v>
      </c>
      <c r="B272" s="235" t="str">
        <f>VLOOKUP(I262,NOTAS!$B$7:$AL$26,6,FALSE)</f>
        <v>#N/A</v>
      </c>
      <c r="C272" s="236" t="s">
        <v>56</v>
      </c>
      <c r="D272" s="237" t="str">
        <f>VLOOKUP(I262,NOTAS!$B$7:$AL$26,24,FALSE)</f>
        <v>#N/A</v>
      </c>
      <c r="E272" s="238" t="s">
        <v>56</v>
      </c>
      <c r="F272" s="239" t="str">
        <f t="shared" si="123"/>
        <v>#N/A</v>
      </c>
      <c r="G272" s="236" t="s">
        <v>56</v>
      </c>
      <c r="H272" s="240" t="str">
        <f t="shared" si="124"/>
        <v>#N/A</v>
      </c>
      <c r="I272" s="216"/>
    </row>
    <row r="273">
      <c r="A273" s="234" t="s">
        <v>57</v>
      </c>
      <c r="B273" s="235" t="str">
        <f>IF(AND(B271 = "", B272= ""), "", AVERAGEIF(B271:B272,"&lt;&gt;0"))</f>
        <v>#N/A</v>
      </c>
      <c r="C273" s="236" t="s">
        <v>57</v>
      </c>
      <c r="D273" s="237" t="str">
        <f>IF(AND(D271 = "", D272= ""), "", AVERAGEIF(D271:D272,"&lt;&gt;0"))</f>
        <v>#N/A</v>
      </c>
      <c r="E273" s="238" t="s">
        <v>57</v>
      </c>
      <c r="F273" s="239" t="str">
        <f t="shared" si="123"/>
        <v>#N/A</v>
      </c>
      <c r="G273" s="236" t="s">
        <v>57</v>
      </c>
      <c r="H273" s="240" t="str">
        <f t="shared" si="124"/>
        <v>#N/A</v>
      </c>
      <c r="I273" s="216"/>
    </row>
    <row r="274">
      <c r="A274" s="230" t="s">
        <v>59</v>
      </c>
      <c r="B274" s="231"/>
      <c r="C274" s="232" t="s">
        <v>59</v>
      </c>
      <c r="D274" s="231"/>
      <c r="E274" s="232" t="s">
        <v>59</v>
      </c>
      <c r="F274" s="231"/>
      <c r="G274" s="232" t="s">
        <v>59</v>
      </c>
      <c r="H274" s="233"/>
      <c r="I274" s="216"/>
    </row>
    <row r="275">
      <c r="A275" s="234" t="s">
        <v>49</v>
      </c>
      <c r="B275" s="235" t="str">
        <f>VLOOKUP(I262,NOTAS!$B$7:$AL$26,8,FALSE)</f>
        <v>#N/A</v>
      </c>
      <c r="C275" s="236" t="s">
        <v>49</v>
      </c>
      <c r="D275" s="237" t="str">
        <f>VLOOKUP(I262,NOTAS!$B$7:$AL$26,26,FALSE)</f>
        <v>#N/A</v>
      </c>
      <c r="E275" s="238" t="s">
        <v>49</v>
      </c>
      <c r="F275" s="239" t="str">
        <f t="shared" ref="F275:F277" si="125">IF(OR(B275 = "", D275= ""), "",(D275 - B275)/B275)</f>
        <v>#N/A</v>
      </c>
      <c r="G275" s="236" t="s">
        <v>49</v>
      </c>
      <c r="H275" s="240" t="str">
        <f t="shared" ref="H275:H277" si="126">IF(AND(B275 = "", D275= ""), "", AVERAGEIF(B275:D275,"&lt;&gt;0"))</f>
        <v>#N/A</v>
      </c>
      <c r="I275" s="216"/>
    </row>
    <row r="276">
      <c r="A276" s="234" t="s">
        <v>56</v>
      </c>
      <c r="B276" s="235" t="str">
        <f>VLOOKUP(I262,NOTAS!$B$7:$AL$26,9,FALSE)</f>
        <v>#N/A</v>
      </c>
      <c r="C276" s="236" t="s">
        <v>56</v>
      </c>
      <c r="D276" s="237" t="str">
        <f>VLOOKUP(I262,NOTAS!$B$7:$AL$26,27,FALSE)</f>
        <v>#N/A</v>
      </c>
      <c r="E276" s="238" t="s">
        <v>56</v>
      </c>
      <c r="F276" s="239" t="str">
        <f t="shared" si="125"/>
        <v>#N/A</v>
      </c>
      <c r="G276" s="236" t="s">
        <v>56</v>
      </c>
      <c r="H276" s="240" t="str">
        <f t="shared" si="126"/>
        <v>#N/A</v>
      </c>
      <c r="I276" s="216"/>
    </row>
    <row r="277">
      <c r="A277" s="234" t="s">
        <v>57</v>
      </c>
      <c r="B277" s="235" t="str">
        <f>IF(AND(B275 = "", B276= ""), "", AVERAGEIF(B275:B276,"&lt;&gt;0"))</f>
        <v>#N/A</v>
      </c>
      <c r="C277" s="236" t="s">
        <v>57</v>
      </c>
      <c r="D277" s="237" t="str">
        <f>IF(AND(D275 = "", D276= ""), "", AVERAGEIF(D275:D276,"&lt;&gt;0"))</f>
        <v>#N/A</v>
      </c>
      <c r="E277" s="238" t="s">
        <v>57</v>
      </c>
      <c r="F277" s="239" t="str">
        <f t="shared" si="125"/>
        <v>#N/A</v>
      </c>
      <c r="G277" s="236" t="s">
        <v>57</v>
      </c>
      <c r="H277" s="240" t="str">
        <f t="shared" si="126"/>
        <v>#N/A</v>
      </c>
      <c r="I277" s="216"/>
    </row>
    <row r="278">
      <c r="A278" s="230" t="s">
        <v>35</v>
      </c>
      <c r="B278" s="231"/>
      <c r="C278" s="232" t="s">
        <v>35</v>
      </c>
      <c r="D278" s="231"/>
      <c r="E278" s="232" t="s">
        <v>35</v>
      </c>
      <c r="F278" s="231"/>
      <c r="G278" s="232" t="s">
        <v>35</v>
      </c>
      <c r="H278" s="233"/>
      <c r="I278" s="216"/>
    </row>
    <row r="279">
      <c r="A279" s="234" t="s">
        <v>49</v>
      </c>
      <c r="B279" s="235" t="str">
        <f>VLOOKUP(I262,NOTAS!$B$7:$AL$26,11,FALSE)</f>
        <v>#N/A</v>
      </c>
      <c r="C279" s="236" t="s">
        <v>49</v>
      </c>
      <c r="D279" s="237" t="str">
        <f>VLOOKUP(I262,NOTAS!$B$7:$AL$26,29,FALSE)</f>
        <v>#N/A</v>
      </c>
      <c r="E279" s="238" t="s">
        <v>49</v>
      </c>
      <c r="F279" s="239" t="str">
        <f t="shared" ref="F279:F281" si="127">IF(OR(B279 = "", D279= ""), "",(D279 - B279)/B279)</f>
        <v>#N/A</v>
      </c>
      <c r="G279" s="236" t="s">
        <v>49</v>
      </c>
      <c r="H279" s="240" t="str">
        <f t="shared" ref="H279:H281" si="128">IF(AND(B279 = "", D279= ""), "", AVERAGEIF(B279:D279,"&lt;&gt;0"))</f>
        <v>#N/A</v>
      </c>
      <c r="I279" s="216"/>
    </row>
    <row r="280">
      <c r="A280" s="234" t="s">
        <v>56</v>
      </c>
      <c r="B280" s="235" t="str">
        <f>VLOOKUP(I262,NOTAS!$B$7:$AL$26,12,FALSE)</f>
        <v>#N/A</v>
      </c>
      <c r="C280" s="236" t="s">
        <v>56</v>
      </c>
      <c r="D280" s="237" t="str">
        <f>VLOOKUP(I262,NOTAS!$B$7:$AL$26,30,FALSE)</f>
        <v>#N/A</v>
      </c>
      <c r="E280" s="238" t="s">
        <v>56</v>
      </c>
      <c r="F280" s="239" t="str">
        <f t="shared" si="127"/>
        <v>#N/A</v>
      </c>
      <c r="G280" s="236" t="s">
        <v>56</v>
      </c>
      <c r="H280" s="240" t="str">
        <f t="shared" si="128"/>
        <v>#N/A</v>
      </c>
      <c r="I280" s="216"/>
    </row>
    <row r="281">
      <c r="A281" s="234" t="s">
        <v>57</v>
      </c>
      <c r="B281" s="235" t="str">
        <f>IF(AND(B279 = "", B280= ""), "", AVERAGEIF(B279:B280,"&lt;&gt;0"))</f>
        <v>#N/A</v>
      </c>
      <c r="C281" s="236" t="s">
        <v>57</v>
      </c>
      <c r="D281" s="237" t="str">
        <f>IF(AND(D279 = "", D280= ""), "", AVERAGEIF(D279:D280,"&lt;&gt;0"))</f>
        <v>#N/A</v>
      </c>
      <c r="E281" s="238" t="s">
        <v>57</v>
      </c>
      <c r="F281" s="239" t="str">
        <f t="shared" si="127"/>
        <v>#N/A</v>
      </c>
      <c r="G281" s="236" t="s">
        <v>57</v>
      </c>
      <c r="H281" s="240" t="str">
        <f t="shared" si="128"/>
        <v>#N/A</v>
      </c>
      <c r="I281" s="216"/>
    </row>
    <row r="282">
      <c r="A282" s="230" t="s">
        <v>60</v>
      </c>
      <c r="B282" s="231"/>
      <c r="C282" s="232" t="s">
        <v>60</v>
      </c>
      <c r="D282" s="231"/>
      <c r="E282" s="232" t="s">
        <v>60</v>
      </c>
      <c r="F282" s="231"/>
      <c r="G282" s="232" t="s">
        <v>60</v>
      </c>
      <c r="H282" s="233"/>
      <c r="I282" s="216"/>
    </row>
    <row r="283">
      <c r="A283" s="234" t="s">
        <v>61</v>
      </c>
      <c r="B283" s="235" t="str">
        <f>VLOOKUP(I262,NOTAS!$B$7:$AL$26,14,FALSE)</f>
        <v>#N/A</v>
      </c>
      <c r="C283" s="236" t="s">
        <v>61</v>
      </c>
      <c r="D283" s="237" t="str">
        <f>VLOOKUP(I262,NOTAS!$B$7:$AL$26,32,FALSE)</f>
        <v>#N/A</v>
      </c>
      <c r="E283" s="238" t="s">
        <v>61</v>
      </c>
      <c r="F283" s="239" t="str">
        <f t="shared" ref="F283:F285" si="129">IF(OR(B283 = "", D283= ""), "",(D283 - B283)/B283)</f>
        <v>#N/A</v>
      </c>
      <c r="G283" s="236" t="s">
        <v>61</v>
      </c>
      <c r="H283" s="240" t="str">
        <f t="shared" ref="H283:H285" si="130">IF(AND(B283 = "", D283= ""), "", AVERAGEIF(B283:D283,"&lt;&gt;0"))</f>
        <v>#N/A</v>
      </c>
      <c r="I283" s="216"/>
    </row>
    <row r="284">
      <c r="A284" s="234" t="s">
        <v>62</v>
      </c>
      <c r="B284" s="235" t="str">
        <f>VLOOKUP(I262,NOTAS!$B$7:$AL$26,15,FALSE)</f>
        <v>#N/A</v>
      </c>
      <c r="C284" s="236" t="s">
        <v>62</v>
      </c>
      <c r="D284" s="237" t="str">
        <f>VLOOKUP(I262,NOTAS!$B$7:$AL$26,33,FALSE)</f>
        <v>#N/A</v>
      </c>
      <c r="E284" s="238" t="s">
        <v>62</v>
      </c>
      <c r="F284" s="239" t="str">
        <f t="shared" si="129"/>
        <v>#N/A</v>
      </c>
      <c r="G284" s="236" t="s">
        <v>62</v>
      </c>
      <c r="H284" s="240" t="str">
        <f t="shared" si="130"/>
        <v>#N/A</v>
      </c>
      <c r="I284" s="216"/>
    </row>
    <row r="285">
      <c r="A285" s="234" t="s">
        <v>57</v>
      </c>
      <c r="B285" s="235" t="str">
        <f>IF(AND(B283 = "", B284= ""), "", AVERAGEIF(B283:B284,"&lt;&gt;0"))</f>
        <v>#N/A</v>
      </c>
      <c r="C285" s="236" t="s">
        <v>57</v>
      </c>
      <c r="D285" s="237" t="str">
        <f>IF(AND(D283 = "", D284= ""), "", AVERAGEIF(D283:D284,"&lt;&gt;0"))</f>
        <v>#N/A</v>
      </c>
      <c r="E285" s="238" t="s">
        <v>57</v>
      </c>
      <c r="F285" s="239" t="str">
        <f t="shared" si="129"/>
        <v>#N/A</v>
      </c>
      <c r="G285" s="236" t="s">
        <v>57</v>
      </c>
      <c r="H285" s="240" t="str">
        <f t="shared" si="130"/>
        <v>#N/A</v>
      </c>
      <c r="I285" s="216"/>
    </row>
    <row r="286">
      <c r="A286" s="230" t="s">
        <v>63</v>
      </c>
      <c r="B286" s="231"/>
      <c r="C286" s="232" t="s">
        <v>63</v>
      </c>
      <c r="D286" s="231"/>
      <c r="E286" s="232" t="s">
        <v>63</v>
      </c>
      <c r="F286" s="231"/>
      <c r="G286" s="232" t="s">
        <v>63</v>
      </c>
      <c r="H286" s="233"/>
      <c r="I286" s="216"/>
    </row>
    <row r="287">
      <c r="A287" s="234" t="s">
        <v>61</v>
      </c>
      <c r="B287" s="235" t="str">
        <f>VLOOKUP(I262,NOTAS!$B$7:$AL$26,17,FALSE)</f>
        <v>#N/A</v>
      </c>
      <c r="C287" s="236" t="s">
        <v>61</v>
      </c>
      <c r="D287" s="237" t="str">
        <f>VLOOKUP(I262,NOTAS!$B$7:$AL$26,35,FALSE)</f>
        <v>#N/A</v>
      </c>
      <c r="E287" s="238" t="s">
        <v>61</v>
      </c>
      <c r="F287" s="239" t="str">
        <f t="shared" ref="F287:F289" si="131">IF(OR(B287 = "", D287= ""), "",(D287 - B287)/B287)</f>
        <v>#N/A</v>
      </c>
      <c r="G287" s="236" t="s">
        <v>61</v>
      </c>
      <c r="H287" s="240" t="str">
        <f t="shared" ref="H287:H289" si="132">IF(AND(B287 = "", D287= ""), "", AVERAGEIF(B287:D287,"&lt;&gt;0"))</f>
        <v>#N/A</v>
      </c>
      <c r="I287" s="216"/>
    </row>
    <row r="288">
      <c r="A288" s="234" t="s">
        <v>62</v>
      </c>
      <c r="B288" s="235" t="str">
        <f>VLOOKUP(I262,NOTAS!$B$7:$AL$26,18,FALSE)</f>
        <v>#N/A</v>
      </c>
      <c r="C288" s="236" t="s">
        <v>62</v>
      </c>
      <c r="D288" s="237" t="str">
        <f>VLOOKUP(I262,NOTAS!$B$7:$AL$26,36,FALSE)</f>
        <v>#N/A</v>
      </c>
      <c r="E288" s="238" t="s">
        <v>62</v>
      </c>
      <c r="F288" s="239" t="str">
        <f t="shared" si="131"/>
        <v>#N/A</v>
      </c>
      <c r="G288" s="236" t="s">
        <v>62</v>
      </c>
      <c r="H288" s="240" t="str">
        <f t="shared" si="132"/>
        <v>#N/A</v>
      </c>
      <c r="I288" s="216"/>
    </row>
    <row r="289">
      <c r="A289" s="243" t="s">
        <v>57</v>
      </c>
      <c r="B289" s="244" t="str">
        <f>IF(AND(B287 = "", B288= ""), "", AVERAGEIF(B287:B288,"&lt;&gt;0"))</f>
        <v>#N/A</v>
      </c>
      <c r="C289" s="245" t="s">
        <v>57</v>
      </c>
      <c r="D289" s="246" t="str">
        <f>IF(AND(D287 = "", D288= ""), "", AVERAGEIF(D287:D288,"&lt;&gt;0"))</f>
        <v>#N/A</v>
      </c>
      <c r="E289" s="247" t="s">
        <v>57</v>
      </c>
      <c r="F289" s="248" t="str">
        <f t="shared" si="131"/>
        <v>#N/A</v>
      </c>
      <c r="G289" s="245" t="s">
        <v>57</v>
      </c>
      <c r="H289" s="249" t="str">
        <f t="shared" si="132"/>
        <v>#N/A</v>
      </c>
      <c r="I289" s="216"/>
    </row>
    <row r="290">
      <c r="A290" s="209"/>
      <c r="B290" s="209"/>
      <c r="C290" s="209"/>
      <c r="D290" s="209"/>
      <c r="E290" s="209"/>
      <c r="F290" s="208"/>
      <c r="G290" s="209"/>
      <c r="H290" s="209"/>
    </row>
    <row r="291">
      <c r="A291" s="210" t="str">
        <f>"Estatísticas de " &amp; NOTAS!$B$17</f>
        <v>Estatísticas de </v>
      </c>
      <c r="B291" s="211"/>
      <c r="C291" s="211"/>
      <c r="D291" s="211"/>
      <c r="E291" s="211"/>
      <c r="F291" s="211"/>
      <c r="G291" s="211"/>
      <c r="H291" s="211"/>
      <c r="I291" s="212" t="str">
        <f>NOTAS!$B$17</f>
        <v/>
      </c>
      <c r="J291" s="213"/>
    </row>
    <row r="292">
      <c r="A292" s="215"/>
      <c r="I292" s="216"/>
    </row>
    <row r="293">
      <c r="A293" s="220" t="s">
        <v>52</v>
      </c>
      <c r="B293" s="221"/>
      <c r="C293" s="222" t="s">
        <v>53</v>
      </c>
      <c r="D293" s="221"/>
      <c r="E293" s="222" t="s">
        <v>54</v>
      </c>
      <c r="F293" s="221"/>
      <c r="G293" s="222" t="s">
        <v>55</v>
      </c>
      <c r="H293" s="223"/>
      <c r="I293" s="216"/>
    </row>
    <row r="294">
      <c r="A294" s="217"/>
      <c r="B294" s="228"/>
      <c r="C294" s="229"/>
      <c r="D294" s="228"/>
      <c r="E294" s="229"/>
      <c r="F294" s="228"/>
      <c r="G294" s="229"/>
      <c r="H294" s="219"/>
      <c r="I294" s="216"/>
    </row>
    <row r="295">
      <c r="A295" s="230" t="s">
        <v>36</v>
      </c>
      <c r="B295" s="231"/>
      <c r="C295" s="232" t="s">
        <v>36</v>
      </c>
      <c r="D295" s="231"/>
      <c r="E295" s="232" t="s">
        <v>36</v>
      </c>
      <c r="F295" s="231"/>
      <c r="G295" s="232" t="s">
        <v>36</v>
      </c>
      <c r="H295" s="233"/>
      <c r="I295" s="216"/>
    </row>
    <row r="296">
      <c r="A296" s="234" t="s">
        <v>49</v>
      </c>
      <c r="B296" s="235" t="str">
        <f>VLOOKUP(I291,NOTAS!$B$7:$AL$26,2,FALSE)</f>
        <v>#N/A</v>
      </c>
      <c r="C296" s="236" t="s">
        <v>49</v>
      </c>
      <c r="D296" s="237" t="str">
        <f>VLOOKUP(I291,NOTAS!$B$7:$AL$26,20,FALSE)</f>
        <v>#N/A</v>
      </c>
      <c r="E296" s="238" t="s">
        <v>49</v>
      </c>
      <c r="F296" s="239" t="str">
        <f t="shared" ref="F296:F298" si="133">IF(OR(B296 = "", D296= ""), "",(D296 - B296)/B296)</f>
        <v>#N/A</v>
      </c>
      <c r="G296" s="236" t="s">
        <v>49</v>
      </c>
      <c r="H296" s="240" t="str">
        <f>IF(AND(B296 = "", D296= ""), "", AVERAGEIF(B296:D296,"&lt;&gt;0"))</f>
        <v>#N/A</v>
      </c>
      <c r="I296" s="216"/>
    </row>
    <row r="297">
      <c r="A297" s="234" t="s">
        <v>56</v>
      </c>
      <c r="B297" s="235" t="str">
        <f>VLOOKUP(I291,NOTAS!$B$7:$AL$26,3,FALSE)</f>
        <v>#N/A</v>
      </c>
      <c r="C297" s="236" t="s">
        <v>56</v>
      </c>
      <c r="D297" s="237" t="str">
        <f>VLOOKUP(I291,NOTAS!$B$7:$AL$26,21,FALSE)</f>
        <v>#N/A</v>
      </c>
      <c r="E297" s="238" t="s">
        <v>56</v>
      </c>
      <c r="F297" s="239" t="str">
        <f t="shared" si="133"/>
        <v>#N/A</v>
      </c>
      <c r="G297" s="236" t="s">
        <v>56</v>
      </c>
      <c r="H297" s="240" t="str">
        <f t="shared" ref="H297:H298" si="134">IF(OR(B297 = "", D297= ""), "", AVERAGEIF(B297:D297,"&lt;&gt;0"))</f>
        <v>#N/A</v>
      </c>
      <c r="I297" s="216"/>
    </row>
    <row r="298">
      <c r="A298" s="234" t="s">
        <v>57</v>
      </c>
      <c r="B298" s="235" t="str">
        <f>IF(AND(B296 = "", B297= ""), "", AVERAGEIF(B296:B297,"&lt;&gt;0"))</f>
        <v>#N/A</v>
      </c>
      <c r="C298" s="236" t="s">
        <v>57</v>
      </c>
      <c r="D298" s="237" t="str">
        <f>IF(AND(D296 = "", D297= ""), "", AVERAGEIF(D296:D297,"&lt;&gt;0"))</f>
        <v>#N/A</v>
      </c>
      <c r="E298" s="238" t="s">
        <v>57</v>
      </c>
      <c r="F298" s="239" t="str">
        <f t="shared" si="133"/>
        <v>#N/A</v>
      </c>
      <c r="G298" s="236" t="s">
        <v>57</v>
      </c>
      <c r="H298" s="240" t="str">
        <f t="shared" si="134"/>
        <v>#N/A</v>
      </c>
      <c r="I298" s="216"/>
    </row>
    <row r="299">
      <c r="A299" s="230" t="s">
        <v>58</v>
      </c>
      <c r="B299" s="231"/>
      <c r="C299" s="232" t="s">
        <v>58</v>
      </c>
      <c r="D299" s="231"/>
      <c r="E299" s="232" t="s">
        <v>58</v>
      </c>
      <c r="F299" s="231"/>
      <c r="G299" s="232" t="s">
        <v>58</v>
      </c>
      <c r="H299" s="233"/>
      <c r="I299" s="216"/>
    </row>
    <row r="300">
      <c r="A300" s="234" t="s">
        <v>49</v>
      </c>
      <c r="B300" s="235" t="str">
        <f>VLOOKUP(I291,NOTAS!$B$7:$AL$26,5,FALSE)</f>
        <v>#N/A</v>
      </c>
      <c r="C300" s="236" t="s">
        <v>49</v>
      </c>
      <c r="D300" s="237" t="str">
        <f>VLOOKUP(I291,NOTAS!$B$7:$AL$26,23,FALSE)</f>
        <v>#N/A</v>
      </c>
      <c r="E300" s="238" t="s">
        <v>49</v>
      </c>
      <c r="F300" s="239" t="str">
        <f t="shared" ref="F300:F302" si="135">IF(OR(B300 = "", D300= ""), "",(D300 - B300)/B300)</f>
        <v>#N/A</v>
      </c>
      <c r="G300" s="236" t="s">
        <v>49</v>
      </c>
      <c r="H300" s="240" t="str">
        <f t="shared" ref="H300:H302" si="136">IF(AND(B300 = "", D300= ""), "", AVERAGEIF(B300:D300,"&lt;&gt;0"))</f>
        <v>#N/A</v>
      </c>
      <c r="I300" s="216"/>
    </row>
    <row r="301">
      <c r="A301" s="234" t="s">
        <v>56</v>
      </c>
      <c r="B301" s="235" t="str">
        <f>VLOOKUP(I291,NOTAS!$B$7:$AL$26,6,FALSE)</f>
        <v>#N/A</v>
      </c>
      <c r="C301" s="236" t="s">
        <v>56</v>
      </c>
      <c r="D301" s="237" t="str">
        <f>VLOOKUP(I291,NOTAS!$B$7:$AL$26,24,FALSE)</f>
        <v>#N/A</v>
      </c>
      <c r="E301" s="238" t="s">
        <v>56</v>
      </c>
      <c r="F301" s="239" t="str">
        <f t="shared" si="135"/>
        <v>#N/A</v>
      </c>
      <c r="G301" s="236" t="s">
        <v>56</v>
      </c>
      <c r="H301" s="240" t="str">
        <f t="shared" si="136"/>
        <v>#N/A</v>
      </c>
      <c r="I301" s="216"/>
    </row>
    <row r="302">
      <c r="A302" s="234" t="s">
        <v>57</v>
      </c>
      <c r="B302" s="235" t="str">
        <f>IF(AND(B300 = "", B301= ""), "", AVERAGEIF(B300:B301,"&lt;&gt;0"))</f>
        <v>#N/A</v>
      </c>
      <c r="C302" s="236" t="s">
        <v>57</v>
      </c>
      <c r="D302" s="237" t="str">
        <f>IF(AND(D300 = "", D301= ""), "", AVERAGEIF(D300:D301,"&lt;&gt;0"))</f>
        <v>#N/A</v>
      </c>
      <c r="E302" s="238" t="s">
        <v>57</v>
      </c>
      <c r="F302" s="239" t="str">
        <f t="shared" si="135"/>
        <v>#N/A</v>
      </c>
      <c r="G302" s="236" t="s">
        <v>57</v>
      </c>
      <c r="H302" s="240" t="str">
        <f t="shared" si="136"/>
        <v>#N/A</v>
      </c>
      <c r="I302" s="216"/>
    </row>
    <row r="303">
      <c r="A303" s="230" t="s">
        <v>59</v>
      </c>
      <c r="B303" s="231"/>
      <c r="C303" s="232" t="s">
        <v>59</v>
      </c>
      <c r="D303" s="231"/>
      <c r="E303" s="232" t="s">
        <v>59</v>
      </c>
      <c r="F303" s="231"/>
      <c r="G303" s="232" t="s">
        <v>59</v>
      </c>
      <c r="H303" s="233"/>
      <c r="I303" s="216"/>
    </row>
    <row r="304">
      <c r="A304" s="234" t="s">
        <v>49</v>
      </c>
      <c r="B304" s="235" t="str">
        <f>VLOOKUP(I291,NOTAS!$B$7:$AL$26,8,FALSE)</f>
        <v>#N/A</v>
      </c>
      <c r="C304" s="236" t="s">
        <v>49</v>
      </c>
      <c r="D304" s="237" t="str">
        <f>VLOOKUP(I291,NOTAS!$B$7:$AL$26,26,FALSE)</f>
        <v>#N/A</v>
      </c>
      <c r="E304" s="238" t="s">
        <v>49</v>
      </c>
      <c r="F304" s="239" t="str">
        <f t="shared" ref="F304:F306" si="137">IF(OR(B304 = "", D304= ""), "",(D304 - B304)/B304)</f>
        <v>#N/A</v>
      </c>
      <c r="G304" s="236" t="s">
        <v>49</v>
      </c>
      <c r="H304" s="240" t="str">
        <f t="shared" ref="H304:H306" si="138">IF(AND(B304 = "", D304= ""), "", AVERAGEIF(B304:D304,"&lt;&gt;0"))</f>
        <v>#N/A</v>
      </c>
      <c r="I304" s="216"/>
    </row>
    <row r="305">
      <c r="A305" s="234" t="s">
        <v>56</v>
      </c>
      <c r="B305" s="235" t="str">
        <f>VLOOKUP(I291,NOTAS!$B$7:$AL$26,9,FALSE)</f>
        <v>#N/A</v>
      </c>
      <c r="C305" s="236" t="s">
        <v>56</v>
      </c>
      <c r="D305" s="237" t="str">
        <f>VLOOKUP(I291,NOTAS!$B$7:$AL$26,27,FALSE)</f>
        <v>#N/A</v>
      </c>
      <c r="E305" s="238" t="s">
        <v>56</v>
      </c>
      <c r="F305" s="239" t="str">
        <f t="shared" si="137"/>
        <v>#N/A</v>
      </c>
      <c r="G305" s="236" t="s">
        <v>56</v>
      </c>
      <c r="H305" s="240" t="str">
        <f t="shared" si="138"/>
        <v>#N/A</v>
      </c>
      <c r="I305" s="216"/>
    </row>
    <row r="306">
      <c r="A306" s="234" t="s">
        <v>57</v>
      </c>
      <c r="B306" s="235" t="str">
        <f>IF(AND(B304 = "", B305= ""), "", AVERAGEIF(B304:B305,"&lt;&gt;0"))</f>
        <v>#N/A</v>
      </c>
      <c r="C306" s="236" t="s">
        <v>57</v>
      </c>
      <c r="D306" s="237" t="str">
        <f>IF(AND(D304 = "", D305= ""), "", AVERAGEIF(D304:D305,"&lt;&gt;0"))</f>
        <v>#N/A</v>
      </c>
      <c r="E306" s="238" t="s">
        <v>57</v>
      </c>
      <c r="F306" s="239" t="str">
        <f t="shared" si="137"/>
        <v>#N/A</v>
      </c>
      <c r="G306" s="236" t="s">
        <v>57</v>
      </c>
      <c r="H306" s="240" t="str">
        <f t="shared" si="138"/>
        <v>#N/A</v>
      </c>
      <c r="I306" s="216"/>
    </row>
    <row r="307">
      <c r="A307" s="230" t="s">
        <v>35</v>
      </c>
      <c r="B307" s="231"/>
      <c r="C307" s="232" t="s">
        <v>35</v>
      </c>
      <c r="D307" s="231"/>
      <c r="E307" s="232" t="s">
        <v>35</v>
      </c>
      <c r="F307" s="231"/>
      <c r="G307" s="232" t="s">
        <v>35</v>
      </c>
      <c r="H307" s="233"/>
      <c r="I307" s="216"/>
    </row>
    <row r="308">
      <c r="A308" s="234" t="s">
        <v>49</v>
      </c>
      <c r="B308" s="235" t="str">
        <f>VLOOKUP(I291,NOTAS!$B$7:$AL$26,11,FALSE)</f>
        <v>#N/A</v>
      </c>
      <c r="C308" s="236" t="s">
        <v>49</v>
      </c>
      <c r="D308" s="237" t="str">
        <f>VLOOKUP(I291,NOTAS!$B$7:$AL$26,29,FALSE)</f>
        <v>#N/A</v>
      </c>
      <c r="E308" s="238" t="s">
        <v>49</v>
      </c>
      <c r="F308" s="239" t="str">
        <f t="shared" ref="F308:F310" si="139">IF(OR(B308 = "", D308= ""), "",(D308 - B308)/B308)</f>
        <v>#N/A</v>
      </c>
      <c r="G308" s="236" t="s">
        <v>49</v>
      </c>
      <c r="H308" s="240" t="str">
        <f t="shared" ref="H308:H310" si="140">IF(AND(B308 = "", D308= ""), "", AVERAGEIF(B308:D308,"&lt;&gt;0"))</f>
        <v>#N/A</v>
      </c>
      <c r="I308" s="216"/>
    </row>
    <row r="309">
      <c r="A309" s="234" t="s">
        <v>56</v>
      </c>
      <c r="B309" s="235" t="str">
        <f>VLOOKUP(I291,NOTAS!$B$7:$AL$26,12,FALSE)</f>
        <v>#N/A</v>
      </c>
      <c r="C309" s="236" t="s">
        <v>56</v>
      </c>
      <c r="D309" s="237" t="str">
        <f>VLOOKUP(I291,NOTAS!$B$7:$AL$26,30,FALSE)</f>
        <v>#N/A</v>
      </c>
      <c r="E309" s="238" t="s">
        <v>56</v>
      </c>
      <c r="F309" s="239" t="str">
        <f t="shared" si="139"/>
        <v>#N/A</v>
      </c>
      <c r="G309" s="236" t="s">
        <v>56</v>
      </c>
      <c r="H309" s="240" t="str">
        <f t="shared" si="140"/>
        <v>#N/A</v>
      </c>
      <c r="I309" s="216"/>
    </row>
    <row r="310">
      <c r="A310" s="234" t="s">
        <v>57</v>
      </c>
      <c r="B310" s="235" t="str">
        <f>IF(AND(B308 = "", B309= ""), "", AVERAGEIF(B308:B309,"&lt;&gt;0"))</f>
        <v>#N/A</v>
      </c>
      <c r="C310" s="236" t="s">
        <v>57</v>
      </c>
      <c r="D310" s="237" t="str">
        <f>IF(AND(D308 = "", D309= ""), "", AVERAGEIF(D308:D309,"&lt;&gt;0"))</f>
        <v>#N/A</v>
      </c>
      <c r="E310" s="238" t="s">
        <v>57</v>
      </c>
      <c r="F310" s="239" t="str">
        <f t="shared" si="139"/>
        <v>#N/A</v>
      </c>
      <c r="G310" s="236" t="s">
        <v>57</v>
      </c>
      <c r="H310" s="240" t="str">
        <f t="shared" si="140"/>
        <v>#N/A</v>
      </c>
      <c r="I310" s="216"/>
    </row>
    <row r="311">
      <c r="A311" s="230" t="s">
        <v>60</v>
      </c>
      <c r="B311" s="231"/>
      <c r="C311" s="232" t="s">
        <v>60</v>
      </c>
      <c r="D311" s="231"/>
      <c r="E311" s="232" t="s">
        <v>60</v>
      </c>
      <c r="F311" s="231"/>
      <c r="G311" s="232" t="s">
        <v>60</v>
      </c>
      <c r="H311" s="233"/>
      <c r="I311" s="216"/>
    </row>
    <row r="312">
      <c r="A312" s="234" t="s">
        <v>61</v>
      </c>
      <c r="B312" s="235" t="str">
        <f>VLOOKUP(I291,NOTAS!$B$7:$AL$26,14,FALSE)</f>
        <v>#N/A</v>
      </c>
      <c r="C312" s="236" t="s">
        <v>61</v>
      </c>
      <c r="D312" s="237" t="str">
        <f>VLOOKUP(I291,NOTAS!$B$7:$AL$26,32,FALSE)</f>
        <v>#N/A</v>
      </c>
      <c r="E312" s="238" t="s">
        <v>61</v>
      </c>
      <c r="F312" s="239" t="str">
        <f t="shared" ref="F312:F314" si="141">IF(OR(B312 = "", D312= ""), "",(D312 - B312)/B312)</f>
        <v>#N/A</v>
      </c>
      <c r="G312" s="236" t="s">
        <v>61</v>
      </c>
      <c r="H312" s="240" t="str">
        <f t="shared" ref="H312:H314" si="142">IF(AND(B312 = "", D312= ""), "", AVERAGEIF(B312:D312,"&lt;&gt;0"))</f>
        <v>#N/A</v>
      </c>
      <c r="I312" s="216"/>
    </row>
    <row r="313">
      <c r="A313" s="234" t="s">
        <v>62</v>
      </c>
      <c r="B313" s="235" t="str">
        <f>VLOOKUP(I291,NOTAS!$B$7:$AL$26,15,FALSE)</f>
        <v>#N/A</v>
      </c>
      <c r="C313" s="236" t="s">
        <v>62</v>
      </c>
      <c r="D313" s="237" t="str">
        <f>VLOOKUP(I291,NOTAS!$B$7:$AL$26,33,FALSE)</f>
        <v>#N/A</v>
      </c>
      <c r="E313" s="238" t="s">
        <v>62</v>
      </c>
      <c r="F313" s="239" t="str">
        <f t="shared" si="141"/>
        <v>#N/A</v>
      </c>
      <c r="G313" s="236" t="s">
        <v>62</v>
      </c>
      <c r="H313" s="240" t="str">
        <f t="shared" si="142"/>
        <v>#N/A</v>
      </c>
      <c r="I313" s="216"/>
    </row>
    <row r="314">
      <c r="A314" s="234" t="s">
        <v>57</v>
      </c>
      <c r="B314" s="235" t="str">
        <f>IF(AND(B312 = "", B313= ""), "", AVERAGEIF(B312:B313,"&lt;&gt;0"))</f>
        <v>#N/A</v>
      </c>
      <c r="C314" s="236" t="s">
        <v>57</v>
      </c>
      <c r="D314" s="237" t="str">
        <f>IF(AND(D312 = "", D313= ""), "", AVERAGEIF(D312:D313,"&lt;&gt;0"))</f>
        <v>#N/A</v>
      </c>
      <c r="E314" s="238" t="s">
        <v>57</v>
      </c>
      <c r="F314" s="239" t="str">
        <f t="shared" si="141"/>
        <v>#N/A</v>
      </c>
      <c r="G314" s="236" t="s">
        <v>57</v>
      </c>
      <c r="H314" s="240" t="str">
        <f t="shared" si="142"/>
        <v>#N/A</v>
      </c>
      <c r="I314" s="216"/>
    </row>
    <row r="315">
      <c r="A315" s="230" t="s">
        <v>63</v>
      </c>
      <c r="B315" s="231"/>
      <c r="C315" s="232" t="s">
        <v>63</v>
      </c>
      <c r="D315" s="231"/>
      <c r="E315" s="232" t="s">
        <v>63</v>
      </c>
      <c r="F315" s="231"/>
      <c r="G315" s="232" t="s">
        <v>63</v>
      </c>
      <c r="H315" s="233"/>
      <c r="I315" s="216"/>
    </row>
    <row r="316">
      <c r="A316" s="234" t="s">
        <v>61</v>
      </c>
      <c r="B316" s="235" t="str">
        <f>VLOOKUP(I291,NOTAS!$B$7:$AL$26,17,FALSE)</f>
        <v>#N/A</v>
      </c>
      <c r="C316" s="236" t="s">
        <v>61</v>
      </c>
      <c r="D316" s="237" t="str">
        <f>VLOOKUP(I291,NOTAS!$B$7:$AL$26,35,FALSE)</f>
        <v>#N/A</v>
      </c>
      <c r="E316" s="238" t="s">
        <v>61</v>
      </c>
      <c r="F316" s="239" t="str">
        <f t="shared" ref="F316:F318" si="143">IF(OR(B316 = "", D316= ""), "",(D316 - B316)/B316)</f>
        <v>#N/A</v>
      </c>
      <c r="G316" s="236" t="s">
        <v>61</v>
      </c>
      <c r="H316" s="240" t="str">
        <f t="shared" ref="H316:H318" si="144">IF(AND(B316 = "", D316= ""), "", AVERAGEIF(B316:D316,"&lt;&gt;0"))</f>
        <v>#N/A</v>
      </c>
      <c r="I316" s="216"/>
    </row>
    <row r="317">
      <c r="A317" s="234" t="s">
        <v>62</v>
      </c>
      <c r="B317" s="235" t="str">
        <f>VLOOKUP(I291,NOTAS!$B$7:$AL$26,18,FALSE)</f>
        <v>#N/A</v>
      </c>
      <c r="C317" s="236" t="s">
        <v>62</v>
      </c>
      <c r="D317" s="237" t="str">
        <f>VLOOKUP(I291,NOTAS!$B$7:$AL$26,36,FALSE)</f>
        <v>#N/A</v>
      </c>
      <c r="E317" s="238" t="s">
        <v>62</v>
      </c>
      <c r="F317" s="239" t="str">
        <f t="shared" si="143"/>
        <v>#N/A</v>
      </c>
      <c r="G317" s="236" t="s">
        <v>62</v>
      </c>
      <c r="H317" s="240" t="str">
        <f t="shared" si="144"/>
        <v>#N/A</v>
      </c>
      <c r="I317" s="216"/>
    </row>
    <row r="318">
      <c r="A318" s="243" t="s">
        <v>57</v>
      </c>
      <c r="B318" s="244" t="str">
        <f>IF(AND(B316 = "", B317= ""), "", AVERAGEIF(B316:B317,"&lt;&gt;0"))</f>
        <v>#N/A</v>
      </c>
      <c r="C318" s="245" t="s">
        <v>57</v>
      </c>
      <c r="D318" s="246" t="str">
        <f>IF(AND(D316 = "", D317= ""), "", AVERAGEIF(D316:D317,"&lt;&gt;0"))</f>
        <v>#N/A</v>
      </c>
      <c r="E318" s="247" t="s">
        <v>57</v>
      </c>
      <c r="F318" s="248" t="str">
        <f t="shared" si="143"/>
        <v>#N/A</v>
      </c>
      <c r="G318" s="245" t="s">
        <v>57</v>
      </c>
      <c r="H318" s="249" t="str">
        <f t="shared" si="144"/>
        <v>#N/A</v>
      </c>
      <c r="I318" s="216"/>
    </row>
    <row r="319">
      <c r="A319" s="209"/>
      <c r="B319" s="209"/>
      <c r="C319" s="209"/>
      <c r="D319" s="209"/>
      <c r="E319" s="209"/>
      <c r="F319" s="208"/>
      <c r="G319" s="209"/>
      <c r="H319" s="209"/>
    </row>
    <row r="320">
      <c r="A320" s="210" t="str">
        <f>"Estatísticas de " &amp; NOTAS!$B$18</f>
        <v>Estatísticas de </v>
      </c>
      <c r="B320" s="211"/>
      <c r="C320" s="211"/>
      <c r="D320" s="211"/>
      <c r="E320" s="211"/>
      <c r="F320" s="211"/>
      <c r="G320" s="211"/>
      <c r="H320" s="211"/>
      <c r="I320" s="212" t="str">
        <f>NOTAS!$B$18</f>
        <v/>
      </c>
      <c r="J320" s="213"/>
    </row>
    <row r="321">
      <c r="A321" s="215"/>
      <c r="I321" s="216"/>
    </row>
    <row r="322">
      <c r="A322" s="220" t="s">
        <v>52</v>
      </c>
      <c r="B322" s="221"/>
      <c r="C322" s="222" t="s">
        <v>53</v>
      </c>
      <c r="D322" s="221"/>
      <c r="E322" s="222" t="s">
        <v>54</v>
      </c>
      <c r="F322" s="221"/>
      <c r="G322" s="222" t="s">
        <v>55</v>
      </c>
      <c r="H322" s="223"/>
      <c r="I322" s="216"/>
    </row>
    <row r="323">
      <c r="A323" s="217"/>
      <c r="B323" s="228"/>
      <c r="C323" s="229"/>
      <c r="D323" s="228"/>
      <c r="E323" s="229"/>
      <c r="F323" s="228"/>
      <c r="G323" s="229"/>
      <c r="H323" s="219"/>
      <c r="I323" s="216"/>
    </row>
    <row r="324">
      <c r="A324" s="230" t="s">
        <v>36</v>
      </c>
      <c r="B324" s="231"/>
      <c r="C324" s="232" t="s">
        <v>36</v>
      </c>
      <c r="D324" s="231"/>
      <c r="E324" s="232" t="s">
        <v>36</v>
      </c>
      <c r="F324" s="231"/>
      <c r="G324" s="232" t="s">
        <v>36</v>
      </c>
      <c r="H324" s="233"/>
      <c r="I324" s="216"/>
    </row>
    <row r="325">
      <c r="A325" s="234" t="s">
        <v>49</v>
      </c>
      <c r="B325" s="235" t="str">
        <f>VLOOKUP(I320,NOTAS!$B$7:$AL$26,2,FALSE)</f>
        <v>#N/A</v>
      </c>
      <c r="C325" s="236" t="s">
        <v>49</v>
      </c>
      <c r="D325" s="237" t="str">
        <f>VLOOKUP(I320,NOTAS!$B$7:$AL$26,20,FALSE)</f>
        <v>#N/A</v>
      </c>
      <c r="E325" s="238" t="s">
        <v>49</v>
      </c>
      <c r="F325" s="239" t="str">
        <f t="shared" ref="F325:F327" si="145">IF(OR(B325 = "", D325= ""), "",(D325 - B325)/B325)</f>
        <v>#N/A</v>
      </c>
      <c r="G325" s="236" t="s">
        <v>49</v>
      </c>
      <c r="H325" s="240" t="str">
        <f>IF(AND(B325 = "", D325= ""), "", AVERAGEIF(B325:D325,"&lt;&gt;0"))</f>
        <v>#N/A</v>
      </c>
      <c r="I325" s="216"/>
    </row>
    <row r="326">
      <c r="A326" s="234" t="s">
        <v>56</v>
      </c>
      <c r="B326" s="235" t="str">
        <f>VLOOKUP(I320,NOTAS!$B$7:$AL$26,3,FALSE)</f>
        <v>#N/A</v>
      </c>
      <c r="C326" s="236" t="s">
        <v>56</v>
      </c>
      <c r="D326" s="237" t="str">
        <f>VLOOKUP(I320,NOTAS!$B$7:$AL$26,21,FALSE)</f>
        <v>#N/A</v>
      </c>
      <c r="E326" s="238" t="s">
        <v>56</v>
      </c>
      <c r="F326" s="239" t="str">
        <f t="shared" si="145"/>
        <v>#N/A</v>
      </c>
      <c r="G326" s="236" t="s">
        <v>56</v>
      </c>
      <c r="H326" s="240" t="str">
        <f t="shared" ref="H326:H327" si="146">IF(OR(B326 = "", D326= ""), "", AVERAGEIF(B326:D326,"&lt;&gt;0"))</f>
        <v>#N/A</v>
      </c>
      <c r="I326" s="216"/>
    </row>
    <row r="327">
      <c r="A327" s="234" t="s">
        <v>57</v>
      </c>
      <c r="B327" s="235" t="str">
        <f>IF(AND(B325 = "", B326= ""), "", AVERAGEIF(B325:B326,"&lt;&gt;0"))</f>
        <v>#N/A</v>
      </c>
      <c r="C327" s="236" t="s">
        <v>57</v>
      </c>
      <c r="D327" s="237" t="str">
        <f>IF(AND(D325 = "", D326= ""), "", AVERAGEIF(D325:D326,"&lt;&gt;0"))</f>
        <v>#N/A</v>
      </c>
      <c r="E327" s="238" t="s">
        <v>57</v>
      </c>
      <c r="F327" s="239" t="str">
        <f t="shared" si="145"/>
        <v>#N/A</v>
      </c>
      <c r="G327" s="236" t="s">
        <v>57</v>
      </c>
      <c r="H327" s="240" t="str">
        <f t="shared" si="146"/>
        <v>#N/A</v>
      </c>
      <c r="I327" s="216"/>
    </row>
    <row r="328">
      <c r="A328" s="230" t="s">
        <v>58</v>
      </c>
      <c r="B328" s="231"/>
      <c r="C328" s="232" t="s">
        <v>58</v>
      </c>
      <c r="D328" s="231"/>
      <c r="E328" s="232" t="s">
        <v>58</v>
      </c>
      <c r="F328" s="231"/>
      <c r="G328" s="232" t="s">
        <v>58</v>
      </c>
      <c r="H328" s="233"/>
      <c r="I328" s="216"/>
    </row>
    <row r="329">
      <c r="A329" s="234" t="s">
        <v>49</v>
      </c>
      <c r="B329" s="235" t="str">
        <f>VLOOKUP(I320,NOTAS!$B$7:$AL$26,5,FALSE)</f>
        <v>#N/A</v>
      </c>
      <c r="C329" s="236" t="s">
        <v>49</v>
      </c>
      <c r="D329" s="237" t="str">
        <f>VLOOKUP(I320,NOTAS!$B$7:$AL$26,23,FALSE)</f>
        <v>#N/A</v>
      </c>
      <c r="E329" s="238" t="s">
        <v>49</v>
      </c>
      <c r="F329" s="239" t="str">
        <f t="shared" ref="F329:F331" si="147">IF(OR(B329 = "", D329= ""), "",(D329 - B329)/B329)</f>
        <v>#N/A</v>
      </c>
      <c r="G329" s="236" t="s">
        <v>49</v>
      </c>
      <c r="H329" s="240" t="str">
        <f t="shared" ref="H329:H331" si="148">IF(AND(B329 = "", D329= ""), "", AVERAGEIF(B329:D329,"&lt;&gt;0"))</f>
        <v>#N/A</v>
      </c>
      <c r="I329" s="216"/>
    </row>
    <row r="330">
      <c r="A330" s="234" t="s">
        <v>56</v>
      </c>
      <c r="B330" s="235" t="str">
        <f>VLOOKUP(I320,NOTAS!$B$7:$AL$26,6,FALSE)</f>
        <v>#N/A</v>
      </c>
      <c r="C330" s="236" t="s">
        <v>56</v>
      </c>
      <c r="D330" s="237" t="str">
        <f>VLOOKUP(I320,NOTAS!$B$7:$AL$26,24,FALSE)</f>
        <v>#N/A</v>
      </c>
      <c r="E330" s="238" t="s">
        <v>56</v>
      </c>
      <c r="F330" s="239" t="str">
        <f t="shared" si="147"/>
        <v>#N/A</v>
      </c>
      <c r="G330" s="236" t="s">
        <v>56</v>
      </c>
      <c r="H330" s="240" t="str">
        <f t="shared" si="148"/>
        <v>#N/A</v>
      </c>
      <c r="I330" s="216"/>
    </row>
    <row r="331">
      <c r="A331" s="234" t="s">
        <v>57</v>
      </c>
      <c r="B331" s="235" t="str">
        <f>IF(AND(B329 = "", B330= ""), "", AVERAGEIF(B329:B330,"&lt;&gt;0"))</f>
        <v>#N/A</v>
      </c>
      <c r="C331" s="236" t="s">
        <v>57</v>
      </c>
      <c r="D331" s="237" t="str">
        <f>IF(AND(D329 = "", D330= ""), "", AVERAGEIF(D329:D330,"&lt;&gt;0"))</f>
        <v>#N/A</v>
      </c>
      <c r="E331" s="238" t="s">
        <v>57</v>
      </c>
      <c r="F331" s="239" t="str">
        <f t="shared" si="147"/>
        <v>#N/A</v>
      </c>
      <c r="G331" s="236" t="s">
        <v>57</v>
      </c>
      <c r="H331" s="240" t="str">
        <f t="shared" si="148"/>
        <v>#N/A</v>
      </c>
      <c r="I331" s="216"/>
    </row>
    <row r="332">
      <c r="A332" s="230" t="s">
        <v>59</v>
      </c>
      <c r="B332" s="231"/>
      <c r="C332" s="232" t="s">
        <v>59</v>
      </c>
      <c r="D332" s="231"/>
      <c r="E332" s="232" t="s">
        <v>59</v>
      </c>
      <c r="F332" s="231"/>
      <c r="G332" s="232" t="s">
        <v>59</v>
      </c>
      <c r="H332" s="233"/>
      <c r="I332" s="216"/>
    </row>
    <row r="333">
      <c r="A333" s="234" t="s">
        <v>49</v>
      </c>
      <c r="B333" s="235" t="str">
        <f>VLOOKUP(I320,NOTAS!$B$7:$AL$26,8,FALSE)</f>
        <v>#N/A</v>
      </c>
      <c r="C333" s="236" t="s">
        <v>49</v>
      </c>
      <c r="D333" s="237" t="str">
        <f>VLOOKUP(I320,NOTAS!$B$7:$AL$26,26,FALSE)</f>
        <v>#N/A</v>
      </c>
      <c r="E333" s="238" t="s">
        <v>49</v>
      </c>
      <c r="F333" s="239" t="str">
        <f t="shared" ref="F333:F335" si="149">IF(OR(B333 = "", D333= ""), "",(D333 - B333)/B333)</f>
        <v>#N/A</v>
      </c>
      <c r="G333" s="236" t="s">
        <v>49</v>
      </c>
      <c r="H333" s="240" t="str">
        <f t="shared" ref="H333:H335" si="150">IF(AND(B333 = "", D333= ""), "", AVERAGEIF(B333:D333,"&lt;&gt;0"))</f>
        <v>#N/A</v>
      </c>
      <c r="I333" s="216"/>
    </row>
    <row r="334">
      <c r="A334" s="234" t="s">
        <v>56</v>
      </c>
      <c r="B334" s="235" t="str">
        <f>VLOOKUP(I320,NOTAS!$B$7:$AL$26,9,FALSE)</f>
        <v>#N/A</v>
      </c>
      <c r="C334" s="236" t="s">
        <v>56</v>
      </c>
      <c r="D334" s="237" t="str">
        <f>VLOOKUP(I320,NOTAS!$B$7:$AL$26,27,FALSE)</f>
        <v>#N/A</v>
      </c>
      <c r="E334" s="238" t="s">
        <v>56</v>
      </c>
      <c r="F334" s="239" t="str">
        <f t="shared" si="149"/>
        <v>#N/A</v>
      </c>
      <c r="G334" s="236" t="s">
        <v>56</v>
      </c>
      <c r="H334" s="240" t="str">
        <f t="shared" si="150"/>
        <v>#N/A</v>
      </c>
      <c r="I334" s="216"/>
    </row>
    <row r="335">
      <c r="A335" s="234" t="s">
        <v>57</v>
      </c>
      <c r="B335" s="235" t="str">
        <f>IF(AND(B333 = "", B334= ""), "", AVERAGEIF(B333:B334,"&lt;&gt;0"))</f>
        <v>#N/A</v>
      </c>
      <c r="C335" s="236" t="s">
        <v>57</v>
      </c>
      <c r="D335" s="237" t="str">
        <f>IF(AND(D333 = "", D334= ""), "", AVERAGEIF(D333:D334,"&lt;&gt;0"))</f>
        <v>#N/A</v>
      </c>
      <c r="E335" s="238" t="s">
        <v>57</v>
      </c>
      <c r="F335" s="239" t="str">
        <f t="shared" si="149"/>
        <v>#N/A</v>
      </c>
      <c r="G335" s="236" t="s">
        <v>57</v>
      </c>
      <c r="H335" s="240" t="str">
        <f t="shared" si="150"/>
        <v>#N/A</v>
      </c>
      <c r="I335" s="216"/>
    </row>
    <row r="336">
      <c r="A336" s="230" t="s">
        <v>35</v>
      </c>
      <c r="B336" s="231"/>
      <c r="C336" s="232" t="s">
        <v>35</v>
      </c>
      <c r="D336" s="231"/>
      <c r="E336" s="232" t="s">
        <v>35</v>
      </c>
      <c r="F336" s="231"/>
      <c r="G336" s="232" t="s">
        <v>35</v>
      </c>
      <c r="H336" s="233"/>
      <c r="I336" s="216"/>
    </row>
    <row r="337">
      <c r="A337" s="234" t="s">
        <v>49</v>
      </c>
      <c r="B337" s="235" t="str">
        <f>VLOOKUP(I320,NOTAS!$B$7:$AL$26,11,FALSE)</f>
        <v>#N/A</v>
      </c>
      <c r="C337" s="236" t="s">
        <v>49</v>
      </c>
      <c r="D337" s="237" t="str">
        <f>VLOOKUP(I320,NOTAS!$B$7:$AL$26,29,FALSE)</f>
        <v>#N/A</v>
      </c>
      <c r="E337" s="238" t="s">
        <v>49</v>
      </c>
      <c r="F337" s="239" t="str">
        <f t="shared" ref="F337:F339" si="151">IF(OR(B337 = "", D337= ""), "",(D337 - B337)/B337)</f>
        <v>#N/A</v>
      </c>
      <c r="G337" s="236" t="s">
        <v>49</v>
      </c>
      <c r="H337" s="240" t="str">
        <f t="shared" ref="H337:H339" si="152">IF(AND(B337 = "", D337= ""), "", AVERAGEIF(B337:D337,"&lt;&gt;0"))</f>
        <v>#N/A</v>
      </c>
      <c r="I337" s="216"/>
    </row>
    <row r="338">
      <c r="A338" s="234" t="s">
        <v>56</v>
      </c>
      <c r="B338" s="235" t="str">
        <f>VLOOKUP(I320,NOTAS!$B$7:$AL$26,12,FALSE)</f>
        <v>#N/A</v>
      </c>
      <c r="C338" s="236" t="s">
        <v>56</v>
      </c>
      <c r="D338" s="237" t="str">
        <f>VLOOKUP(I320,NOTAS!$B$7:$AL$26,30,FALSE)</f>
        <v>#N/A</v>
      </c>
      <c r="E338" s="238" t="s">
        <v>56</v>
      </c>
      <c r="F338" s="239" t="str">
        <f t="shared" si="151"/>
        <v>#N/A</v>
      </c>
      <c r="G338" s="236" t="s">
        <v>56</v>
      </c>
      <c r="H338" s="240" t="str">
        <f t="shared" si="152"/>
        <v>#N/A</v>
      </c>
      <c r="I338" s="216"/>
    </row>
    <row r="339">
      <c r="A339" s="234" t="s">
        <v>57</v>
      </c>
      <c r="B339" s="235" t="str">
        <f>IF(AND(B337 = "", B338= ""), "", AVERAGEIF(B337:B338,"&lt;&gt;0"))</f>
        <v>#N/A</v>
      </c>
      <c r="C339" s="236" t="s">
        <v>57</v>
      </c>
      <c r="D339" s="237" t="str">
        <f>IF(AND(D337 = "", D338= ""), "", AVERAGEIF(D337:D338,"&lt;&gt;0"))</f>
        <v>#N/A</v>
      </c>
      <c r="E339" s="238" t="s">
        <v>57</v>
      </c>
      <c r="F339" s="239" t="str">
        <f t="shared" si="151"/>
        <v>#N/A</v>
      </c>
      <c r="G339" s="236" t="s">
        <v>57</v>
      </c>
      <c r="H339" s="240" t="str">
        <f t="shared" si="152"/>
        <v>#N/A</v>
      </c>
      <c r="I339" s="216"/>
    </row>
    <row r="340">
      <c r="A340" s="230" t="s">
        <v>60</v>
      </c>
      <c r="B340" s="231"/>
      <c r="C340" s="232" t="s">
        <v>60</v>
      </c>
      <c r="D340" s="231"/>
      <c r="E340" s="232" t="s">
        <v>60</v>
      </c>
      <c r="F340" s="231"/>
      <c r="G340" s="232" t="s">
        <v>60</v>
      </c>
      <c r="H340" s="233"/>
      <c r="I340" s="216"/>
    </row>
    <row r="341">
      <c r="A341" s="234" t="s">
        <v>61</v>
      </c>
      <c r="B341" s="235" t="str">
        <f>VLOOKUP(I320,NOTAS!$B$7:$AL$26,14,FALSE)</f>
        <v>#N/A</v>
      </c>
      <c r="C341" s="236" t="s">
        <v>61</v>
      </c>
      <c r="D341" s="237" t="str">
        <f>VLOOKUP(I320,NOTAS!$B$7:$AL$26,32,FALSE)</f>
        <v>#N/A</v>
      </c>
      <c r="E341" s="238" t="s">
        <v>61</v>
      </c>
      <c r="F341" s="239" t="str">
        <f t="shared" ref="F341:F343" si="153">IF(OR(B341 = "", D341= ""), "",(D341 - B341)/B341)</f>
        <v>#N/A</v>
      </c>
      <c r="G341" s="236" t="s">
        <v>61</v>
      </c>
      <c r="H341" s="240" t="str">
        <f t="shared" ref="H341:H343" si="154">IF(AND(B341 = "", D341= ""), "", AVERAGEIF(B341:D341,"&lt;&gt;0"))</f>
        <v>#N/A</v>
      </c>
      <c r="I341" s="216"/>
    </row>
    <row r="342">
      <c r="A342" s="234" t="s">
        <v>62</v>
      </c>
      <c r="B342" s="235" t="str">
        <f>VLOOKUP(I320,NOTAS!$B$7:$AL$26,15,FALSE)</f>
        <v>#N/A</v>
      </c>
      <c r="C342" s="236" t="s">
        <v>62</v>
      </c>
      <c r="D342" s="237" t="str">
        <f>VLOOKUP(I320,NOTAS!$B$7:$AL$26,33,FALSE)</f>
        <v>#N/A</v>
      </c>
      <c r="E342" s="238" t="s">
        <v>62</v>
      </c>
      <c r="F342" s="239" t="str">
        <f t="shared" si="153"/>
        <v>#N/A</v>
      </c>
      <c r="G342" s="236" t="s">
        <v>62</v>
      </c>
      <c r="H342" s="240" t="str">
        <f t="shared" si="154"/>
        <v>#N/A</v>
      </c>
      <c r="I342" s="216"/>
    </row>
    <row r="343">
      <c r="A343" s="234" t="s">
        <v>57</v>
      </c>
      <c r="B343" s="235" t="str">
        <f>IF(AND(B341 = "", B342= ""), "", AVERAGEIF(B341:B342,"&lt;&gt;0"))</f>
        <v>#N/A</v>
      </c>
      <c r="C343" s="236" t="s">
        <v>57</v>
      </c>
      <c r="D343" s="237" t="str">
        <f>IF(AND(D341 = "", D342= ""), "", AVERAGEIF(D341:D342,"&lt;&gt;0"))</f>
        <v>#N/A</v>
      </c>
      <c r="E343" s="238" t="s">
        <v>57</v>
      </c>
      <c r="F343" s="239" t="str">
        <f t="shared" si="153"/>
        <v>#N/A</v>
      </c>
      <c r="G343" s="236" t="s">
        <v>57</v>
      </c>
      <c r="H343" s="240" t="str">
        <f t="shared" si="154"/>
        <v>#N/A</v>
      </c>
      <c r="I343" s="216"/>
    </row>
    <row r="344">
      <c r="A344" s="230" t="s">
        <v>63</v>
      </c>
      <c r="B344" s="231"/>
      <c r="C344" s="232" t="s">
        <v>63</v>
      </c>
      <c r="D344" s="231"/>
      <c r="E344" s="232" t="s">
        <v>63</v>
      </c>
      <c r="F344" s="231"/>
      <c r="G344" s="232" t="s">
        <v>63</v>
      </c>
      <c r="H344" s="233"/>
      <c r="I344" s="216"/>
    </row>
    <row r="345">
      <c r="A345" s="234" t="s">
        <v>61</v>
      </c>
      <c r="B345" s="235" t="str">
        <f>VLOOKUP(I320,NOTAS!$B$7:$AL$26,17,FALSE)</f>
        <v>#N/A</v>
      </c>
      <c r="C345" s="236" t="s">
        <v>61</v>
      </c>
      <c r="D345" s="237" t="str">
        <f>VLOOKUP(I320,NOTAS!$B$7:$AL$26,35,FALSE)</f>
        <v>#N/A</v>
      </c>
      <c r="E345" s="238" t="s">
        <v>61</v>
      </c>
      <c r="F345" s="239" t="str">
        <f t="shared" ref="F345:F347" si="155">IF(OR(B345 = "", D345= ""), "",(D345 - B345)/B345)</f>
        <v>#N/A</v>
      </c>
      <c r="G345" s="236" t="s">
        <v>61</v>
      </c>
      <c r="H345" s="240" t="str">
        <f t="shared" ref="H345:H347" si="156">IF(AND(B345 = "", D345= ""), "", AVERAGEIF(B345:D345,"&lt;&gt;0"))</f>
        <v>#N/A</v>
      </c>
      <c r="I345" s="216"/>
    </row>
    <row r="346">
      <c r="A346" s="234" t="s">
        <v>62</v>
      </c>
      <c r="B346" s="235" t="str">
        <f>VLOOKUP(I320,NOTAS!$B$7:$AL$26,18,FALSE)</f>
        <v>#N/A</v>
      </c>
      <c r="C346" s="236" t="s">
        <v>62</v>
      </c>
      <c r="D346" s="237" t="str">
        <f>VLOOKUP(I320,NOTAS!$B$7:$AL$26,36,FALSE)</f>
        <v>#N/A</v>
      </c>
      <c r="E346" s="238" t="s">
        <v>62</v>
      </c>
      <c r="F346" s="239" t="str">
        <f t="shared" si="155"/>
        <v>#N/A</v>
      </c>
      <c r="G346" s="236" t="s">
        <v>62</v>
      </c>
      <c r="H346" s="240" t="str">
        <f t="shared" si="156"/>
        <v>#N/A</v>
      </c>
      <c r="I346" s="216"/>
    </row>
    <row r="347">
      <c r="A347" s="243" t="s">
        <v>57</v>
      </c>
      <c r="B347" s="244" t="str">
        <f>IF(AND(B345 = "", B346= ""), "", AVERAGEIF(B345:B346,"&lt;&gt;0"))</f>
        <v>#N/A</v>
      </c>
      <c r="C347" s="245" t="s">
        <v>57</v>
      </c>
      <c r="D347" s="246" t="str">
        <f>IF(AND(D345 = "", D346= ""), "", AVERAGEIF(D345:D346,"&lt;&gt;0"))</f>
        <v>#N/A</v>
      </c>
      <c r="E347" s="247" t="s">
        <v>57</v>
      </c>
      <c r="F347" s="248" t="str">
        <f t="shared" si="155"/>
        <v>#N/A</v>
      </c>
      <c r="G347" s="245" t="s">
        <v>57</v>
      </c>
      <c r="H347" s="249" t="str">
        <f t="shared" si="156"/>
        <v>#N/A</v>
      </c>
      <c r="I347" s="216"/>
    </row>
    <row r="348">
      <c r="A348" s="209"/>
      <c r="B348" s="209"/>
      <c r="C348" s="209"/>
      <c r="D348" s="209"/>
      <c r="E348" s="209"/>
      <c r="F348" s="208"/>
      <c r="G348" s="209"/>
      <c r="H348" s="209"/>
    </row>
    <row r="349">
      <c r="A349" s="210" t="str">
        <f>"Estatísticas de " &amp; NOTAS!$B$19</f>
        <v>Estatísticas de </v>
      </c>
      <c r="B349" s="211"/>
      <c r="C349" s="211"/>
      <c r="D349" s="211"/>
      <c r="E349" s="211"/>
      <c r="F349" s="211"/>
      <c r="G349" s="211"/>
      <c r="H349" s="211"/>
      <c r="I349" s="212" t="str">
        <f>NOTAS!$B$19</f>
        <v/>
      </c>
      <c r="J349" s="213"/>
    </row>
    <row r="350">
      <c r="A350" s="215"/>
      <c r="I350" s="216"/>
    </row>
    <row r="351">
      <c r="A351" s="220" t="s">
        <v>52</v>
      </c>
      <c r="B351" s="221"/>
      <c r="C351" s="222" t="s">
        <v>53</v>
      </c>
      <c r="D351" s="221"/>
      <c r="E351" s="222" t="s">
        <v>54</v>
      </c>
      <c r="F351" s="221"/>
      <c r="G351" s="222" t="s">
        <v>55</v>
      </c>
      <c r="H351" s="223"/>
      <c r="I351" s="216"/>
    </row>
    <row r="352">
      <c r="A352" s="217"/>
      <c r="B352" s="228"/>
      <c r="C352" s="229"/>
      <c r="D352" s="228"/>
      <c r="E352" s="229"/>
      <c r="F352" s="228"/>
      <c r="G352" s="229"/>
      <c r="H352" s="219"/>
      <c r="I352" s="216"/>
    </row>
    <row r="353">
      <c r="A353" s="230" t="s">
        <v>36</v>
      </c>
      <c r="B353" s="231"/>
      <c r="C353" s="232" t="s">
        <v>36</v>
      </c>
      <c r="D353" s="231"/>
      <c r="E353" s="232" t="s">
        <v>36</v>
      </c>
      <c r="F353" s="231"/>
      <c r="G353" s="232" t="s">
        <v>36</v>
      </c>
      <c r="H353" s="233"/>
      <c r="I353" s="216"/>
    </row>
    <row r="354">
      <c r="A354" s="234" t="s">
        <v>49</v>
      </c>
      <c r="B354" s="235" t="str">
        <f>VLOOKUP(I349,NOTAS!$B$7:$AL$26,2,FALSE)</f>
        <v>#N/A</v>
      </c>
      <c r="C354" s="236" t="s">
        <v>49</v>
      </c>
      <c r="D354" s="237" t="str">
        <f>VLOOKUP(I349,NOTAS!$B$7:$AL$26,20,FALSE)</f>
        <v>#N/A</v>
      </c>
      <c r="E354" s="238" t="s">
        <v>49</v>
      </c>
      <c r="F354" s="239" t="str">
        <f t="shared" ref="F354:F356" si="157">IF(OR(B354 = "", D354= ""), "",(D354 - B354)/B354)</f>
        <v>#N/A</v>
      </c>
      <c r="G354" s="236" t="s">
        <v>49</v>
      </c>
      <c r="H354" s="240" t="str">
        <f>IF(AND(B354 = "", D354= ""), "", AVERAGEIF(B354:D354,"&lt;&gt;0"))</f>
        <v>#N/A</v>
      </c>
      <c r="I354" s="216"/>
    </row>
    <row r="355">
      <c r="A355" s="234" t="s">
        <v>56</v>
      </c>
      <c r="B355" s="235" t="str">
        <f>VLOOKUP(I349,NOTAS!$B$7:$AL$26,3,FALSE)</f>
        <v>#N/A</v>
      </c>
      <c r="C355" s="236" t="s">
        <v>56</v>
      </c>
      <c r="D355" s="237" t="str">
        <f>VLOOKUP(I349,NOTAS!$B$7:$AL$26,21,FALSE)</f>
        <v>#N/A</v>
      </c>
      <c r="E355" s="238" t="s">
        <v>56</v>
      </c>
      <c r="F355" s="239" t="str">
        <f t="shared" si="157"/>
        <v>#N/A</v>
      </c>
      <c r="G355" s="236" t="s">
        <v>56</v>
      </c>
      <c r="H355" s="240" t="str">
        <f t="shared" ref="H355:H356" si="158">IF(OR(B355 = "", D355= ""), "", AVERAGEIF(B355:D355,"&lt;&gt;0"))</f>
        <v>#N/A</v>
      </c>
      <c r="I355" s="216"/>
    </row>
    <row r="356">
      <c r="A356" s="234" t="s">
        <v>57</v>
      </c>
      <c r="B356" s="235" t="str">
        <f>IF(AND(B354 = "", B355= ""), "", AVERAGEIF(B354:B355,"&lt;&gt;0"))</f>
        <v>#N/A</v>
      </c>
      <c r="C356" s="236" t="s">
        <v>57</v>
      </c>
      <c r="D356" s="237" t="str">
        <f>IF(AND(D354 = "", D355= ""), "", AVERAGEIF(D354:D355,"&lt;&gt;0"))</f>
        <v>#N/A</v>
      </c>
      <c r="E356" s="238" t="s">
        <v>57</v>
      </c>
      <c r="F356" s="239" t="str">
        <f t="shared" si="157"/>
        <v>#N/A</v>
      </c>
      <c r="G356" s="236" t="s">
        <v>57</v>
      </c>
      <c r="H356" s="240" t="str">
        <f t="shared" si="158"/>
        <v>#N/A</v>
      </c>
      <c r="I356" s="216"/>
    </row>
    <row r="357">
      <c r="A357" s="230" t="s">
        <v>58</v>
      </c>
      <c r="B357" s="231"/>
      <c r="C357" s="232" t="s">
        <v>58</v>
      </c>
      <c r="D357" s="231"/>
      <c r="E357" s="232" t="s">
        <v>58</v>
      </c>
      <c r="F357" s="231"/>
      <c r="G357" s="232" t="s">
        <v>58</v>
      </c>
      <c r="H357" s="233"/>
      <c r="I357" s="216"/>
    </row>
    <row r="358">
      <c r="A358" s="234" t="s">
        <v>49</v>
      </c>
      <c r="B358" s="235" t="str">
        <f>VLOOKUP(I349,NOTAS!$B$7:$AL$26,5,FALSE)</f>
        <v>#N/A</v>
      </c>
      <c r="C358" s="236" t="s">
        <v>49</v>
      </c>
      <c r="D358" s="237" t="str">
        <f>VLOOKUP(I349,NOTAS!$B$7:$AL$26,23,FALSE)</f>
        <v>#N/A</v>
      </c>
      <c r="E358" s="238" t="s">
        <v>49</v>
      </c>
      <c r="F358" s="239" t="str">
        <f t="shared" ref="F358:F360" si="159">IF(OR(B358 = "", D358= ""), "",(D358 - B358)/B358)</f>
        <v>#N/A</v>
      </c>
      <c r="G358" s="236" t="s">
        <v>49</v>
      </c>
      <c r="H358" s="240" t="str">
        <f t="shared" ref="H358:H360" si="160">IF(AND(B358 = "", D358= ""), "", AVERAGEIF(B358:D358,"&lt;&gt;0"))</f>
        <v>#N/A</v>
      </c>
      <c r="I358" s="216"/>
    </row>
    <row r="359">
      <c r="A359" s="234" t="s">
        <v>56</v>
      </c>
      <c r="B359" s="235" t="str">
        <f>VLOOKUP(I349,NOTAS!$B$7:$AL$26,6,FALSE)</f>
        <v>#N/A</v>
      </c>
      <c r="C359" s="236" t="s">
        <v>56</v>
      </c>
      <c r="D359" s="237" t="str">
        <f>VLOOKUP(I349,NOTAS!$B$7:$AL$26,24,FALSE)</f>
        <v>#N/A</v>
      </c>
      <c r="E359" s="238" t="s">
        <v>56</v>
      </c>
      <c r="F359" s="239" t="str">
        <f t="shared" si="159"/>
        <v>#N/A</v>
      </c>
      <c r="G359" s="236" t="s">
        <v>56</v>
      </c>
      <c r="H359" s="240" t="str">
        <f t="shared" si="160"/>
        <v>#N/A</v>
      </c>
      <c r="I359" s="216"/>
    </row>
    <row r="360">
      <c r="A360" s="234" t="s">
        <v>57</v>
      </c>
      <c r="B360" s="235" t="str">
        <f>IF(AND(B358 = "", B359= ""), "", AVERAGEIF(B358:B359,"&lt;&gt;0"))</f>
        <v>#N/A</v>
      </c>
      <c r="C360" s="236" t="s">
        <v>57</v>
      </c>
      <c r="D360" s="237" t="str">
        <f>IF(AND(D358 = "", D359= ""), "", AVERAGEIF(D358:D359,"&lt;&gt;0"))</f>
        <v>#N/A</v>
      </c>
      <c r="E360" s="238" t="s">
        <v>57</v>
      </c>
      <c r="F360" s="239" t="str">
        <f t="shared" si="159"/>
        <v>#N/A</v>
      </c>
      <c r="G360" s="236" t="s">
        <v>57</v>
      </c>
      <c r="H360" s="240" t="str">
        <f t="shared" si="160"/>
        <v>#N/A</v>
      </c>
      <c r="I360" s="216"/>
    </row>
    <row r="361">
      <c r="A361" s="230" t="s">
        <v>59</v>
      </c>
      <c r="B361" s="231"/>
      <c r="C361" s="232" t="s">
        <v>59</v>
      </c>
      <c r="D361" s="231"/>
      <c r="E361" s="232" t="s">
        <v>59</v>
      </c>
      <c r="F361" s="231"/>
      <c r="G361" s="232" t="s">
        <v>59</v>
      </c>
      <c r="H361" s="233"/>
      <c r="I361" s="216"/>
    </row>
    <row r="362">
      <c r="A362" s="234" t="s">
        <v>49</v>
      </c>
      <c r="B362" s="235" t="str">
        <f>VLOOKUP(I349,NOTAS!$B$7:$AL$26,8,FALSE)</f>
        <v>#N/A</v>
      </c>
      <c r="C362" s="236" t="s">
        <v>49</v>
      </c>
      <c r="D362" s="237" t="str">
        <f>VLOOKUP(I349,NOTAS!$B$7:$AL$26,26,FALSE)</f>
        <v>#N/A</v>
      </c>
      <c r="E362" s="238" t="s">
        <v>49</v>
      </c>
      <c r="F362" s="239" t="str">
        <f t="shared" ref="F362:F364" si="161">IF(OR(B362 = "", D362= ""), "",(D362 - B362)/B362)</f>
        <v>#N/A</v>
      </c>
      <c r="G362" s="236" t="s">
        <v>49</v>
      </c>
      <c r="H362" s="240" t="str">
        <f t="shared" ref="H362:H364" si="162">IF(AND(B362 = "", D362= ""), "", AVERAGEIF(B362:D362,"&lt;&gt;0"))</f>
        <v>#N/A</v>
      </c>
      <c r="I362" s="216"/>
    </row>
    <row r="363">
      <c r="A363" s="234" t="s">
        <v>56</v>
      </c>
      <c r="B363" s="235" t="str">
        <f>VLOOKUP(I349,NOTAS!$B$7:$AL$26,9,FALSE)</f>
        <v>#N/A</v>
      </c>
      <c r="C363" s="236" t="s">
        <v>56</v>
      </c>
      <c r="D363" s="237" t="str">
        <f>VLOOKUP(I349,NOTAS!$B$7:$AL$26,27,FALSE)</f>
        <v>#N/A</v>
      </c>
      <c r="E363" s="238" t="s">
        <v>56</v>
      </c>
      <c r="F363" s="239" t="str">
        <f t="shared" si="161"/>
        <v>#N/A</v>
      </c>
      <c r="G363" s="236" t="s">
        <v>56</v>
      </c>
      <c r="H363" s="240" t="str">
        <f t="shared" si="162"/>
        <v>#N/A</v>
      </c>
      <c r="I363" s="216"/>
    </row>
    <row r="364">
      <c r="A364" s="234" t="s">
        <v>57</v>
      </c>
      <c r="B364" s="235" t="str">
        <f>IF(AND(B362 = "", B363= ""), "", AVERAGEIF(B362:B363,"&lt;&gt;0"))</f>
        <v>#N/A</v>
      </c>
      <c r="C364" s="236" t="s">
        <v>57</v>
      </c>
      <c r="D364" s="237" t="str">
        <f>IF(AND(D362 = "", D363= ""), "", AVERAGEIF(D362:D363,"&lt;&gt;0"))</f>
        <v>#N/A</v>
      </c>
      <c r="E364" s="238" t="s">
        <v>57</v>
      </c>
      <c r="F364" s="239" t="str">
        <f t="shared" si="161"/>
        <v>#N/A</v>
      </c>
      <c r="G364" s="236" t="s">
        <v>57</v>
      </c>
      <c r="H364" s="240" t="str">
        <f t="shared" si="162"/>
        <v>#N/A</v>
      </c>
      <c r="I364" s="216"/>
    </row>
    <row r="365">
      <c r="A365" s="230" t="s">
        <v>35</v>
      </c>
      <c r="B365" s="231"/>
      <c r="C365" s="232" t="s">
        <v>35</v>
      </c>
      <c r="D365" s="231"/>
      <c r="E365" s="232" t="s">
        <v>35</v>
      </c>
      <c r="F365" s="231"/>
      <c r="G365" s="232" t="s">
        <v>35</v>
      </c>
      <c r="H365" s="233"/>
      <c r="I365" s="216"/>
    </row>
    <row r="366">
      <c r="A366" s="234" t="s">
        <v>49</v>
      </c>
      <c r="B366" s="235" t="str">
        <f>VLOOKUP(I349,NOTAS!$B$7:$AL$26,11,FALSE)</f>
        <v>#N/A</v>
      </c>
      <c r="C366" s="236" t="s">
        <v>49</v>
      </c>
      <c r="D366" s="237" t="str">
        <f>VLOOKUP(I349,NOTAS!$B$7:$AL$26,29,FALSE)</f>
        <v>#N/A</v>
      </c>
      <c r="E366" s="238" t="s">
        <v>49</v>
      </c>
      <c r="F366" s="239" t="str">
        <f t="shared" ref="F366:F368" si="163">IF(OR(B366 = "", D366= ""), "",(D366 - B366)/B366)</f>
        <v>#N/A</v>
      </c>
      <c r="G366" s="236" t="s">
        <v>49</v>
      </c>
      <c r="H366" s="240" t="str">
        <f t="shared" ref="H366:H368" si="164">IF(AND(B366 = "", D366= ""), "", AVERAGEIF(B366:D366,"&lt;&gt;0"))</f>
        <v>#N/A</v>
      </c>
      <c r="I366" s="216"/>
    </row>
    <row r="367">
      <c r="A367" s="234" t="s">
        <v>56</v>
      </c>
      <c r="B367" s="235" t="str">
        <f>VLOOKUP(I349,NOTAS!$B$7:$AL$26,12,FALSE)</f>
        <v>#N/A</v>
      </c>
      <c r="C367" s="236" t="s">
        <v>56</v>
      </c>
      <c r="D367" s="237" t="str">
        <f>VLOOKUP(I349,NOTAS!$B$7:$AL$26,30,FALSE)</f>
        <v>#N/A</v>
      </c>
      <c r="E367" s="238" t="s">
        <v>56</v>
      </c>
      <c r="F367" s="239" t="str">
        <f t="shared" si="163"/>
        <v>#N/A</v>
      </c>
      <c r="G367" s="236" t="s">
        <v>56</v>
      </c>
      <c r="H367" s="240" t="str">
        <f t="shared" si="164"/>
        <v>#N/A</v>
      </c>
      <c r="I367" s="216"/>
    </row>
    <row r="368">
      <c r="A368" s="234" t="s">
        <v>57</v>
      </c>
      <c r="B368" s="235" t="str">
        <f>IF(AND(B366 = "", B367= ""), "", AVERAGEIF(B366:B367,"&lt;&gt;0"))</f>
        <v>#N/A</v>
      </c>
      <c r="C368" s="236" t="s">
        <v>57</v>
      </c>
      <c r="D368" s="237" t="str">
        <f>IF(AND(D366 = "", D367= ""), "", AVERAGEIF(D366:D367,"&lt;&gt;0"))</f>
        <v>#N/A</v>
      </c>
      <c r="E368" s="238" t="s">
        <v>57</v>
      </c>
      <c r="F368" s="239" t="str">
        <f t="shared" si="163"/>
        <v>#N/A</v>
      </c>
      <c r="G368" s="236" t="s">
        <v>57</v>
      </c>
      <c r="H368" s="240" t="str">
        <f t="shared" si="164"/>
        <v>#N/A</v>
      </c>
      <c r="I368" s="216"/>
    </row>
    <row r="369">
      <c r="A369" s="230" t="s">
        <v>60</v>
      </c>
      <c r="B369" s="231"/>
      <c r="C369" s="232" t="s">
        <v>60</v>
      </c>
      <c r="D369" s="231"/>
      <c r="E369" s="232" t="s">
        <v>60</v>
      </c>
      <c r="F369" s="231"/>
      <c r="G369" s="232" t="s">
        <v>60</v>
      </c>
      <c r="H369" s="233"/>
      <c r="I369" s="216"/>
    </row>
    <row r="370">
      <c r="A370" s="234" t="s">
        <v>61</v>
      </c>
      <c r="B370" s="235" t="str">
        <f>VLOOKUP(I349,NOTAS!$B$7:$AL$26,14,FALSE)</f>
        <v>#N/A</v>
      </c>
      <c r="C370" s="236" t="s">
        <v>61</v>
      </c>
      <c r="D370" s="237" t="str">
        <f>VLOOKUP(I349,NOTAS!$B$7:$AL$26,32,FALSE)</f>
        <v>#N/A</v>
      </c>
      <c r="E370" s="238" t="s">
        <v>61</v>
      </c>
      <c r="F370" s="239" t="str">
        <f t="shared" ref="F370:F372" si="165">IF(OR(B370 = "", D370= ""), "",(D370 - B370)/B370)</f>
        <v>#N/A</v>
      </c>
      <c r="G370" s="236" t="s">
        <v>61</v>
      </c>
      <c r="H370" s="240" t="str">
        <f t="shared" ref="H370:H372" si="166">IF(AND(B370 = "", D370= ""), "", AVERAGEIF(B370:D370,"&lt;&gt;0"))</f>
        <v>#N/A</v>
      </c>
      <c r="I370" s="216"/>
    </row>
    <row r="371">
      <c r="A371" s="234" t="s">
        <v>62</v>
      </c>
      <c r="B371" s="235" t="str">
        <f>VLOOKUP(I349,NOTAS!$B$7:$AL$26,15,FALSE)</f>
        <v>#N/A</v>
      </c>
      <c r="C371" s="236" t="s">
        <v>62</v>
      </c>
      <c r="D371" s="237" t="str">
        <f>VLOOKUP(I349,NOTAS!$B$7:$AL$26,33,FALSE)</f>
        <v>#N/A</v>
      </c>
      <c r="E371" s="238" t="s">
        <v>62</v>
      </c>
      <c r="F371" s="239" t="str">
        <f t="shared" si="165"/>
        <v>#N/A</v>
      </c>
      <c r="G371" s="236" t="s">
        <v>62</v>
      </c>
      <c r="H371" s="240" t="str">
        <f t="shared" si="166"/>
        <v>#N/A</v>
      </c>
      <c r="I371" s="216"/>
    </row>
    <row r="372">
      <c r="A372" s="234" t="s">
        <v>57</v>
      </c>
      <c r="B372" s="235" t="str">
        <f>IF(AND(B370 = "", B371= ""), "", AVERAGEIF(B370:B371,"&lt;&gt;0"))</f>
        <v>#N/A</v>
      </c>
      <c r="C372" s="236" t="s">
        <v>57</v>
      </c>
      <c r="D372" s="237" t="str">
        <f>IF(AND(D370 = "", D371= ""), "", AVERAGEIF(D370:D371,"&lt;&gt;0"))</f>
        <v>#N/A</v>
      </c>
      <c r="E372" s="238" t="s">
        <v>57</v>
      </c>
      <c r="F372" s="239" t="str">
        <f t="shared" si="165"/>
        <v>#N/A</v>
      </c>
      <c r="G372" s="236" t="s">
        <v>57</v>
      </c>
      <c r="H372" s="240" t="str">
        <f t="shared" si="166"/>
        <v>#N/A</v>
      </c>
      <c r="I372" s="216"/>
    </row>
    <row r="373">
      <c r="A373" s="230" t="s">
        <v>63</v>
      </c>
      <c r="B373" s="231"/>
      <c r="C373" s="232" t="s">
        <v>63</v>
      </c>
      <c r="D373" s="231"/>
      <c r="E373" s="232" t="s">
        <v>63</v>
      </c>
      <c r="F373" s="231"/>
      <c r="G373" s="232" t="s">
        <v>63</v>
      </c>
      <c r="H373" s="233"/>
      <c r="I373" s="216"/>
    </row>
    <row r="374">
      <c r="A374" s="234" t="s">
        <v>61</v>
      </c>
      <c r="B374" s="235" t="str">
        <f>VLOOKUP(I349,NOTAS!$B$7:$AL$26,17,FALSE)</f>
        <v>#N/A</v>
      </c>
      <c r="C374" s="236" t="s">
        <v>61</v>
      </c>
      <c r="D374" s="237" t="str">
        <f>VLOOKUP(I349,NOTAS!$B$7:$AL$26,35,FALSE)</f>
        <v>#N/A</v>
      </c>
      <c r="E374" s="238" t="s">
        <v>61</v>
      </c>
      <c r="F374" s="239" t="str">
        <f t="shared" ref="F374:F376" si="167">IF(OR(B374 = "", D374= ""), "",(D374 - B374)/B374)</f>
        <v>#N/A</v>
      </c>
      <c r="G374" s="236" t="s">
        <v>61</v>
      </c>
      <c r="H374" s="240" t="str">
        <f t="shared" ref="H374:H376" si="168">IF(AND(B374 = "", D374= ""), "", AVERAGEIF(B374:D374,"&lt;&gt;0"))</f>
        <v>#N/A</v>
      </c>
      <c r="I374" s="216"/>
    </row>
    <row r="375">
      <c r="A375" s="234" t="s">
        <v>62</v>
      </c>
      <c r="B375" s="235" t="str">
        <f>VLOOKUP(I349,NOTAS!$B$7:$AL$26,18,FALSE)</f>
        <v>#N/A</v>
      </c>
      <c r="C375" s="236" t="s">
        <v>62</v>
      </c>
      <c r="D375" s="237" t="str">
        <f>VLOOKUP(I349,NOTAS!$B$7:$AL$26,36,FALSE)</f>
        <v>#N/A</v>
      </c>
      <c r="E375" s="238" t="s">
        <v>62</v>
      </c>
      <c r="F375" s="239" t="str">
        <f t="shared" si="167"/>
        <v>#N/A</v>
      </c>
      <c r="G375" s="236" t="s">
        <v>62</v>
      </c>
      <c r="H375" s="240" t="str">
        <f t="shared" si="168"/>
        <v>#N/A</v>
      </c>
      <c r="I375" s="216"/>
    </row>
    <row r="376">
      <c r="A376" s="243" t="s">
        <v>57</v>
      </c>
      <c r="B376" s="244" t="str">
        <f>IF(AND(B374 = "", B375= ""), "", AVERAGEIF(B374:B375,"&lt;&gt;0"))</f>
        <v>#N/A</v>
      </c>
      <c r="C376" s="245" t="s">
        <v>57</v>
      </c>
      <c r="D376" s="246" t="str">
        <f>IF(AND(D374 = "", D375= ""), "", AVERAGEIF(D374:D375,"&lt;&gt;0"))</f>
        <v>#N/A</v>
      </c>
      <c r="E376" s="247" t="s">
        <v>57</v>
      </c>
      <c r="F376" s="248" t="str">
        <f t="shared" si="167"/>
        <v>#N/A</v>
      </c>
      <c r="G376" s="245" t="s">
        <v>57</v>
      </c>
      <c r="H376" s="249" t="str">
        <f t="shared" si="168"/>
        <v>#N/A</v>
      </c>
      <c r="I376" s="216"/>
    </row>
    <row r="377">
      <c r="A377" s="209"/>
      <c r="B377" s="209"/>
      <c r="C377" s="209"/>
      <c r="D377" s="209"/>
      <c r="E377" s="209"/>
      <c r="F377" s="208"/>
      <c r="G377" s="209"/>
      <c r="H377" s="209"/>
    </row>
    <row r="378">
      <c r="A378" s="210" t="str">
        <f>"Estatísticas de " &amp; NOTAS!$B$20</f>
        <v>Estatísticas de </v>
      </c>
      <c r="B378" s="211"/>
      <c r="C378" s="211"/>
      <c r="D378" s="211"/>
      <c r="E378" s="211"/>
      <c r="F378" s="211"/>
      <c r="G378" s="211"/>
      <c r="H378" s="211"/>
      <c r="I378" s="212" t="str">
        <f>NOTAS!$B$20</f>
        <v/>
      </c>
      <c r="J378" s="213"/>
    </row>
    <row r="379">
      <c r="A379" s="215"/>
      <c r="I379" s="216"/>
    </row>
    <row r="380">
      <c r="A380" s="220" t="s">
        <v>52</v>
      </c>
      <c r="B380" s="221"/>
      <c r="C380" s="222" t="s">
        <v>53</v>
      </c>
      <c r="D380" s="221"/>
      <c r="E380" s="222" t="s">
        <v>54</v>
      </c>
      <c r="F380" s="221"/>
      <c r="G380" s="222" t="s">
        <v>55</v>
      </c>
      <c r="H380" s="223"/>
      <c r="I380" s="216"/>
    </row>
    <row r="381">
      <c r="A381" s="217"/>
      <c r="B381" s="228"/>
      <c r="C381" s="229"/>
      <c r="D381" s="228"/>
      <c r="E381" s="229"/>
      <c r="F381" s="228"/>
      <c r="G381" s="229"/>
      <c r="H381" s="219"/>
      <c r="I381" s="216"/>
    </row>
    <row r="382">
      <c r="A382" s="230" t="s">
        <v>36</v>
      </c>
      <c r="B382" s="231"/>
      <c r="C382" s="232" t="s">
        <v>36</v>
      </c>
      <c r="D382" s="231"/>
      <c r="E382" s="232" t="s">
        <v>36</v>
      </c>
      <c r="F382" s="231"/>
      <c r="G382" s="232" t="s">
        <v>36</v>
      </c>
      <c r="H382" s="233"/>
      <c r="I382" s="216"/>
    </row>
    <row r="383">
      <c r="A383" s="234" t="s">
        <v>49</v>
      </c>
      <c r="B383" s="235" t="str">
        <f>VLOOKUP(I378,NOTAS!$B$7:$AL$26,2,FALSE)</f>
        <v>#N/A</v>
      </c>
      <c r="C383" s="236" t="s">
        <v>49</v>
      </c>
      <c r="D383" s="237" t="str">
        <f>VLOOKUP(I378,NOTAS!$B$7:$AL$26,20,FALSE)</f>
        <v>#N/A</v>
      </c>
      <c r="E383" s="238" t="s">
        <v>49</v>
      </c>
      <c r="F383" s="239" t="str">
        <f t="shared" ref="F383:F385" si="169">IF(OR(B383 = "", D383= ""), "",(D383 - B383)/B383)</f>
        <v>#N/A</v>
      </c>
      <c r="G383" s="236" t="s">
        <v>49</v>
      </c>
      <c r="H383" s="240" t="str">
        <f>IF(AND(B383 = "", D383= ""), "", AVERAGEIF(B383:D383,"&lt;&gt;0"))</f>
        <v>#N/A</v>
      </c>
      <c r="I383" s="216"/>
    </row>
    <row r="384">
      <c r="A384" s="234" t="s">
        <v>56</v>
      </c>
      <c r="B384" s="235" t="str">
        <f>VLOOKUP(I378,NOTAS!$B$7:$AL$26,3,FALSE)</f>
        <v>#N/A</v>
      </c>
      <c r="C384" s="236" t="s">
        <v>56</v>
      </c>
      <c r="D384" s="237" t="str">
        <f>VLOOKUP(I378,NOTAS!$B$7:$AL$26,21,FALSE)</f>
        <v>#N/A</v>
      </c>
      <c r="E384" s="238" t="s">
        <v>56</v>
      </c>
      <c r="F384" s="239" t="str">
        <f t="shared" si="169"/>
        <v>#N/A</v>
      </c>
      <c r="G384" s="236" t="s">
        <v>56</v>
      </c>
      <c r="H384" s="240" t="str">
        <f t="shared" ref="H384:H385" si="170">IF(OR(B384 = "", D384= ""), "", AVERAGEIF(B384:D384,"&lt;&gt;0"))</f>
        <v>#N/A</v>
      </c>
      <c r="I384" s="216"/>
    </row>
    <row r="385">
      <c r="A385" s="234" t="s">
        <v>57</v>
      </c>
      <c r="B385" s="235" t="str">
        <f>IF(AND(B383 = "", B384= ""), "", AVERAGEIF(B383:B384,"&lt;&gt;0"))</f>
        <v>#N/A</v>
      </c>
      <c r="C385" s="236" t="s">
        <v>57</v>
      </c>
      <c r="D385" s="237" t="str">
        <f>IF(AND(D383 = "", D384= ""), "", AVERAGEIF(D383:D384,"&lt;&gt;0"))</f>
        <v>#N/A</v>
      </c>
      <c r="E385" s="238" t="s">
        <v>57</v>
      </c>
      <c r="F385" s="239" t="str">
        <f t="shared" si="169"/>
        <v>#N/A</v>
      </c>
      <c r="G385" s="236" t="s">
        <v>57</v>
      </c>
      <c r="H385" s="240" t="str">
        <f t="shared" si="170"/>
        <v>#N/A</v>
      </c>
      <c r="I385" s="216"/>
    </row>
    <row r="386">
      <c r="A386" s="230" t="s">
        <v>58</v>
      </c>
      <c r="B386" s="231"/>
      <c r="C386" s="232" t="s">
        <v>58</v>
      </c>
      <c r="D386" s="231"/>
      <c r="E386" s="232" t="s">
        <v>58</v>
      </c>
      <c r="F386" s="231"/>
      <c r="G386" s="232" t="s">
        <v>58</v>
      </c>
      <c r="H386" s="233"/>
      <c r="I386" s="216"/>
    </row>
    <row r="387">
      <c r="A387" s="234" t="s">
        <v>49</v>
      </c>
      <c r="B387" s="235" t="str">
        <f>VLOOKUP(I378,NOTAS!$B$7:$AL$26,5,FALSE)</f>
        <v>#N/A</v>
      </c>
      <c r="C387" s="236" t="s">
        <v>49</v>
      </c>
      <c r="D387" s="237" t="str">
        <f>VLOOKUP(I378,NOTAS!$B$7:$AL$26,23,FALSE)</f>
        <v>#N/A</v>
      </c>
      <c r="E387" s="238" t="s">
        <v>49</v>
      </c>
      <c r="F387" s="239" t="str">
        <f t="shared" ref="F387:F389" si="171">IF(OR(B387 = "", D387= ""), "",(D387 - B387)/B387)</f>
        <v>#N/A</v>
      </c>
      <c r="G387" s="236" t="s">
        <v>49</v>
      </c>
      <c r="H387" s="240" t="str">
        <f t="shared" ref="H387:H389" si="172">IF(AND(B387 = "", D387= ""), "", AVERAGEIF(B387:D387,"&lt;&gt;0"))</f>
        <v>#N/A</v>
      </c>
      <c r="I387" s="216"/>
    </row>
    <row r="388">
      <c r="A388" s="234" t="s">
        <v>56</v>
      </c>
      <c r="B388" s="235" t="str">
        <f>VLOOKUP(I378,NOTAS!$B$7:$AL$26,6,FALSE)</f>
        <v>#N/A</v>
      </c>
      <c r="C388" s="236" t="s">
        <v>56</v>
      </c>
      <c r="D388" s="237" t="str">
        <f>VLOOKUP(I378,NOTAS!$B$7:$AL$26,24,FALSE)</f>
        <v>#N/A</v>
      </c>
      <c r="E388" s="238" t="s">
        <v>56</v>
      </c>
      <c r="F388" s="239" t="str">
        <f t="shared" si="171"/>
        <v>#N/A</v>
      </c>
      <c r="G388" s="236" t="s">
        <v>56</v>
      </c>
      <c r="H388" s="240" t="str">
        <f t="shared" si="172"/>
        <v>#N/A</v>
      </c>
      <c r="I388" s="216"/>
    </row>
    <row r="389">
      <c r="A389" s="234" t="s">
        <v>57</v>
      </c>
      <c r="B389" s="235" t="str">
        <f>IF(AND(B387 = "", B388= ""), "", AVERAGEIF(B387:B388,"&lt;&gt;0"))</f>
        <v>#N/A</v>
      </c>
      <c r="C389" s="236" t="s">
        <v>57</v>
      </c>
      <c r="D389" s="237" t="str">
        <f>IF(AND(D387 = "", D388= ""), "", AVERAGEIF(D387:D388,"&lt;&gt;0"))</f>
        <v>#N/A</v>
      </c>
      <c r="E389" s="238" t="s">
        <v>57</v>
      </c>
      <c r="F389" s="239" t="str">
        <f t="shared" si="171"/>
        <v>#N/A</v>
      </c>
      <c r="G389" s="236" t="s">
        <v>57</v>
      </c>
      <c r="H389" s="240" t="str">
        <f t="shared" si="172"/>
        <v>#N/A</v>
      </c>
      <c r="I389" s="216"/>
    </row>
    <row r="390">
      <c r="A390" s="230" t="s">
        <v>59</v>
      </c>
      <c r="B390" s="231"/>
      <c r="C390" s="232" t="s">
        <v>59</v>
      </c>
      <c r="D390" s="231"/>
      <c r="E390" s="232" t="s">
        <v>59</v>
      </c>
      <c r="F390" s="231"/>
      <c r="G390" s="232" t="s">
        <v>59</v>
      </c>
      <c r="H390" s="233"/>
      <c r="I390" s="216"/>
    </row>
    <row r="391">
      <c r="A391" s="234" t="s">
        <v>49</v>
      </c>
      <c r="B391" s="235" t="str">
        <f>VLOOKUP(I378,NOTAS!$B$7:$AL$26,8,FALSE)</f>
        <v>#N/A</v>
      </c>
      <c r="C391" s="236" t="s">
        <v>49</v>
      </c>
      <c r="D391" s="237" t="str">
        <f>VLOOKUP(I378,NOTAS!$B$7:$AL$26,26,FALSE)</f>
        <v>#N/A</v>
      </c>
      <c r="E391" s="238" t="s">
        <v>49</v>
      </c>
      <c r="F391" s="239" t="str">
        <f t="shared" ref="F391:F393" si="173">IF(OR(B391 = "", D391= ""), "",(D391 - B391)/B391)</f>
        <v>#N/A</v>
      </c>
      <c r="G391" s="236" t="s">
        <v>49</v>
      </c>
      <c r="H391" s="240" t="str">
        <f t="shared" ref="H391:H393" si="174">IF(AND(B391 = "", D391= ""), "", AVERAGEIF(B391:D391,"&lt;&gt;0"))</f>
        <v>#N/A</v>
      </c>
      <c r="I391" s="216"/>
    </row>
    <row r="392">
      <c r="A392" s="234" t="s">
        <v>56</v>
      </c>
      <c r="B392" s="235" t="str">
        <f>VLOOKUP(I378,NOTAS!$B$7:$AL$26,9,FALSE)</f>
        <v>#N/A</v>
      </c>
      <c r="C392" s="236" t="s">
        <v>56</v>
      </c>
      <c r="D392" s="237" t="str">
        <f>VLOOKUP(I378,NOTAS!$B$7:$AL$26,27,FALSE)</f>
        <v>#N/A</v>
      </c>
      <c r="E392" s="238" t="s">
        <v>56</v>
      </c>
      <c r="F392" s="239" t="str">
        <f t="shared" si="173"/>
        <v>#N/A</v>
      </c>
      <c r="G392" s="236" t="s">
        <v>56</v>
      </c>
      <c r="H392" s="240" t="str">
        <f t="shared" si="174"/>
        <v>#N/A</v>
      </c>
      <c r="I392" s="216"/>
    </row>
    <row r="393">
      <c r="A393" s="234" t="s">
        <v>57</v>
      </c>
      <c r="B393" s="235" t="str">
        <f>IF(AND(B391 = "", B392= ""), "", AVERAGEIF(B391:B392,"&lt;&gt;0"))</f>
        <v>#N/A</v>
      </c>
      <c r="C393" s="236" t="s">
        <v>57</v>
      </c>
      <c r="D393" s="237" t="str">
        <f>IF(AND(D391 = "", D392= ""), "", AVERAGEIF(D391:D392,"&lt;&gt;0"))</f>
        <v>#N/A</v>
      </c>
      <c r="E393" s="238" t="s">
        <v>57</v>
      </c>
      <c r="F393" s="239" t="str">
        <f t="shared" si="173"/>
        <v>#N/A</v>
      </c>
      <c r="G393" s="236" t="s">
        <v>57</v>
      </c>
      <c r="H393" s="240" t="str">
        <f t="shared" si="174"/>
        <v>#N/A</v>
      </c>
      <c r="I393" s="216"/>
    </row>
    <row r="394">
      <c r="A394" s="230" t="s">
        <v>35</v>
      </c>
      <c r="B394" s="231"/>
      <c r="C394" s="232" t="s">
        <v>35</v>
      </c>
      <c r="D394" s="231"/>
      <c r="E394" s="232" t="s">
        <v>35</v>
      </c>
      <c r="F394" s="231"/>
      <c r="G394" s="232" t="s">
        <v>35</v>
      </c>
      <c r="H394" s="233"/>
      <c r="I394" s="216"/>
    </row>
    <row r="395">
      <c r="A395" s="234" t="s">
        <v>49</v>
      </c>
      <c r="B395" s="235" t="str">
        <f>VLOOKUP(I378,NOTAS!$B$7:$AL$26,11,FALSE)</f>
        <v>#N/A</v>
      </c>
      <c r="C395" s="236" t="s">
        <v>49</v>
      </c>
      <c r="D395" s="237" t="str">
        <f>VLOOKUP(I378,NOTAS!$B$7:$AL$26,29,FALSE)</f>
        <v>#N/A</v>
      </c>
      <c r="E395" s="238" t="s">
        <v>49</v>
      </c>
      <c r="F395" s="239" t="str">
        <f t="shared" ref="F395:F397" si="175">IF(OR(B395 = "", D395= ""), "",(D395 - B395)/B395)</f>
        <v>#N/A</v>
      </c>
      <c r="G395" s="236" t="s">
        <v>49</v>
      </c>
      <c r="H395" s="240" t="str">
        <f t="shared" ref="H395:H397" si="176">IF(AND(B395 = "", D395= ""), "", AVERAGEIF(B395:D395,"&lt;&gt;0"))</f>
        <v>#N/A</v>
      </c>
      <c r="I395" s="216"/>
    </row>
    <row r="396">
      <c r="A396" s="234" t="s">
        <v>56</v>
      </c>
      <c r="B396" s="235" t="str">
        <f>VLOOKUP(I378,NOTAS!$B$7:$AL$26,12,FALSE)</f>
        <v>#N/A</v>
      </c>
      <c r="C396" s="236" t="s">
        <v>56</v>
      </c>
      <c r="D396" s="237" t="str">
        <f>VLOOKUP(I378,NOTAS!$B$7:$AL$26,30,FALSE)</f>
        <v>#N/A</v>
      </c>
      <c r="E396" s="238" t="s">
        <v>56</v>
      </c>
      <c r="F396" s="239" t="str">
        <f t="shared" si="175"/>
        <v>#N/A</v>
      </c>
      <c r="G396" s="236" t="s">
        <v>56</v>
      </c>
      <c r="H396" s="240" t="str">
        <f t="shared" si="176"/>
        <v>#N/A</v>
      </c>
      <c r="I396" s="216"/>
    </row>
    <row r="397">
      <c r="A397" s="234" t="s">
        <v>57</v>
      </c>
      <c r="B397" s="235" t="str">
        <f>IF(AND(B395 = "", B396= ""), "", AVERAGEIF(B395:B396,"&lt;&gt;0"))</f>
        <v>#N/A</v>
      </c>
      <c r="C397" s="236" t="s">
        <v>57</v>
      </c>
      <c r="D397" s="237" t="str">
        <f>IF(AND(D395 = "", D396= ""), "", AVERAGEIF(D395:D396,"&lt;&gt;0"))</f>
        <v>#N/A</v>
      </c>
      <c r="E397" s="238" t="s">
        <v>57</v>
      </c>
      <c r="F397" s="239" t="str">
        <f t="shared" si="175"/>
        <v>#N/A</v>
      </c>
      <c r="G397" s="236" t="s">
        <v>57</v>
      </c>
      <c r="H397" s="240" t="str">
        <f t="shared" si="176"/>
        <v>#N/A</v>
      </c>
      <c r="I397" s="216"/>
    </row>
    <row r="398">
      <c r="A398" s="230" t="s">
        <v>60</v>
      </c>
      <c r="B398" s="231"/>
      <c r="C398" s="232" t="s">
        <v>60</v>
      </c>
      <c r="D398" s="231"/>
      <c r="E398" s="232" t="s">
        <v>60</v>
      </c>
      <c r="F398" s="231"/>
      <c r="G398" s="232" t="s">
        <v>60</v>
      </c>
      <c r="H398" s="233"/>
      <c r="I398" s="216"/>
    </row>
    <row r="399">
      <c r="A399" s="234" t="s">
        <v>61</v>
      </c>
      <c r="B399" s="235" t="str">
        <f>VLOOKUP(I378,NOTAS!$B$7:$AL$26,14,FALSE)</f>
        <v>#N/A</v>
      </c>
      <c r="C399" s="236" t="s">
        <v>61</v>
      </c>
      <c r="D399" s="237" t="str">
        <f>VLOOKUP(I378,NOTAS!$B$7:$AL$26,32,FALSE)</f>
        <v>#N/A</v>
      </c>
      <c r="E399" s="238" t="s">
        <v>61</v>
      </c>
      <c r="F399" s="239" t="str">
        <f t="shared" ref="F399:F401" si="177">IF(OR(B399 = "", D399= ""), "",(D399 - B399)/B399)</f>
        <v>#N/A</v>
      </c>
      <c r="G399" s="236" t="s">
        <v>61</v>
      </c>
      <c r="H399" s="240" t="str">
        <f t="shared" ref="H399:H401" si="178">IF(AND(B399 = "", D399= ""), "", AVERAGEIF(B399:D399,"&lt;&gt;0"))</f>
        <v>#N/A</v>
      </c>
      <c r="I399" s="216"/>
    </row>
    <row r="400">
      <c r="A400" s="234" t="s">
        <v>62</v>
      </c>
      <c r="B400" s="235" t="str">
        <f>VLOOKUP(I378,NOTAS!$B$7:$AL$26,15,FALSE)</f>
        <v>#N/A</v>
      </c>
      <c r="C400" s="236" t="s">
        <v>62</v>
      </c>
      <c r="D400" s="237" t="str">
        <f>VLOOKUP(I378,NOTAS!$B$7:$AL$26,33,FALSE)</f>
        <v>#N/A</v>
      </c>
      <c r="E400" s="238" t="s">
        <v>62</v>
      </c>
      <c r="F400" s="239" t="str">
        <f t="shared" si="177"/>
        <v>#N/A</v>
      </c>
      <c r="G400" s="236" t="s">
        <v>62</v>
      </c>
      <c r="H400" s="240" t="str">
        <f t="shared" si="178"/>
        <v>#N/A</v>
      </c>
      <c r="I400" s="216"/>
    </row>
    <row r="401">
      <c r="A401" s="234" t="s">
        <v>57</v>
      </c>
      <c r="B401" s="235" t="str">
        <f>IF(AND(B399 = "", B400= ""), "", AVERAGEIF(B399:B400,"&lt;&gt;0"))</f>
        <v>#N/A</v>
      </c>
      <c r="C401" s="236" t="s">
        <v>57</v>
      </c>
      <c r="D401" s="237" t="str">
        <f>IF(AND(D399 = "", D400= ""), "", AVERAGEIF(D399:D400,"&lt;&gt;0"))</f>
        <v>#N/A</v>
      </c>
      <c r="E401" s="238" t="s">
        <v>57</v>
      </c>
      <c r="F401" s="239" t="str">
        <f t="shared" si="177"/>
        <v>#N/A</v>
      </c>
      <c r="G401" s="236" t="s">
        <v>57</v>
      </c>
      <c r="H401" s="240" t="str">
        <f t="shared" si="178"/>
        <v>#N/A</v>
      </c>
      <c r="I401" s="216"/>
    </row>
    <row r="402">
      <c r="A402" s="230" t="s">
        <v>63</v>
      </c>
      <c r="B402" s="231"/>
      <c r="C402" s="232" t="s">
        <v>63</v>
      </c>
      <c r="D402" s="231"/>
      <c r="E402" s="232" t="s">
        <v>63</v>
      </c>
      <c r="F402" s="231"/>
      <c r="G402" s="232" t="s">
        <v>63</v>
      </c>
      <c r="H402" s="233"/>
      <c r="I402" s="216"/>
    </row>
    <row r="403">
      <c r="A403" s="234" t="s">
        <v>61</v>
      </c>
      <c r="B403" s="235" t="str">
        <f>VLOOKUP(I378,NOTAS!$B$7:$AL$26,17,FALSE)</f>
        <v>#N/A</v>
      </c>
      <c r="C403" s="236" t="s">
        <v>61</v>
      </c>
      <c r="D403" s="237" t="str">
        <f>VLOOKUP(I378,NOTAS!$B$7:$AL$26,35,FALSE)</f>
        <v>#N/A</v>
      </c>
      <c r="E403" s="238" t="s">
        <v>61</v>
      </c>
      <c r="F403" s="239" t="str">
        <f t="shared" ref="F403:F405" si="179">IF(OR(B403 = "", D403= ""), "",(D403 - B403)/B403)</f>
        <v>#N/A</v>
      </c>
      <c r="G403" s="236" t="s">
        <v>61</v>
      </c>
      <c r="H403" s="240" t="str">
        <f t="shared" ref="H403:H405" si="180">IF(AND(B403 = "", D403= ""), "", AVERAGEIF(B403:D403,"&lt;&gt;0"))</f>
        <v>#N/A</v>
      </c>
      <c r="I403" s="216"/>
    </row>
    <row r="404">
      <c r="A404" s="234" t="s">
        <v>62</v>
      </c>
      <c r="B404" s="235" t="str">
        <f>VLOOKUP(I378,NOTAS!$B$7:$AL$26,18,FALSE)</f>
        <v>#N/A</v>
      </c>
      <c r="C404" s="236" t="s">
        <v>62</v>
      </c>
      <c r="D404" s="237" t="str">
        <f>VLOOKUP(I378,NOTAS!$B$7:$AL$26,36,FALSE)</f>
        <v>#N/A</v>
      </c>
      <c r="E404" s="238" t="s">
        <v>62</v>
      </c>
      <c r="F404" s="239" t="str">
        <f t="shared" si="179"/>
        <v>#N/A</v>
      </c>
      <c r="G404" s="236" t="s">
        <v>62</v>
      </c>
      <c r="H404" s="240" t="str">
        <f t="shared" si="180"/>
        <v>#N/A</v>
      </c>
      <c r="I404" s="216"/>
    </row>
    <row r="405">
      <c r="A405" s="243" t="s">
        <v>57</v>
      </c>
      <c r="B405" s="244" t="str">
        <f>IF(AND(B403 = "", B404= ""), "", AVERAGEIF(B403:B404,"&lt;&gt;0"))</f>
        <v>#N/A</v>
      </c>
      <c r="C405" s="245" t="s">
        <v>57</v>
      </c>
      <c r="D405" s="246" t="str">
        <f>IF(AND(D403 = "", D404= ""), "", AVERAGEIF(D403:D404,"&lt;&gt;0"))</f>
        <v>#N/A</v>
      </c>
      <c r="E405" s="247" t="s">
        <v>57</v>
      </c>
      <c r="F405" s="248" t="str">
        <f t="shared" si="179"/>
        <v>#N/A</v>
      </c>
      <c r="G405" s="245" t="s">
        <v>57</v>
      </c>
      <c r="H405" s="249" t="str">
        <f t="shared" si="180"/>
        <v>#N/A</v>
      </c>
      <c r="I405" s="216"/>
    </row>
    <row r="406">
      <c r="A406" s="209"/>
      <c r="B406" s="209"/>
      <c r="C406" s="209"/>
      <c r="D406" s="209"/>
      <c r="E406" s="209"/>
      <c r="F406" s="208"/>
      <c r="G406" s="209"/>
      <c r="H406" s="209"/>
    </row>
    <row r="407">
      <c r="A407" s="210" t="str">
        <f>"Estatísticas de " &amp; NOTAS!$B$21</f>
        <v>Estatísticas de </v>
      </c>
      <c r="B407" s="211"/>
      <c r="C407" s="211"/>
      <c r="D407" s="211"/>
      <c r="E407" s="211"/>
      <c r="F407" s="211"/>
      <c r="G407" s="211"/>
      <c r="H407" s="211"/>
      <c r="I407" s="212" t="str">
        <f>NOTAS!$B$21</f>
        <v/>
      </c>
      <c r="J407" s="213"/>
    </row>
    <row r="408">
      <c r="A408" s="215"/>
      <c r="I408" s="216"/>
    </row>
    <row r="409">
      <c r="A409" s="220" t="s">
        <v>52</v>
      </c>
      <c r="B409" s="221"/>
      <c r="C409" s="222" t="s">
        <v>53</v>
      </c>
      <c r="D409" s="221"/>
      <c r="E409" s="222" t="s">
        <v>54</v>
      </c>
      <c r="F409" s="221"/>
      <c r="G409" s="222" t="s">
        <v>55</v>
      </c>
      <c r="H409" s="223"/>
      <c r="I409" s="216"/>
    </row>
    <row r="410">
      <c r="A410" s="217"/>
      <c r="B410" s="228"/>
      <c r="C410" s="229"/>
      <c r="D410" s="228"/>
      <c r="E410" s="229"/>
      <c r="F410" s="228"/>
      <c r="G410" s="229"/>
      <c r="H410" s="219"/>
      <c r="I410" s="216"/>
    </row>
    <row r="411">
      <c r="A411" s="230" t="s">
        <v>36</v>
      </c>
      <c r="B411" s="231"/>
      <c r="C411" s="232" t="s">
        <v>36</v>
      </c>
      <c r="D411" s="231"/>
      <c r="E411" s="232" t="s">
        <v>36</v>
      </c>
      <c r="F411" s="231"/>
      <c r="G411" s="232" t="s">
        <v>36</v>
      </c>
      <c r="H411" s="233"/>
      <c r="I411" s="216"/>
    </row>
    <row r="412">
      <c r="A412" s="234" t="s">
        <v>49</v>
      </c>
      <c r="B412" s="235" t="str">
        <f>VLOOKUP(I407,NOTAS!$B$7:$AL$26,2,FALSE)</f>
        <v>#N/A</v>
      </c>
      <c r="C412" s="236" t="s">
        <v>49</v>
      </c>
      <c r="D412" s="237" t="str">
        <f>VLOOKUP(I407,NOTAS!$B$7:$AL$26,20,FALSE)</f>
        <v>#N/A</v>
      </c>
      <c r="E412" s="238" t="s">
        <v>49</v>
      </c>
      <c r="F412" s="239" t="str">
        <f t="shared" ref="F412:F414" si="181">IF(OR(B412 = "", D412= ""), "",(D412 - B412)/B412)</f>
        <v>#N/A</v>
      </c>
      <c r="G412" s="236" t="s">
        <v>49</v>
      </c>
      <c r="H412" s="240" t="str">
        <f>IF(AND(B412 = "", D412= ""), "", AVERAGEIF(B412:D412,"&lt;&gt;0"))</f>
        <v>#N/A</v>
      </c>
      <c r="I412" s="216"/>
    </row>
    <row r="413">
      <c r="A413" s="234" t="s">
        <v>56</v>
      </c>
      <c r="B413" s="235" t="str">
        <f>VLOOKUP(I407,NOTAS!$B$7:$AL$26,3,FALSE)</f>
        <v>#N/A</v>
      </c>
      <c r="C413" s="236" t="s">
        <v>56</v>
      </c>
      <c r="D413" s="237" t="str">
        <f>VLOOKUP(I407,NOTAS!$B$7:$AL$26,21,FALSE)</f>
        <v>#N/A</v>
      </c>
      <c r="E413" s="238" t="s">
        <v>56</v>
      </c>
      <c r="F413" s="239" t="str">
        <f t="shared" si="181"/>
        <v>#N/A</v>
      </c>
      <c r="G413" s="236" t="s">
        <v>56</v>
      </c>
      <c r="H413" s="240" t="str">
        <f t="shared" ref="H413:H414" si="182">IF(OR(B413 = "", D413= ""), "", AVERAGEIF(B413:D413,"&lt;&gt;0"))</f>
        <v>#N/A</v>
      </c>
      <c r="I413" s="216"/>
    </row>
    <row r="414">
      <c r="A414" s="234" t="s">
        <v>57</v>
      </c>
      <c r="B414" s="235" t="str">
        <f>IF(AND(B412 = "", B413= ""), "", AVERAGEIF(B412:B413,"&lt;&gt;0"))</f>
        <v>#N/A</v>
      </c>
      <c r="C414" s="236" t="s">
        <v>57</v>
      </c>
      <c r="D414" s="237" t="str">
        <f>IF(AND(D412 = "", D413= ""), "", AVERAGEIF(D412:D413,"&lt;&gt;0"))</f>
        <v>#N/A</v>
      </c>
      <c r="E414" s="238" t="s">
        <v>57</v>
      </c>
      <c r="F414" s="239" t="str">
        <f t="shared" si="181"/>
        <v>#N/A</v>
      </c>
      <c r="G414" s="236" t="s">
        <v>57</v>
      </c>
      <c r="H414" s="240" t="str">
        <f t="shared" si="182"/>
        <v>#N/A</v>
      </c>
      <c r="I414" s="216"/>
    </row>
    <row r="415">
      <c r="A415" s="230" t="s">
        <v>58</v>
      </c>
      <c r="B415" s="231"/>
      <c r="C415" s="232" t="s">
        <v>58</v>
      </c>
      <c r="D415" s="231"/>
      <c r="E415" s="232" t="s">
        <v>58</v>
      </c>
      <c r="F415" s="231"/>
      <c r="G415" s="232" t="s">
        <v>58</v>
      </c>
      <c r="H415" s="233"/>
      <c r="I415" s="216"/>
    </row>
    <row r="416">
      <c r="A416" s="234" t="s">
        <v>49</v>
      </c>
      <c r="B416" s="235" t="str">
        <f>VLOOKUP(I407,NOTAS!$B$7:$AL$26,5,FALSE)</f>
        <v>#N/A</v>
      </c>
      <c r="C416" s="236" t="s">
        <v>49</v>
      </c>
      <c r="D416" s="237" t="str">
        <f>VLOOKUP(I407,NOTAS!$B$7:$AL$26,23,FALSE)</f>
        <v>#N/A</v>
      </c>
      <c r="E416" s="238" t="s">
        <v>49</v>
      </c>
      <c r="F416" s="239" t="str">
        <f t="shared" ref="F416:F418" si="183">IF(OR(B416 = "", D416= ""), "",(D416 - B416)/B416)</f>
        <v>#N/A</v>
      </c>
      <c r="G416" s="236" t="s">
        <v>49</v>
      </c>
      <c r="H416" s="240" t="str">
        <f t="shared" ref="H416:H418" si="184">IF(AND(B416 = "", D416= ""), "", AVERAGEIF(B416:D416,"&lt;&gt;0"))</f>
        <v>#N/A</v>
      </c>
      <c r="I416" s="216"/>
    </row>
    <row r="417">
      <c r="A417" s="234" t="s">
        <v>56</v>
      </c>
      <c r="B417" s="235" t="str">
        <f>VLOOKUP(I407,NOTAS!$B$7:$AL$26,6,FALSE)</f>
        <v>#N/A</v>
      </c>
      <c r="C417" s="236" t="s">
        <v>56</v>
      </c>
      <c r="D417" s="237" t="str">
        <f>VLOOKUP(I407,NOTAS!$B$7:$AL$26,24,FALSE)</f>
        <v>#N/A</v>
      </c>
      <c r="E417" s="238" t="s">
        <v>56</v>
      </c>
      <c r="F417" s="239" t="str">
        <f t="shared" si="183"/>
        <v>#N/A</v>
      </c>
      <c r="G417" s="236" t="s">
        <v>56</v>
      </c>
      <c r="H417" s="240" t="str">
        <f t="shared" si="184"/>
        <v>#N/A</v>
      </c>
      <c r="I417" s="216"/>
    </row>
    <row r="418">
      <c r="A418" s="234" t="s">
        <v>57</v>
      </c>
      <c r="B418" s="235" t="str">
        <f>IF(AND(B416 = "", B417= ""), "", AVERAGEIF(B416:B417,"&lt;&gt;0"))</f>
        <v>#N/A</v>
      </c>
      <c r="C418" s="236" t="s">
        <v>57</v>
      </c>
      <c r="D418" s="237" t="str">
        <f>IF(AND(D416 = "", D417= ""), "", AVERAGEIF(D416:D417,"&lt;&gt;0"))</f>
        <v>#N/A</v>
      </c>
      <c r="E418" s="238" t="s">
        <v>57</v>
      </c>
      <c r="F418" s="239" t="str">
        <f t="shared" si="183"/>
        <v>#N/A</v>
      </c>
      <c r="G418" s="236" t="s">
        <v>57</v>
      </c>
      <c r="H418" s="240" t="str">
        <f t="shared" si="184"/>
        <v>#N/A</v>
      </c>
      <c r="I418" s="216"/>
    </row>
    <row r="419">
      <c r="A419" s="230" t="s">
        <v>59</v>
      </c>
      <c r="B419" s="231"/>
      <c r="C419" s="232" t="s">
        <v>59</v>
      </c>
      <c r="D419" s="231"/>
      <c r="E419" s="232" t="s">
        <v>59</v>
      </c>
      <c r="F419" s="231"/>
      <c r="G419" s="232" t="s">
        <v>59</v>
      </c>
      <c r="H419" s="233"/>
      <c r="I419" s="216"/>
    </row>
    <row r="420">
      <c r="A420" s="234" t="s">
        <v>49</v>
      </c>
      <c r="B420" s="235" t="str">
        <f>VLOOKUP(I407,NOTAS!$B$7:$AL$26,8,FALSE)</f>
        <v>#N/A</v>
      </c>
      <c r="C420" s="236" t="s">
        <v>49</v>
      </c>
      <c r="D420" s="237" t="str">
        <f>VLOOKUP(I407,NOTAS!$B$7:$AL$26,26,FALSE)</f>
        <v>#N/A</v>
      </c>
      <c r="E420" s="238" t="s">
        <v>49</v>
      </c>
      <c r="F420" s="239" t="str">
        <f t="shared" ref="F420:F422" si="185">IF(OR(B420 = "", D420= ""), "",(D420 - B420)/B420)</f>
        <v>#N/A</v>
      </c>
      <c r="G420" s="236" t="s">
        <v>49</v>
      </c>
      <c r="H420" s="240" t="str">
        <f t="shared" ref="H420:H422" si="186">IF(AND(B420 = "", D420= ""), "", AVERAGEIF(B420:D420,"&lt;&gt;0"))</f>
        <v>#N/A</v>
      </c>
      <c r="I420" s="216"/>
    </row>
    <row r="421">
      <c r="A421" s="234" t="s">
        <v>56</v>
      </c>
      <c r="B421" s="235" t="str">
        <f>VLOOKUP(I407,NOTAS!$B$7:$AL$26,9,FALSE)</f>
        <v>#N/A</v>
      </c>
      <c r="C421" s="236" t="s">
        <v>56</v>
      </c>
      <c r="D421" s="237" t="str">
        <f>VLOOKUP(I407,NOTAS!$B$7:$AL$26,27,FALSE)</f>
        <v>#N/A</v>
      </c>
      <c r="E421" s="238" t="s">
        <v>56</v>
      </c>
      <c r="F421" s="239" t="str">
        <f t="shared" si="185"/>
        <v>#N/A</v>
      </c>
      <c r="G421" s="236" t="s">
        <v>56</v>
      </c>
      <c r="H421" s="240" t="str">
        <f t="shared" si="186"/>
        <v>#N/A</v>
      </c>
      <c r="I421" s="216"/>
    </row>
    <row r="422">
      <c r="A422" s="234" t="s">
        <v>57</v>
      </c>
      <c r="B422" s="235" t="str">
        <f>IF(AND(B420 = "", B421= ""), "", AVERAGEIF(B420:B421,"&lt;&gt;0"))</f>
        <v>#N/A</v>
      </c>
      <c r="C422" s="236" t="s">
        <v>57</v>
      </c>
      <c r="D422" s="237" t="str">
        <f>IF(AND(D420 = "", D421= ""), "", AVERAGEIF(D420:D421,"&lt;&gt;0"))</f>
        <v>#N/A</v>
      </c>
      <c r="E422" s="238" t="s">
        <v>57</v>
      </c>
      <c r="F422" s="239" t="str">
        <f t="shared" si="185"/>
        <v>#N/A</v>
      </c>
      <c r="G422" s="236" t="s">
        <v>57</v>
      </c>
      <c r="H422" s="240" t="str">
        <f t="shared" si="186"/>
        <v>#N/A</v>
      </c>
      <c r="I422" s="216"/>
    </row>
    <row r="423">
      <c r="A423" s="230" t="s">
        <v>35</v>
      </c>
      <c r="B423" s="231"/>
      <c r="C423" s="232" t="s">
        <v>35</v>
      </c>
      <c r="D423" s="231"/>
      <c r="E423" s="232" t="s">
        <v>35</v>
      </c>
      <c r="F423" s="231"/>
      <c r="G423" s="232" t="s">
        <v>35</v>
      </c>
      <c r="H423" s="233"/>
      <c r="I423" s="216"/>
    </row>
    <row r="424">
      <c r="A424" s="234" t="s">
        <v>49</v>
      </c>
      <c r="B424" s="235" t="str">
        <f>VLOOKUP(I407,NOTAS!$B$7:$AL$26,11,FALSE)</f>
        <v>#N/A</v>
      </c>
      <c r="C424" s="236" t="s">
        <v>49</v>
      </c>
      <c r="D424" s="237" t="str">
        <f>VLOOKUP(I407,NOTAS!$B$7:$AL$26,29,FALSE)</f>
        <v>#N/A</v>
      </c>
      <c r="E424" s="238" t="s">
        <v>49</v>
      </c>
      <c r="F424" s="239" t="str">
        <f t="shared" ref="F424:F426" si="187">IF(OR(B424 = "", D424= ""), "",(D424 - B424)/B424)</f>
        <v>#N/A</v>
      </c>
      <c r="G424" s="236" t="s">
        <v>49</v>
      </c>
      <c r="H424" s="240" t="str">
        <f t="shared" ref="H424:H426" si="188">IF(AND(B424 = "", D424= ""), "", AVERAGEIF(B424:D424,"&lt;&gt;0"))</f>
        <v>#N/A</v>
      </c>
      <c r="I424" s="216"/>
    </row>
    <row r="425">
      <c r="A425" s="234" t="s">
        <v>56</v>
      </c>
      <c r="B425" s="235" t="str">
        <f>VLOOKUP(I407,NOTAS!$B$7:$AL$26,12,FALSE)</f>
        <v>#N/A</v>
      </c>
      <c r="C425" s="236" t="s">
        <v>56</v>
      </c>
      <c r="D425" s="237" t="str">
        <f>VLOOKUP(I407,NOTAS!$B$7:$AL$26,30,FALSE)</f>
        <v>#N/A</v>
      </c>
      <c r="E425" s="238" t="s">
        <v>56</v>
      </c>
      <c r="F425" s="239" t="str">
        <f t="shared" si="187"/>
        <v>#N/A</v>
      </c>
      <c r="G425" s="236" t="s">
        <v>56</v>
      </c>
      <c r="H425" s="240" t="str">
        <f t="shared" si="188"/>
        <v>#N/A</v>
      </c>
      <c r="I425" s="216"/>
    </row>
    <row r="426">
      <c r="A426" s="234" t="s">
        <v>57</v>
      </c>
      <c r="B426" s="235" t="str">
        <f>IF(AND(B424 = "", B425= ""), "", AVERAGEIF(B424:B425,"&lt;&gt;0"))</f>
        <v>#N/A</v>
      </c>
      <c r="C426" s="236" t="s">
        <v>57</v>
      </c>
      <c r="D426" s="237" t="str">
        <f>IF(AND(D424 = "", D425= ""), "", AVERAGEIF(D424:D425,"&lt;&gt;0"))</f>
        <v>#N/A</v>
      </c>
      <c r="E426" s="238" t="s">
        <v>57</v>
      </c>
      <c r="F426" s="239" t="str">
        <f t="shared" si="187"/>
        <v>#N/A</v>
      </c>
      <c r="G426" s="236" t="s">
        <v>57</v>
      </c>
      <c r="H426" s="240" t="str">
        <f t="shared" si="188"/>
        <v>#N/A</v>
      </c>
      <c r="I426" s="216"/>
    </row>
    <row r="427">
      <c r="A427" s="230" t="s">
        <v>60</v>
      </c>
      <c r="B427" s="231"/>
      <c r="C427" s="232" t="s">
        <v>60</v>
      </c>
      <c r="D427" s="231"/>
      <c r="E427" s="232" t="s">
        <v>60</v>
      </c>
      <c r="F427" s="231"/>
      <c r="G427" s="232" t="s">
        <v>60</v>
      </c>
      <c r="H427" s="233"/>
      <c r="I427" s="216"/>
    </row>
    <row r="428">
      <c r="A428" s="234" t="s">
        <v>61</v>
      </c>
      <c r="B428" s="235" t="str">
        <f>VLOOKUP(I407,NOTAS!$B$7:$AL$26,14,FALSE)</f>
        <v>#N/A</v>
      </c>
      <c r="C428" s="236" t="s">
        <v>61</v>
      </c>
      <c r="D428" s="237" t="str">
        <f>VLOOKUP(I407,NOTAS!$B$7:$AL$26,32,FALSE)</f>
        <v>#N/A</v>
      </c>
      <c r="E428" s="238" t="s">
        <v>61</v>
      </c>
      <c r="F428" s="239" t="str">
        <f t="shared" ref="F428:F430" si="189">IF(OR(B428 = "", D428= ""), "",(D428 - B428)/B428)</f>
        <v>#N/A</v>
      </c>
      <c r="G428" s="236" t="s">
        <v>61</v>
      </c>
      <c r="H428" s="240" t="str">
        <f t="shared" ref="H428:H430" si="190">IF(AND(B428 = "", D428= ""), "", AVERAGEIF(B428:D428,"&lt;&gt;0"))</f>
        <v>#N/A</v>
      </c>
      <c r="I428" s="216"/>
    </row>
    <row r="429">
      <c r="A429" s="234" t="s">
        <v>62</v>
      </c>
      <c r="B429" s="235" t="str">
        <f>VLOOKUP(I407,NOTAS!$B$7:$AL$26,15,FALSE)</f>
        <v>#N/A</v>
      </c>
      <c r="C429" s="236" t="s">
        <v>62</v>
      </c>
      <c r="D429" s="237" t="str">
        <f>VLOOKUP(I407,NOTAS!$B$7:$AL$26,33,FALSE)</f>
        <v>#N/A</v>
      </c>
      <c r="E429" s="238" t="s">
        <v>62</v>
      </c>
      <c r="F429" s="239" t="str">
        <f t="shared" si="189"/>
        <v>#N/A</v>
      </c>
      <c r="G429" s="236" t="s">
        <v>62</v>
      </c>
      <c r="H429" s="240" t="str">
        <f t="shared" si="190"/>
        <v>#N/A</v>
      </c>
      <c r="I429" s="216"/>
    </row>
    <row r="430">
      <c r="A430" s="234" t="s">
        <v>57</v>
      </c>
      <c r="B430" s="235" t="str">
        <f>IF(AND(B428 = "", B429= ""), "", AVERAGEIF(B428:B429,"&lt;&gt;0"))</f>
        <v>#N/A</v>
      </c>
      <c r="C430" s="236" t="s">
        <v>57</v>
      </c>
      <c r="D430" s="237" t="str">
        <f>IF(AND(D428 = "", D429= ""), "", AVERAGEIF(D428:D429,"&lt;&gt;0"))</f>
        <v>#N/A</v>
      </c>
      <c r="E430" s="238" t="s">
        <v>57</v>
      </c>
      <c r="F430" s="239" t="str">
        <f t="shared" si="189"/>
        <v>#N/A</v>
      </c>
      <c r="G430" s="236" t="s">
        <v>57</v>
      </c>
      <c r="H430" s="240" t="str">
        <f t="shared" si="190"/>
        <v>#N/A</v>
      </c>
      <c r="I430" s="216"/>
    </row>
    <row r="431">
      <c r="A431" s="230" t="s">
        <v>63</v>
      </c>
      <c r="B431" s="231"/>
      <c r="C431" s="232" t="s">
        <v>63</v>
      </c>
      <c r="D431" s="231"/>
      <c r="E431" s="232" t="s">
        <v>63</v>
      </c>
      <c r="F431" s="231"/>
      <c r="G431" s="232" t="s">
        <v>63</v>
      </c>
      <c r="H431" s="233"/>
      <c r="I431" s="216"/>
    </row>
    <row r="432">
      <c r="A432" s="234" t="s">
        <v>61</v>
      </c>
      <c r="B432" s="235" t="str">
        <f>VLOOKUP(I407,NOTAS!$B$7:$AL$26,17,FALSE)</f>
        <v>#N/A</v>
      </c>
      <c r="C432" s="236" t="s">
        <v>61</v>
      </c>
      <c r="D432" s="237" t="str">
        <f>VLOOKUP(I407,NOTAS!$B$7:$AL$26,35,FALSE)</f>
        <v>#N/A</v>
      </c>
      <c r="E432" s="238" t="s">
        <v>61</v>
      </c>
      <c r="F432" s="239" t="str">
        <f t="shared" ref="F432:F434" si="191">IF(OR(B432 = "", D432= ""), "",(D432 - B432)/B432)</f>
        <v>#N/A</v>
      </c>
      <c r="G432" s="236" t="s">
        <v>61</v>
      </c>
      <c r="H432" s="240" t="str">
        <f t="shared" ref="H432:H434" si="192">IF(AND(B432 = "", D432= ""), "", AVERAGEIF(B432:D432,"&lt;&gt;0"))</f>
        <v>#N/A</v>
      </c>
      <c r="I432" s="216"/>
    </row>
    <row r="433">
      <c r="A433" s="234" t="s">
        <v>62</v>
      </c>
      <c r="B433" s="235" t="str">
        <f>VLOOKUP(I407,NOTAS!$B$7:$AL$26,18,FALSE)</f>
        <v>#N/A</v>
      </c>
      <c r="C433" s="236" t="s">
        <v>62</v>
      </c>
      <c r="D433" s="237" t="str">
        <f>VLOOKUP(I407,NOTAS!$B$7:$AL$26,36,FALSE)</f>
        <v>#N/A</v>
      </c>
      <c r="E433" s="238" t="s">
        <v>62</v>
      </c>
      <c r="F433" s="239" t="str">
        <f t="shared" si="191"/>
        <v>#N/A</v>
      </c>
      <c r="G433" s="236" t="s">
        <v>62</v>
      </c>
      <c r="H433" s="240" t="str">
        <f t="shared" si="192"/>
        <v>#N/A</v>
      </c>
      <c r="I433" s="216"/>
    </row>
    <row r="434">
      <c r="A434" s="243" t="s">
        <v>57</v>
      </c>
      <c r="B434" s="244" t="str">
        <f>IF(AND(B432 = "", B433= ""), "", AVERAGEIF(B432:B433,"&lt;&gt;0"))</f>
        <v>#N/A</v>
      </c>
      <c r="C434" s="245" t="s">
        <v>57</v>
      </c>
      <c r="D434" s="246" t="str">
        <f>IF(AND(D432 = "", D433= ""), "", AVERAGEIF(D432:D433,"&lt;&gt;0"))</f>
        <v>#N/A</v>
      </c>
      <c r="E434" s="247" t="s">
        <v>57</v>
      </c>
      <c r="F434" s="248" t="str">
        <f t="shared" si="191"/>
        <v>#N/A</v>
      </c>
      <c r="G434" s="245" t="s">
        <v>57</v>
      </c>
      <c r="H434" s="249" t="str">
        <f t="shared" si="192"/>
        <v>#N/A</v>
      </c>
      <c r="I434" s="216"/>
    </row>
    <row r="435">
      <c r="A435" s="209"/>
      <c r="B435" s="209"/>
      <c r="C435" s="209"/>
      <c r="D435" s="209"/>
      <c r="E435" s="209"/>
      <c r="F435" s="208"/>
      <c r="G435" s="209"/>
      <c r="H435" s="209"/>
    </row>
    <row r="436">
      <c r="A436" s="210" t="str">
        <f>"Estatísticas de " &amp; NOTAS!$B$22</f>
        <v>Estatísticas de </v>
      </c>
      <c r="B436" s="211"/>
      <c r="C436" s="211"/>
      <c r="D436" s="211"/>
      <c r="E436" s="211"/>
      <c r="F436" s="211"/>
      <c r="G436" s="211"/>
      <c r="H436" s="211"/>
      <c r="I436" s="212" t="str">
        <f>NOTAS!$B$22</f>
        <v/>
      </c>
      <c r="J436" s="213"/>
    </row>
    <row r="437">
      <c r="A437" s="215"/>
      <c r="I437" s="216"/>
    </row>
    <row r="438">
      <c r="A438" s="220" t="s">
        <v>52</v>
      </c>
      <c r="B438" s="221"/>
      <c r="C438" s="222" t="s">
        <v>53</v>
      </c>
      <c r="D438" s="221"/>
      <c r="E438" s="222" t="s">
        <v>54</v>
      </c>
      <c r="F438" s="221"/>
      <c r="G438" s="222" t="s">
        <v>55</v>
      </c>
      <c r="H438" s="223"/>
      <c r="I438" s="216"/>
    </row>
    <row r="439">
      <c r="A439" s="217"/>
      <c r="B439" s="228"/>
      <c r="C439" s="229"/>
      <c r="D439" s="228"/>
      <c r="E439" s="229"/>
      <c r="F439" s="228"/>
      <c r="G439" s="229"/>
      <c r="H439" s="219"/>
      <c r="I439" s="216"/>
    </row>
    <row r="440">
      <c r="A440" s="230" t="s">
        <v>36</v>
      </c>
      <c r="B440" s="231"/>
      <c r="C440" s="232" t="s">
        <v>36</v>
      </c>
      <c r="D440" s="231"/>
      <c r="E440" s="232" t="s">
        <v>36</v>
      </c>
      <c r="F440" s="231"/>
      <c r="G440" s="232" t="s">
        <v>36</v>
      </c>
      <c r="H440" s="233"/>
      <c r="I440" s="216"/>
    </row>
    <row r="441">
      <c r="A441" s="234" t="s">
        <v>49</v>
      </c>
      <c r="B441" s="235" t="str">
        <f>VLOOKUP(I436,NOTAS!$B$7:$AL$26,2,FALSE)</f>
        <v>#N/A</v>
      </c>
      <c r="C441" s="236" t="s">
        <v>49</v>
      </c>
      <c r="D441" s="237" t="str">
        <f>VLOOKUP(I436,NOTAS!$B$7:$AL$26,20,FALSE)</f>
        <v>#N/A</v>
      </c>
      <c r="E441" s="238" t="s">
        <v>49</v>
      </c>
      <c r="F441" s="239" t="str">
        <f t="shared" ref="F441:F443" si="193">IF(OR(B441 = "", D441= ""), "",(D441 - B441)/B441)</f>
        <v>#N/A</v>
      </c>
      <c r="G441" s="236" t="s">
        <v>49</v>
      </c>
      <c r="H441" s="240" t="str">
        <f>IF(AND(B441 = "", D441= ""), "", AVERAGEIF(B441:D441,"&lt;&gt;0"))</f>
        <v>#N/A</v>
      </c>
      <c r="I441" s="216"/>
    </row>
    <row r="442">
      <c r="A442" s="234" t="s">
        <v>56</v>
      </c>
      <c r="B442" s="235" t="str">
        <f>VLOOKUP(I436,NOTAS!$B$7:$AL$26,3,FALSE)</f>
        <v>#N/A</v>
      </c>
      <c r="C442" s="236" t="s">
        <v>56</v>
      </c>
      <c r="D442" s="237" t="str">
        <f>VLOOKUP(I436,NOTAS!$B$7:$AL$26,21,FALSE)</f>
        <v>#N/A</v>
      </c>
      <c r="E442" s="238" t="s">
        <v>56</v>
      </c>
      <c r="F442" s="239" t="str">
        <f t="shared" si="193"/>
        <v>#N/A</v>
      </c>
      <c r="G442" s="236" t="s">
        <v>56</v>
      </c>
      <c r="H442" s="240" t="str">
        <f t="shared" ref="H442:H443" si="194">IF(OR(B442 = "", D442= ""), "", AVERAGEIF(B442:D442,"&lt;&gt;0"))</f>
        <v>#N/A</v>
      </c>
      <c r="I442" s="216"/>
    </row>
    <row r="443">
      <c r="A443" s="234" t="s">
        <v>57</v>
      </c>
      <c r="B443" s="235" t="str">
        <f>IF(AND(B441 = "", B442= ""), "", AVERAGEIF(B441:B442,"&lt;&gt;0"))</f>
        <v>#N/A</v>
      </c>
      <c r="C443" s="236" t="s">
        <v>57</v>
      </c>
      <c r="D443" s="237" t="str">
        <f>IF(AND(D441 = "", D442= ""), "", AVERAGEIF(D441:D442,"&lt;&gt;0"))</f>
        <v>#N/A</v>
      </c>
      <c r="E443" s="238" t="s">
        <v>57</v>
      </c>
      <c r="F443" s="239" t="str">
        <f t="shared" si="193"/>
        <v>#N/A</v>
      </c>
      <c r="G443" s="236" t="s">
        <v>57</v>
      </c>
      <c r="H443" s="240" t="str">
        <f t="shared" si="194"/>
        <v>#N/A</v>
      </c>
      <c r="I443" s="216"/>
    </row>
    <row r="444">
      <c r="A444" s="230" t="s">
        <v>58</v>
      </c>
      <c r="B444" s="231"/>
      <c r="C444" s="232" t="s">
        <v>58</v>
      </c>
      <c r="D444" s="231"/>
      <c r="E444" s="232" t="s">
        <v>58</v>
      </c>
      <c r="F444" s="231"/>
      <c r="G444" s="232" t="s">
        <v>58</v>
      </c>
      <c r="H444" s="233"/>
      <c r="I444" s="216"/>
    </row>
    <row r="445">
      <c r="A445" s="234" t="s">
        <v>49</v>
      </c>
      <c r="B445" s="235" t="str">
        <f>VLOOKUP(I436,NOTAS!$B$7:$AL$26,5,FALSE)</f>
        <v>#N/A</v>
      </c>
      <c r="C445" s="236" t="s">
        <v>49</v>
      </c>
      <c r="D445" s="237" t="str">
        <f>VLOOKUP(I436,NOTAS!$B$7:$AL$26,23,FALSE)</f>
        <v>#N/A</v>
      </c>
      <c r="E445" s="238" t="s">
        <v>49</v>
      </c>
      <c r="F445" s="239" t="str">
        <f t="shared" ref="F445:F447" si="195">IF(OR(B445 = "", D445= ""), "",(D445 - B445)/B445)</f>
        <v>#N/A</v>
      </c>
      <c r="G445" s="236" t="s">
        <v>49</v>
      </c>
      <c r="H445" s="240" t="str">
        <f t="shared" ref="H445:H447" si="196">IF(AND(B445 = "", D445= ""), "", AVERAGEIF(B445:D445,"&lt;&gt;0"))</f>
        <v>#N/A</v>
      </c>
      <c r="I445" s="216"/>
    </row>
    <row r="446">
      <c r="A446" s="234" t="s">
        <v>56</v>
      </c>
      <c r="B446" s="235" t="str">
        <f>VLOOKUP(I436,NOTAS!$B$7:$AL$26,6,FALSE)</f>
        <v>#N/A</v>
      </c>
      <c r="C446" s="236" t="s">
        <v>56</v>
      </c>
      <c r="D446" s="237" t="str">
        <f>VLOOKUP(I436,NOTAS!$B$7:$AL$26,24,FALSE)</f>
        <v>#N/A</v>
      </c>
      <c r="E446" s="238" t="s">
        <v>56</v>
      </c>
      <c r="F446" s="239" t="str">
        <f t="shared" si="195"/>
        <v>#N/A</v>
      </c>
      <c r="G446" s="236" t="s">
        <v>56</v>
      </c>
      <c r="H446" s="240" t="str">
        <f t="shared" si="196"/>
        <v>#N/A</v>
      </c>
      <c r="I446" s="216"/>
    </row>
    <row r="447">
      <c r="A447" s="234" t="s">
        <v>57</v>
      </c>
      <c r="B447" s="235" t="str">
        <f>IF(AND(B445 = "", B446= ""), "", AVERAGEIF(B445:B446,"&lt;&gt;0"))</f>
        <v>#N/A</v>
      </c>
      <c r="C447" s="236" t="s">
        <v>57</v>
      </c>
      <c r="D447" s="237" t="str">
        <f>IF(AND(D445 = "", D446= ""), "", AVERAGEIF(D445:D446,"&lt;&gt;0"))</f>
        <v>#N/A</v>
      </c>
      <c r="E447" s="238" t="s">
        <v>57</v>
      </c>
      <c r="F447" s="239" t="str">
        <f t="shared" si="195"/>
        <v>#N/A</v>
      </c>
      <c r="G447" s="236" t="s">
        <v>57</v>
      </c>
      <c r="H447" s="240" t="str">
        <f t="shared" si="196"/>
        <v>#N/A</v>
      </c>
      <c r="I447" s="216"/>
    </row>
    <row r="448">
      <c r="A448" s="230" t="s">
        <v>59</v>
      </c>
      <c r="B448" s="231"/>
      <c r="C448" s="232" t="s">
        <v>59</v>
      </c>
      <c r="D448" s="231"/>
      <c r="E448" s="232" t="s">
        <v>59</v>
      </c>
      <c r="F448" s="231"/>
      <c r="G448" s="232" t="s">
        <v>59</v>
      </c>
      <c r="H448" s="233"/>
      <c r="I448" s="216"/>
    </row>
    <row r="449">
      <c r="A449" s="234" t="s">
        <v>49</v>
      </c>
      <c r="B449" s="235" t="str">
        <f>VLOOKUP(I436,NOTAS!$B$7:$AL$26,8,FALSE)</f>
        <v>#N/A</v>
      </c>
      <c r="C449" s="236" t="s">
        <v>49</v>
      </c>
      <c r="D449" s="237" t="str">
        <f>VLOOKUP(I436,NOTAS!$B$7:$AL$26,26,FALSE)</f>
        <v>#N/A</v>
      </c>
      <c r="E449" s="238" t="s">
        <v>49</v>
      </c>
      <c r="F449" s="239" t="str">
        <f t="shared" ref="F449:F451" si="197">IF(OR(B449 = "", D449= ""), "",(D449 - B449)/B449)</f>
        <v>#N/A</v>
      </c>
      <c r="G449" s="236" t="s">
        <v>49</v>
      </c>
      <c r="H449" s="240" t="str">
        <f t="shared" ref="H449:H451" si="198">IF(AND(B449 = "", D449= ""), "", AVERAGEIF(B449:D449,"&lt;&gt;0"))</f>
        <v>#N/A</v>
      </c>
      <c r="I449" s="216"/>
    </row>
    <row r="450">
      <c r="A450" s="234" t="s">
        <v>56</v>
      </c>
      <c r="B450" s="235" t="str">
        <f>VLOOKUP(I436,NOTAS!$B$7:$AL$26,9,FALSE)</f>
        <v>#N/A</v>
      </c>
      <c r="C450" s="236" t="s">
        <v>56</v>
      </c>
      <c r="D450" s="237" t="str">
        <f>VLOOKUP(I436,NOTAS!$B$7:$AL$26,27,FALSE)</f>
        <v>#N/A</v>
      </c>
      <c r="E450" s="238" t="s">
        <v>56</v>
      </c>
      <c r="F450" s="239" t="str">
        <f t="shared" si="197"/>
        <v>#N/A</v>
      </c>
      <c r="G450" s="236" t="s">
        <v>56</v>
      </c>
      <c r="H450" s="240" t="str">
        <f t="shared" si="198"/>
        <v>#N/A</v>
      </c>
      <c r="I450" s="216"/>
    </row>
    <row r="451">
      <c r="A451" s="234" t="s">
        <v>57</v>
      </c>
      <c r="B451" s="235" t="str">
        <f>IF(AND(B449 = "", B450= ""), "", AVERAGEIF(B449:B450,"&lt;&gt;0"))</f>
        <v>#N/A</v>
      </c>
      <c r="C451" s="236" t="s">
        <v>57</v>
      </c>
      <c r="D451" s="237" t="str">
        <f>IF(AND(D449 = "", D450= ""), "", AVERAGEIF(D449:D450,"&lt;&gt;0"))</f>
        <v>#N/A</v>
      </c>
      <c r="E451" s="238" t="s">
        <v>57</v>
      </c>
      <c r="F451" s="239" t="str">
        <f t="shared" si="197"/>
        <v>#N/A</v>
      </c>
      <c r="G451" s="236" t="s">
        <v>57</v>
      </c>
      <c r="H451" s="240" t="str">
        <f t="shared" si="198"/>
        <v>#N/A</v>
      </c>
      <c r="I451" s="216"/>
    </row>
    <row r="452">
      <c r="A452" s="230" t="s">
        <v>35</v>
      </c>
      <c r="B452" s="231"/>
      <c r="C452" s="232" t="s">
        <v>35</v>
      </c>
      <c r="D452" s="231"/>
      <c r="E452" s="232" t="s">
        <v>35</v>
      </c>
      <c r="F452" s="231"/>
      <c r="G452" s="232" t="s">
        <v>35</v>
      </c>
      <c r="H452" s="233"/>
      <c r="I452" s="216"/>
    </row>
    <row r="453">
      <c r="A453" s="234" t="s">
        <v>49</v>
      </c>
      <c r="B453" s="235" t="str">
        <f>VLOOKUP(I436,NOTAS!$B$7:$AL$26,11,FALSE)</f>
        <v>#N/A</v>
      </c>
      <c r="C453" s="236" t="s">
        <v>49</v>
      </c>
      <c r="D453" s="237" t="str">
        <f>VLOOKUP(I436,NOTAS!$B$7:$AL$26,29,FALSE)</f>
        <v>#N/A</v>
      </c>
      <c r="E453" s="238" t="s">
        <v>49</v>
      </c>
      <c r="F453" s="239" t="str">
        <f t="shared" ref="F453:F455" si="199">IF(OR(B453 = "", D453= ""), "",(D453 - B453)/B453)</f>
        <v>#N/A</v>
      </c>
      <c r="G453" s="236" t="s">
        <v>49</v>
      </c>
      <c r="H453" s="240" t="str">
        <f t="shared" ref="H453:H455" si="200">IF(AND(B453 = "", D453= ""), "", AVERAGEIF(B453:D453,"&lt;&gt;0"))</f>
        <v>#N/A</v>
      </c>
      <c r="I453" s="216"/>
    </row>
    <row r="454">
      <c r="A454" s="234" t="s">
        <v>56</v>
      </c>
      <c r="B454" s="235" t="str">
        <f>VLOOKUP(I436,NOTAS!$B$7:$AL$26,12,FALSE)</f>
        <v>#N/A</v>
      </c>
      <c r="C454" s="236" t="s">
        <v>56</v>
      </c>
      <c r="D454" s="237" t="str">
        <f>VLOOKUP(I436,NOTAS!$B$7:$AL$26,30,FALSE)</f>
        <v>#N/A</v>
      </c>
      <c r="E454" s="238" t="s">
        <v>56</v>
      </c>
      <c r="F454" s="239" t="str">
        <f t="shared" si="199"/>
        <v>#N/A</v>
      </c>
      <c r="G454" s="236" t="s">
        <v>56</v>
      </c>
      <c r="H454" s="240" t="str">
        <f t="shared" si="200"/>
        <v>#N/A</v>
      </c>
      <c r="I454" s="216"/>
    </row>
    <row r="455">
      <c r="A455" s="234" t="s">
        <v>57</v>
      </c>
      <c r="B455" s="235" t="str">
        <f>IF(AND(B453 = "", B454= ""), "", AVERAGEIF(B453:B454,"&lt;&gt;0"))</f>
        <v>#N/A</v>
      </c>
      <c r="C455" s="236" t="s">
        <v>57</v>
      </c>
      <c r="D455" s="237" t="str">
        <f>IF(AND(D453 = "", D454= ""), "", AVERAGEIF(D453:D454,"&lt;&gt;0"))</f>
        <v>#N/A</v>
      </c>
      <c r="E455" s="238" t="s">
        <v>57</v>
      </c>
      <c r="F455" s="239" t="str">
        <f t="shared" si="199"/>
        <v>#N/A</v>
      </c>
      <c r="G455" s="236" t="s">
        <v>57</v>
      </c>
      <c r="H455" s="240" t="str">
        <f t="shared" si="200"/>
        <v>#N/A</v>
      </c>
      <c r="I455" s="216"/>
    </row>
    <row r="456">
      <c r="A456" s="230" t="s">
        <v>60</v>
      </c>
      <c r="B456" s="231"/>
      <c r="C456" s="232" t="s">
        <v>60</v>
      </c>
      <c r="D456" s="231"/>
      <c r="E456" s="232" t="s">
        <v>60</v>
      </c>
      <c r="F456" s="231"/>
      <c r="G456" s="232" t="s">
        <v>60</v>
      </c>
      <c r="H456" s="233"/>
      <c r="I456" s="216"/>
    </row>
    <row r="457">
      <c r="A457" s="234" t="s">
        <v>61</v>
      </c>
      <c r="B457" s="235" t="str">
        <f>VLOOKUP(I436,NOTAS!$B$7:$AL$26,14,FALSE)</f>
        <v>#N/A</v>
      </c>
      <c r="C457" s="236" t="s">
        <v>61</v>
      </c>
      <c r="D457" s="237" t="str">
        <f>VLOOKUP(I436,NOTAS!$B$7:$AL$26,32,FALSE)</f>
        <v>#N/A</v>
      </c>
      <c r="E457" s="238" t="s">
        <v>61</v>
      </c>
      <c r="F457" s="239" t="str">
        <f t="shared" ref="F457:F459" si="201">IF(OR(B457 = "", D457= ""), "",(D457 - B457)/B457)</f>
        <v>#N/A</v>
      </c>
      <c r="G457" s="236" t="s">
        <v>61</v>
      </c>
      <c r="H457" s="240" t="str">
        <f t="shared" ref="H457:H459" si="202">IF(AND(B457 = "", D457= ""), "", AVERAGEIF(B457:D457,"&lt;&gt;0"))</f>
        <v>#N/A</v>
      </c>
      <c r="I457" s="216"/>
    </row>
    <row r="458">
      <c r="A458" s="234" t="s">
        <v>62</v>
      </c>
      <c r="B458" s="235" t="str">
        <f>VLOOKUP(I436,NOTAS!$B$7:$AL$26,15,FALSE)</f>
        <v>#N/A</v>
      </c>
      <c r="C458" s="236" t="s">
        <v>62</v>
      </c>
      <c r="D458" s="237" t="str">
        <f>VLOOKUP(I436,NOTAS!$B$7:$AL$26,33,FALSE)</f>
        <v>#N/A</v>
      </c>
      <c r="E458" s="238" t="s">
        <v>62</v>
      </c>
      <c r="F458" s="239" t="str">
        <f t="shared" si="201"/>
        <v>#N/A</v>
      </c>
      <c r="G458" s="236" t="s">
        <v>62</v>
      </c>
      <c r="H458" s="240" t="str">
        <f t="shared" si="202"/>
        <v>#N/A</v>
      </c>
      <c r="I458" s="216"/>
    </row>
    <row r="459">
      <c r="A459" s="234" t="s">
        <v>57</v>
      </c>
      <c r="B459" s="235" t="str">
        <f>IF(AND(B457 = "", B458= ""), "", AVERAGEIF(B457:B458,"&lt;&gt;0"))</f>
        <v>#N/A</v>
      </c>
      <c r="C459" s="236" t="s">
        <v>57</v>
      </c>
      <c r="D459" s="237" t="str">
        <f>IF(AND(D457 = "", D458= ""), "", AVERAGEIF(D457:D458,"&lt;&gt;0"))</f>
        <v>#N/A</v>
      </c>
      <c r="E459" s="238" t="s">
        <v>57</v>
      </c>
      <c r="F459" s="239" t="str">
        <f t="shared" si="201"/>
        <v>#N/A</v>
      </c>
      <c r="G459" s="236" t="s">
        <v>57</v>
      </c>
      <c r="H459" s="240" t="str">
        <f t="shared" si="202"/>
        <v>#N/A</v>
      </c>
      <c r="I459" s="216"/>
    </row>
    <row r="460">
      <c r="A460" s="230" t="s">
        <v>63</v>
      </c>
      <c r="B460" s="231"/>
      <c r="C460" s="232" t="s">
        <v>63</v>
      </c>
      <c r="D460" s="231"/>
      <c r="E460" s="232" t="s">
        <v>63</v>
      </c>
      <c r="F460" s="231"/>
      <c r="G460" s="232" t="s">
        <v>63</v>
      </c>
      <c r="H460" s="233"/>
      <c r="I460" s="216"/>
    </row>
    <row r="461">
      <c r="A461" s="234" t="s">
        <v>61</v>
      </c>
      <c r="B461" s="235" t="str">
        <f>VLOOKUP(I436,NOTAS!$B$7:$AL$26,17,FALSE)</f>
        <v>#N/A</v>
      </c>
      <c r="C461" s="236" t="s">
        <v>61</v>
      </c>
      <c r="D461" s="237" t="str">
        <f>VLOOKUP(I436,NOTAS!$B$7:$AL$26,35,FALSE)</f>
        <v>#N/A</v>
      </c>
      <c r="E461" s="238" t="s">
        <v>61</v>
      </c>
      <c r="F461" s="239" t="str">
        <f t="shared" ref="F461:F463" si="203">IF(OR(B461 = "", D461= ""), "",(D461 - B461)/B461)</f>
        <v>#N/A</v>
      </c>
      <c r="G461" s="236" t="s">
        <v>61</v>
      </c>
      <c r="H461" s="240" t="str">
        <f t="shared" ref="H461:H463" si="204">IF(AND(B461 = "", D461= ""), "", AVERAGEIF(B461:D461,"&lt;&gt;0"))</f>
        <v>#N/A</v>
      </c>
      <c r="I461" s="216"/>
    </row>
    <row r="462">
      <c r="A462" s="234" t="s">
        <v>62</v>
      </c>
      <c r="B462" s="235" t="str">
        <f>VLOOKUP(I436,NOTAS!$B$7:$AL$26,18,FALSE)</f>
        <v>#N/A</v>
      </c>
      <c r="C462" s="236" t="s">
        <v>62</v>
      </c>
      <c r="D462" s="237" t="str">
        <f>VLOOKUP(I436,NOTAS!$B$7:$AL$26,36,FALSE)</f>
        <v>#N/A</v>
      </c>
      <c r="E462" s="238" t="s">
        <v>62</v>
      </c>
      <c r="F462" s="239" t="str">
        <f t="shared" si="203"/>
        <v>#N/A</v>
      </c>
      <c r="G462" s="236" t="s">
        <v>62</v>
      </c>
      <c r="H462" s="240" t="str">
        <f t="shared" si="204"/>
        <v>#N/A</v>
      </c>
      <c r="I462" s="216"/>
    </row>
    <row r="463">
      <c r="A463" s="243" t="s">
        <v>57</v>
      </c>
      <c r="B463" s="244" t="str">
        <f>IF(AND(B461 = "", B462= ""), "", AVERAGEIF(B461:B462,"&lt;&gt;0"))</f>
        <v>#N/A</v>
      </c>
      <c r="C463" s="245" t="s">
        <v>57</v>
      </c>
      <c r="D463" s="246" t="str">
        <f>IF(AND(D461 = "", D462= ""), "", AVERAGEIF(D461:D462,"&lt;&gt;0"))</f>
        <v>#N/A</v>
      </c>
      <c r="E463" s="247" t="s">
        <v>57</v>
      </c>
      <c r="F463" s="248" t="str">
        <f t="shared" si="203"/>
        <v>#N/A</v>
      </c>
      <c r="G463" s="245" t="s">
        <v>57</v>
      </c>
      <c r="H463" s="249" t="str">
        <f t="shared" si="204"/>
        <v>#N/A</v>
      </c>
      <c r="I463" s="216"/>
    </row>
    <row r="464">
      <c r="A464" s="209"/>
      <c r="B464" s="209"/>
      <c r="C464" s="209"/>
      <c r="D464" s="209"/>
      <c r="E464" s="209"/>
      <c r="F464" s="208"/>
      <c r="G464" s="209"/>
      <c r="H464" s="209"/>
    </row>
    <row r="465">
      <c r="A465" s="210" t="str">
        <f>"Estatísticas de " &amp; NOTAS!$B$23</f>
        <v>Estatísticas de </v>
      </c>
      <c r="B465" s="211"/>
      <c r="C465" s="211"/>
      <c r="D465" s="211"/>
      <c r="E465" s="211"/>
      <c r="F465" s="211"/>
      <c r="G465" s="211"/>
      <c r="H465" s="211"/>
      <c r="I465" s="212" t="str">
        <f>NOTAS!$B$23</f>
        <v/>
      </c>
      <c r="J465" s="213"/>
    </row>
    <row r="466">
      <c r="A466" s="215"/>
      <c r="I466" s="216"/>
    </row>
    <row r="467">
      <c r="A467" s="220" t="s">
        <v>52</v>
      </c>
      <c r="B467" s="221"/>
      <c r="C467" s="222" t="s">
        <v>53</v>
      </c>
      <c r="D467" s="221"/>
      <c r="E467" s="222" t="s">
        <v>54</v>
      </c>
      <c r="F467" s="221"/>
      <c r="G467" s="222" t="s">
        <v>55</v>
      </c>
      <c r="H467" s="223"/>
      <c r="I467" s="216"/>
    </row>
    <row r="468">
      <c r="A468" s="217"/>
      <c r="B468" s="228"/>
      <c r="C468" s="229"/>
      <c r="D468" s="228"/>
      <c r="E468" s="229"/>
      <c r="F468" s="228"/>
      <c r="G468" s="229"/>
      <c r="H468" s="219"/>
      <c r="I468" s="216"/>
    </row>
    <row r="469">
      <c r="A469" s="230" t="s">
        <v>36</v>
      </c>
      <c r="B469" s="231"/>
      <c r="C469" s="232" t="s">
        <v>36</v>
      </c>
      <c r="D469" s="231"/>
      <c r="E469" s="232" t="s">
        <v>36</v>
      </c>
      <c r="F469" s="231"/>
      <c r="G469" s="232" t="s">
        <v>36</v>
      </c>
      <c r="H469" s="233"/>
      <c r="I469" s="216"/>
    </row>
    <row r="470">
      <c r="A470" s="234" t="s">
        <v>49</v>
      </c>
      <c r="B470" s="235" t="str">
        <f>VLOOKUP(I465,NOTAS!$B$7:$AL$26,2,FALSE)</f>
        <v>#N/A</v>
      </c>
      <c r="C470" s="236" t="s">
        <v>49</v>
      </c>
      <c r="D470" s="237" t="str">
        <f>VLOOKUP(I465,NOTAS!$B$7:$AL$26,20,FALSE)</f>
        <v>#N/A</v>
      </c>
      <c r="E470" s="238" t="s">
        <v>49</v>
      </c>
      <c r="F470" s="239" t="str">
        <f t="shared" ref="F470:F472" si="205">IF(OR(B470 = "", D470= ""), "",(D470 - B470)/B470)</f>
        <v>#N/A</v>
      </c>
      <c r="G470" s="236" t="s">
        <v>49</v>
      </c>
      <c r="H470" s="240" t="str">
        <f>IF(AND(B470 = "", D470= ""), "", AVERAGEIF(B470:D470,"&lt;&gt;0"))</f>
        <v>#N/A</v>
      </c>
      <c r="I470" s="216"/>
    </row>
    <row r="471">
      <c r="A471" s="234" t="s">
        <v>56</v>
      </c>
      <c r="B471" s="235" t="str">
        <f>VLOOKUP(I465,NOTAS!$B$7:$AL$26,3,FALSE)</f>
        <v>#N/A</v>
      </c>
      <c r="C471" s="236" t="s">
        <v>56</v>
      </c>
      <c r="D471" s="237" t="str">
        <f>VLOOKUP(I465,NOTAS!$B$7:$AL$26,21,FALSE)</f>
        <v>#N/A</v>
      </c>
      <c r="E471" s="238" t="s">
        <v>56</v>
      </c>
      <c r="F471" s="239" t="str">
        <f t="shared" si="205"/>
        <v>#N/A</v>
      </c>
      <c r="G471" s="236" t="s">
        <v>56</v>
      </c>
      <c r="H471" s="240" t="str">
        <f t="shared" ref="H471:H472" si="206">IF(OR(B471 = "", D471= ""), "", AVERAGEIF(B471:D471,"&lt;&gt;0"))</f>
        <v>#N/A</v>
      </c>
      <c r="I471" s="216"/>
    </row>
    <row r="472">
      <c r="A472" s="234" t="s">
        <v>57</v>
      </c>
      <c r="B472" s="235" t="str">
        <f>IF(AND(B470 = "", B471= ""), "", AVERAGEIF(B470:B471,"&lt;&gt;0"))</f>
        <v>#N/A</v>
      </c>
      <c r="C472" s="236" t="s">
        <v>57</v>
      </c>
      <c r="D472" s="237" t="str">
        <f>IF(AND(D470 = "", D471= ""), "", AVERAGEIF(D470:D471,"&lt;&gt;0"))</f>
        <v>#N/A</v>
      </c>
      <c r="E472" s="238" t="s">
        <v>57</v>
      </c>
      <c r="F472" s="239" t="str">
        <f t="shared" si="205"/>
        <v>#N/A</v>
      </c>
      <c r="G472" s="236" t="s">
        <v>57</v>
      </c>
      <c r="H472" s="240" t="str">
        <f t="shared" si="206"/>
        <v>#N/A</v>
      </c>
      <c r="I472" s="216"/>
    </row>
    <row r="473">
      <c r="A473" s="230" t="s">
        <v>58</v>
      </c>
      <c r="B473" s="231"/>
      <c r="C473" s="232" t="s">
        <v>58</v>
      </c>
      <c r="D473" s="231"/>
      <c r="E473" s="232" t="s">
        <v>58</v>
      </c>
      <c r="F473" s="231"/>
      <c r="G473" s="232" t="s">
        <v>58</v>
      </c>
      <c r="H473" s="233"/>
      <c r="I473" s="216"/>
    </row>
    <row r="474">
      <c r="A474" s="234" t="s">
        <v>49</v>
      </c>
      <c r="B474" s="235" t="str">
        <f>VLOOKUP(I465,NOTAS!$B$7:$AL$26,5,FALSE)</f>
        <v>#N/A</v>
      </c>
      <c r="C474" s="236" t="s">
        <v>49</v>
      </c>
      <c r="D474" s="237" t="str">
        <f>VLOOKUP(I465,NOTAS!$B$7:$AL$26,23,FALSE)</f>
        <v>#N/A</v>
      </c>
      <c r="E474" s="238" t="s">
        <v>49</v>
      </c>
      <c r="F474" s="239" t="str">
        <f t="shared" ref="F474:F476" si="207">IF(OR(B474 = "", D474= ""), "",(D474 - B474)/B474)</f>
        <v>#N/A</v>
      </c>
      <c r="G474" s="236" t="s">
        <v>49</v>
      </c>
      <c r="H474" s="240" t="str">
        <f t="shared" ref="H474:H476" si="208">IF(AND(B474 = "", D474= ""), "", AVERAGEIF(B474:D474,"&lt;&gt;0"))</f>
        <v>#N/A</v>
      </c>
      <c r="I474" s="216"/>
    </row>
    <row r="475">
      <c r="A475" s="234" t="s">
        <v>56</v>
      </c>
      <c r="B475" s="235" t="str">
        <f>VLOOKUP(I465,NOTAS!$B$7:$AL$26,6,FALSE)</f>
        <v>#N/A</v>
      </c>
      <c r="C475" s="236" t="s">
        <v>56</v>
      </c>
      <c r="D475" s="237" t="str">
        <f>VLOOKUP(I465,NOTAS!$B$7:$AL$26,24,FALSE)</f>
        <v>#N/A</v>
      </c>
      <c r="E475" s="238" t="s">
        <v>56</v>
      </c>
      <c r="F475" s="239" t="str">
        <f t="shared" si="207"/>
        <v>#N/A</v>
      </c>
      <c r="G475" s="236" t="s">
        <v>56</v>
      </c>
      <c r="H475" s="240" t="str">
        <f t="shared" si="208"/>
        <v>#N/A</v>
      </c>
      <c r="I475" s="216"/>
    </row>
    <row r="476">
      <c r="A476" s="234" t="s">
        <v>57</v>
      </c>
      <c r="B476" s="235" t="str">
        <f>IF(AND(B474 = "", B475= ""), "", AVERAGEIF(B474:B475,"&lt;&gt;0"))</f>
        <v>#N/A</v>
      </c>
      <c r="C476" s="236" t="s">
        <v>57</v>
      </c>
      <c r="D476" s="237" t="str">
        <f>IF(AND(D474 = "", D475= ""), "", AVERAGEIF(D474:D475,"&lt;&gt;0"))</f>
        <v>#N/A</v>
      </c>
      <c r="E476" s="238" t="s">
        <v>57</v>
      </c>
      <c r="F476" s="239" t="str">
        <f t="shared" si="207"/>
        <v>#N/A</v>
      </c>
      <c r="G476" s="236" t="s">
        <v>57</v>
      </c>
      <c r="H476" s="240" t="str">
        <f t="shared" si="208"/>
        <v>#N/A</v>
      </c>
      <c r="I476" s="216"/>
    </row>
    <row r="477">
      <c r="A477" s="230" t="s">
        <v>59</v>
      </c>
      <c r="B477" s="231"/>
      <c r="C477" s="232" t="s">
        <v>59</v>
      </c>
      <c r="D477" s="231"/>
      <c r="E477" s="232" t="s">
        <v>59</v>
      </c>
      <c r="F477" s="231"/>
      <c r="G477" s="232" t="s">
        <v>59</v>
      </c>
      <c r="H477" s="233"/>
      <c r="I477" s="216"/>
    </row>
    <row r="478">
      <c r="A478" s="234" t="s">
        <v>49</v>
      </c>
      <c r="B478" s="235" t="str">
        <f>VLOOKUP(I465,NOTAS!$B$7:$AL$26,8,FALSE)</f>
        <v>#N/A</v>
      </c>
      <c r="C478" s="236" t="s">
        <v>49</v>
      </c>
      <c r="D478" s="237" t="str">
        <f>VLOOKUP(I465,NOTAS!$B$7:$AL$26,26,FALSE)</f>
        <v>#N/A</v>
      </c>
      <c r="E478" s="238" t="s">
        <v>49</v>
      </c>
      <c r="F478" s="239" t="str">
        <f t="shared" ref="F478:F480" si="209">IF(OR(B478 = "", D478= ""), "",(D478 - B478)/B478)</f>
        <v>#N/A</v>
      </c>
      <c r="G478" s="236" t="s">
        <v>49</v>
      </c>
      <c r="H478" s="240" t="str">
        <f t="shared" ref="H478:H480" si="210">IF(AND(B478 = "", D478= ""), "", AVERAGEIF(B478:D478,"&lt;&gt;0"))</f>
        <v>#N/A</v>
      </c>
      <c r="I478" s="216"/>
    </row>
    <row r="479">
      <c r="A479" s="234" t="s">
        <v>56</v>
      </c>
      <c r="B479" s="235" t="str">
        <f>VLOOKUP(I465,NOTAS!$B$7:$AL$26,9,FALSE)</f>
        <v>#N/A</v>
      </c>
      <c r="C479" s="236" t="s">
        <v>56</v>
      </c>
      <c r="D479" s="237" t="str">
        <f>VLOOKUP(I465,NOTAS!$B$7:$AL$26,27,FALSE)</f>
        <v>#N/A</v>
      </c>
      <c r="E479" s="238" t="s">
        <v>56</v>
      </c>
      <c r="F479" s="239" t="str">
        <f t="shared" si="209"/>
        <v>#N/A</v>
      </c>
      <c r="G479" s="236" t="s">
        <v>56</v>
      </c>
      <c r="H479" s="240" t="str">
        <f t="shared" si="210"/>
        <v>#N/A</v>
      </c>
      <c r="I479" s="216"/>
    </row>
    <row r="480">
      <c r="A480" s="234" t="s">
        <v>57</v>
      </c>
      <c r="B480" s="235" t="str">
        <f>IF(AND(B478 = "", B479= ""), "", AVERAGEIF(B478:B479,"&lt;&gt;0"))</f>
        <v>#N/A</v>
      </c>
      <c r="C480" s="236" t="s">
        <v>57</v>
      </c>
      <c r="D480" s="237" t="str">
        <f>IF(AND(D478 = "", D479= ""), "", AVERAGEIF(D478:D479,"&lt;&gt;0"))</f>
        <v>#N/A</v>
      </c>
      <c r="E480" s="238" t="s">
        <v>57</v>
      </c>
      <c r="F480" s="239" t="str">
        <f t="shared" si="209"/>
        <v>#N/A</v>
      </c>
      <c r="G480" s="236" t="s">
        <v>57</v>
      </c>
      <c r="H480" s="240" t="str">
        <f t="shared" si="210"/>
        <v>#N/A</v>
      </c>
      <c r="I480" s="216"/>
    </row>
    <row r="481">
      <c r="A481" s="230" t="s">
        <v>35</v>
      </c>
      <c r="B481" s="231"/>
      <c r="C481" s="232" t="s">
        <v>35</v>
      </c>
      <c r="D481" s="231"/>
      <c r="E481" s="232" t="s">
        <v>35</v>
      </c>
      <c r="F481" s="231"/>
      <c r="G481" s="232" t="s">
        <v>35</v>
      </c>
      <c r="H481" s="233"/>
      <c r="I481" s="216"/>
    </row>
    <row r="482">
      <c r="A482" s="234" t="s">
        <v>49</v>
      </c>
      <c r="B482" s="235" t="str">
        <f>VLOOKUP(I465,NOTAS!$B$7:$AL$26,11,FALSE)</f>
        <v>#N/A</v>
      </c>
      <c r="C482" s="236" t="s">
        <v>49</v>
      </c>
      <c r="D482" s="237" t="str">
        <f>VLOOKUP(I465,NOTAS!$B$7:$AL$26,29,FALSE)</f>
        <v>#N/A</v>
      </c>
      <c r="E482" s="238" t="s">
        <v>49</v>
      </c>
      <c r="F482" s="239" t="str">
        <f t="shared" ref="F482:F484" si="211">IF(OR(B482 = "", D482= ""), "",(D482 - B482)/B482)</f>
        <v>#N/A</v>
      </c>
      <c r="G482" s="236" t="s">
        <v>49</v>
      </c>
      <c r="H482" s="240" t="str">
        <f t="shared" ref="H482:H484" si="212">IF(AND(B482 = "", D482= ""), "", AVERAGEIF(B482:D482,"&lt;&gt;0"))</f>
        <v>#N/A</v>
      </c>
      <c r="I482" s="216"/>
    </row>
    <row r="483">
      <c r="A483" s="234" t="s">
        <v>56</v>
      </c>
      <c r="B483" s="235" t="str">
        <f>VLOOKUP(I465,NOTAS!$B$7:$AL$26,12,FALSE)</f>
        <v>#N/A</v>
      </c>
      <c r="C483" s="236" t="s">
        <v>56</v>
      </c>
      <c r="D483" s="237" t="str">
        <f>VLOOKUP(I465,NOTAS!$B$7:$AL$26,30,FALSE)</f>
        <v>#N/A</v>
      </c>
      <c r="E483" s="238" t="s">
        <v>56</v>
      </c>
      <c r="F483" s="239" t="str">
        <f t="shared" si="211"/>
        <v>#N/A</v>
      </c>
      <c r="G483" s="236" t="s">
        <v>56</v>
      </c>
      <c r="H483" s="240" t="str">
        <f t="shared" si="212"/>
        <v>#N/A</v>
      </c>
      <c r="I483" s="216"/>
    </row>
    <row r="484">
      <c r="A484" s="234" t="s">
        <v>57</v>
      </c>
      <c r="B484" s="235" t="str">
        <f>IF(AND(B482 = "", B483= ""), "", AVERAGEIF(B482:B483,"&lt;&gt;0"))</f>
        <v>#N/A</v>
      </c>
      <c r="C484" s="236" t="s">
        <v>57</v>
      </c>
      <c r="D484" s="237" t="str">
        <f>IF(AND(D482 = "", D483= ""), "", AVERAGEIF(D482:D483,"&lt;&gt;0"))</f>
        <v>#N/A</v>
      </c>
      <c r="E484" s="238" t="s">
        <v>57</v>
      </c>
      <c r="F484" s="239" t="str">
        <f t="shared" si="211"/>
        <v>#N/A</v>
      </c>
      <c r="G484" s="236" t="s">
        <v>57</v>
      </c>
      <c r="H484" s="240" t="str">
        <f t="shared" si="212"/>
        <v>#N/A</v>
      </c>
      <c r="I484" s="216"/>
    </row>
    <row r="485">
      <c r="A485" s="230" t="s">
        <v>60</v>
      </c>
      <c r="B485" s="231"/>
      <c r="C485" s="232" t="s">
        <v>60</v>
      </c>
      <c r="D485" s="231"/>
      <c r="E485" s="232" t="s">
        <v>60</v>
      </c>
      <c r="F485" s="231"/>
      <c r="G485" s="232" t="s">
        <v>60</v>
      </c>
      <c r="H485" s="233"/>
      <c r="I485" s="216"/>
    </row>
    <row r="486">
      <c r="A486" s="234" t="s">
        <v>61</v>
      </c>
      <c r="B486" s="235" t="str">
        <f>VLOOKUP(I465,NOTAS!$B$7:$AL$26,14,FALSE)</f>
        <v>#N/A</v>
      </c>
      <c r="C486" s="236" t="s">
        <v>61</v>
      </c>
      <c r="D486" s="237" t="str">
        <f>VLOOKUP(I465,NOTAS!$B$7:$AL$26,32,FALSE)</f>
        <v>#N/A</v>
      </c>
      <c r="E486" s="238" t="s">
        <v>61</v>
      </c>
      <c r="F486" s="239" t="str">
        <f t="shared" ref="F486:F488" si="213">IF(OR(B486 = "", D486= ""), "",(D486 - B486)/B486)</f>
        <v>#N/A</v>
      </c>
      <c r="G486" s="236" t="s">
        <v>61</v>
      </c>
      <c r="H486" s="240" t="str">
        <f t="shared" ref="H486:H488" si="214">IF(AND(B486 = "", D486= ""), "", AVERAGEIF(B486:D486,"&lt;&gt;0"))</f>
        <v>#N/A</v>
      </c>
      <c r="I486" s="216"/>
    </row>
    <row r="487">
      <c r="A487" s="234" t="s">
        <v>62</v>
      </c>
      <c r="B487" s="235" t="str">
        <f>VLOOKUP(I465,NOTAS!$B$7:$AL$26,15,FALSE)</f>
        <v>#N/A</v>
      </c>
      <c r="C487" s="236" t="s">
        <v>62</v>
      </c>
      <c r="D487" s="237" t="str">
        <f>VLOOKUP(I465,NOTAS!$B$7:$AL$26,33,FALSE)</f>
        <v>#N/A</v>
      </c>
      <c r="E487" s="238" t="s">
        <v>62</v>
      </c>
      <c r="F487" s="239" t="str">
        <f t="shared" si="213"/>
        <v>#N/A</v>
      </c>
      <c r="G487" s="236" t="s">
        <v>62</v>
      </c>
      <c r="H487" s="240" t="str">
        <f t="shared" si="214"/>
        <v>#N/A</v>
      </c>
      <c r="I487" s="216"/>
    </row>
    <row r="488">
      <c r="A488" s="234" t="s">
        <v>57</v>
      </c>
      <c r="B488" s="235" t="str">
        <f>IF(AND(B486 = "", B487= ""), "", AVERAGEIF(B486:B487,"&lt;&gt;0"))</f>
        <v>#N/A</v>
      </c>
      <c r="C488" s="236" t="s">
        <v>57</v>
      </c>
      <c r="D488" s="237" t="str">
        <f>IF(AND(D486 = "", D487= ""), "", AVERAGEIF(D486:D487,"&lt;&gt;0"))</f>
        <v>#N/A</v>
      </c>
      <c r="E488" s="238" t="s">
        <v>57</v>
      </c>
      <c r="F488" s="239" t="str">
        <f t="shared" si="213"/>
        <v>#N/A</v>
      </c>
      <c r="G488" s="236" t="s">
        <v>57</v>
      </c>
      <c r="H488" s="240" t="str">
        <f t="shared" si="214"/>
        <v>#N/A</v>
      </c>
      <c r="I488" s="216"/>
    </row>
    <row r="489">
      <c r="A489" s="230" t="s">
        <v>63</v>
      </c>
      <c r="B489" s="231"/>
      <c r="C489" s="232" t="s">
        <v>63</v>
      </c>
      <c r="D489" s="231"/>
      <c r="E489" s="232" t="s">
        <v>63</v>
      </c>
      <c r="F489" s="231"/>
      <c r="G489" s="232" t="s">
        <v>63</v>
      </c>
      <c r="H489" s="233"/>
      <c r="I489" s="216"/>
    </row>
    <row r="490">
      <c r="A490" s="234" t="s">
        <v>61</v>
      </c>
      <c r="B490" s="235" t="str">
        <f>VLOOKUP(I465,NOTAS!$B$7:$AL$26,17,FALSE)</f>
        <v>#N/A</v>
      </c>
      <c r="C490" s="236" t="s">
        <v>61</v>
      </c>
      <c r="D490" s="237" t="str">
        <f>VLOOKUP(I465,NOTAS!$B$7:$AL$26,35,FALSE)</f>
        <v>#N/A</v>
      </c>
      <c r="E490" s="238" t="s">
        <v>61</v>
      </c>
      <c r="F490" s="239" t="str">
        <f t="shared" ref="F490:F492" si="215">IF(OR(B490 = "", D490= ""), "",(D490 - B490)/B490)</f>
        <v>#N/A</v>
      </c>
      <c r="G490" s="236" t="s">
        <v>61</v>
      </c>
      <c r="H490" s="240" t="str">
        <f t="shared" ref="H490:H492" si="216">IF(AND(B490 = "", D490= ""), "", AVERAGEIF(B490:D490,"&lt;&gt;0"))</f>
        <v>#N/A</v>
      </c>
      <c r="I490" s="216"/>
    </row>
    <row r="491">
      <c r="A491" s="234" t="s">
        <v>62</v>
      </c>
      <c r="B491" s="235" t="str">
        <f>VLOOKUP(I465,NOTAS!$B$7:$AL$26,18,FALSE)</f>
        <v>#N/A</v>
      </c>
      <c r="C491" s="236" t="s">
        <v>62</v>
      </c>
      <c r="D491" s="237" t="str">
        <f>VLOOKUP(I465,NOTAS!$B$7:$AL$26,36,FALSE)</f>
        <v>#N/A</v>
      </c>
      <c r="E491" s="238" t="s">
        <v>62</v>
      </c>
      <c r="F491" s="239" t="str">
        <f t="shared" si="215"/>
        <v>#N/A</v>
      </c>
      <c r="G491" s="236" t="s">
        <v>62</v>
      </c>
      <c r="H491" s="240" t="str">
        <f t="shared" si="216"/>
        <v>#N/A</v>
      </c>
      <c r="I491" s="216"/>
    </row>
    <row r="492">
      <c r="A492" s="243" t="s">
        <v>57</v>
      </c>
      <c r="B492" s="244" t="str">
        <f>IF(AND(B490 = "", B491= ""), "", AVERAGEIF(B490:B491,"&lt;&gt;0"))</f>
        <v>#N/A</v>
      </c>
      <c r="C492" s="245" t="s">
        <v>57</v>
      </c>
      <c r="D492" s="246" t="str">
        <f>IF(AND(D490 = "", D491= ""), "", AVERAGEIF(D490:D491,"&lt;&gt;0"))</f>
        <v>#N/A</v>
      </c>
      <c r="E492" s="247" t="s">
        <v>57</v>
      </c>
      <c r="F492" s="248" t="str">
        <f t="shared" si="215"/>
        <v>#N/A</v>
      </c>
      <c r="G492" s="245" t="s">
        <v>57</v>
      </c>
      <c r="H492" s="249" t="str">
        <f t="shared" si="216"/>
        <v>#N/A</v>
      </c>
      <c r="I492" s="216"/>
    </row>
    <row r="493">
      <c r="A493" s="209"/>
      <c r="B493" s="209"/>
      <c r="C493" s="209"/>
      <c r="D493" s="209"/>
      <c r="E493" s="209"/>
      <c r="F493" s="208"/>
      <c r="G493" s="209"/>
      <c r="H493" s="209"/>
    </row>
    <row r="494">
      <c r="A494" s="210" t="str">
        <f>"Estatísticas de " &amp; NOTAS!$B$24</f>
        <v>Estatísticas de </v>
      </c>
      <c r="B494" s="211"/>
      <c r="C494" s="211"/>
      <c r="D494" s="211"/>
      <c r="E494" s="211"/>
      <c r="F494" s="211"/>
      <c r="G494" s="211"/>
      <c r="H494" s="211"/>
      <c r="I494" s="212" t="str">
        <f>NOTAS!$B$24</f>
        <v/>
      </c>
      <c r="J494" s="213"/>
    </row>
    <row r="495">
      <c r="A495" s="215"/>
      <c r="I495" s="216"/>
    </row>
    <row r="496">
      <c r="A496" s="220" t="s">
        <v>52</v>
      </c>
      <c r="B496" s="221"/>
      <c r="C496" s="222" t="s">
        <v>53</v>
      </c>
      <c r="D496" s="221"/>
      <c r="E496" s="222" t="s">
        <v>54</v>
      </c>
      <c r="F496" s="221"/>
      <c r="G496" s="222" t="s">
        <v>55</v>
      </c>
      <c r="H496" s="223"/>
      <c r="I496" s="216"/>
    </row>
    <row r="497">
      <c r="A497" s="217"/>
      <c r="B497" s="228"/>
      <c r="C497" s="229"/>
      <c r="D497" s="228"/>
      <c r="E497" s="229"/>
      <c r="F497" s="228"/>
      <c r="G497" s="229"/>
      <c r="H497" s="219"/>
      <c r="I497" s="216"/>
    </row>
    <row r="498">
      <c r="A498" s="230" t="s">
        <v>36</v>
      </c>
      <c r="B498" s="231"/>
      <c r="C498" s="232" t="s">
        <v>36</v>
      </c>
      <c r="D498" s="231"/>
      <c r="E498" s="232" t="s">
        <v>36</v>
      </c>
      <c r="F498" s="231"/>
      <c r="G498" s="232" t="s">
        <v>36</v>
      </c>
      <c r="H498" s="233"/>
      <c r="I498" s="216"/>
    </row>
    <row r="499">
      <c r="A499" s="234" t="s">
        <v>49</v>
      </c>
      <c r="B499" s="235" t="str">
        <f>VLOOKUP(I494,NOTAS!$B$7:$AL$26,2,FALSE)</f>
        <v>#N/A</v>
      </c>
      <c r="C499" s="236" t="s">
        <v>49</v>
      </c>
      <c r="D499" s="237" t="str">
        <f>VLOOKUP(I494,NOTAS!$B$7:$AL$26,20,FALSE)</f>
        <v>#N/A</v>
      </c>
      <c r="E499" s="238" t="s">
        <v>49</v>
      </c>
      <c r="F499" s="239" t="str">
        <f t="shared" ref="F499:F501" si="217">IF(OR(B499 = "", D499= ""), "",(D499 - B499)/B499)</f>
        <v>#N/A</v>
      </c>
      <c r="G499" s="236" t="s">
        <v>49</v>
      </c>
      <c r="H499" s="240" t="str">
        <f>IF(AND(B499 = "", D499= ""), "", AVERAGEIF(B499:D499,"&lt;&gt;0"))</f>
        <v>#N/A</v>
      </c>
      <c r="I499" s="216"/>
    </row>
    <row r="500">
      <c r="A500" s="234" t="s">
        <v>56</v>
      </c>
      <c r="B500" s="235" t="str">
        <f>VLOOKUP(I494,NOTAS!$B$7:$AL$26,3,FALSE)</f>
        <v>#N/A</v>
      </c>
      <c r="C500" s="236" t="s">
        <v>56</v>
      </c>
      <c r="D500" s="237" t="str">
        <f>VLOOKUP(I494,NOTAS!$B$7:$AL$26,21,FALSE)</f>
        <v>#N/A</v>
      </c>
      <c r="E500" s="238" t="s">
        <v>56</v>
      </c>
      <c r="F500" s="239" t="str">
        <f t="shared" si="217"/>
        <v>#N/A</v>
      </c>
      <c r="G500" s="236" t="s">
        <v>56</v>
      </c>
      <c r="H500" s="240" t="str">
        <f t="shared" ref="H500:H501" si="218">IF(OR(B500 = "", D500= ""), "", AVERAGEIF(B500:D500,"&lt;&gt;0"))</f>
        <v>#N/A</v>
      </c>
      <c r="I500" s="216"/>
    </row>
    <row r="501">
      <c r="A501" s="234" t="s">
        <v>57</v>
      </c>
      <c r="B501" s="235" t="str">
        <f>IF(AND(B499 = "", B500= ""), "", AVERAGEIF(B499:B500,"&lt;&gt;0"))</f>
        <v>#N/A</v>
      </c>
      <c r="C501" s="236" t="s">
        <v>57</v>
      </c>
      <c r="D501" s="237" t="str">
        <f>IF(AND(D499 = "", D500= ""), "", AVERAGEIF(D499:D500,"&lt;&gt;0"))</f>
        <v>#N/A</v>
      </c>
      <c r="E501" s="238" t="s">
        <v>57</v>
      </c>
      <c r="F501" s="239" t="str">
        <f t="shared" si="217"/>
        <v>#N/A</v>
      </c>
      <c r="G501" s="236" t="s">
        <v>57</v>
      </c>
      <c r="H501" s="240" t="str">
        <f t="shared" si="218"/>
        <v>#N/A</v>
      </c>
      <c r="I501" s="216"/>
    </row>
    <row r="502">
      <c r="A502" s="230" t="s">
        <v>58</v>
      </c>
      <c r="B502" s="231"/>
      <c r="C502" s="232" t="s">
        <v>58</v>
      </c>
      <c r="D502" s="231"/>
      <c r="E502" s="232" t="s">
        <v>58</v>
      </c>
      <c r="F502" s="231"/>
      <c r="G502" s="232" t="s">
        <v>58</v>
      </c>
      <c r="H502" s="233"/>
      <c r="I502" s="216"/>
    </row>
    <row r="503">
      <c r="A503" s="234" t="s">
        <v>49</v>
      </c>
      <c r="B503" s="235" t="str">
        <f>VLOOKUP(I494,NOTAS!$B$7:$AL$26,5,FALSE)</f>
        <v>#N/A</v>
      </c>
      <c r="C503" s="236" t="s">
        <v>49</v>
      </c>
      <c r="D503" s="237" t="str">
        <f>VLOOKUP(I494,NOTAS!$B$7:$AL$26,23,FALSE)</f>
        <v>#N/A</v>
      </c>
      <c r="E503" s="238" t="s">
        <v>49</v>
      </c>
      <c r="F503" s="239" t="str">
        <f t="shared" ref="F503:F505" si="219">IF(OR(B503 = "", D503= ""), "",(D503 - B503)/B503)</f>
        <v>#N/A</v>
      </c>
      <c r="G503" s="236" t="s">
        <v>49</v>
      </c>
      <c r="H503" s="240" t="str">
        <f t="shared" ref="H503:H505" si="220">IF(AND(B503 = "", D503= ""), "", AVERAGEIF(B503:D503,"&lt;&gt;0"))</f>
        <v>#N/A</v>
      </c>
      <c r="I503" s="216"/>
    </row>
    <row r="504">
      <c r="A504" s="234" t="s">
        <v>56</v>
      </c>
      <c r="B504" s="235" t="str">
        <f>VLOOKUP(I494,NOTAS!$B$7:$AL$26,6,FALSE)</f>
        <v>#N/A</v>
      </c>
      <c r="C504" s="236" t="s">
        <v>56</v>
      </c>
      <c r="D504" s="237" t="str">
        <f>VLOOKUP(I494,NOTAS!$B$7:$AL$26,24,FALSE)</f>
        <v>#N/A</v>
      </c>
      <c r="E504" s="238" t="s">
        <v>56</v>
      </c>
      <c r="F504" s="239" t="str">
        <f t="shared" si="219"/>
        <v>#N/A</v>
      </c>
      <c r="G504" s="236" t="s">
        <v>56</v>
      </c>
      <c r="H504" s="240" t="str">
        <f t="shared" si="220"/>
        <v>#N/A</v>
      </c>
      <c r="I504" s="216"/>
    </row>
    <row r="505">
      <c r="A505" s="234" t="s">
        <v>57</v>
      </c>
      <c r="B505" s="235" t="str">
        <f>IF(AND(B503 = "", B504= ""), "", AVERAGEIF(B503:B504,"&lt;&gt;0"))</f>
        <v>#N/A</v>
      </c>
      <c r="C505" s="236" t="s">
        <v>57</v>
      </c>
      <c r="D505" s="237" t="str">
        <f>IF(AND(D503 = "", D504= ""), "", AVERAGEIF(D503:D504,"&lt;&gt;0"))</f>
        <v>#N/A</v>
      </c>
      <c r="E505" s="238" t="s">
        <v>57</v>
      </c>
      <c r="F505" s="239" t="str">
        <f t="shared" si="219"/>
        <v>#N/A</v>
      </c>
      <c r="G505" s="236" t="s">
        <v>57</v>
      </c>
      <c r="H505" s="240" t="str">
        <f t="shared" si="220"/>
        <v>#N/A</v>
      </c>
      <c r="I505" s="216"/>
    </row>
    <row r="506">
      <c r="A506" s="230" t="s">
        <v>59</v>
      </c>
      <c r="B506" s="231"/>
      <c r="C506" s="232" t="s">
        <v>59</v>
      </c>
      <c r="D506" s="231"/>
      <c r="E506" s="232" t="s">
        <v>59</v>
      </c>
      <c r="F506" s="231"/>
      <c r="G506" s="232" t="s">
        <v>59</v>
      </c>
      <c r="H506" s="233"/>
      <c r="I506" s="216"/>
    </row>
    <row r="507">
      <c r="A507" s="234" t="s">
        <v>49</v>
      </c>
      <c r="B507" s="235" t="str">
        <f>VLOOKUP(I494,NOTAS!$B$7:$AL$26,8,FALSE)</f>
        <v>#N/A</v>
      </c>
      <c r="C507" s="236" t="s">
        <v>49</v>
      </c>
      <c r="D507" s="237" t="str">
        <f>VLOOKUP(I494,NOTAS!$B$7:$AL$26,26,FALSE)</f>
        <v>#N/A</v>
      </c>
      <c r="E507" s="238" t="s">
        <v>49</v>
      </c>
      <c r="F507" s="239" t="str">
        <f t="shared" ref="F507:F509" si="221">IF(OR(B507 = "", D507= ""), "",(D507 - B507)/B507)</f>
        <v>#N/A</v>
      </c>
      <c r="G507" s="236" t="s">
        <v>49</v>
      </c>
      <c r="H507" s="240" t="str">
        <f t="shared" ref="H507:H509" si="222">IF(AND(B507 = "", D507= ""), "", AVERAGEIF(B507:D507,"&lt;&gt;0"))</f>
        <v>#N/A</v>
      </c>
      <c r="I507" s="216"/>
    </row>
    <row r="508">
      <c r="A508" s="234" t="s">
        <v>56</v>
      </c>
      <c r="B508" s="235" t="str">
        <f>VLOOKUP(I494,NOTAS!$B$7:$AL$26,9,FALSE)</f>
        <v>#N/A</v>
      </c>
      <c r="C508" s="236" t="s">
        <v>56</v>
      </c>
      <c r="D508" s="237" t="str">
        <f>VLOOKUP(I494,NOTAS!$B$7:$AL$26,27,FALSE)</f>
        <v>#N/A</v>
      </c>
      <c r="E508" s="238" t="s">
        <v>56</v>
      </c>
      <c r="F508" s="239" t="str">
        <f t="shared" si="221"/>
        <v>#N/A</v>
      </c>
      <c r="G508" s="236" t="s">
        <v>56</v>
      </c>
      <c r="H508" s="240" t="str">
        <f t="shared" si="222"/>
        <v>#N/A</v>
      </c>
      <c r="I508" s="216"/>
    </row>
    <row r="509">
      <c r="A509" s="234" t="s">
        <v>57</v>
      </c>
      <c r="B509" s="235" t="str">
        <f>IF(AND(B507 = "", B508= ""), "", AVERAGEIF(B507:B508,"&lt;&gt;0"))</f>
        <v>#N/A</v>
      </c>
      <c r="C509" s="236" t="s">
        <v>57</v>
      </c>
      <c r="D509" s="237" t="str">
        <f>IF(AND(D507 = "", D508= ""), "", AVERAGEIF(D507:D508,"&lt;&gt;0"))</f>
        <v>#N/A</v>
      </c>
      <c r="E509" s="238" t="s">
        <v>57</v>
      </c>
      <c r="F509" s="239" t="str">
        <f t="shared" si="221"/>
        <v>#N/A</v>
      </c>
      <c r="G509" s="236" t="s">
        <v>57</v>
      </c>
      <c r="H509" s="240" t="str">
        <f t="shared" si="222"/>
        <v>#N/A</v>
      </c>
      <c r="I509" s="216"/>
    </row>
    <row r="510">
      <c r="A510" s="230" t="s">
        <v>35</v>
      </c>
      <c r="B510" s="231"/>
      <c r="C510" s="232" t="s">
        <v>35</v>
      </c>
      <c r="D510" s="231"/>
      <c r="E510" s="232" t="s">
        <v>35</v>
      </c>
      <c r="F510" s="231"/>
      <c r="G510" s="232" t="s">
        <v>35</v>
      </c>
      <c r="H510" s="233"/>
      <c r="I510" s="216"/>
    </row>
    <row r="511">
      <c r="A511" s="234" t="s">
        <v>49</v>
      </c>
      <c r="B511" s="235" t="str">
        <f>VLOOKUP(I494,NOTAS!$B$7:$AL$26,11,FALSE)</f>
        <v>#N/A</v>
      </c>
      <c r="C511" s="236" t="s">
        <v>49</v>
      </c>
      <c r="D511" s="237" t="str">
        <f>VLOOKUP(I494,NOTAS!$B$7:$AL$26,29,FALSE)</f>
        <v>#N/A</v>
      </c>
      <c r="E511" s="238" t="s">
        <v>49</v>
      </c>
      <c r="F511" s="239" t="str">
        <f t="shared" ref="F511:F513" si="223">IF(OR(B511 = "", D511= ""), "",(D511 - B511)/B511)</f>
        <v>#N/A</v>
      </c>
      <c r="G511" s="236" t="s">
        <v>49</v>
      </c>
      <c r="H511" s="240" t="str">
        <f t="shared" ref="H511:H513" si="224">IF(AND(B511 = "", D511= ""), "", AVERAGEIF(B511:D511,"&lt;&gt;0"))</f>
        <v>#N/A</v>
      </c>
      <c r="I511" s="216"/>
    </row>
    <row r="512">
      <c r="A512" s="234" t="s">
        <v>56</v>
      </c>
      <c r="B512" s="235" t="str">
        <f>VLOOKUP(I494,NOTAS!$B$7:$AL$26,12,FALSE)</f>
        <v>#N/A</v>
      </c>
      <c r="C512" s="236" t="s">
        <v>56</v>
      </c>
      <c r="D512" s="237" t="str">
        <f>VLOOKUP(I494,NOTAS!$B$7:$AL$26,30,FALSE)</f>
        <v>#N/A</v>
      </c>
      <c r="E512" s="238" t="s">
        <v>56</v>
      </c>
      <c r="F512" s="239" t="str">
        <f t="shared" si="223"/>
        <v>#N/A</v>
      </c>
      <c r="G512" s="236" t="s">
        <v>56</v>
      </c>
      <c r="H512" s="240" t="str">
        <f t="shared" si="224"/>
        <v>#N/A</v>
      </c>
      <c r="I512" s="216"/>
    </row>
    <row r="513">
      <c r="A513" s="234" t="s">
        <v>57</v>
      </c>
      <c r="B513" s="235" t="str">
        <f>IF(AND(B511 = "", B512= ""), "", AVERAGEIF(B511:B512,"&lt;&gt;0"))</f>
        <v>#N/A</v>
      </c>
      <c r="C513" s="236" t="s">
        <v>57</v>
      </c>
      <c r="D513" s="237" t="str">
        <f>IF(AND(D511 = "", D512= ""), "", AVERAGEIF(D511:D512,"&lt;&gt;0"))</f>
        <v>#N/A</v>
      </c>
      <c r="E513" s="238" t="s">
        <v>57</v>
      </c>
      <c r="F513" s="239" t="str">
        <f t="shared" si="223"/>
        <v>#N/A</v>
      </c>
      <c r="G513" s="236" t="s">
        <v>57</v>
      </c>
      <c r="H513" s="240" t="str">
        <f t="shared" si="224"/>
        <v>#N/A</v>
      </c>
      <c r="I513" s="216"/>
    </row>
    <row r="514">
      <c r="A514" s="230" t="s">
        <v>60</v>
      </c>
      <c r="B514" s="231"/>
      <c r="C514" s="232" t="s">
        <v>60</v>
      </c>
      <c r="D514" s="231"/>
      <c r="E514" s="232" t="s">
        <v>60</v>
      </c>
      <c r="F514" s="231"/>
      <c r="G514" s="232" t="s">
        <v>60</v>
      </c>
      <c r="H514" s="233"/>
      <c r="I514" s="216"/>
    </row>
    <row r="515">
      <c r="A515" s="234" t="s">
        <v>61</v>
      </c>
      <c r="B515" s="235" t="str">
        <f>VLOOKUP(I494,NOTAS!$B$7:$AL$26,14,FALSE)</f>
        <v>#N/A</v>
      </c>
      <c r="C515" s="236" t="s">
        <v>61</v>
      </c>
      <c r="D515" s="237" t="str">
        <f>VLOOKUP(I494,NOTAS!$B$7:$AL$26,32,FALSE)</f>
        <v>#N/A</v>
      </c>
      <c r="E515" s="238" t="s">
        <v>61</v>
      </c>
      <c r="F515" s="239" t="str">
        <f t="shared" ref="F515:F517" si="225">IF(OR(B515 = "", D515= ""), "",(D515 - B515)/B515)</f>
        <v>#N/A</v>
      </c>
      <c r="G515" s="236" t="s">
        <v>61</v>
      </c>
      <c r="H515" s="240" t="str">
        <f t="shared" ref="H515:H517" si="226">IF(AND(B515 = "", D515= ""), "", AVERAGEIF(B515:D515,"&lt;&gt;0"))</f>
        <v>#N/A</v>
      </c>
      <c r="I515" s="216"/>
    </row>
    <row r="516">
      <c r="A516" s="234" t="s">
        <v>62</v>
      </c>
      <c r="B516" s="235" t="str">
        <f>VLOOKUP(I494,NOTAS!$B$7:$AL$26,15,FALSE)</f>
        <v>#N/A</v>
      </c>
      <c r="C516" s="236" t="s">
        <v>62</v>
      </c>
      <c r="D516" s="237" t="str">
        <f>VLOOKUP(I494,NOTAS!$B$7:$AL$26,33,FALSE)</f>
        <v>#N/A</v>
      </c>
      <c r="E516" s="238" t="s">
        <v>62</v>
      </c>
      <c r="F516" s="239" t="str">
        <f t="shared" si="225"/>
        <v>#N/A</v>
      </c>
      <c r="G516" s="236" t="s">
        <v>62</v>
      </c>
      <c r="H516" s="240" t="str">
        <f t="shared" si="226"/>
        <v>#N/A</v>
      </c>
      <c r="I516" s="216"/>
    </row>
    <row r="517">
      <c r="A517" s="234" t="s">
        <v>57</v>
      </c>
      <c r="B517" s="235" t="str">
        <f>IF(AND(B515 = "", B516= ""), "", AVERAGEIF(B515:B516,"&lt;&gt;0"))</f>
        <v>#N/A</v>
      </c>
      <c r="C517" s="236" t="s">
        <v>57</v>
      </c>
      <c r="D517" s="237" t="str">
        <f>IF(AND(D515 = "", D516= ""), "", AVERAGEIF(D515:D516,"&lt;&gt;0"))</f>
        <v>#N/A</v>
      </c>
      <c r="E517" s="238" t="s">
        <v>57</v>
      </c>
      <c r="F517" s="239" t="str">
        <f t="shared" si="225"/>
        <v>#N/A</v>
      </c>
      <c r="G517" s="236" t="s">
        <v>57</v>
      </c>
      <c r="H517" s="240" t="str">
        <f t="shared" si="226"/>
        <v>#N/A</v>
      </c>
      <c r="I517" s="216"/>
    </row>
    <row r="518">
      <c r="A518" s="230" t="s">
        <v>63</v>
      </c>
      <c r="B518" s="231"/>
      <c r="C518" s="232" t="s">
        <v>63</v>
      </c>
      <c r="D518" s="231"/>
      <c r="E518" s="232" t="s">
        <v>63</v>
      </c>
      <c r="F518" s="231"/>
      <c r="G518" s="232" t="s">
        <v>63</v>
      </c>
      <c r="H518" s="233"/>
      <c r="I518" s="216"/>
    </row>
    <row r="519">
      <c r="A519" s="234" t="s">
        <v>61</v>
      </c>
      <c r="B519" s="235" t="str">
        <f>VLOOKUP(I494,NOTAS!$B$7:$AL$26,17,FALSE)</f>
        <v>#N/A</v>
      </c>
      <c r="C519" s="236" t="s">
        <v>61</v>
      </c>
      <c r="D519" s="237" t="str">
        <f>VLOOKUP(I494,NOTAS!$B$7:$AL$26,35,FALSE)</f>
        <v>#N/A</v>
      </c>
      <c r="E519" s="238" t="s">
        <v>61</v>
      </c>
      <c r="F519" s="239" t="str">
        <f t="shared" ref="F519:F521" si="227">IF(OR(B519 = "", D519= ""), "",(D519 - B519)/B519)</f>
        <v>#N/A</v>
      </c>
      <c r="G519" s="236" t="s">
        <v>61</v>
      </c>
      <c r="H519" s="240" t="str">
        <f t="shared" ref="H519:H521" si="228">IF(AND(B519 = "", D519= ""), "", AVERAGEIF(B519:D519,"&lt;&gt;0"))</f>
        <v>#N/A</v>
      </c>
      <c r="I519" s="216"/>
    </row>
    <row r="520">
      <c r="A520" s="234" t="s">
        <v>62</v>
      </c>
      <c r="B520" s="235" t="str">
        <f>VLOOKUP(I494,NOTAS!$B$7:$AL$26,18,FALSE)</f>
        <v>#N/A</v>
      </c>
      <c r="C520" s="236" t="s">
        <v>62</v>
      </c>
      <c r="D520" s="237" t="str">
        <f>VLOOKUP(I494,NOTAS!$B$7:$AL$26,36,FALSE)</f>
        <v>#N/A</v>
      </c>
      <c r="E520" s="238" t="s">
        <v>62</v>
      </c>
      <c r="F520" s="239" t="str">
        <f t="shared" si="227"/>
        <v>#N/A</v>
      </c>
      <c r="G520" s="236" t="s">
        <v>62</v>
      </c>
      <c r="H520" s="240" t="str">
        <f t="shared" si="228"/>
        <v>#N/A</v>
      </c>
      <c r="I520" s="216"/>
    </row>
    <row r="521">
      <c r="A521" s="243" t="s">
        <v>57</v>
      </c>
      <c r="B521" s="244" t="str">
        <f>IF(AND(B519 = "", B520= ""), "", AVERAGEIF(B519:B520,"&lt;&gt;0"))</f>
        <v>#N/A</v>
      </c>
      <c r="C521" s="245" t="s">
        <v>57</v>
      </c>
      <c r="D521" s="246" t="str">
        <f>IF(AND(D519 = "", D520= ""), "", AVERAGEIF(D519:D520,"&lt;&gt;0"))</f>
        <v>#N/A</v>
      </c>
      <c r="E521" s="247" t="s">
        <v>57</v>
      </c>
      <c r="F521" s="248" t="str">
        <f t="shared" si="227"/>
        <v>#N/A</v>
      </c>
      <c r="G521" s="245" t="s">
        <v>57</v>
      </c>
      <c r="H521" s="249" t="str">
        <f t="shared" si="228"/>
        <v>#N/A</v>
      </c>
      <c r="I521" s="216"/>
    </row>
    <row r="522">
      <c r="A522" s="209"/>
      <c r="B522" s="209"/>
      <c r="C522" s="209"/>
      <c r="D522" s="209"/>
      <c r="E522" s="209"/>
      <c r="F522" s="208"/>
      <c r="G522" s="209"/>
      <c r="H522" s="209"/>
    </row>
    <row r="523">
      <c r="A523" s="210" t="str">
        <f>"Estatísticas de " &amp; NOTAS!$B$25</f>
        <v>Estatísticas de </v>
      </c>
      <c r="B523" s="211"/>
      <c r="C523" s="211"/>
      <c r="D523" s="211"/>
      <c r="E523" s="211"/>
      <c r="F523" s="211"/>
      <c r="G523" s="211"/>
      <c r="H523" s="211"/>
      <c r="I523" s="212" t="str">
        <f>NOTAS!$B$25</f>
        <v/>
      </c>
      <c r="J523" s="213"/>
    </row>
    <row r="524">
      <c r="A524" s="215"/>
      <c r="I524" s="216"/>
    </row>
    <row r="525">
      <c r="A525" s="220" t="s">
        <v>52</v>
      </c>
      <c r="B525" s="221"/>
      <c r="C525" s="222" t="s">
        <v>53</v>
      </c>
      <c r="D525" s="221"/>
      <c r="E525" s="222" t="s">
        <v>54</v>
      </c>
      <c r="F525" s="221"/>
      <c r="G525" s="222" t="s">
        <v>55</v>
      </c>
      <c r="H525" s="223"/>
      <c r="I525" s="216"/>
    </row>
    <row r="526">
      <c r="A526" s="217"/>
      <c r="B526" s="228"/>
      <c r="C526" s="229"/>
      <c r="D526" s="228"/>
      <c r="E526" s="229"/>
      <c r="F526" s="228"/>
      <c r="G526" s="229"/>
      <c r="H526" s="219"/>
      <c r="I526" s="216"/>
    </row>
    <row r="527">
      <c r="A527" s="230" t="s">
        <v>36</v>
      </c>
      <c r="B527" s="231"/>
      <c r="C527" s="232" t="s">
        <v>36</v>
      </c>
      <c r="D527" s="231"/>
      <c r="E527" s="232" t="s">
        <v>36</v>
      </c>
      <c r="F527" s="231"/>
      <c r="G527" s="232" t="s">
        <v>36</v>
      </c>
      <c r="H527" s="233"/>
      <c r="I527" s="216"/>
    </row>
    <row r="528">
      <c r="A528" s="234" t="s">
        <v>49</v>
      </c>
      <c r="B528" s="235" t="str">
        <f>VLOOKUP(I523,NOTAS!$B$7:$AL$26,2,FALSE)</f>
        <v>#N/A</v>
      </c>
      <c r="C528" s="236" t="s">
        <v>49</v>
      </c>
      <c r="D528" s="237" t="str">
        <f>VLOOKUP(I523,NOTAS!$B$7:$AL$26,20,FALSE)</f>
        <v>#N/A</v>
      </c>
      <c r="E528" s="238" t="s">
        <v>49</v>
      </c>
      <c r="F528" s="239" t="str">
        <f t="shared" ref="F528:F530" si="229">IF(OR(B528 = "", D528= ""), "",(D528 - B528)/B528)</f>
        <v>#N/A</v>
      </c>
      <c r="G528" s="236" t="s">
        <v>49</v>
      </c>
      <c r="H528" s="240" t="str">
        <f>IF(AND(B528 = "", D528= ""), "", AVERAGEIF(B528:D528,"&lt;&gt;0"))</f>
        <v>#N/A</v>
      </c>
      <c r="I528" s="216"/>
    </row>
    <row r="529">
      <c r="A529" s="234" t="s">
        <v>56</v>
      </c>
      <c r="B529" s="235" t="str">
        <f>VLOOKUP(I523,NOTAS!$B$7:$AL$26,3,FALSE)</f>
        <v>#N/A</v>
      </c>
      <c r="C529" s="236" t="s">
        <v>56</v>
      </c>
      <c r="D529" s="237" t="str">
        <f>VLOOKUP(I523,NOTAS!$B$7:$AL$26,21,FALSE)</f>
        <v>#N/A</v>
      </c>
      <c r="E529" s="238" t="s">
        <v>56</v>
      </c>
      <c r="F529" s="239" t="str">
        <f t="shared" si="229"/>
        <v>#N/A</v>
      </c>
      <c r="G529" s="236" t="s">
        <v>56</v>
      </c>
      <c r="H529" s="240" t="str">
        <f t="shared" ref="H529:H530" si="230">IF(OR(B529 = "", D529= ""), "", AVERAGEIF(B529:D529,"&lt;&gt;0"))</f>
        <v>#N/A</v>
      </c>
      <c r="I529" s="216"/>
    </row>
    <row r="530">
      <c r="A530" s="234" t="s">
        <v>57</v>
      </c>
      <c r="B530" s="235" t="str">
        <f>IF(AND(B528 = "", B529= ""), "", AVERAGEIF(B528:B529,"&lt;&gt;0"))</f>
        <v>#N/A</v>
      </c>
      <c r="C530" s="236" t="s">
        <v>57</v>
      </c>
      <c r="D530" s="237" t="str">
        <f>IF(AND(D528 = "", D529= ""), "", AVERAGEIF(D528:D529,"&lt;&gt;0"))</f>
        <v>#N/A</v>
      </c>
      <c r="E530" s="238" t="s">
        <v>57</v>
      </c>
      <c r="F530" s="239" t="str">
        <f t="shared" si="229"/>
        <v>#N/A</v>
      </c>
      <c r="G530" s="236" t="s">
        <v>57</v>
      </c>
      <c r="H530" s="240" t="str">
        <f t="shared" si="230"/>
        <v>#N/A</v>
      </c>
      <c r="I530" s="216"/>
    </row>
    <row r="531">
      <c r="A531" s="230" t="s">
        <v>58</v>
      </c>
      <c r="B531" s="231"/>
      <c r="C531" s="232" t="s">
        <v>58</v>
      </c>
      <c r="D531" s="231"/>
      <c r="E531" s="232" t="s">
        <v>58</v>
      </c>
      <c r="F531" s="231"/>
      <c r="G531" s="232" t="s">
        <v>58</v>
      </c>
      <c r="H531" s="233"/>
      <c r="I531" s="216"/>
    </row>
    <row r="532">
      <c r="A532" s="234" t="s">
        <v>49</v>
      </c>
      <c r="B532" s="235" t="str">
        <f>VLOOKUP(I523,NOTAS!$B$7:$AL$26,5,FALSE)</f>
        <v>#N/A</v>
      </c>
      <c r="C532" s="236" t="s">
        <v>49</v>
      </c>
      <c r="D532" s="237" t="str">
        <f>VLOOKUP(I523,NOTAS!$B$7:$AL$26,23,FALSE)</f>
        <v>#N/A</v>
      </c>
      <c r="E532" s="238" t="s">
        <v>49</v>
      </c>
      <c r="F532" s="239" t="str">
        <f t="shared" ref="F532:F534" si="231">IF(OR(B532 = "", D532= ""), "",(D532 - B532)/B532)</f>
        <v>#N/A</v>
      </c>
      <c r="G532" s="236" t="s">
        <v>49</v>
      </c>
      <c r="H532" s="240" t="str">
        <f t="shared" ref="H532:H534" si="232">IF(AND(B532 = "", D532= ""), "", AVERAGEIF(B532:D532,"&lt;&gt;0"))</f>
        <v>#N/A</v>
      </c>
      <c r="I532" s="216"/>
    </row>
    <row r="533">
      <c r="A533" s="234" t="s">
        <v>56</v>
      </c>
      <c r="B533" s="235" t="str">
        <f>VLOOKUP(I523,NOTAS!$B$7:$AL$26,6,FALSE)</f>
        <v>#N/A</v>
      </c>
      <c r="C533" s="236" t="s">
        <v>56</v>
      </c>
      <c r="D533" s="237" t="str">
        <f>VLOOKUP(I523,NOTAS!$B$7:$AL$26,24,FALSE)</f>
        <v>#N/A</v>
      </c>
      <c r="E533" s="238" t="s">
        <v>56</v>
      </c>
      <c r="F533" s="239" t="str">
        <f t="shared" si="231"/>
        <v>#N/A</v>
      </c>
      <c r="G533" s="236" t="s">
        <v>56</v>
      </c>
      <c r="H533" s="240" t="str">
        <f t="shared" si="232"/>
        <v>#N/A</v>
      </c>
      <c r="I533" s="216"/>
    </row>
    <row r="534">
      <c r="A534" s="234" t="s">
        <v>57</v>
      </c>
      <c r="B534" s="235" t="str">
        <f>IF(AND(B532 = "", B533= ""), "", AVERAGEIF(B532:B533,"&lt;&gt;0"))</f>
        <v>#N/A</v>
      </c>
      <c r="C534" s="236" t="s">
        <v>57</v>
      </c>
      <c r="D534" s="237" t="str">
        <f>IF(AND(D532 = "", D533= ""), "", AVERAGEIF(D532:D533,"&lt;&gt;0"))</f>
        <v>#N/A</v>
      </c>
      <c r="E534" s="238" t="s">
        <v>57</v>
      </c>
      <c r="F534" s="239" t="str">
        <f t="shared" si="231"/>
        <v>#N/A</v>
      </c>
      <c r="G534" s="236" t="s">
        <v>57</v>
      </c>
      <c r="H534" s="240" t="str">
        <f t="shared" si="232"/>
        <v>#N/A</v>
      </c>
      <c r="I534" s="216"/>
    </row>
    <row r="535">
      <c r="A535" s="230" t="s">
        <v>59</v>
      </c>
      <c r="B535" s="231"/>
      <c r="C535" s="232" t="s">
        <v>59</v>
      </c>
      <c r="D535" s="231"/>
      <c r="E535" s="232" t="s">
        <v>59</v>
      </c>
      <c r="F535" s="231"/>
      <c r="G535" s="232" t="s">
        <v>59</v>
      </c>
      <c r="H535" s="233"/>
      <c r="I535" s="216"/>
    </row>
    <row r="536">
      <c r="A536" s="234" t="s">
        <v>49</v>
      </c>
      <c r="B536" s="235" t="str">
        <f>VLOOKUP(I523,NOTAS!$B$7:$AL$26,8,FALSE)</f>
        <v>#N/A</v>
      </c>
      <c r="C536" s="236" t="s">
        <v>49</v>
      </c>
      <c r="D536" s="237" t="str">
        <f>VLOOKUP(I523,NOTAS!$B$7:$AL$26,26,FALSE)</f>
        <v>#N/A</v>
      </c>
      <c r="E536" s="238" t="s">
        <v>49</v>
      </c>
      <c r="F536" s="239" t="str">
        <f t="shared" ref="F536:F538" si="233">IF(OR(B536 = "", D536= ""), "",(D536 - B536)/B536)</f>
        <v>#N/A</v>
      </c>
      <c r="G536" s="236" t="s">
        <v>49</v>
      </c>
      <c r="H536" s="240" t="str">
        <f t="shared" ref="H536:H538" si="234">IF(AND(B536 = "", D536= ""), "", AVERAGEIF(B536:D536,"&lt;&gt;0"))</f>
        <v>#N/A</v>
      </c>
      <c r="I536" s="216"/>
    </row>
    <row r="537">
      <c r="A537" s="234" t="s">
        <v>56</v>
      </c>
      <c r="B537" s="235" t="str">
        <f>VLOOKUP(I523,NOTAS!$B$7:$AL$26,9,FALSE)</f>
        <v>#N/A</v>
      </c>
      <c r="C537" s="236" t="s">
        <v>56</v>
      </c>
      <c r="D537" s="237" t="str">
        <f>VLOOKUP(I523,NOTAS!$B$7:$AL$26,27,FALSE)</f>
        <v>#N/A</v>
      </c>
      <c r="E537" s="238" t="s">
        <v>56</v>
      </c>
      <c r="F537" s="239" t="str">
        <f t="shared" si="233"/>
        <v>#N/A</v>
      </c>
      <c r="G537" s="236" t="s">
        <v>56</v>
      </c>
      <c r="H537" s="240" t="str">
        <f t="shared" si="234"/>
        <v>#N/A</v>
      </c>
      <c r="I537" s="216"/>
    </row>
    <row r="538">
      <c r="A538" s="234" t="s">
        <v>57</v>
      </c>
      <c r="B538" s="235" t="str">
        <f>IF(AND(B536 = "", B537= ""), "", AVERAGEIF(B536:B537,"&lt;&gt;0"))</f>
        <v>#N/A</v>
      </c>
      <c r="C538" s="236" t="s">
        <v>57</v>
      </c>
      <c r="D538" s="237" t="str">
        <f>IF(AND(D536 = "", D537= ""), "", AVERAGEIF(D536:D537,"&lt;&gt;0"))</f>
        <v>#N/A</v>
      </c>
      <c r="E538" s="238" t="s">
        <v>57</v>
      </c>
      <c r="F538" s="239" t="str">
        <f t="shared" si="233"/>
        <v>#N/A</v>
      </c>
      <c r="G538" s="236" t="s">
        <v>57</v>
      </c>
      <c r="H538" s="240" t="str">
        <f t="shared" si="234"/>
        <v>#N/A</v>
      </c>
      <c r="I538" s="216"/>
    </row>
    <row r="539">
      <c r="A539" s="230" t="s">
        <v>35</v>
      </c>
      <c r="B539" s="231"/>
      <c r="C539" s="232" t="s">
        <v>35</v>
      </c>
      <c r="D539" s="231"/>
      <c r="E539" s="232" t="s">
        <v>35</v>
      </c>
      <c r="F539" s="231"/>
      <c r="G539" s="232" t="s">
        <v>35</v>
      </c>
      <c r="H539" s="233"/>
      <c r="I539" s="216"/>
    </row>
    <row r="540">
      <c r="A540" s="234" t="s">
        <v>49</v>
      </c>
      <c r="B540" s="235" t="str">
        <f>VLOOKUP(I523,NOTAS!$B$7:$AL$26,11,FALSE)</f>
        <v>#N/A</v>
      </c>
      <c r="C540" s="236" t="s">
        <v>49</v>
      </c>
      <c r="D540" s="237" t="str">
        <f>VLOOKUP(I523,NOTAS!$B$7:$AL$26,29,FALSE)</f>
        <v>#N/A</v>
      </c>
      <c r="E540" s="238" t="s">
        <v>49</v>
      </c>
      <c r="F540" s="239" t="str">
        <f t="shared" ref="F540:F542" si="235">IF(OR(B540 = "", D540= ""), "",(D540 - B540)/B540)</f>
        <v>#N/A</v>
      </c>
      <c r="G540" s="236" t="s">
        <v>49</v>
      </c>
      <c r="H540" s="240" t="str">
        <f t="shared" ref="H540:H542" si="236">IF(AND(B540 = "", D540= ""), "", AVERAGEIF(B540:D540,"&lt;&gt;0"))</f>
        <v>#N/A</v>
      </c>
      <c r="I540" s="216"/>
    </row>
    <row r="541">
      <c r="A541" s="234" t="s">
        <v>56</v>
      </c>
      <c r="B541" s="235" t="str">
        <f>VLOOKUP(I523,NOTAS!$B$7:$AL$26,12,FALSE)</f>
        <v>#N/A</v>
      </c>
      <c r="C541" s="236" t="s">
        <v>56</v>
      </c>
      <c r="D541" s="237" t="str">
        <f>VLOOKUP(I523,NOTAS!$B$7:$AL$26,30,FALSE)</f>
        <v>#N/A</v>
      </c>
      <c r="E541" s="238" t="s">
        <v>56</v>
      </c>
      <c r="F541" s="239" t="str">
        <f t="shared" si="235"/>
        <v>#N/A</v>
      </c>
      <c r="G541" s="236" t="s">
        <v>56</v>
      </c>
      <c r="H541" s="240" t="str">
        <f t="shared" si="236"/>
        <v>#N/A</v>
      </c>
      <c r="I541" s="216"/>
    </row>
    <row r="542">
      <c r="A542" s="234" t="s">
        <v>57</v>
      </c>
      <c r="B542" s="235" t="str">
        <f>IF(AND(B540 = "", B541= ""), "", AVERAGEIF(B540:B541,"&lt;&gt;0"))</f>
        <v>#N/A</v>
      </c>
      <c r="C542" s="236" t="s">
        <v>57</v>
      </c>
      <c r="D542" s="237" t="str">
        <f>IF(AND(D540 = "", D541= ""), "", AVERAGEIF(D540:D541,"&lt;&gt;0"))</f>
        <v>#N/A</v>
      </c>
      <c r="E542" s="238" t="s">
        <v>57</v>
      </c>
      <c r="F542" s="239" t="str">
        <f t="shared" si="235"/>
        <v>#N/A</v>
      </c>
      <c r="G542" s="236" t="s">
        <v>57</v>
      </c>
      <c r="H542" s="240" t="str">
        <f t="shared" si="236"/>
        <v>#N/A</v>
      </c>
      <c r="I542" s="216"/>
    </row>
    <row r="543">
      <c r="A543" s="230" t="s">
        <v>60</v>
      </c>
      <c r="B543" s="231"/>
      <c r="C543" s="232" t="s">
        <v>60</v>
      </c>
      <c r="D543" s="231"/>
      <c r="E543" s="232" t="s">
        <v>60</v>
      </c>
      <c r="F543" s="231"/>
      <c r="G543" s="232" t="s">
        <v>60</v>
      </c>
      <c r="H543" s="233"/>
      <c r="I543" s="216"/>
    </row>
    <row r="544">
      <c r="A544" s="234" t="s">
        <v>61</v>
      </c>
      <c r="B544" s="235" t="str">
        <f>VLOOKUP(I523,NOTAS!$B$7:$AL$26,14,FALSE)</f>
        <v>#N/A</v>
      </c>
      <c r="C544" s="236" t="s">
        <v>61</v>
      </c>
      <c r="D544" s="237" t="str">
        <f>VLOOKUP(I523,NOTAS!$B$7:$AL$26,32,FALSE)</f>
        <v>#N/A</v>
      </c>
      <c r="E544" s="238" t="s">
        <v>61</v>
      </c>
      <c r="F544" s="239" t="str">
        <f t="shared" ref="F544:F546" si="237">IF(OR(B544 = "", D544= ""), "",(D544 - B544)/B544)</f>
        <v>#N/A</v>
      </c>
      <c r="G544" s="236" t="s">
        <v>61</v>
      </c>
      <c r="H544" s="240" t="str">
        <f t="shared" ref="H544:H546" si="238">IF(AND(B544 = "", D544= ""), "", AVERAGEIF(B544:D544,"&lt;&gt;0"))</f>
        <v>#N/A</v>
      </c>
      <c r="I544" s="216"/>
    </row>
    <row r="545">
      <c r="A545" s="234" t="s">
        <v>62</v>
      </c>
      <c r="B545" s="235" t="str">
        <f>VLOOKUP(I523,NOTAS!$B$7:$AL$26,15,FALSE)</f>
        <v>#N/A</v>
      </c>
      <c r="C545" s="236" t="s">
        <v>62</v>
      </c>
      <c r="D545" s="237" t="str">
        <f>VLOOKUP(I523,NOTAS!$B$7:$AL$26,33,FALSE)</f>
        <v>#N/A</v>
      </c>
      <c r="E545" s="238" t="s">
        <v>62</v>
      </c>
      <c r="F545" s="239" t="str">
        <f t="shared" si="237"/>
        <v>#N/A</v>
      </c>
      <c r="G545" s="236" t="s">
        <v>62</v>
      </c>
      <c r="H545" s="240" t="str">
        <f t="shared" si="238"/>
        <v>#N/A</v>
      </c>
      <c r="I545" s="216"/>
    </row>
    <row r="546">
      <c r="A546" s="234" t="s">
        <v>57</v>
      </c>
      <c r="B546" s="235" t="str">
        <f>IF(AND(B544 = "", B545= ""), "", AVERAGEIF(B544:B545,"&lt;&gt;0"))</f>
        <v>#N/A</v>
      </c>
      <c r="C546" s="236" t="s">
        <v>57</v>
      </c>
      <c r="D546" s="237" t="str">
        <f>IF(AND(D544 = "", D545= ""), "", AVERAGEIF(D544:D545,"&lt;&gt;0"))</f>
        <v>#N/A</v>
      </c>
      <c r="E546" s="238" t="s">
        <v>57</v>
      </c>
      <c r="F546" s="239" t="str">
        <f t="shared" si="237"/>
        <v>#N/A</v>
      </c>
      <c r="G546" s="236" t="s">
        <v>57</v>
      </c>
      <c r="H546" s="240" t="str">
        <f t="shared" si="238"/>
        <v>#N/A</v>
      </c>
      <c r="I546" s="216"/>
    </row>
    <row r="547">
      <c r="A547" s="230" t="s">
        <v>63</v>
      </c>
      <c r="B547" s="231"/>
      <c r="C547" s="232" t="s">
        <v>63</v>
      </c>
      <c r="D547" s="231"/>
      <c r="E547" s="232" t="s">
        <v>63</v>
      </c>
      <c r="F547" s="231"/>
      <c r="G547" s="232" t="s">
        <v>63</v>
      </c>
      <c r="H547" s="233"/>
      <c r="I547" s="216"/>
    </row>
    <row r="548">
      <c r="A548" s="234" t="s">
        <v>61</v>
      </c>
      <c r="B548" s="235" t="str">
        <f>VLOOKUP(I523,NOTAS!$B$7:$AL$26,17,FALSE)</f>
        <v>#N/A</v>
      </c>
      <c r="C548" s="236" t="s">
        <v>61</v>
      </c>
      <c r="D548" s="237" t="str">
        <f>VLOOKUP(I523,NOTAS!$B$7:$AL$26,35,FALSE)</f>
        <v>#N/A</v>
      </c>
      <c r="E548" s="238" t="s">
        <v>61</v>
      </c>
      <c r="F548" s="239" t="str">
        <f t="shared" ref="F548:F550" si="239">IF(OR(B548 = "", D548= ""), "",(D548 - B548)/B548)</f>
        <v>#N/A</v>
      </c>
      <c r="G548" s="236" t="s">
        <v>61</v>
      </c>
      <c r="H548" s="240" t="str">
        <f t="shared" ref="H548:H550" si="240">IF(AND(B548 = "", D548= ""), "", AVERAGEIF(B548:D548,"&lt;&gt;0"))</f>
        <v>#N/A</v>
      </c>
      <c r="I548" s="216"/>
    </row>
    <row r="549">
      <c r="A549" s="234" t="s">
        <v>62</v>
      </c>
      <c r="B549" s="235" t="str">
        <f>VLOOKUP(I523,NOTAS!$B$7:$AL$26,18,FALSE)</f>
        <v>#N/A</v>
      </c>
      <c r="C549" s="236" t="s">
        <v>62</v>
      </c>
      <c r="D549" s="237" t="str">
        <f>VLOOKUP(I523,NOTAS!$B$7:$AL$26,36,FALSE)</f>
        <v>#N/A</v>
      </c>
      <c r="E549" s="238" t="s">
        <v>62</v>
      </c>
      <c r="F549" s="239" t="str">
        <f t="shared" si="239"/>
        <v>#N/A</v>
      </c>
      <c r="G549" s="236" t="s">
        <v>62</v>
      </c>
      <c r="H549" s="240" t="str">
        <f t="shared" si="240"/>
        <v>#N/A</v>
      </c>
      <c r="I549" s="216"/>
    </row>
    <row r="550">
      <c r="A550" s="243" t="s">
        <v>57</v>
      </c>
      <c r="B550" s="244" t="str">
        <f>IF(AND(B548 = "", B549= ""), "", AVERAGEIF(B548:B549,"&lt;&gt;0"))</f>
        <v>#N/A</v>
      </c>
      <c r="C550" s="245" t="s">
        <v>57</v>
      </c>
      <c r="D550" s="246" t="str">
        <f>IF(AND(D548 = "", D549= ""), "", AVERAGEIF(D548:D549,"&lt;&gt;0"))</f>
        <v>#N/A</v>
      </c>
      <c r="E550" s="247" t="s">
        <v>57</v>
      </c>
      <c r="F550" s="248" t="str">
        <f t="shared" si="239"/>
        <v>#N/A</v>
      </c>
      <c r="G550" s="245" t="s">
        <v>57</v>
      </c>
      <c r="H550" s="249" t="str">
        <f t="shared" si="240"/>
        <v>#N/A</v>
      </c>
      <c r="I550" s="216"/>
    </row>
    <row r="551">
      <c r="A551" s="209"/>
      <c r="B551" s="209"/>
      <c r="C551" s="209"/>
      <c r="D551" s="209"/>
      <c r="E551" s="209"/>
      <c r="F551" s="208"/>
      <c r="G551" s="209"/>
      <c r="H551" s="209"/>
    </row>
    <row r="552">
      <c r="A552" s="210" t="str">
        <f>"Estatísticas de " &amp; NOTAS!$B$26</f>
        <v>Estatísticas de </v>
      </c>
      <c r="B552" s="211"/>
      <c r="C552" s="211"/>
      <c r="D552" s="211"/>
      <c r="E552" s="211"/>
      <c r="F552" s="211"/>
      <c r="G552" s="211"/>
      <c r="H552" s="211"/>
      <c r="I552" s="212" t="str">
        <f>NOTAS!$B$26</f>
        <v/>
      </c>
      <c r="J552" s="213"/>
    </row>
    <row r="553">
      <c r="A553" s="215"/>
      <c r="I553" s="216"/>
    </row>
    <row r="554">
      <c r="A554" s="220" t="s">
        <v>52</v>
      </c>
      <c r="B554" s="221"/>
      <c r="C554" s="222" t="s">
        <v>53</v>
      </c>
      <c r="D554" s="221"/>
      <c r="E554" s="222" t="s">
        <v>54</v>
      </c>
      <c r="F554" s="221"/>
      <c r="G554" s="222" t="s">
        <v>55</v>
      </c>
      <c r="H554" s="223"/>
      <c r="I554" s="216"/>
    </row>
    <row r="555">
      <c r="A555" s="217"/>
      <c r="B555" s="228"/>
      <c r="C555" s="229"/>
      <c r="D555" s="228"/>
      <c r="E555" s="229"/>
      <c r="F555" s="228"/>
      <c r="G555" s="229"/>
      <c r="H555" s="219"/>
      <c r="I555" s="216"/>
    </row>
    <row r="556">
      <c r="A556" s="230" t="s">
        <v>36</v>
      </c>
      <c r="B556" s="231"/>
      <c r="C556" s="232" t="s">
        <v>36</v>
      </c>
      <c r="D556" s="231"/>
      <c r="E556" s="232" t="s">
        <v>36</v>
      </c>
      <c r="F556" s="231"/>
      <c r="G556" s="232" t="s">
        <v>36</v>
      </c>
      <c r="H556" s="233"/>
      <c r="I556" s="216"/>
    </row>
    <row r="557">
      <c r="A557" s="234" t="s">
        <v>49</v>
      </c>
      <c r="B557" s="235" t="str">
        <f>VLOOKUP(I552,NOTAS!$B$7:$AL$26,2,FALSE)</f>
        <v>#N/A</v>
      </c>
      <c r="C557" s="236" t="s">
        <v>49</v>
      </c>
      <c r="D557" s="237" t="str">
        <f>VLOOKUP(I552,NOTAS!$B$7:$AL$26,20,FALSE)</f>
        <v>#N/A</v>
      </c>
      <c r="E557" s="238" t="s">
        <v>49</v>
      </c>
      <c r="F557" s="239" t="str">
        <f t="shared" ref="F557:F559" si="241">IF(OR(B557 = "", D557= ""), "",(D557 - B557)/B557)</f>
        <v>#N/A</v>
      </c>
      <c r="G557" s="236" t="s">
        <v>49</v>
      </c>
      <c r="H557" s="240" t="str">
        <f>IF(AND(B557 = "", D557= ""), "", AVERAGEIF(B557:D557,"&lt;&gt;0"))</f>
        <v>#N/A</v>
      </c>
      <c r="I557" s="216"/>
    </row>
    <row r="558">
      <c r="A558" s="234" t="s">
        <v>56</v>
      </c>
      <c r="B558" s="235" t="str">
        <f>VLOOKUP(I552,NOTAS!$B$7:$AL$26,3,FALSE)</f>
        <v>#N/A</v>
      </c>
      <c r="C558" s="236" t="s">
        <v>56</v>
      </c>
      <c r="D558" s="237" t="str">
        <f>VLOOKUP(I552,NOTAS!$B$7:$AL$26,21,FALSE)</f>
        <v>#N/A</v>
      </c>
      <c r="E558" s="238" t="s">
        <v>56</v>
      </c>
      <c r="F558" s="239" t="str">
        <f t="shared" si="241"/>
        <v>#N/A</v>
      </c>
      <c r="G558" s="236" t="s">
        <v>56</v>
      </c>
      <c r="H558" s="240" t="str">
        <f t="shared" ref="H558:H559" si="242">IF(OR(B558 = "", D558= ""), "", AVERAGEIF(B558:D558,"&lt;&gt;0"))</f>
        <v>#N/A</v>
      </c>
      <c r="I558" s="216"/>
    </row>
    <row r="559">
      <c r="A559" s="234" t="s">
        <v>57</v>
      </c>
      <c r="B559" s="235" t="str">
        <f>IF(AND(B557 = "", B558= ""), "", AVERAGEIF(B557:B558,"&lt;&gt;0"))</f>
        <v>#N/A</v>
      </c>
      <c r="C559" s="236" t="s">
        <v>57</v>
      </c>
      <c r="D559" s="237" t="str">
        <f>IF(AND(D557 = "", D558= ""), "", AVERAGEIF(D557:D558,"&lt;&gt;0"))</f>
        <v>#N/A</v>
      </c>
      <c r="E559" s="238" t="s">
        <v>57</v>
      </c>
      <c r="F559" s="239" t="str">
        <f t="shared" si="241"/>
        <v>#N/A</v>
      </c>
      <c r="G559" s="236" t="s">
        <v>57</v>
      </c>
      <c r="H559" s="240" t="str">
        <f t="shared" si="242"/>
        <v>#N/A</v>
      </c>
      <c r="I559" s="216"/>
    </row>
    <row r="560">
      <c r="A560" s="230" t="s">
        <v>58</v>
      </c>
      <c r="B560" s="231"/>
      <c r="C560" s="232" t="s">
        <v>58</v>
      </c>
      <c r="D560" s="231"/>
      <c r="E560" s="232" t="s">
        <v>58</v>
      </c>
      <c r="F560" s="231"/>
      <c r="G560" s="232" t="s">
        <v>58</v>
      </c>
      <c r="H560" s="233"/>
      <c r="I560" s="216"/>
    </row>
    <row r="561">
      <c r="A561" s="234" t="s">
        <v>49</v>
      </c>
      <c r="B561" s="235" t="str">
        <f>VLOOKUP(I552,NOTAS!$B$7:$AL$26,5,FALSE)</f>
        <v>#N/A</v>
      </c>
      <c r="C561" s="236" t="s">
        <v>49</v>
      </c>
      <c r="D561" s="237" t="str">
        <f>VLOOKUP(I552,NOTAS!$B$7:$AL$26,23,FALSE)</f>
        <v>#N/A</v>
      </c>
      <c r="E561" s="238" t="s">
        <v>49</v>
      </c>
      <c r="F561" s="239" t="str">
        <f t="shared" ref="F561:F563" si="243">IF(OR(B561 = "", D561= ""), "",(D561 - B561)/B561)</f>
        <v>#N/A</v>
      </c>
      <c r="G561" s="236" t="s">
        <v>49</v>
      </c>
      <c r="H561" s="240" t="str">
        <f t="shared" ref="H561:H563" si="244">IF(AND(B561 = "", D561= ""), "", AVERAGEIF(B561:D561,"&lt;&gt;0"))</f>
        <v>#N/A</v>
      </c>
      <c r="I561" s="216"/>
    </row>
    <row r="562">
      <c r="A562" s="234" t="s">
        <v>56</v>
      </c>
      <c r="B562" s="235" t="str">
        <f>VLOOKUP(I552,NOTAS!$B$7:$AL$26,6,FALSE)</f>
        <v>#N/A</v>
      </c>
      <c r="C562" s="236" t="s">
        <v>56</v>
      </c>
      <c r="D562" s="237" t="str">
        <f>VLOOKUP(I552,NOTAS!$B$7:$AL$26,24,FALSE)</f>
        <v>#N/A</v>
      </c>
      <c r="E562" s="238" t="s">
        <v>56</v>
      </c>
      <c r="F562" s="239" t="str">
        <f t="shared" si="243"/>
        <v>#N/A</v>
      </c>
      <c r="G562" s="236" t="s">
        <v>56</v>
      </c>
      <c r="H562" s="240" t="str">
        <f t="shared" si="244"/>
        <v>#N/A</v>
      </c>
      <c r="I562" s="216"/>
    </row>
    <row r="563">
      <c r="A563" s="234" t="s">
        <v>57</v>
      </c>
      <c r="B563" s="235" t="str">
        <f>IF(AND(B561 = "", B562= ""), "", AVERAGEIF(B561:B562,"&lt;&gt;0"))</f>
        <v>#N/A</v>
      </c>
      <c r="C563" s="236" t="s">
        <v>57</v>
      </c>
      <c r="D563" s="237" t="str">
        <f>IF(AND(D561 = "", D562= ""), "", AVERAGEIF(D561:D562,"&lt;&gt;0"))</f>
        <v>#N/A</v>
      </c>
      <c r="E563" s="238" t="s">
        <v>57</v>
      </c>
      <c r="F563" s="239" t="str">
        <f t="shared" si="243"/>
        <v>#N/A</v>
      </c>
      <c r="G563" s="236" t="s">
        <v>57</v>
      </c>
      <c r="H563" s="240" t="str">
        <f t="shared" si="244"/>
        <v>#N/A</v>
      </c>
      <c r="I563" s="216"/>
    </row>
    <row r="564">
      <c r="A564" s="230" t="s">
        <v>59</v>
      </c>
      <c r="B564" s="231"/>
      <c r="C564" s="232" t="s">
        <v>59</v>
      </c>
      <c r="D564" s="231"/>
      <c r="E564" s="232" t="s">
        <v>59</v>
      </c>
      <c r="F564" s="231"/>
      <c r="G564" s="232" t="s">
        <v>59</v>
      </c>
      <c r="H564" s="233"/>
      <c r="I564" s="216"/>
    </row>
    <row r="565">
      <c r="A565" s="234" t="s">
        <v>49</v>
      </c>
      <c r="B565" s="235" t="str">
        <f>VLOOKUP(I552,NOTAS!$B$7:$AL$26,8,FALSE)</f>
        <v>#N/A</v>
      </c>
      <c r="C565" s="236" t="s">
        <v>49</v>
      </c>
      <c r="D565" s="237" t="str">
        <f>VLOOKUP(I552,NOTAS!$B$7:$AL$26,26,FALSE)</f>
        <v>#N/A</v>
      </c>
      <c r="E565" s="238" t="s">
        <v>49</v>
      </c>
      <c r="F565" s="239" t="str">
        <f t="shared" ref="F565:F567" si="245">IF(OR(B565 = "", D565= ""), "",(D565 - B565)/B565)</f>
        <v>#N/A</v>
      </c>
      <c r="G565" s="236" t="s">
        <v>49</v>
      </c>
      <c r="H565" s="240" t="str">
        <f t="shared" ref="H565:H567" si="246">IF(AND(B565 = "", D565= ""), "", AVERAGEIF(B565:D565,"&lt;&gt;0"))</f>
        <v>#N/A</v>
      </c>
      <c r="I565" s="216"/>
    </row>
    <row r="566">
      <c r="A566" s="234" t="s">
        <v>56</v>
      </c>
      <c r="B566" s="235" t="str">
        <f>VLOOKUP(I552,NOTAS!$B$7:$AL$26,9,FALSE)</f>
        <v>#N/A</v>
      </c>
      <c r="C566" s="236" t="s">
        <v>56</v>
      </c>
      <c r="D566" s="237" t="str">
        <f>VLOOKUP(I552,NOTAS!$B$7:$AL$26,27,FALSE)</f>
        <v>#N/A</v>
      </c>
      <c r="E566" s="238" t="s">
        <v>56</v>
      </c>
      <c r="F566" s="239" t="str">
        <f t="shared" si="245"/>
        <v>#N/A</v>
      </c>
      <c r="G566" s="236" t="s">
        <v>56</v>
      </c>
      <c r="H566" s="240" t="str">
        <f t="shared" si="246"/>
        <v>#N/A</v>
      </c>
      <c r="I566" s="216"/>
    </row>
    <row r="567">
      <c r="A567" s="234" t="s">
        <v>57</v>
      </c>
      <c r="B567" s="235" t="str">
        <f>IF(AND(B565 = "", B566= ""), "", AVERAGEIF(B565:B566,"&lt;&gt;0"))</f>
        <v>#N/A</v>
      </c>
      <c r="C567" s="236" t="s">
        <v>57</v>
      </c>
      <c r="D567" s="237" t="str">
        <f>IF(AND(D565 = "", D566= ""), "", AVERAGEIF(D565:D566,"&lt;&gt;0"))</f>
        <v>#N/A</v>
      </c>
      <c r="E567" s="238" t="s">
        <v>57</v>
      </c>
      <c r="F567" s="239" t="str">
        <f t="shared" si="245"/>
        <v>#N/A</v>
      </c>
      <c r="G567" s="236" t="s">
        <v>57</v>
      </c>
      <c r="H567" s="240" t="str">
        <f t="shared" si="246"/>
        <v>#N/A</v>
      </c>
      <c r="I567" s="216"/>
    </row>
    <row r="568">
      <c r="A568" s="230" t="s">
        <v>35</v>
      </c>
      <c r="B568" s="231"/>
      <c r="C568" s="232" t="s">
        <v>35</v>
      </c>
      <c r="D568" s="231"/>
      <c r="E568" s="232" t="s">
        <v>35</v>
      </c>
      <c r="F568" s="231"/>
      <c r="G568" s="232" t="s">
        <v>35</v>
      </c>
      <c r="H568" s="233"/>
      <c r="I568" s="216"/>
    </row>
    <row r="569">
      <c r="A569" s="234" t="s">
        <v>49</v>
      </c>
      <c r="B569" s="235" t="str">
        <f>VLOOKUP(I552,NOTAS!$B$7:$AL$26,11,FALSE)</f>
        <v>#N/A</v>
      </c>
      <c r="C569" s="236" t="s">
        <v>49</v>
      </c>
      <c r="D569" s="237" t="str">
        <f>VLOOKUP(I552,NOTAS!$B$7:$AL$26,29,FALSE)</f>
        <v>#N/A</v>
      </c>
      <c r="E569" s="238" t="s">
        <v>49</v>
      </c>
      <c r="F569" s="239" t="str">
        <f t="shared" ref="F569:F571" si="247">IF(OR(B569 = "", D569= ""), "",(D569 - B569)/B569)</f>
        <v>#N/A</v>
      </c>
      <c r="G569" s="236" t="s">
        <v>49</v>
      </c>
      <c r="H569" s="240" t="str">
        <f t="shared" ref="H569:H571" si="248">IF(AND(B569 = "", D569= ""), "", AVERAGEIF(B569:D569,"&lt;&gt;0"))</f>
        <v>#N/A</v>
      </c>
      <c r="I569" s="216"/>
    </row>
    <row r="570">
      <c r="A570" s="234" t="s">
        <v>56</v>
      </c>
      <c r="B570" s="235" t="str">
        <f>VLOOKUP(I552,NOTAS!$B$7:$AL$26,12,FALSE)</f>
        <v>#N/A</v>
      </c>
      <c r="C570" s="236" t="s">
        <v>56</v>
      </c>
      <c r="D570" s="237" t="str">
        <f>VLOOKUP(I552,NOTAS!$B$7:$AL$26,30,FALSE)</f>
        <v>#N/A</v>
      </c>
      <c r="E570" s="238" t="s">
        <v>56</v>
      </c>
      <c r="F570" s="239" t="str">
        <f t="shared" si="247"/>
        <v>#N/A</v>
      </c>
      <c r="G570" s="236" t="s">
        <v>56</v>
      </c>
      <c r="H570" s="240" t="str">
        <f t="shared" si="248"/>
        <v>#N/A</v>
      </c>
      <c r="I570" s="216"/>
    </row>
    <row r="571">
      <c r="A571" s="234" t="s">
        <v>57</v>
      </c>
      <c r="B571" s="235" t="str">
        <f>IF(AND(B569 = "", B570= ""), "", AVERAGEIF(B569:B570,"&lt;&gt;0"))</f>
        <v>#N/A</v>
      </c>
      <c r="C571" s="236" t="s">
        <v>57</v>
      </c>
      <c r="D571" s="237" t="str">
        <f>IF(AND(D569 = "", D570= ""), "", AVERAGEIF(D569:D570,"&lt;&gt;0"))</f>
        <v>#N/A</v>
      </c>
      <c r="E571" s="238" t="s">
        <v>57</v>
      </c>
      <c r="F571" s="239" t="str">
        <f t="shared" si="247"/>
        <v>#N/A</v>
      </c>
      <c r="G571" s="236" t="s">
        <v>57</v>
      </c>
      <c r="H571" s="240" t="str">
        <f t="shared" si="248"/>
        <v>#N/A</v>
      </c>
      <c r="I571" s="216"/>
    </row>
    <row r="572">
      <c r="A572" s="230" t="s">
        <v>60</v>
      </c>
      <c r="B572" s="231"/>
      <c r="C572" s="232" t="s">
        <v>60</v>
      </c>
      <c r="D572" s="231"/>
      <c r="E572" s="232" t="s">
        <v>60</v>
      </c>
      <c r="F572" s="231"/>
      <c r="G572" s="232" t="s">
        <v>60</v>
      </c>
      <c r="H572" s="233"/>
      <c r="I572" s="216"/>
    </row>
    <row r="573">
      <c r="A573" s="234" t="s">
        <v>61</v>
      </c>
      <c r="B573" s="235" t="str">
        <f>VLOOKUP(I552,NOTAS!$B$7:$AL$26,14,FALSE)</f>
        <v>#N/A</v>
      </c>
      <c r="C573" s="236" t="s">
        <v>61</v>
      </c>
      <c r="D573" s="237" t="str">
        <f>VLOOKUP(I552,NOTAS!$B$7:$AL$26,32,FALSE)</f>
        <v>#N/A</v>
      </c>
      <c r="E573" s="238" t="s">
        <v>61</v>
      </c>
      <c r="F573" s="239" t="str">
        <f t="shared" ref="F573:F575" si="249">IF(OR(B573 = "", D573= ""), "",(D573 - B573)/B573)</f>
        <v>#N/A</v>
      </c>
      <c r="G573" s="236" t="s">
        <v>61</v>
      </c>
      <c r="H573" s="240" t="str">
        <f t="shared" ref="H573:H575" si="250">IF(AND(B573 = "", D573= ""), "", AVERAGEIF(B573:D573,"&lt;&gt;0"))</f>
        <v>#N/A</v>
      </c>
      <c r="I573" s="216"/>
    </row>
    <row r="574">
      <c r="A574" s="234" t="s">
        <v>62</v>
      </c>
      <c r="B574" s="235" t="str">
        <f>VLOOKUP(I552,NOTAS!$B$7:$AL$26,15,FALSE)</f>
        <v>#N/A</v>
      </c>
      <c r="C574" s="236" t="s">
        <v>62</v>
      </c>
      <c r="D574" s="237" t="str">
        <f>VLOOKUP(I552,NOTAS!$B$7:$AL$26,33,FALSE)</f>
        <v>#N/A</v>
      </c>
      <c r="E574" s="238" t="s">
        <v>62</v>
      </c>
      <c r="F574" s="239" t="str">
        <f t="shared" si="249"/>
        <v>#N/A</v>
      </c>
      <c r="G574" s="236" t="s">
        <v>62</v>
      </c>
      <c r="H574" s="240" t="str">
        <f t="shared" si="250"/>
        <v>#N/A</v>
      </c>
      <c r="I574" s="216"/>
    </row>
    <row r="575">
      <c r="A575" s="234" t="s">
        <v>57</v>
      </c>
      <c r="B575" s="235" t="str">
        <f>IF(AND(B573 = "", B574= ""), "", AVERAGEIF(B573:B574,"&lt;&gt;0"))</f>
        <v>#N/A</v>
      </c>
      <c r="C575" s="236" t="s">
        <v>57</v>
      </c>
      <c r="D575" s="237" t="str">
        <f>IF(AND(D573 = "", D574= ""), "", AVERAGEIF(D573:D574,"&lt;&gt;0"))</f>
        <v>#N/A</v>
      </c>
      <c r="E575" s="238" t="s">
        <v>57</v>
      </c>
      <c r="F575" s="239" t="str">
        <f t="shared" si="249"/>
        <v>#N/A</v>
      </c>
      <c r="G575" s="236" t="s">
        <v>57</v>
      </c>
      <c r="H575" s="240" t="str">
        <f t="shared" si="250"/>
        <v>#N/A</v>
      </c>
      <c r="I575" s="216"/>
    </row>
    <row r="576">
      <c r="A576" s="230" t="s">
        <v>63</v>
      </c>
      <c r="B576" s="231"/>
      <c r="C576" s="232" t="s">
        <v>63</v>
      </c>
      <c r="D576" s="231"/>
      <c r="E576" s="232" t="s">
        <v>63</v>
      </c>
      <c r="F576" s="231"/>
      <c r="G576" s="232" t="s">
        <v>63</v>
      </c>
      <c r="H576" s="233"/>
      <c r="I576" s="216"/>
    </row>
    <row r="577">
      <c r="A577" s="234" t="s">
        <v>61</v>
      </c>
      <c r="B577" s="235" t="str">
        <f>VLOOKUP(I552,NOTAS!$B$7:$AL$26,17,FALSE)</f>
        <v>#N/A</v>
      </c>
      <c r="C577" s="236" t="s">
        <v>61</v>
      </c>
      <c r="D577" s="237" t="str">
        <f>VLOOKUP(I552,NOTAS!$B$7:$AL$26,35,FALSE)</f>
        <v>#N/A</v>
      </c>
      <c r="E577" s="238" t="s">
        <v>61</v>
      </c>
      <c r="F577" s="239" t="str">
        <f t="shared" ref="F577:F579" si="251">IF(OR(B577 = "", D577= ""), "",(D577 - B577)/B577)</f>
        <v>#N/A</v>
      </c>
      <c r="G577" s="236" t="s">
        <v>61</v>
      </c>
      <c r="H577" s="240" t="str">
        <f t="shared" ref="H577:H579" si="252">IF(AND(B577 = "", D577= ""), "", AVERAGEIF(B577:D577,"&lt;&gt;0"))</f>
        <v>#N/A</v>
      </c>
      <c r="I577" s="216"/>
    </row>
    <row r="578">
      <c r="A578" s="234" t="s">
        <v>62</v>
      </c>
      <c r="B578" s="235" t="str">
        <f>VLOOKUP(I552,NOTAS!$B$7:$AL$26,18,FALSE)</f>
        <v>#N/A</v>
      </c>
      <c r="C578" s="236" t="s">
        <v>62</v>
      </c>
      <c r="D578" s="237" t="str">
        <f>VLOOKUP(I552,NOTAS!$B$7:$AL$26,36,FALSE)</f>
        <v>#N/A</v>
      </c>
      <c r="E578" s="238" t="s">
        <v>62</v>
      </c>
      <c r="F578" s="239" t="str">
        <f t="shared" si="251"/>
        <v>#N/A</v>
      </c>
      <c r="G578" s="236" t="s">
        <v>62</v>
      </c>
      <c r="H578" s="240" t="str">
        <f t="shared" si="252"/>
        <v>#N/A</v>
      </c>
      <c r="I578" s="216"/>
    </row>
    <row r="579">
      <c r="A579" s="243" t="s">
        <v>57</v>
      </c>
      <c r="B579" s="244" t="str">
        <f>IF(AND(B577 = "", B578= ""), "", AVERAGEIF(B577:B578,"&lt;&gt;0"))</f>
        <v>#N/A</v>
      </c>
      <c r="C579" s="245" t="s">
        <v>57</v>
      </c>
      <c r="D579" s="246" t="str">
        <f>IF(AND(D577 = "", D578= ""), "", AVERAGEIF(D577:D578,"&lt;&gt;0"))</f>
        <v>#N/A</v>
      </c>
      <c r="E579" s="247" t="s">
        <v>57</v>
      </c>
      <c r="F579" s="248" t="str">
        <f t="shared" si="251"/>
        <v>#N/A</v>
      </c>
      <c r="G579" s="245" t="s">
        <v>57</v>
      </c>
      <c r="H579" s="249" t="str">
        <f t="shared" si="252"/>
        <v>#N/A</v>
      </c>
      <c r="I579" s="216"/>
    </row>
    <row r="580">
      <c r="A580" s="209"/>
      <c r="B580" s="209"/>
      <c r="C580" s="209"/>
      <c r="D580" s="209"/>
      <c r="E580" s="209"/>
      <c r="F580" s="208"/>
      <c r="G580" s="209"/>
      <c r="H580" s="209"/>
      <c r="I580" s="216"/>
    </row>
    <row r="581">
      <c r="A581" s="209"/>
      <c r="B581" s="209"/>
      <c r="C581" s="209"/>
      <c r="D581" s="209"/>
      <c r="E581" s="209"/>
      <c r="F581" s="208"/>
      <c r="G581" s="209"/>
      <c r="H581" s="209"/>
      <c r="I581" s="216"/>
    </row>
    <row r="582">
      <c r="A582" s="209"/>
      <c r="B582" s="209"/>
      <c r="C582" s="209"/>
      <c r="D582" s="209"/>
      <c r="E582" s="209"/>
      <c r="F582" s="208"/>
      <c r="G582" s="209"/>
      <c r="H582" s="209"/>
      <c r="I582" s="216"/>
    </row>
    <row r="583">
      <c r="A583" s="209"/>
      <c r="B583" s="209"/>
      <c r="C583" s="209"/>
      <c r="D583" s="209"/>
      <c r="E583" s="209"/>
      <c r="F583" s="208"/>
      <c r="G583" s="209"/>
      <c r="H583" s="209"/>
      <c r="I583" s="216"/>
    </row>
    <row r="584">
      <c r="A584" s="209"/>
      <c r="B584" s="209"/>
      <c r="C584" s="209"/>
      <c r="D584" s="209"/>
      <c r="E584" s="209"/>
      <c r="F584" s="208"/>
      <c r="G584" s="209"/>
      <c r="H584" s="209"/>
      <c r="I584" s="216"/>
    </row>
    <row r="585">
      <c r="A585" s="209"/>
      <c r="B585" s="209"/>
      <c r="C585" s="209"/>
      <c r="D585" s="209"/>
      <c r="E585" s="209"/>
      <c r="F585" s="208"/>
      <c r="G585" s="209"/>
      <c r="H585" s="209"/>
      <c r="I585" s="216"/>
    </row>
    <row r="586">
      <c r="A586" s="209"/>
      <c r="B586" s="209"/>
      <c r="C586" s="209"/>
      <c r="D586" s="209"/>
      <c r="E586" s="209"/>
      <c r="F586" s="208"/>
      <c r="G586" s="209"/>
      <c r="H586" s="209"/>
      <c r="I586" s="216"/>
    </row>
    <row r="587">
      <c r="A587" s="209"/>
      <c r="B587" s="209"/>
      <c r="C587" s="209"/>
      <c r="D587" s="209"/>
      <c r="E587" s="209"/>
      <c r="F587" s="208"/>
      <c r="G587" s="209"/>
      <c r="H587" s="209"/>
      <c r="I587" s="216"/>
    </row>
    <row r="588">
      <c r="A588" s="209"/>
      <c r="B588" s="209"/>
      <c r="C588" s="209"/>
      <c r="D588" s="209"/>
      <c r="E588" s="209"/>
      <c r="F588" s="208"/>
      <c r="G588" s="209"/>
      <c r="H588" s="209"/>
      <c r="I588" s="216"/>
    </row>
    <row r="589">
      <c r="A589" s="209"/>
      <c r="B589" s="209"/>
      <c r="C589" s="209"/>
      <c r="D589" s="209"/>
      <c r="E589" s="209"/>
      <c r="F589" s="208"/>
      <c r="G589" s="209"/>
      <c r="H589" s="209"/>
      <c r="I589" s="216"/>
    </row>
    <row r="590">
      <c r="A590" s="209"/>
      <c r="B590" s="209"/>
      <c r="C590" s="209"/>
      <c r="D590" s="209"/>
      <c r="E590" s="209"/>
      <c r="F590" s="208"/>
      <c r="G590" s="209"/>
      <c r="H590" s="209"/>
      <c r="I590" s="216"/>
    </row>
    <row r="591">
      <c r="A591" s="209"/>
      <c r="B591" s="209"/>
      <c r="C591" s="209"/>
      <c r="D591" s="209"/>
      <c r="E591" s="209"/>
      <c r="F591" s="208"/>
      <c r="G591" s="209"/>
      <c r="H591" s="209"/>
      <c r="I591" s="216"/>
    </row>
    <row r="592">
      <c r="A592" s="209"/>
      <c r="B592" s="209"/>
      <c r="C592" s="209"/>
      <c r="D592" s="209"/>
      <c r="E592" s="209"/>
      <c r="F592" s="208"/>
      <c r="G592" s="209"/>
      <c r="H592" s="209"/>
      <c r="I592" s="216"/>
    </row>
    <row r="593">
      <c r="A593" s="209"/>
      <c r="B593" s="209"/>
      <c r="C593" s="209"/>
      <c r="D593" s="209"/>
      <c r="E593" s="209"/>
      <c r="F593" s="208"/>
      <c r="G593" s="209"/>
      <c r="H593" s="209"/>
      <c r="I593" s="216"/>
    </row>
    <row r="594">
      <c r="A594" s="209"/>
      <c r="B594" s="209"/>
      <c r="C594" s="209"/>
      <c r="D594" s="209"/>
      <c r="E594" s="209"/>
      <c r="F594" s="208"/>
      <c r="G594" s="209"/>
      <c r="H594" s="209"/>
      <c r="I594" s="216"/>
    </row>
    <row r="595">
      <c r="A595" s="209"/>
      <c r="B595" s="209"/>
      <c r="C595" s="209"/>
      <c r="D595" s="209"/>
      <c r="E595" s="209"/>
      <c r="F595" s="208"/>
      <c r="G595" s="209"/>
      <c r="H595" s="209"/>
      <c r="I595" s="216"/>
    </row>
    <row r="596">
      <c r="A596" s="209"/>
      <c r="B596" s="209"/>
      <c r="C596" s="209"/>
      <c r="D596" s="209"/>
      <c r="E596" s="209"/>
      <c r="F596" s="208"/>
      <c r="G596" s="209"/>
      <c r="H596" s="209"/>
      <c r="I596" s="216"/>
    </row>
    <row r="597">
      <c r="A597" s="209"/>
      <c r="B597" s="209"/>
      <c r="C597" s="209"/>
      <c r="D597" s="209"/>
      <c r="E597" s="209"/>
      <c r="F597" s="208"/>
      <c r="G597" s="209"/>
      <c r="H597" s="209"/>
      <c r="I597" s="216"/>
    </row>
    <row r="598">
      <c r="A598" s="209"/>
      <c r="B598" s="209"/>
      <c r="C598" s="209"/>
      <c r="D598" s="209"/>
      <c r="E598" s="209"/>
      <c r="F598" s="208"/>
      <c r="G598" s="209"/>
      <c r="H598" s="209"/>
      <c r="I598" s="216"/>
    </row>
    <row r="599">
      <c r="A599" s="209"/>
      <c r="B599" s="209"/>
      <c r="C599" s="209"/>
      <c r="D599" s="209"/>
      <c r="E599" s="209"/>
      <c r="F599" s="208"/>
      <c r="G599" s="209"/>
      <c r="H599" s="209"/>
      <c r="I599" s="216"/>
    </row>
    <row r="600">
      <c r="A600" s="209"/>
      <c r="B600" s="209"/>
      <c r="C600" s="209"/>
      <c r="D600" s="209"/>
      <c r="E600" s="209"/>
      <c r="F600" s="208"/>
      <c r="G600" s="209"/>
      <c r="H600" s="209"/>
      <c r="I600" s="216"/>
    </row>
    <row r="601">
      <c r="A601" s="209"/>
      <c r="B601" s="209"/>
      <c r="C601" s="209"/>
      <c r="D601" s="209"/>
      <c r="E601" s="209"/>
      <c r="F601" s="208"/>
      <c r="G601" s="209"/>
      <c r="H601" s="209"/>
      <c r="I601" s="216"/>
    </row>
    <row r="602">
      <c r="A602" s="209"/>
      <c r="B602" s="209"/>
      <c r="C602" s="209"/>
      <c r="D602" s="209"/>
      <c r="E602" s="209"/>
      <c r="F602" s="208"/>
      <c r="G602" s="209"/>
      <c r="H602" s="209"/>
      <c r="I602" s="216"/>
    </row>
    <row r="603">
      <c r="A603" s="209"/>
      <c r="B603" s="209"/>
      <c r="C603" s="209"/>
      <c r="D603" s="209"/>
      <c r="E603" s="209"/>
      <c r="F603" s="208"/>
      <c r="G603" s="209"/>
      <c r="H603" s="209"/>
      <c r="I603" s="216"/>
    </row>
    <row r="604">
      <c r="A604" s="209"/>
      <c r="B604" s="209"/>
      <c r="C604" s="209"/>
      <c r="D604" s="209"/>
      <c r="E604" s="209"/>
      <c r="F604" s="208"/>
      <c r="G604" s="209"/>
      <c r="H604" s="209"/>
      <c r="I604" s="216"/>
    </row>
    <row r="605">
      <c r="A605" s="209"/>
      <c r="B605" s="209"/>
      <c r="C605" s="209"/>
      <c r="D605" s="209"/>
      <c r="E605" s="209"/>
      <c r="F605" s="208"/>
      <c r="G605" s="209"/>
      <c r="H605" s="209"/>
      <c r="I605" s="216"/>
    </row>
    <row r="606">
      <c r="A606" s="209"/>
      <c r="B606" s="209"/>
      <c r="C606" s="209"/>
      <c r="D606" s="209"/>
      <c r="E606" s="209"/>
      <c r="F606" s="208"/>
      <c r="G606" s="209"/>
      <c r="H606" s="209"/>
      <c r="I606" s="216"/>
    </row>
    <row r="607">
      <c r="A607" s="209"/>
      <c r="B607" s="209"/>
      <c r="C607" s="209"/>
      <c r="D607" s="209"/>
      <c r="E607" s="209"/>
      <c r="F607" s="208"/>
      <c r="G607" s="209"/>
      <c r="H607" s="209"/>
      <c r="I607" s="216"/>
    </row>
    <row r="608">
      <c r="F608" s="208"/>
      <c r="I608" s="216"/>
    </row>
    <row r="609">
      <c r="F609" s="208"/>
      <c r="I609" s="216"/>
    </row>
    <row r="610">
      <c r="F610" s="208"/>
      <c r="I610" s="216"/>
    </row>
    <row r="611">
      <c r="F611" s="208"/>
      <c r="I611" s="216"/>
    </row>
    <row r="612">
      <c r="F612" s="208"/>
      <c r="I612" s="216"/>
    </row>
    <row r="613">
      <c r="F613" s="208"/>
      <c r="I613" s="216"/>
    </row>
    <row r="614">
      <c r="F614" s="208"/>
      <c r="I614" s="216"/>
    </row>
    <row r="615">
      <c r="F615" s="208"/>
      <c r="I615" s="216"/>
    </row>
    <row r="616">
      <c r="F616" s="208"/>
      <c r="I616" s="216"/>
    </row>
    <row r="617">
      <c r="F617" s="208"/>
      <c r="I617" s="216"/>
    </row>
    <row r="618">
      <c r="F618" s="208"/>
      <c r="I618" s="216"/>
    </row>
    <row r="619">
      <c r="F619" s="208"/>
      <c r="I619" s="216"/>
    </row>
    <row r="620">
      <c r="F620" s="208"/>
      <c r="I620" s="216"/>
    </row>
    <row r="621">
      <c r="F621" s="208"/>
      <c r="I621" s="216"/>
    </row>
    <row r="622">
      <c r="F622" s="208"/>
      <c r="I622" s="216"/>
    </row>
    <row r="623">
      <c r="F623" s="208"/>
      <c r="I623" s="216"/>
    </row>
    <row r="624">
      <c r="F624" s="208"/>
      <c r="I624" s="216"/>
    </row>
    <row r="625">
      <c r="F625" s="208"/>
      <c r="I625" s="216"/>
    </row>
    <row r="626">
      <c r="F626" s="208"/>
      <c r="I626" s="216"/>
    </row>
    <row r="627">
      <c r="F627" s="208"/>
      <c r="I627" s="216"/>
    </row>
    <row r="628">
      <c r="F628" s="208"/>
      <c r="I628" s="216"/>
    </row>
    <row r="629">
      <c r="F629" s="208"/>
      <c r="I629" s="216"/>
    </row>
    <row r="630">
      <c r="F630" s="208"/>
      <c r="I630" s="216"/>
    </row>
    <row r="631">
      <c r="F631" s="208"/>
      <c r="I631" s="216"/>
    </row>
    <row r="632">
      <c r="F632" s="208"/>
      <c r="I632" s="216"/>
    </row>
    <row r="633">
      <c r="F633" s="208"/>
      <c r="I633" s="216"/>
    </row>
    <row r="634">
      <c r="F634" s="208"/>
      <c r="I634" s="216"/>
    </row>
    <row r="635">
      <c r="F635" s="208"/>
      <c r="I635" s="216"/>
    </row>
    <row r="636">
      <c r="F636" s="208"/>
      <c r="I636" s="216"/>
    </row>
    <row r="637">
      <c r="F637" s="208"/>
      <c r="I637" s="216"/>
    </row>
    <row r="638">
      <c r="F638" s="208"/>
      <c r="I638" s="216"/>
    </row>
    <row r="639">
      <c r="F639" s="208"/>
      <c r="I639" s="216"/>
    </row>
    <row r="640">
      <c r="F640" s="208"/>
      <c r="I640" s="216"/>
    </row>
    <row r="641">
      <c r="F641" s="208"/>
      <c r="I641" s="216"/>
    </row>
    <row r="642">
      <c r="F642" s="208"/>
      <c r="I642" s="216"/>
    </row>
    <row r="643">
      <c r="F643" s="208"/>
      <c r="I643" s="216"/>
    </row>
    <row r="644">
      <c r="F644" s="208"/>
      <c r="I644" s="216"/>
    </row>
    <row r="645">
      <c r="F645" s="208"/>
      <c r="I645" s="216"/>
    </row>
    <row r="646">
      <c r="F646" s="208"/>
      <c r="I646" s="216"/>
    </row>
    <row r="647">
      <c r="F647" s="208"/>
      <c r="I647" s="216"/>
    </row>
    <row r="648">
      <c r="F648" s="208"/>
      <c r="I648" s="216"/>
    </row>
    <row r="649">
      <c r="F649" s="208"/>
      <c r="I649" s="216"/>
    </row>
    <row r="650">
      <c r="F650" s="208"/>
      <c r="I650" s="216"/>
    </row>
    <row r="651">
      <c r="F651" s="208"/>
      <c r="I651" s="216"/>
    </row>
    <row r="652">
      <c r="F652" s="208"/>
      <c r="I652" s="216"/>
    </row>
    <row r="653">
      <c r="F653" s="208"/>
      <c r="I653" s="216"/>
    </row>
    <row r="654">
      <c r="F654" s="208"/>
      <c r="I654" s="216"/>
    </row>
    <row r="655">
      <c r="F655" s="208"/>
      <c r="I655" s="216"/>
    </row>
    <row r="656">
      <c r="F656" s="208"/>
      <c r="I656" s="216"/>
    </row>
    <row r="657">
      <c r="F657" s="208"/>
      <c r="I657" s="216"/>
    </row>
    <row r="658">
      <c r="F658" s="208"/>
      <c r="I658" s="216"/>
    </row>
    <row r="659">
      <c r="F659" s="208"/>
      <c r="I659" s="216"/>
    </row>
    <row r="660">
      <c r="F660" s="208"/>
      <c r="I660" s="216"/>
    </row>
    <row r="661">
      <c r="F661" s="208"/>
      <c r="I661" s="216"/>
    </row>
    <row r="662">
      <c r="F662" s="208"/>
      <c r="I662" s="216"/>
    </row>
    <row r="663">
      <c r="F663" s="208"/>
      <c r="I663" s="216"/>
    </row>
    <row r="664">
      <c r="F664" s="208"/>
      <c r="I664" s="216"/>
    </row>
    <row r="665">
      <c r="F665" s="208"/>
      <c r="I665" s="216"/>
    </row>
    <row r="666">
      <c r="F666" s="208"/>
      <c r="I666" s="216"/>
    </row>
    <row r="667">
      <c r="F667" s="208"/>
      <c r="I667" s="216"/>
    </row>
    <row r="668">
      <c r="F668" s="208"/>
      <c r="I668" s="216"/>
    </row>
    <row r="669">
      <c r="F669" s="208"/>
      <c r="I669" s="216"/>
    </row>
    <row r="670">
      <c r="F670" s="208"/>
      <c r="I670" s="216"/>
    </row>
    <row r="671">
      <c r="F671" s="208"/>
      <c r="I671" s="216"/>
    </row>
    <row r="672">
      <c r="F672" s="208"/>
      <c r="I672" s="216"/>
    </row>
    <row r="673">
      <c r="F673" s="208"/>
      <c r="I673" s="216"/>
    </row>
    <row r="674">
      <c r="F674" s="208"/>
      <c r="I674" s="216"/>
    </row>
    <row r="675">
      <c r="F675" s="208"/>
      <c r="I675" s="216"/>
    </row>
    <row r="676">
      <c r="F676" s="208"/>
      <c r="I676" s="216"/>
    </row>
    <row r="677">
      <c r="F677" s="208"/>
      <c r="I677" s="216"/>
    </row>
    <row r="678">
      <c r="F678" s="208"/>
      <c r="I678" s="216"/>
    </row>
    <row r="679">
      <c r="F679" s="208"/>
      <c r="I679" s="216"/>
    </row>
    <row r="680">
      <c r="F680" s="208"/>
      <c r="I680" s="216"/>
    </row>
    <row r="681">
      <c r="F681" s="208"/>
      <c r="I681" s="216"/>
    </row>
    <row r="682">
      <c r="F682" s="208"/>
      <c r="I682" s="216"/>
    </row>
    <row r="683">
      <c r="F683" s="208"/>
      <c r="I683" s="216"/>
    </row>
    <row r="684">
      <c r="F684" s="208"/>
      <c r="I684" s="216"/>
    </row>
    <row r="685">
      <c r="F685" s="208"/>
      <c r="I685" s="216"/>
    </row>
    <row r="686">
      <c r="F686" s="208"/>
      <c r="I686" s="216"/>
    </row>
    <row r="687">
      <c r="F687" s="208"/>
      <c r="I687" s="216"/>
    </row>
    <row r="688">
      <c r="F688" s="208"/>
      <c r="I688" s="216"/>
    </row>
    <row r="689">
      <c r="F689" s="208"/>
      <c r="I689" s="216"/>
    </row>
    <row r="690">
      <c r="F690" s="208"/>
      <c r="I690" s="216"/>
    </row>
    <row r="691">
      <c r="F691" s="208"/>
      <c r="I691" s="216"/>
    </row>
    <row r="692">
      <c r="F692" s="208"/>
      <c r="I692" s="216"/>
    </row>
    <row r="693">
      <c r="F693" s="208"/>
      <c r="I693" s="216"/>
    </row>
    <row r="694">
      <c r="F694" s="208"/>
      <c r="I694" s="216"/>
    </row>
    <row r="695">
      <c r="F695" s="208"/>
      <c r="I695" s="216"/>
    </row>
    <row r="696">
      <c r="F696" s="208"/>
      <c r="I696" s="216"/>
    </row>
    <row r="697">
      <c r="F697" s="208"/>
      <c r="I697" s="216"/>
    </row>
    <row r="698">
      <c r="F698" s="208"/>
      <c r="I698" s="216"/>
    </row>
    <row r="699">
      <c r="F699" s="208"/>
      <c r="I699" s="216"/>
    </row>
    <row r="700">
      <c r="F700" s="208"/>
      <c r="I700" s="216"/>
    </row>
    <row r="701">
      <c r="F701" s="208"/>
      <c r="I701" s="216"/>
    </row>
    <row r="702">
      <c r="F702" s="208"/>
      <c r="I702" s="216"/>
    </row>
    <row r="703">
      <c r="F703" s="208"/>
      <c r="I703" s="216"/>
    </row>
    <row r="704">
      <c r="F704" s="208"/>
      <c r="I704" s="216"/>
    </row>
    <row r="705">
      <c r="F705" s="208"/>
      <c r="I705" s="216"/>
    </row>
    <row r="706">
      <c r="F706" s="208"/>
      <c r="I706" s="216"/>
    </row>
    <row r="707">
      <c r="F707" s="208"/>
      <c r="I707" s="216"/>
    </row>
    <row r="708">
      <c r="F708" s="208"/>
      <c r="I708" s="216"/>
    </row>
    <row r="709">
      <c r="F709" s="208"/>
      <c r="I709" s="216"/>
    </row>
    <row r="710">
      <c r="F710" s="208"/>
      <c r="I710" s="216"/>
    </row>
    <row r="711">
      <c r="F711" s="208"/>
      <c r="I711" s="216"/>
    </row>
    <row r="712">
      <c r="F712" s="208"/>
      <c r="I712" s="216"/>
    </row>
    <row r="713">
      <c r="F713" s="208"/>
      <c r="I713" s="216"/>
    </row>
    <row r="714">
      <c r="F714" s="208"/>
      <c r="I714" s="216"/>
    </row>
    <row r="715">
      <c r="F715" s="208"/>
      <c r="I715" s="216"/>
    </row>
    <row r="716">
      <c r="F716" s="208"/>
      <c r="I716" s="216"/>
    </row>
    <row r="717">
      <c r="F717" s="208"/>
      <c r="I717" s="216"/>
    </row>
    <row r="718">
      <c r="F718" s="208"/>
      <c r="I718" s="216"/>
    </row>
    <row r="719">
      <c r="F719" s="208"/>
      <c r="I719" s="216"/>
    </row>
    <row r="720">
      <c r="F720" s="208"/>
      <c r="I720" s="216"/>
    </row>
    <row r="721">
      <c r="F721" s="208"/>
      <c r="I721" s="216"/>
    </row>
    <row r="722">
      <c r="F722" s="208"/>
      <c r="I722" s="216"/>
    </row>
    <row r="723">
      <c r="F723" s="208"/>
      <c r="I723" s="216"/>
    </row>
    <row r="724">
      <c r="F724" s="208"/>
      <c r="I724" s="216"/>
    </row>
    <row r="725">
      <c r="F725" s="208"/>
      <c r="I725" s="216"/>
    </row>
    <row r="726">
      <c r="F726" s="208"/>
      <c r="I726" s="216"/>
    </row>
    <row r="727">
      <c r="F727" s="208"/>
      <c r="I727" s="216"/>
    </row>
    <row r="728">
      <c r="F728" s="208"/>
      <c r="I728" s="216"/>
    </row>
    <row r="729">
      <c r="F729" s="208"/>
      <c r="I729" s="216"/>
    </row>
    <row r="730">
      <c r="F730" s="208"/>
      <c r="I730" s="216"/>
    </row>
    <row r="731">
      <c r="F731" s="208"/>
      <c r="I731" s="216"/>
    </row>
    <row r="732">
      <c r="F732" s="208"/>
      <c r="I732" s="216"/>
    </row>
    <row r="733">
      <c r="F733" s="208"/>
      <c r="I733" s="216"/>
    </row>
    <row r="734">
      <c r="F734" s="208"/>
      <c r="I734" s="216"/>
    </row>
    <row r="735">
      <c r="F735" s="208"/>
      <c r="I735" s="216"/>
    </row>
    <row r="736">
      <c r="F736" s="208"/>
      <c r="I736" s="216"/>
    </row>
    <row r="737">
      <c r="F737" s="208"/>
      <c r="I737" s="216"/>
    </row>
    <row r="738">
      <c r="F738" s="208"/>
      <c r="I738" s="216"/>
    </row>
    <row r="739">
      <c r="F739" s="208"/>
      <c r="I739" s="216"/>
    </row>
    <row r="740">
      <c r="F740" s="208"/>
      <c r="I740" s="216"/>
    </row>
    <row r="741">
      <c r="F741" s="208"/>
      <c r="I741" s="216"/>
    </row>
    <row r="742">
      <c r="F742" s="208"/>
      <c r="I742" s="216"/>
    </row>
    <row r="743">
      <c r="F743" s="208"/>
      <c r="I743" s="216"/>
    </row>
    <row r="744">
      <c r="F744" s="208"/>
      <c r="I744" s="216"/>
    </row>
    <row r="745">
      <c r="F745" s="208"/>
      <c r="I745" s="216"/>
    </row>
    <row r="746">
      <c r="F746" s="208"/>
      <c r="I746" s="216"/>
    </row>
    <row r="747">
      <c r="F747" s="208"/>
      <c r="I747" s="216"/>
    </row>
    <row r="748">
      <c r="F748" s="208"/>
      <c r="I748" s="216"/>
    </row>
    <row r="749">
      <c r="F749" s="208"/>
      <c r="I749" s="216"/>
    </row>
    <row r="750">
      <c r="F750" s="208"/>
      <c r="I750" s="216"/>
    </row>
    <row r="751">
      <c r="F751" s="208"/>
      <c r="I751" s="216"/>
    </row>
    <row r="752">
      <c r="F752" s="208"/>
      <c r="I752" s="216"/>
    </row>
    <row r="753">
      <c r="F753" s="208"/>
      <c r="I753" s="216"/>
    </row>
    <row r="754">
      <c r="F754" s="208"/>
      <c r="I754" s="216"/>
    </row>
    <row r="755">
      <c r="F755" s="208"/>
      <c r="I755" s="216"/>
    </row>
    <row r="756">
      <c r="F756" s="208"/>
      <c r="I756" s="216"/>
    </row>
    <row r="757">
      <c r="F757" s="208"/>
      <c r="I757" s="216"/>
    </row>
    <row r="758">
      <c r="F758" s="208"/>
      <c r="I758" s="216"/>
    </row>
    <row r="759">
      <c r="F759" s="208"/>
      <c r="I759" s="216"/>
    </row>
    <row r="760">
      <c r="F760" s="208"/>
      <c r="I760" s="216"/>
    </row>
    <row r="761">
      <c r="F761" s="208"/>
      <c r="I761" s="216"/>
    </row>
    <row r="762">
      <c r="F762" s="208"/>
      <c r="I762" s="216"/>
    </row>
    <row r="763">
      <c r="F763" s="208"/>
      <c r="I763" s="216"/>
    </row>
    <row r="764">
      <c r="F764" s="208"/>
      <c r="I764" s="216"/>
    </row>
    <row r="765">
      <c r="F765" s="208"/>
      <c r="I765" s="216"/>
    </row>
    <row r="766">
      <c r="F766" s="208"/>
      <c r="I766" s="216"/>
    </row>
    <row r="767">
      <c r="F767" s="208"/>
      <c r="I767" s="216"/>
    </row>
    <row r="768">
      <c r="F768" s="208"/>
      <c r="I768" s="216"/>
    </row>
    <row r="769">
      <c r="F769" s="208"/>
      <c r="I769" s="216"/>
    </row>
    <row r="770">
      <c r="F770" s="208"/>
      <c r="I770" s="216"/>
    </row>
    <row r="771">
      <c r="F771" s="208"/>
      <c r="I771" s="216"/>
    </row>
    <row r="772">
      <c r="F772" s="208"/>
      <c r="I772" s="216"/>
    </row>
    <row r="773">
      <c r="F773" s="208"/>
      <c r="I773" s="216"/>
    </row>
    <row r="774">
      <c r="F774" s="208"/>
      <c r="I774" s="216"/>
    </row>
    <row r="775">
      <c r="F775" s="208"/>
      <c r="I775" s="216"/>
    </row>
    <row r="776">
      <c r="F776" s="208"/>
      <c r="I776" s="216"/>
    </row>
    <row r="777">
      <c r="F777" s="208"/>
      <c r="I777" s="216"/>
    </row>
    <row r="778">
      <c r="F778" s="208"/>
      <c r="I778" s="216"/>
    </row>
    <row r="779">
      <c r="F779" s="208"/>
      <c r="I779" s="216"/>
    </row>
    <row r="780">
      <c r="F780" s="208"/>
      <c r="I780" s="216"/>
    </row>
    <row r="781">
      <c r="F781" s="208"/>
      <c r="I781" s="216"/>
    </row>
    <row r="782">
      <c r="F782" s="208"/>
      <c r="I782" s="216"/>
    </row>
    <row r="783">
      <c r="F783" s="208"/>
      <c r="I783" s="216"/>
    </row>
    <row r="784">
      <c r="F784" s="208"/>
      <c r="I784" s="216"/>
    </row>
    <row r="785">
      <c r="F785" s="208"/>
      <c r="I785" s="216"/>
    </row>
    <row r="786">
      <c r="F786" s="208"/>
      <c r="I786" s="216"/>
    </row>
    <row r="787">
      <c r="F787" s="208"/>
      <c r="I787" s="216"/>
    </row>
    <row r="788">
      <c r="F788" s="208"/>
      <c r="I788" s="216"/>
    </row>
    <row r="789">
      <c r="F789" s="208"/>
      <c r="I789" s="216"/>
    </row>
    <row r="790">
      <c r="F790" s="208"/>
      <c r="I790" s="216"/>
    </row>
    <row r="791">
      <c r="F791" s="208"/>
      <c r="I791" s="216"/>
    </row>
    <row r="792">
      <c r="F792" s="208"/>
      <c r="I792" s="216"/>
    </row>
    <row r="793">
      <c r="F793" s="208"/>
      <c r="I793" s="216"/>
    </row>
    <row r="794">
      <c r="F794" s="208"/>
      <c r="I794" s="216"/>
    </row>
    <row r="795">
      <c r="F795" s="208"/>
      <c r="I795" s="216"/>
    </row>
    <row r="796">
      <c r="F796" s="208"/>
      <c r="I796" s="216"/>
    </row>
    <row r="797">
      <c r="F797" s="208"/>
      <c r="I797" s="216"/>
    </row>
    <row r="798">
      <c r="F798" s="208"/>
      <c r="I798" s="216"/>
    </row>
    <row r="799">
      <c r="F799" s="208"/>
      <c r="I799" s="216"/>
    </row>
    <row r="800">
      <c r="F800" s="208"/>
      <c r="I800" s="216"/>
    </row>
    <row r="801">
      <c r="F801" s="208"/>
      <c r="I801" s="216"/>
    </row>
    <row r="802">
      <c r="F802" s="208"/>
      <c r="I802" s="216"/>
    </row>
    <row r="803">
      <c r="F803" s="208"/>
      <c r="I803" s="216"/>
    </row>
    <row r="804">
      <c r="F804" s="208"/>
      <c r="I804" s="216"/>
    </row>
    <row r="805">
      <c r="F805" s="208"/>
      <c r="I805" s="216"/>
    </row>
    <row r="806">
      <c r="F806" s="208"/>
      <c r="I806" s="216"/>
    </row>
    <row r="807">
      <c r="F807" s="208"/>
      <c r="I807" s="216"/>
    </row>
    <row r="808">
      <c r="F808" s="208"/>
      <c r="I808" s="216"/>
    </row>
    <row r="809">
      <c r="F809" s="208"/>
      <c r="I809" s="216"/>
    </row>
    <row r="810">
      <c r="F810" s="208"/>
      <c r="I810" s="216"/>
    </row>
    <row r="811">
      <c r="F811" s="208"/>
      <c r="I811" s="216"/>
    </row>
    <row r="812">
      <c r="F812" s="208"/>
      <c r="I812" s="216"/>
    </row>
    <row r="813">
      <c r="F813" s="208"/>
      <c r="I813" s="216"/>
    </row>
    <row r="814">
      <c r="F814" s="208"/>
      <c r="I814" s="216"/>
    </row>
    <row r="815">
      <c r="F815" s="208"/>
      <c r="I815" s="216"/>
    </row>
    <row r="816">
      <c r="F816" s="208"/>
      <c r="I816" s="216"/>
    </row>
    <row r="817">
      <c r="F817" s="208"/>
      <c r="I817" s="216"/>
    </row>
    <row r="818">
      <c r="F818" s="208"/>
      <c r="I818" s="216"/>
    </row>
    <row r="819">
      <c r="F819" s="208"/>
      <c r="I819" s="216"/>
    </row>
    <row r="820">
      <c r="F820" s="208"/>
      <c r="I820" s="216"/>
    </row>
    <row r="821">
      <c r="F821" s="208"/>
      <c r="I821" s="216"/>
    </row>
    <row r="822">
      <c r="F822" s="208"/>
      <c r="I822" s="216"/>
    </row>
    <row r="823">
      <c r="F823" s="208"/>
      <c r="I823" s="216"/>
    </row>
    <row r="824">
      <c r="F824" s="208"/>
      <c r="I824" s="216"/>
    </row>
    <row r="825">
      <c r="F825" s="208"/>
      <c r="I825" s="216"/>
    </row>
    <row r="826">
      <c r="F826" s="208"/>
      <c r="I826" s="216"/>
    </row>
    <row r="827">
      <c r="F827" s="208"/>
      <c r="I827" s="216"/>
    </row>
    <row r="828">
      <c r="F828" s="208"/>
      <c r="I828" s="216"/>
    </row>
    <row r="829">
      <c r="F829" s="208"/>
      <c r="I829" s="216"/>
    </row>
    <row r="830">
      <c r="F830" s="208"/>
      <c r="I830" s="216"/>
    </row>
    <row r="831">
      <c r="F831" s="208"/>
      <c r="I831" s="216"/>
    </row>
    <row r="832">
      <c r="F832" s="208"/>
      <c r="I832" s="216"/>
    </row>
    <row r="833">
      <c r="F833" s="208"/>
      <c r="I833" s="216"/>
    </row>
    <row r="834">
      <c r="F834" s="208"/>
      <c r="I834" s="216"/>
    </row>
    <row r="835">
      <c r="F835" s="208"/>
      <c r="I835" s="216"/>
    </row>
    <row r="836">
      <c r="F836" s="208"/>
      <c r="I836" s="216"/>
    </row>
    <row r="837">
      <c r="F837" s="208"/>
      <c r="I837" s="216"/>
    </row>
    <row r="838">
      <c r="F838" s="208"/>
      <c r="I838" s="216"/>
    </row>
    <row r="839">
      <c r="F839" s="208"/>
      <c r="I839" s="216"/>
    </row>
    <row r="840">
      <c r="F840" s="208"/>
      <c r="I840" s="216"/>
    </row>
    <row r="841">
      <c r="F841" s="208"/>
      <c r="I841" s="216"/>
    </row>
    <row r="842">
      <c r="F842" s="208"/>
      <c r="I842" s="216"/>
    </row>
    <row r="843">
      <c r="F843" s="208"/>
      <c r="I843" s="216"/>
    </row>
    <row r="844">
      <c r="F844" s="208"/>
      <c r="I844" s="216"/>
    </row>
    <row r="845">
      <c r="F845" s="208"/>
      <c r="I845" s="216"/>
    </row>
    <row r="846">
      <c r="F846" s="208"/>
      <c r="I846" s="216"/>
    </row>
    <row r="847">
      <c r="F847" s="208"/>
      <c r="I847" s="216"/>
    </row>
    <row r="848">
      <c r="F848" s="208"/>
      <c r="I848" s="216"/>
    </row>
    <row r="849">
      <c r="F849" s="208"/>
      <c r="I849" s="216"/>
    </row>
    <row r="850">
      <c r="F850" s="208"/>
      <c r="I850" s="216"/>
    </row>
    <row r="851">
      <c r="F851" s="208"/>
      <c r="I851" s="216"/>
    </row>
    <row r="852">
      <c r="F852" s="208"/>
      <c r="I852" s="216"/>
    </row>
    <row r="853">
      <c r="F853" s="208"/>
      <c r="I853" s="216"/>
    </row>
    <row r="854">
      <c r="F854" s="208"/>
      <c r="I854" s="216"/>
    </row>
    <row r="855">
      <c r="F855" s="208"/>
      <c r="I855" s="216"/>
    </row>
    <row r="856">
      <c r="F856" s="208"/>
      <c r="I856" s="216"/>
    </row>
    <row r="857">
      <c r="F857" s="208"/>
      <c r="I857" s="216"/>
    </row>
    <row r="858">
      <c r="F858" s="208"/>
      <c r="I858" s="216"/>
    </row>
    <row r="859">
      <c r="F859" s="208"/>
      <c r="I859" s="216"/>
    </row>
    <row r="860">
      <c r="F860" s="208"/>
      <c r="I860" s="216"/>
    </row>
    <row r="861">
      <c r="F861" s="208"/>
      <c r="I861" s="216"/>
    </row>
    <row r="862">
      <c r="F862" s="208"/>
      <c r="I862" s="216"/>
    </row>
    <row r="863">
      <c r="F863" s="208"/>
      <c r="I863" s="216"/>
    </row>
    <row r="864">
      <c r="F864" s="208"/>
      <c r="I864" s="216"/>
    </row>
    <row r="865">
      <c r="F865" s="208"/>
      <c r="I865" s="216"/>
    </row>
    <row r="866">
      <c r="F866" s="208"/>
      <c r="I866" s="216"/>
    </row>
    <row r="867">
      <c r="F867" s="208"/>
      <c r="I867" s="216"/>
    </row>
    <row r="868">
      <c r="F868" s="208"/>
      <c r="I868" s="216"/>
    </row>
    <row r="869">
      <c r="F869" s="208"/>
      <c r="I869" s="216"/>
    </row>
    <row r="870">
      <c r="F870" s="208"/>
      <c r="I870" s="216"/>
    </row>
    <row r="871">
      <c r="F871" s="208"/>
      <c r="I871" s="216"/>
    </row>
    <row r="872">
      <c r="F872" s="208"/>
      <c r="I872" s="216"/>
    </row>
    <row r="873">
      <c r="F873" s="208"/>
      <c r="I873" s="216"/>
    </row>
    <row r="874">
      <c r="F874" s="208"/>
      <c r="I874" s="216"/>
    </row>
    <row r="875">
      <c r="F875" s="208"/>
      <c r="I875" s="216"/>
    </row>
    <row r="876">
      <c r="F876" s="208"/>
      <c r="I876" s="216"/>
    </row>
    <row r="877">
      <c r="F877" s="208"/>
      <c r="I877" s="216"/>
    </row>
    <row r="878">
      <c r="F878" s="208"/>
      <c r="I878" s="216"/>
    </row>
    <row r="879">
      <c r="F879" s="208"/>
      <c r="I879" s="216"/>
    </row>
    <row r="880">
      <c r="F880" s="208"/>
      <c r="I880" s="216"/>
    </row>
    <row r="881">
      <c r="F881" s="208"/>
      <c r="I881" s="216"/>
    </row>
    <row r="882">
      <c r="F882" s="208"/>
      <c r="I882" s="216"/>
    </row>
    <row r="883">
      <c r="F883" s="208"/>
      <c r="I883" s="216"/>
    </row>
    <row r="884">
      <c r="F884" s="208"/>
      <c r="I884" s="216"/>
    </row>
    <row r="885">
      <c r="F885" s="208"/>
      <c r="I885" s="216"/>
    </row>
    <row r="886">
      <c r="F886" s="208"/>
      <c r="I886" s="216"/>
    </row>
    <row r="887">
      <c r="F887" s="208"/>
      <c r="I887" s="216"/>
    </row>
    <row r="888">
      <c r="F888" s="208"/>
      <c r="I888" s="216"/>
    </row>
    <row r="889">
      <c r="F889" s="208"/>
      <c r="I889" s="216"/>
    </row>
    <row r="890">
      <c r="F890" s="208"/>
      <c r="I890" s="216"/>
    </row>
    <row r="891">
      <c r="F891" s="208"/>
      <c r="I891" s="216"/>
    </row>
    <row r="892">
      <c r="F892" s="208"/>
      <c r="I892" s="216"/>
    </row>
    <row r="893">
      <c r="F893" s="208"/>
      <c r="I893" s="216"/>
    </row>
    <row r="894">
      <c r="F894" s="208"/>
      <c r="I894" s="216"/>
    </row>
    <row r="895">
      <c r="F895" s="208"/>
      <c r="I895" s="216"/>
    </row>
    <row r="896">
      <c r="F896" s="208"/>
      <c r="I896" s="216"/>
    </row>
    <row r="897">
      <c r="F897" s="208"/>
      <c r="I897" s="216"/>
    </row>
    <row r="898">
      <c r="F898" s="208"/>
      <c r="I898" s="216"/>
    </row>
    <row r="899">
      <c r="F899" s="208"/>
      <c r="I899" s="216"/>
    </row>
    <row r="900">
      <c r="F900" s="208"/>
      <c r="I900" s="216"/>
    </row>
    <row r="901">
      <c r="F901" s="208"/>
      <c r="I901" s="216"/>
    </row>
    <row r="902">
      <c r="F902" s="208"/>
      <c r="I902" s="216"/>
    </row>
    <row r="903">
      <c r="F903" s="208"/>
      <c r="I903" s="216"/>
    </row>
    <row r="904">
      <c r="F904" s="208"/>
      <c r="I904" s="216"/>
    </row>
    <row r="905">
      <c r="F905" s="208"/>
      <c r="I905" s="216"/>
    </row>
    <row r="906">
      <c r="F906" s="208"/>
      <c r="I906" s="216"/>
    </row>
    <row r="907">
      <c r="F907" s="208"/>
      <c r="I907" s="216"/>
    </row>
    <row r="908">
      <c r="F908" s="208"/>
      <c r="I908" s="216"/>
    </row>
    <row r="909">
      <c r="F909" s="208"/>
      <c r="I909" s="216"/>
    </row>
    <row r="910">
      <c r="F910" s="208"/>
      <c r="I910" s="216"/>
    </row>
    <row r="911">
      <c r="F911" s="208"/>
      <c r="I911" s="216"/>
    </row>
    <row r="912">
      <c r="F912" s="208"/>
      <c r="I912" s="216"/>
    </row>
    <row r="913">
      <c r="F913" s="208"/>
      <c r="I913" s="216"/>
    </row>
    <row r="914">
      <c r="F914" s="208"/>
      <c r="I914" s="216"/>
    </row>
    <row r="915">
      <c r="F915" s="208"/>
      <c r="I915" s="216"/>
    </row>
    <row r="916">
      <c r="F916" s="208"/>
      <c r="I916" s="216"/>
    </row>
    <row r="917">
      <c r="F917" s="208"/>
      <c r="I917" s="216"/>
    </row>
    <row r="918">
      <c r="F918" s="208"/>
      <c r="I918" s="216"/>
    </row>
    <row r="919">
      <c r="F919" s="208"/>
      <c r="I919" s="216"/>
    </row>
    <row r="920">
      <c r="F920" s="208"/>
      <c r="I920" s="216"/>
    </row>
    <row r="921">
      <c r="F921" s="208"/>
      <c r="I921" s="216"/>
    </row>
    <row r="922">
      <c r="F922" s="208"/>
      <c r="I922" s="216"/>
    </row>
    <row r="923">
      <c r="F923" s="208"/>
      <c r="I923" s="216"/>
    </row>
    <row r="924">
      <c r="F924" s="208"/>
      <c r="I924" s="216"/>
    </row>
    <row r="925">
      <c r="F925" s="208"/>
      <c r="I925" s="216"/>
    </row>
    <row r="926">
      <c r="F926" s="208"/>
      <c r="I926" s="216"/>
    </row>
    <row r="927">
      <c r="F927" s="208"/>
      <c r="I927" s="216"/>
    </row>
    <row r="928">
      <c r="F928" s="208"/>
      <c r="I928" s="216"/>
    </row>
    <row r="929">
      <c r="F929" s="208"/>
      <c r="I929" s="216"/>
    </row>
    <row r="930">
      <c r="F930" s="208"/>
      <c r="I930" s="216"/>
    </row>
    <row r="931">
      <c r="F931" s="208"/>
      <c r="I931" s="216"/>
    </row>
    <row r="932">
      <c r="F932" s="208"/>
      <c r="I932" s="216"/>
    </row>
    <row r="933">
      <c r="F933" s="208"/>
      <c r="I933" s="216"/>
    </row>
    <row r="934">
      <c r="F934" s="208"/>
      <c r="I934" s="216"/>
    </row>
    <row r="935">
      <c r="F935" s="208"/>
      <c r="I935" s="216"/>
    </row>
    <row r="936">
      <c r="F936" s="208"/>
      <c r="I936" s="216"/>
    </row>
    <row r="937">
      <c r="F937" s="208"/>
      <c r="I937" s="216"/>
    </row>
    <row r="938">
      <c r="F938" s="208"/>
      <c r="I938" s="216"/>
    </row>
    <row r="939">
      <c r="F939" s="208"/>
      <c r="I939" s="216"/>
    </row>
    <row r="940">
      <c r="F940" s="208"/>
      <c r="I940" s="216"/>
    </row>
    <row r="941">
      <c r="F941" s="208"/>
      <c r="I941" s="216"/>
    </row>
    <row r="942">
      <c r="F942" s="208"/>
      <c r="I942" s="216"/>
    </row>
    <row r="943">
      <c r="F943" s="208"/>
      <c r="I943" s="216"/>
    </row>
    <row r="944">
      <c r="F944" s="208"/>
      <c r="I944" s="216"/>
    </row>
    <row r="945">
      <c r="F945" s="208"/>
      <c r="I945" s="216"/>
    </row>
    <row r="946">
      <c r="F946" s="208"/>
      <c r="I946" s="216"/>
    </row>
    <row r="947">
      <c r="F947" s="208"/>
      <c r="I947" s="216"/>
    </row>
    <row r="948">
      <c r="F948" s="208"/>
      <c r="I948" s="216"/>
    </row>
    <row r="949">
      <c r="F949" s="208"/>
      <c r="I949" s="216"/>
    </row>
    <row r="950">
      <c r="F950" s="208"/>
      <c r="I950" s="216"/>
    </row>
    <row r="951">
      <c r="F951" s="208"/>
      <c r="I951" s="216"/>
    </row>
    <row r="952">
      <c r="F952" s="208"/>
      <c r="I952" s="216"/>
    </row>
    <row r="953">
      <c r="F953" s="208"/>
      <c r="I953" s="216"/>
    </row>
    <row r="954">
      <c r="F954" s="208"/>
      <c r="I954" s="216"/>
    </row>
    <row r="955">
      <c r="F955" s="208"/>
      <c r="I955" s="216"/>
    </row>
    <row r="956">
      <c r="F956" s="208"/>
      <c r="I956" s="216"/>
    </row>
    <row r="957">
      <c r="F957" s="208"/>
      <c r="I957" s="216"/>
    </row>
    <row r="958">
      <c r="F958" s="208"/>
      <c r="I958" s="216"/>
    </row>
    <row r="959">
      <c r="F959" s="208"/>
      <c r="I959" s="216"/>
    </row>
    <row r="960">
      <c r="F960" s="208"/>
      <c r="I960" s="216"/>
    </row>
    <row r="961">
      <c r="F961" s="208"/>
      <c r="I961" s="216"/>
    </row>
    <row r="962">
      <c r="F962" s="208"/>
      <c r="I962" s="216"/>
    </row>
    <row r="963">
      <c r="F963" s="208"/>
      <c r="I963" s="216"/>
    </row>
    <row r="964">
      <c r="F964" s="208"/>
      <c r="I964" s="216"/>
    </row>
    <row r="965">
      <c r="F965" s="208"/>
      <c r="I965" s="216"/>
    </row>
    <row r="966">
      <c r="F966" s="208"/>
      <c r="I966" s="216"/>
    </row>
    <row r="967">
      <c r="F967" s="208"/>
      <c r="I967" s="216"/>
    </row>
    <row r="968">
      <c r="F968" s="208"/>
      <c r="I968" s="216"/>
    </row>
    <row r="969">
      <c r="F969" s="208"/>
      <c r="I969" s="216"/>
    </row>
    <row r="970">
      <c r="F970" s="208"/>
      <c r="I970" s="216"/>
    </row>
    <row r="971">
      <c r="F971" s="208"/>
      <c r="I971" s="216"/>
    </row>
    <row r="972">
      <c r="F972" s="208"/>
      <c r="I972" s="216"/>
    </row>
    <row r="973">
      <c r="F973" s="208"/>
      <c r="I973" s="216"/>
    </row>
    <row r="974">
      <c r="F974" s="208"/>
      <c r="I974" s="216"/>
    </row>
    <row r="975">
      <c r="F975" s="208"/>
      <c r="I975" s="216"/>
    </row>
    <row r="976">
      <c r="F976" s="208"/>
      <c r="I976" s="216"/>
    </row>
    <row r="977">
      <c r="F977" s="208"/>
      <c r="I977" s="216"/>
    </row>
    <row r="978">
      <c r="F978" s="208"/>
      <c r="I978" s="216"/>
    </row>
    <row r="979">
      <c r="F979" s="208"/>
      <c r="I979" s="216"/>
    </row>
    <row r="980">
      <c r="F980" s="208"/>
      <c r="I980" s="216"/>
    </row>
    <row r="981">
      <c r="F981" s="208"/>
      <c r="I981" s="216"/>
    </row>
    <row r="982">
      <c r="F982" s="208"/>
      <c r="I982" s="216"/>
    </row>
    <row r="983">
      <c r="F983" s="208"/>
      <c r="I983" s="216"/>
    </row>
    <row r="984">
      <c r="F984" s="208"/>
      <c r="I984" s="216"/>
    </row>
    <row r="985">
      <c r="F985" s="208"/>
      <c r="I985" s="216"/>
    </row>
    <row r="986">
      <c r="F986" s="208"/>
      <c r="I986" s="216"/>
    </row>
    <row r="987">
      <c r="F987" s="208"/>
      <c r="I987" s="216"/>
    </row>
    <row r="988">
      <c r="F988" s="208"/>
      <c r="I988" s="216"/>
    </row>
    <row r="989">
      <c r="F989" s="208"/>
      <c r="I989" s="216"/>
    </row>
    <row r="990">
      <c r="F990" s="208"/>
      <c r="I990" s="216"/>
    </row>
    <row r="991">
      <c r="F991" s="208"/>
      <c r="I991" s="216"/>
    </row>
    <row r="992">
      <c r="F992" s="208"/>
      <c r="I992" s="216"/>
    </row>
    <row r="993">
      <c r="F993" s="208"/>
      <c r="I993" s="216"/>
    </row>
    <row r="994">
      <c r="F994" s="208"/>
      <c r="I994" s="216"/>
    </row>
    <row r="995">
      <c r="F995" s="208"/>
      <c r="I995" s="216"/>
    </row>
    <row r="996">
      <c r="F996" s="208"/>
      <c r="I996" s="216"/>
    </row>
    <row r="997">
      <c r="F997" s="208"/>
      <c r="I997" s="216"/>
    </row>
    <row r="998">
      <c r="F998" s="208"/>
      <c r="I998" s="216"/>
    </row>
    <row r="999">
      <c r="F999" s="208"/>
      <c r="I999" s="216"/>
    </row>
    <row r="1000">
      <c r="F1000" s="208"/>
      <c r="I1000" s="216"/>
    </row>
    <row r="1001">
      <c r="F1001" s="208"/>
      <c r="I1001" s="216"/>
    </row>
    <row r="1002">
      <c r="F1002" s="208"/>
      <c r="I1002" s="216"/>
    </row>
    <row r="1003">
      <c r="F1003" s="208"/>
      <c r="I1003" s="216"/>
    </row>
    <row r="1004">
      <c r="F1004" s="208"/>
      <c r="I1004" s="216"/>
    </row>
    <row r="1005">
      <c r="F1005" s="208"/>
      <c r="I1005" s="216"/>
    </row>
    <row r="1006">
      <c r="F1006" s="208"/>
      <c r="I1006" s="216"/>
    </row>
    <row r="1007">
      <c r="F1007" s="208"/>
      <c r="I1007" s="216"/>
    </row>
    <row r="1008">
      <c r="F1008" s="208"/>
      <c r="I1008" s="216"/>
    </row>
    <row r="1009">
      <c r="F1009" s="208"/>
      <c r="I1009" s="216"/>
    </row>
    <row r="1010">
      <c r="F1010" s="208"/>
      <c r="I1010" s="216"/>
    </row>
    <row r="1011">
      <c r="F1011" s="208"/>
      <c r="I1011" s="216"/>
    </row>
    <row r="1012">
      <c r="F1012" s="208"/>
      <c r="I1012" s="216"/>
    </row>
    <row r="1013">
      <c r="F1013" s="208"/>
      <c r="I1013" s="216"/>
    </row>
    <row r="1014">
      <c r="F1014" s="208"/>
      <c r="I1014" s="216"/>
    </row>
    <row r="1015">
      <c r="F1015" s="208"/>
      <c r="I1015" s="216"/>
    </row>
    <row r="1016">
      <c r="F1016" s="208"/>
      <c r="I1016" s="216"/>
    </row>
    <row r="1017">
      <c r="F1017" s="208"/>
      <c r="I1017" s="216"/>
    </row>
    <row r="1018">
      <c r="F1018" s="208"/>
      <c r="I1018" s="216"/>
    </row>
    <row r="1019">
      <c r="F1019" s="208"/>
      <c r="I1019" s="216"/>
    </row>
    <row r="1020">
      <c r="F1020" s="208"/>
      <c r="I1020" s="216"/>
    </row>
    <row r="1021">
      <c r="F1021" s="208"/>
      <c r="I1021" s="216"/>
    </row>
    <row r="1022">
      <c r="F1022" s="208"/>
      <c r="I1022" s="216"/>
    </row>
    <row r="1023">
      <c r="F1023" s="208"/>
      <c r="I1023" s="216"/>
    </row>
    <row r="1024">
      <c r="F1024" s="208"/>
      <c r="I1024" s="216"/>
    </row>
    <row r="1025">
      <c r="F1025" s="208"/>
      <c r="I1025" s="216"/>
    </row>
    <row r="1026">
      <c r="F1026" s="208"/>
      <c r="I1026" s="216"/>
    </row>
    <row r="1027">
      <c r="F1027" s="208"/>
      <c r="I1027" s="216"/>
    </row>
    <row r="1028">
      <c r="F1028" s="208"/>
      <c r="I1028" s="216"/>
    </row>
    <row r="1029">
      <c r="F1029" s="208"/>
      <c r="I1029" s="216"/>
    </row>
    <row r="1030">
      <c r="F1030" s="208"/>
      <c r="I1030" s="216"/>
    </row>
    <row r="1031">
      <c r="F1031" s="208"/>
      <c r="I1031" s="216"/>
    </row>
    <row r="1032">
      <c r="F1032" s="208"/>
      <c r="I1032" s="216"/>
    </row>
    <row r="1033">
      <c r="F1033" s="208"/>
      <c r="I1033" s="216"/>
    </row>
    <row r="1034">
      <c r="F1034" s="208"/>
      <c r="I1034" s="216"/>
    </row>
    <row r="1035">
      <c r="F1035" s="208"/>
      <c r="I1035" s="216"/>
    </row>
    <row r="1036">
      <c r="F1036" s="208"/>
      <c r="I1036" s="216"/>
    </row>
    <row r="1037">
      <c r="F1037" s="208"/>
      <c r="I1037" s="216"/>
    </row>
    <row r="1038">
      <c r="F1038" s="208"/>
      <c r="I1038" s="216"/>
    </row>
    <row r="1039">
      <c r="F1039" s="208"/>
      <c r="I1039" s="216"/>
    </row>
    <row r="1040">
      <c r="F1040" s="208"/>
      <c r="I1040" s="216"/>
    </row>
    <row r="1041">
      <c r="F1041" s="208"/>
      <c r="I1041" s="216"/>
    </row>
    <row r="1042">
      <c r="F1042" s="208"/>
      <c r="I1042" s="216"/>
    </row>
    <row r="1043">
      <c r="F1043" s="208"/>
      <c r="I1043" s="216"/>
    </row>
    <row r="1044">
      <c r="F1044" s="208"/>
      <c r="I1044" s="216"/>
    </row>
    <row r="1045">
      <c r="F1045" s="208"/>
      <c r="I1045" s="216"/>
    </row>
    <row r="1046">
      <c r="F1046" s="208"/>
      <c r="I1046" s="216"/>
    </row>
    <row r="1047">
      <c r="F1047" s="208"/>
      <c r="I1047" s="216"/>
    </row>
    <row r="1048">
      <c r="F1048" s="208"/>
      <c r="I1048" s="216"/>
    </row>
    <row r="1049">
      <c r="F1049" s="208"/>
      <c r="I1049" s="216"/>
    </row>
    <row r="1050">
      <c r="F1050" s="208"/>
      <c r="I1050" s="216"/>
    </row>
    <row r="1051">
      <c r="F1051" s="208"/>
      <c r="I1051" s="216"/>
    </row>
    <row r="1052">
      <c r="F1052" s="208"/>
      <c r="I1052" s="216"/>
    </row>
    <row r="1053">
      <c r="F1053" s="208"/>
      <c r="I1053" s="216"/>
    </row>
    <row r="1054">
      <c r="F1054" s="208"/>
      <c r="I1054" s="216"/>
    </row>
    <row r="1055">
      <c r="F1055" s="208"/>
      <c r="I1055" s="216"/>
    </row>
    <row r="1056">
      <c r="F1056" s="208"/>
      <c r="I1056" s="216"/>
    </row>
    <row r="1057">
      <c r="F1057" s="208"/>
      <c r="I1057" s="216"/>
    </row>
    <row r="1058">
      <c r="F1058" s="208"/>
      <c r="I1058" s="216"/>
    </row>
    <row r="1059">
      <c r="F1059" s="208"/>
      <c r="I1059" s="216"/>
    </row>
    <row r="1060">
      <c r="F1060" s="208"/>
      <c r="I1060" s="216"/>
    </row>
    <row r="1061">
      <c r="F1061" s="208"/>
      <c r="I1061" s="216"/>
    </row>
    <row r="1062">
      <c r="F1062" s="208"/>
      <c r="I1062" s="216"/>
    </row>
    <row r="1063">
      <c r="F1063" s="208"/>
      <c r="I1063" s="216"/>
    </row>
    <row r="1064">
      <c r="F1064" s="208"/>
      <c r="I1064" s="216"/>
    </row>
    <row r="1065">
      <c r="F1065" s="208"/>
      <c r="I1065" s="216"/>
    </row>
    <row r="1066">
      <c r="F1066" s="208"/>
      <c r="I1066" s="216"/>
    </row>
    <row r="1067">
      <c r="F1067" s="208"/>
      <c r="I1067" s="216"/>
    </row>
    <row r="1068">
      <c r="F1068" s="208"/>
      <c r="I1068" s="216"/>
    </row>
    <row r="1069">
      <c r="F1069" s="208"/>
      <c r="I1069" s="216"/>
    </row>
    <row r="1070">
      <c r="F1070" s="208"/>
      <c r="I1070" s="216"/>
    </row>
    <row r="1071">
      <c r="F1071" s="208"/>
      <c r="I1071" s="216"/>
    </row>
    <row r="1072">
      <c r="F1072" s="208"/>
      <c r="I1072" s="216"/>
    </row>
    <row r="1073">
      <c r="F1073" s="208"/>
      <c r="I1073" s="216"/>
    </row>
    <row r="1074">
      <c r="F1074" s="208"/>
      <c r="I1074" s="216"/>
    </row>
    <row r="1075">
      <c r="F1075" s="208"/>
      <c r="I1075" s="216"/>
    </row>
    <row r="1076">
      <c r="F1076" s="208"/>
      <c r="I1076" s="216"/>
    </row>
    <row r="1077">
      <c r="F1077" s="208"/>
      <c r="I1077" s="216"/>
    </row>
    <row r="1078">
      <c r="F1078" s="208"/>
      <c r="I1078" s="216"/>
    </row>
    <row r="1079">
      <c r="F1079" s="208"/>
      <c r="I1079" s="216"/>
    </row>
    <row r="1080">
      <c r="F1080" s="208"/>
      <c r="I1080" s="216"/>
    </row>
    <row r="1081">
      <c r="F1081" s="208"/>
      <c r="I1081" s="216"/>
    </row>
    <row r="1082">
      <c r="F1082" s="208"/>
      <c r="I1082" s="216"/>
    </row>
    <row r="1083">
      <c r="F1083" s="208"/>
      <c r="I1083" s="216"/>
    </row>
    <row r="1084">
      <c r="F1084" s="208"/>
      <c r="I1084" s="216"/>
    </row>
    <row r="1085">
      <c r="F1085" s="208"/>
      <c r="I1085" s="216"/>
    </row>
    <row r="1086">
      <c r="F1086" s="208"/>
      <c r="I1086" s="216"/>
    </row>
    <row r="1087">
      <c r="F1087" s="208"/>
      <c r="I1087" s="216"/>
    </row>
    <row r="1088">
      <c r="F1088" s="208"/>
      <c r="I1088" s="216"/>
    </row>
    <row r="1089">
      <c r="F1089" s="208"/>
      <c r="I1089" s="216"/>
    </row>
    <row r="1090">
      <c r="F1090" s="208"/>
      <c r="I1090" s="216"/>
    </row>
    <row r="1091">
      <c r="F1091" s="208"/>
      <c r="I1091" s="216"/>
    </row>
    <row r="1092">
      <c r="F1092" s="208"/>
      <c r="I1092" s="216"/>
    </row>
    <row r="1093">
      <c r="F1093" s="208"/>
      <c r="I1093" s="216"/>
    </row>
    <row r="1094">
      <c r="F1094" s="208"/>
      <c r="I1094" s="216"/>
    </row>
    <row r="1095">
      <c r="F1095" s="208"/>
      <c r="I1095" s="216"/>
    </row>
    <row r="1096">
      <c r="F1096" s="208"/>
      <c r="I1096" s="216"/>
    </row>
    <row r="1097">
      <c r="F1097" s="208"/>
      <c r="I1097" s="216"/>
    </row>
    <row r="1098">
      <c r="F1098" s="208"/>
      <c r="I1098" s="216"/>
    </row>
    <row r="1099">
      <c r="F1099" s="208"/>
      <c r="I1099" s="216"/>
    </row>
    <row r="1100">
      <c r="F1100" s="208"/>
      <c r="I1100" s="216"/>
    </row>
    <row r="1101">
      <c r="F1101" s="208"/>
      <c r="I1101" s="216"/>
    </row>
    <row r="1102">
      <c r="F1102" s="208"/>
      <c r="I1102" s="216"/>
    </row>
    <row r="1103">
      <c r="F1103" s="208"/>
      <c r="I1103" s="216"/>
    </row>
    <row r="1104">
      <c r="F1104" s="208"/>
      <c r="I1104" s="216"/>
    </row>
    <row r="1105">
      <c r="F1105" s="208"/>
      <c r="I1105" s="216"/>
    </row>
    <row r="1106">
      <c r="F1106" s="208"/>
      <c r="I1106" s="216"/>
    </row>
    <row r="1107">
      <c r="F1107" s="208"/>
      <c r="I1107" s="216"/>
    </row>
    <row r="1108">
      <c r="F1108" s="208"/>
      <c r="I1108" s="216"/>
    </row>
    <row r="1109">
      <c r="F1109" s="208"/>
      <c r="I1109" s="216"/>
    </row>
    <row r="1110">
      <c r="F1110" s="208"/>
      <c r="I1110" s="216"/>
    </row>
    <row r="1111">
      <c r="F1111" s="208"/>
      <c r="I1111" s="216"/>
    </row>
    <row r="1112">
      <c r="F1112" s="208"/>
      <c r="I1112" s="216"/>
    </row>
    <row r="1113">
      <c r="F1113" s="208"/>
      <c r="I1113" s="216"/>
    </row>
    <row r="1114">
      <c r="F1114" s="208"/>
      <c r="I1114" s="216"/>
    </row>
    <row r="1115">
      <c r="F1115" s="208"/>
      <c r="I1115" s="216"/>
    </row>
    <row r="1116">
      <c r="F1116" s="208"/>
      <c r="I1116" s="216"/>
    </row>
    <row r="1117">
      <c r="F1117" s="208"/>
      <c r="I1117" s="216"/>
    </row>
    <row r="1118">
      <c r="F1118" s="208"/>
      <c r="I1118" s="216"/>
    </row>
    <row r="1119">
      <c r="F1119" s="208"/>
      <c r="I1119" s="216"/>
    </row>
    <row r="1120">
      <c r="F1120" s="208"/>
      <c r="I1120" s="216"/>
    </row>
    <row r="1121">
      <c r="F1121" s="208"/>
      <c r="I1121" s="216"/>
    </row>
    <row r="1122">
      <c r="F1122" s="208"/>
      <c r="I1122" s="216"/>
    </row>
    <row r="1123">
      <c r="F1123" s="208"/>
      <c r="I1123" s="216"/>
    </row>
    <row r="1124">
      <c r="F1124" s="208"/>
      <c r="I1124" s="216"/>
    </row>
    <row r="1125">
      <c r="F1125" s="208"/>
      <c r="I1125" s="216"/>
    </row>
    <row r="1126">
      <c r="F1126" s="208"/>
      <c r="I1126" s="216"/>
    </row>
    <row r="1127">
      <c r="F1127" s="208"/>
      <c r="I1127" s="216"/>
    </row>
    <row r="1128">
      <c r="F1128" s="208"/>
      <c r="I1128" s="216"/>
    </row>
    <row r="1129">
      <c r="F1129" s="208"/>
      <c r="I1129" s="216"/>
    </row>
    <row r="1130">
      <c r="F1130" s="208"/>
      <c r="I1130" s="216"/>
    </row>
    <row r="1131">
      <c r="F1131" s="208"/>
      <c r="I1131" s="216"/>
    </row>
    <row r="1132">
      <c r="F1132" s="208"/>
      <c r="I1132" s="216"/>
    </row>
    <row r="1133">
      <c r="F1133" s="208"/>
      <c r="I1133" s="216"/>
    </row>
    <row r="1134">
      <c r="F1134" s="208"/>
      <c r="I1134" s="216"/>
    </row>
    <row r="1135">
      <c r="F1135" s="208"/>
      <c r="I1135" s="216"/>
    </row>
    <row r="1136">
      <c r="F1136" s="208"/>
      <c r="I1136" s="216"/>
    </row>
    <row r="1137">
      <c r="F1137" s="208"/>
      <c r="I1137" s="216"/>
    </row>
    <row r="1138">
      <c r="F1138" s="208"/>
      <c r="I1138" s="216"/>
    </row>
    <row r="1139">
      <c r="F1139" s="208"/>
      <c r="I1139" s="216"/>
    </row>
    <row r="1140">
      <c r="F1140" s="208"/>
      <c r="I1140" s="216"/>
    </row>
    <row r="1141">
      <c r="F1141" s="208"/>
      <c r="I1141" s="216"/>
    </row>
    <row r="1142">
      <c r="F1142" s="208"/>
      <c r="I1142" s="216"/>
    </row>
    <row r="1143">
      <c r="F1143" s="208"/>
      <c r="I1143" s="216"/>
    </row>
    <row r="1144">
      <c r="F1144" s="208"/>
      <c r="I1144" s="216"/>
    </row>
    <row r="1145">
      <c r="F1145" s="208"/>
      <c r="I1145" s="216"/>
    </row>
    <row r="1146">
      <c r="F1146" s="208"/>
      <c r="I1146" s="216"/>
    </row>
    <row r="1147">
      <c r="F1147" s="208"/>
      <c r="I1147" s="216"/>
    </row>
    <row r="1148">
      <c r="F1148" s="208"/>
      <c r="I1148" s="216"/>
    </row>
    <row r="1149">
      <c r="F1149" s="208"/>
      <c r="I1149" s="216"/>
    </row>
    <row r="1150">
      <c r="F1150" s="208"/>
      <c r="I1150" s="216"/>
    </row>
    <row r="1151">
      <c r="F1151" s="208"/>
      <c r="I1151" s="216"/>
    </row>
    <row r="1152">
      <c r="F1152" s="208"/>
      <c r="I1152" s="216"/>
    </row>
    <row r="1153">
      <c r="F1153" s="208"/>
      <c r="I1153" s="216"/>
    </row>
    <row r="1154">
      <c r="F1154" s="208"/>
      <c r="I1154" s="216"/>
    </row>
    <row r="1155">
      <c r="F1155" s="208"/>
      <c r="I1155" s="216"/>
    </row>
    <row r="1156">
      <c r="F1156" s="208"/>
      <c r="I1156" s="216"/>
    </row>
    <row r="1157">
      <c r="F1157" s="208"/>
      <c r="I1157" s="216"/>
    </row>
    <row r="1158">
      <c r="F1158" s="208"/>
      <c r="I1158" s="216"/>
    </row>
    <row r="1159">
      <c r="F1159" s="208"/>
      <c r="I1159" s="216"/>
    </row>
    <row r="1160">
      <c r="F1160" s="208"/>
      <c r="I1160" s="216"/>
    </row>
    <row r="1161">
      <c r="F1161" s="208"/>
      <c r="I1161" s="216"/>
    </row>
    <row r="1162">
      <c r="F1162" s="208"/>
      <c r="I1162" s="216"/>
    </row>
    <row r="1163">
      <c r="F1163" s="208"/>
      <c r="I1163" s="216"/>
    </row>
    <row r="1164">
      <c r="F1164" s="208"/>
      <c r="I1164" s="216"/>
    </row>
    <row r="1165">
      <c r="F1165" s="208"/>
      <c r="I1165" s="216"/>
    </row>
    <row r="1166">
      <c r="F1166" s="208"/>
      <c r="I1166" s="216"/>
    </row>
    <row r="1167">
      <c r="F1167" s="208"/>
      <c r="I1167" s="216"/>
    </row>
    <row r="1168">
      <c r="F1168" s="208"/>
      <c r="I1168" s="216"/>
    </row>
    <row r="1169">
      <c r="F1169" s="208"/>
      <c r="I1169" s="216"/>
    </row>
    <row r="1170">
      <c r="F1170" s="208"/>
      <c r="I1170" s="216"/>
    </row>
    <row r="1171">
      <c r="F1171" s="208"/>
      <c r="I1171" s="216"/>
    </row>
    <row r="1172">
      <c r="F1172" s="208"/>
      <c r="I1172" s="216"/>
    </row>
    <row r="1173">
      <c r="F1173" s="208"/>
      <c r="I1173" s="216"/>
    </row>
    <row r="1174">
      <c r="F1174" s="208"/>
      <c r="I1174" s="216"/>
    </row>
    <row r="1175">
      <c r="F1175" s="208"/>
      <c r="I1175" s="216"/>
    </row>
    <row r="1176">
      <c r="F1176" s="208"/>
      <c r="I1176" s="216"/>
    </row>
    <row r="1177">
      <c r="F1177" s="208"/>
      <c r="I1177" s="216"/>
    </row>
    <row r="1178">
      <c r="F1178" s="208"/>
      <c r="I1178" s="216"/>
    </row>
    <row r="1179">
      <c r="F1179" s="208"/>
      <c r="I1179" s="216"/>
    </row>
    <row r="1180">
      <c r="F1180" s="208"/>
      <c r="I1180" s="216"/>
    </row>
    <row r="1181">
      <c r="F1181" s="208"/>
      <c r="I1181" s="216"/>
    </row>
    <row r="1182">
      <c r="F1182" s="208"/>
      <c r="I1182" s="216"/>
    </row>
    <row r="1183">
      <c r="F1183" s="208"/>
      <c r="I1183" s="216"/>
    </row>
    <row r="1184">
      <c r="F1184" s="208"/>
      <c r="I1184" s="216"/>
    </row>
    <row r="1185">
      <c r="F1185" s="208"/>
      <c r="I1185" s="216"/>
    </row>
    <row r="1186">
      <c r="F1186" s="208"/>
      <c r="I1186" s="216"/>
    </row>
    <row r="1187">
      <c r="F1187" s="208"/>
      <c r="I1187" s="216"/>
    </row>
    <row r="1188">
      <c r="F1188" s="208"/>
      <c r="I1188" s="216"/>
    </row>
    <row r="1189">
      <c r="F1189" s="208"/>
      <c r="I1189" s="216"/>
    </row>
    <row r="1190">
      <c r="F1190" s="208"/>
      <c r="I1190" s="216"/>
    </row>
    <row r="1191">
      <c r="F1191" s="208"/>
      <c r="I1191" s="216"/>
    </row>
    <row r="1192">
      <c r="F1192" s="208"/>
      <c r="I1192" s="216"/>
    </row>
    <row r="1193">
      <c r="F1193" s="208"/>
      <c r="I1193" s="216"/>
    </row>
    <row r="1194">
      <c r="F1194" s="208"/>
      <c r="I1194" s="216"/>
    </row>
    <row r="1195">
      <c r="F1195" s="208"/>
      <c r="I1195" s="216"/>
    </row>
    <row r="1196">
      <c r="F1196" s="208"/>
      <c r="I1196" s="216"/>
    </row>
    <row r="1197">
      <c r="F1197" s="208"/>
      <c r="I1197" s="216"/>
    </row>
    <row r="1198">
      <c r="F1198" s="208"/>
      <c r="I1198" s="216"/>
    </row>
    <row r="1199">
      <c r="F1199" s="208"/>
      <c r="I1199" s="216"/>
    </row>
    <row r="1200">
      <c r="F1200" s="208"/>
      <c r="I1200" s="216"/>
    </row>
    <row r="1201">
      <c r="F1201" s="208"/>
      <c r="I1201" s="216"/>
    </row>
    <row r="1202">
      <c r="F1202" s="208"/>
      <c r="I1202" s="216"/>
    </row>
    <row r="1203">
      <c r="F1203" s="208"/>
      <c r="I1203" s="216"/>
    </row>
    <row r="1204">
      <c r="F1204" s="208"/>
      <c r="I1204" s="216"/>
    </row>
    <row r="1205">
      <c r="F1205" s="208"/>
      <c r="I1205" s="216"/>
    </row>
    <row r="1206">
      <c r="F1206" s="208"/>
      <c r="I1206" s="216"/>
    </row>
    <row r="1207">
      <c r="F1207" s="208"/>
      <c r="I1207" s="216"/>
    </row>
    <row r="1208">
      <c r="F1208" s="208"/>
      <c r="I1208" s="216"/>
    </row>
    <row r="1209">
      <c r="F1209" s="208"/>
      <c r="I1209" s="216"/>
    </row>
    <row r="1210">
      <c r="F1210" s="208"/>
      <c r="I1210" s="216"/>
    </row>
    <row r="1211">
      <c r="F1211" s="208"/>
      <c r="I1211" s="216"/>
    </row>
    <row r="1212">
      <c r="F1212" s="208"/>
      <c r="I1212" s="216"/>
    </row>
    <row r="1213">
      <c r="F1213" s="208"/>
      <c r="I1213" s="216"/>
    </row>
    <row r="1214">
      <c r="F1214" s="208"/>
      <c r="I1214" s="216"/>
    </row>
    <row r="1215">
      <c r="F1215" s="208"/>
      <c r="I1215" s="216"/>
    </row>
    <row r="1216">
      <c r="F1216" s="208"/>
      <c r="I1216" s="216"/>
    </row>
    <row r="1217">
      <c r="F1217" s="208"/>
      <c r="I1217" s="216"/>
    </row>
    <row r="1218">
      <c r="F1218" s="208"/>
      <c r="I1218" s="216"/>
    </row>
    <row r="1219">
      <c r="F1219" s="208"/>
      <c r="I1219" s="216"/>
    </row>
    <row r="1220">
      <c r="F1220" s="208"/>
      <c r="I1220" s="216"/>
    </row>
    <row r="1221">
      <c r="F1221" s="208"/>
      <c r="I1221" s="216"/>
    </row>
    <row r="1222">
      <c r="F1222" s="208"/>
      <c r="I1222" s="216"/>
    </row>
    <row r="1223">
      <c r="F1223" s="208"/>
      <c r="I1223" s="216"/>
    </row>
    <row r="1224">
      <c r="F1224" s="208"/>
      <c r="I1224" s="216"/>
    </row>
    <row r="1225">
      <c r="F1225" s="208"/>
      <c r="I1225" s="216"/>
    </row>
    <row r="1226">
      <c r="F1226" s="208"/>
      <c r="I1226" s="216"/>
    </row>
    <row r="1227">
      <c r="F1227" s="208"/>
      <c r="I1227" s="216"/>
    </row>
    <row r="1228">
      <c r="F1228" s="208"/>
      <c r="I1228" s="216"/>
    </row>
    <row r="1229">
      <c r="F1229" s="208"/>
      <c r="I1229" s="216"/>
    </row>
    <row r="1230">
      <c r="F1230" s="208"/>
      <c r="I1230" s="216"/>
    </row>
    <row r="1231">
      <c r="F1231" s="208"/>
      <c r="I1231" s="216"/>
    </row>
    <row r="1232">
      <c r="F1232" s="208"/>
      <c r="I1232" s="216"/>
    </row>
    <row r="1233">
      <c r="F1233" s="208"/>
      <c r="I1233" s="216"/>
    </row>
    <row r="1234">
      <c r="F1234" s="208"/>
      <c r="I1234" s="216"/>
    </row>
    <row r="1235">
      <c r="F1235" s="208"/>
      <c r="I1235" s="216"/>
    </row>
    <row r="1236">
      <c r="F1236" s="208"/>
      <c r="I1236" s="216"/>
    </row>
    <row r="1237">
      <c r="F1237" s="208"/>
      <c r="I1237" s="216"/>
    </row>
    <row r="1238">
      <c r="F1238" s="208"/>
      <c r="I1238" s="216"/>
    </row>
    <row r="1239">
      <c r="F1239" s="208"/>
      <c r="I1239" s="216"/>
    </row>
    <row r="1240">
      <c r="F1240" s="208"/>
      <c r="I1240" s="216"/>
    </row>
    <row r="1241">
      <c r="F1241" s="208"/>
      <c r="I1241" s="216"/>
    </row>
    <row r="1242">
      <c r="F1242" s="208"/>
      <c r="I1242" s="216"/>
    </row>
    <row r="1243">
      <c r="F1243" s="208"/>
      <c r="I1243" s="216"/>
    </row>
    <row r="1244">
      <c r="F1244" s="208"/>
      <c r="I1244" s="216"/>
    </row>
    <row r="1245">
      <c r="F1245" s="208"/>
      <c r="I1245" s="216"/>
    </row>
    <row r="1246">
      <c r="F1246" s="208"/>
      <c r="I1246" s="216"/>
    </row>
    <row r="1247">
      <c r="F1247" s="208"/>
      <c r="I1247" s="216"/>
    </row>
    <row r="1248">
      <c r="F1248" s="208"/>
      <c r="I1248" s="216"/>
    </row>
    <row r="1249">
      <c r="F1249" s="208"/>
      <c r="I1249" s="216"/>
    </row>
    <row r="1250">
      <c r="F1250" s="208"/>
      <c r="I1250" s="216"/>
    </row>
    <row r="1251">
      <c r="F1251" s="208"/>
      <c r="I1251" s="216"/>
    </row>
    <row r="1252">
      <c r="F1252" s="208"/>
      <c r="I1252" s="216"/>
    </row>
    <row r="1253">
      <c r="F1253" s="208"/>
      <c r="I1253" s="216"/>
    </row>
    <row r="1254">
      <c r="F1254" s="208"/>
      <c r="I1254" s="216"/>
    </row>
    <row r="1255">
      <c r="F1255" s="208"/>
      <c r="I1255" s="216"/>
    </row>
    <row r="1256">
      <c r="F1256" s="208"/>
      <c r="I1256" s="216"/>
    </row>
    <row r="1257">
      <c r="F1257" s="208"/>
      <c r="I1257" s="216"/>
    </row>
    <row r="1258">
      <c r="F1258" s="208"/>
      <c r="I1258" s="216"/>
    </row>
    <row r="1259">
      <c r="F1259" s="208"/>
      <c r="I1259" s="216"/>
    </row>
    <row r="1260">
      <c r="F1260" s="208"/>
      <c r="I1260" s="216"/>
    </row>
    <row r="1261">
      <c r="F1261" s="208"/>
      <c r="I1261" s="216"/>
    </row>
    <row r="1262">
      <c r="F1262" s="208"/>
      <c r="I1262" s="216"/>
    </row>
    <row r="1263">
      <c r="F1263" s="208"/>
      <c r="I1263" s="216"/>
    </row>
    <row r="1264">
      <c r="F1264" s="208"/>
      <c r="I1264" s="216"/>
    </row>
    <row r="1265">
      <c r="F1265" s="208"/>
      <c r="I1265" s="216"/>
    </row>
    <row r="1266">
      <c r="F1266" s="208"/>
      <c r="I1266" s="216"/>
    </row>
    <row r="1267">
      <c r="F1267" s="208"/>
      <c r="I1267" s="216"/>
    </row>
    <row r="1268">
      <c r="F1268" s="208"/>
      <c r="I1268" s="216"/>
    </row>
    <row r="1269">
      <c r="F1269" s="208"/>
      <c r="I1269" s="216"/>
    </row>
    <row r="1270">
      <c r="F1270" s="208"/>
      <c r="I1270" s="216"/>
    </row>
    <row r="1271">
      <c r="F1271" s="208"/>
      <c r="I1271" s="216"/>
    </row>
    <row r="1272">
      <c r="F1272" s="208"/>
      <c r="I1272" s="216"/>
    </row>
    <row r="1273">
      <c r="F1273" s="208"/>
      <c r="I1273" s="216"/>
    </row>
    <row r="1274">
      <c r="F1274" s="208"/>
      <c r="I1274" s="216"/>
    </row>
    <row r="1275">
      <c r="F1275" s="208"/>
      <c r="I1275" s="216"/>
    </row>
    <row r="1276">
      <c r="F1276" s="208"/>
      <c r="I1276" s="216"/>
    </row>
    <row r="1277">
      <c r="F1277" s="208"/>
      <c r="I1277" s="216"/>
    </row>
    <row r="1278">
      <c r="F1278" s="208"/>
      <c r="I1278" s="216"/>
    </row>
    <row r="1279">
      <c r="F1279" s="208"/>
      <c r="I1279" s="216"/>
    </row>
    <row r="1280">
      <c r="F1280" s="208"/>
      <c r="I1280" s="216"/>
    </row>
    <row r="1281">
      <c r="F1281" s="208"/>
      <c r="I1281" s="216"/>
    </row>
    <row r="1282">
      <c r="F1282" s="208"/>
      <c r="I1282" s="216"/>
    </row>
    <row r="1283">
      <c r="F1283" s="208"/>
      <c r="I1283" s="216"/>
    </row>
    <row r="1284">
      <c r="F1284" s="208"/>
      <c r="I1284" s="216"/>
    </row>
    <row r="1285">
      <c r="F1285" s="208"/>
      <c r="I1285" s="216"/>
    </row>
    <row r="1286">
      <c r="F1286" s="208"/>
      <c r="I1286" s="216"/>
    </row>
    <row r="1287">
      <c r="F1287" s="208"/>
      <c r="I1287" s="216"/>
    </row>
    <row r="1288">
      <c r="F1288" s="208"/>
      <c r="I1288" s="216"/>
    </row>
    <row r="1289">
      <c r="F1289" s="208"/>
      <c r="I1289" s="216"/>
    </row>
    <row r="1290">
      <c r="F1290" s="208"/>
      <c r="I1290" s="216"/>
    </row>
    <row r="1291">
      <c r="F1291" s="208"/>
      <c r="I1291" s="216"/>
    </row>
    <row r="1292">
      <c r="F1292" s="208"/>
      <c r="I1292" s="216"/>
    </row>
    <row r="1293">
      <c r="F1293" s="208"/>
      <c r="I1293" s="216"/>
    </row>
    <row r="1294">
      <c r="F1294" s="208"/>
      <c r="I1294" s="216"/>
    </row>
    <row r="1295">
      <c r="F1295" s="208"/>
      <c r="I1295" s="216"/>
    </row>
    <row r="1296">
      <c r="F1296" s="208"/>
      <c r="I1296" s="216"/>
    </row>
    <row r="1297">
      <c r="F1297" s="208"/>
      <c r="I1297" s="216"/>
    </row>
    <row r="1298">
      <c r="F1298" s="208"/>
      <c r="I1298" s="216"/>
    </row>
    <row r="1299">
      <c r="F1299" s="208"/>
      <c r="I1299" s="216"/>
    </row>
    <row r="1300">
      <c r="F1300" s="208"/>
      <c r="I1300" s="216"/>
    </row>
    <row r="1301">
      <c r="F1301" s="208"/>
      <c r="I1301" s="216"/>
    </row>
    <row r="1302">
      <c r="F1302" s="208"/>
      <c r="I1302" s="216"/>
    </row>
    <row r="1303">
      <c r="F1303" s="208"/>
      <c r="I1303" s="216"/>
    </row>
    <row r="1304">
      <c r="F1304" s="208"/>
      <c r="I1304" s="216"/>
    </row>
    <row r="1305">
      <c r="F1305" s="208"/>
      <c r="I1305" s="216"/>
    </row>
    <row r="1306">
      <c r="F1306" s="208"/>
      <c r="I1306" s="216"/>
    </row>
    <row r="1307">
      <c r="F1307" s="208"/>
      <c r="I1307" s="216"/>
    </row>
    <row r="1308">
      <c r="F1308" s="208"/>
      <c r="I1308" s="216"/>
    </row>
    <row r="1309">
      <c r="F1309" s="208"/>
      <c r="I1309" s="216"/>
    </row>
    <row r="1310">
      <c r="F1310" s="208"/>
      <c r="I1310" s="216"/>
    </row>
    <row r="1311">
      <c r="F1311" s="208"/>
      <c r="I1311" s="216"/>
    </row>
    <row r="1312">
      <c r="F1312" s="208"/>
      <c r="I1312" s="216"/>
    </row>
    <row r="1313">
      <c r="F1313" s="208"/>
      <c r="I1313" s="216"/>
    </row>
    <row r="1314">
      <c r="F1314" s="208"/>
      <c r="I1314" s="216"/>
    </row>
    <row r="1315">
      <c r="F1315" s="208"/>
      <c r="I1315" s="216"/>
    </row>
    <row r="1316">
      <c r="F1316" s="208"/>
      <c r="I1316" s="216"/>
    </row>
    <row r="1317">
      <c r="F1317" s="208"/>
      <c r="I1317" s="216"/>
    </row>
    <row r="1318">
      <c r="F1318" s="208"/>
      <c r="I1318" s="216"/>
    </row>
    <row r="1319">
      <c r="F1319" s="208"/>
      <c r="I1319" s="216"/>
    </row>
    <row r="1320">
      <c r="F1320" s="208"/>
      <c r="I1320" s="216"/>
    </row>
    <row r="1321">
      <c r="F1321" s="208"/>
      <c r="I1321" s="216"/>
    </row>
    <row r="1322">
      <c r="F1322" s="208"/>
      <c r="I1322" s="216"/>
    </row>
    <row r="1323">
      <c r="F1323" s="208"/>
      <c r="I1323" s="216"/>
    </row>
    <row r="1324">
      <c r="F1324" s="208"/>
      <c r="I1324" s="216"/>
    </row>
    <row r="1325">
      <c r="F1325" s="208"/>
      <c r="I1325" s="216"/>
    </row>
    <row r="1326">
      <c r="F1326" s="208"/>
      <c r="I1326" s="216"/>
    </row>
    <row r="1327">
      <c r="F1327" s="208"/>
      <c r="I1327" s="216"/>
    </row>
    <row r="1328">
      <c r="F1328" s="208"/>
      <c r="I1328" s="216"/>
    </row>
    <row r="1329">
      <c r="F1329" s="208"/>
      <c r="I1329" s="216"/>
    </row>
    <row r="1330">
      <c r="F1330" s="208"/>
      <c r="I1330" s="216"/>
    </row>
    <row r="1331">
      <c r="F1331" s="208"/>
      <c r="I1331" s="216"/>
    </row>
    <row r="1332">
      <c r="F1332" s="208"/>
      <c r="I1332" s="216"/>
    </row>
    <row r="1333">
      <c r="F1333" s="208"/>
      <c r="I1333" s="216"/>
    </row>
    <row r="1334">
      <c r="F1334" s="208"/>
      <c r="I1334" s="216"/>
    </row>
    <row r="1335">
      <c r="F1335" s="208"/>
      <c r="I1335" s="216"/>
    </row>
    <row r="1336">
      <c r="F1336" s="208"/>
      <c r="I1336" s="216"/>
    </row>
    <row r="1337">
      <c r="F1337" s="208"/>
      <c r="I1337" s="216"/>
    </row>
    <row r="1338">
      <c r="F1338" s="208"/>
      <c r="I1338" s="216"/>
    </row>
    <row r="1339">
      <c r="F1339" s="208"/>
      <c r="I1339" s="216"/>
    </row>
    <row r="1340">
      <c r="F1340" s="208"/>
      <c r="I1340" s="216"/>
    </row>
    <row r="1341">
      <c r="F1341" s="208"/>
      <c r="I1341" s="216"/>
    </row>
    <row r="1342">
      <c r="F1342" s="208"/>
      <c r="I1342" s="216"/>
    </row>
    <row r="1343">
      <c r="F1343" s="208"/>
      <c r="I1343" s="216"/>
    </row>
    <row r="1344">
      <c r="F1344" s="208"/>
      <c r="I1344" s="216"/>
    </row>
    <row r="1345">
      <c r="F1345" s="208"/>
      <c r="I1345" s="216"/>
    </row>
    <row r="1346">
      <c r="F1346" s="208"/>
      <c r="I1346" s="216"/>
    </row>
    <row r="1347">
      <c r="F1347" s="208"/>
      <c r="I1347" s="216"/>
    </row>
    <row r="1348">
      <c r="F1348" s="208"/>
      <c r="I1348" s="216"/>
    </row>
    <row r="1349">
      <c r="F1349" s="208"/>
      <c r="I1349" s="216"/>
    </row>
    <row r="1350">
      <c r="F1350" s="208"/>
      <c r="I1350" s="216"/>
    </row>
    <row r="1351">
      <c r="F1351" s="208"/>
      <c r="I1351" s="216"/>
    </row>
    <row r="1352">
      <c r="F1352" s="208"/>
      <c r="I1352" s="216"/>
    </row>
    <row r="1353">
      <c r="F1353" s="208"/>
      <c r="I1353" s="216"/>
    </row>
    <row r="1354">
      <c r="F1354" s="208"/>
      <c r="I1354" s="216"/>
    </row>
    <row r="1355">
      <c r="F1355" s="208"/>
      <c r="I1355" s="216"/>
    </row>
    <row r="1356">
      <c r="F1356" s="208"/>
      <c r="I1356" s="216"/>
    </row>
    <row r="1357">
      <c r="F1357" s="208"/>
      <c r="I1357" s="216"/>
    </row>
    <row r="1358">
      <c r="F1358" s="208"/>
      <c r="I1358" s="216"/>
    </row>
    <row r="1359">
      <c r="F1359" s="208"/>
      <c r="I1359" s="216"/>
    </row>
    <row r="1360">
      <c r="F1360" s="208"/>
      <c r="I1360" s="216"/>
    </row>
    <row r="1361">
      <c r="F1361" s="208"/>
      <c r="I1361" s="216"/>
    </row>
    <row r="1362">
      <c r="F1362" s="208"/>
      <c r="I1362" s="216"/>
    </row>
    <row r="1363">
      <c r="F1363" s="208"/>
      <c r="I1363" s="216"/>
    </row>
    <row r="1364">
      <c r="F1364" s="208"/>
      <c r="I1364" s="216"/>
    </row>
    <row r="1365">
      <c r="F1365" s="208"/>
      <c r="I1365" s="216"/>
    </row>
    <row r="1366">
      <c r="F1366" s="208"/>
      <c r="I1366" s="216"/>
    </row>
    <row r="1367">
      <c r="F1367" s="208"/>
      <c r="I1367" s="216"/>
    </row>
    <row r="1368">
      <c r="F1368" s="208"/>
      <c r="I1368" s="216"/>
    </row>
    <row r="1369">
      <c r="F1369" s="208"/>
      <c r="I1369" s="216"/>
    </row>
    <row r="1370">
      <c r="F1370" s="208"/>
      <c r="I1370" s="216"/>
    </row>
    <row r="1371">
      <c r="F1371" s="208"/>
      <c r="I1371" s="216"/>
    </row>
    <row r="1372">
      <c r="F1372" s="208"/>
      <c r="I1372" s="216"/>
    </row>
    <row r="1373">
      <c r="F1373" s="208"/>
      <c r="I1373" s="216"/>
    </row>
    <row r="1374">
      <c r="F1374" s="208"/>
      <c r="I1374" s="216"/>
    </row>
    <row r="1375">
      <c r="F1375" s="208"/>
      <c r="I1375" s="216"/>
    </row>
    <row r="1376">
      <c r="F1376" s="208"/>
      <c r="I1376" s="216"/>
    </row>
    <row r="1377">
      <c r="F1377" s="208"/>
      <c r="I1377" s="216"/>
    </row>
    <row r="1378">
      <c r="F1378" s="208"/>
      <c r="I1378" s="216"/>
    </row>
    <row r="1379">
      <c r="F1379" s="208"/>
      <c r="I1379" s="216"/>
    </row>
    <row r="1380">
      <c r="F1380" s="208"/>
      <c r="I1380" s="216"/>
    </row>
    <row r="1381">
      <c r="F1381" s="208"/>
      <c r="I1381" s="216"/>
    </row>
    <row r="1382">
      <c r="F1382" s="208"/>
      <c r="I1382" s="216"/>
    </row>
    <row r="1383">
      <c r="F1383" s="208"/>
      <c r="I1383" s="216"/>
    </row>
    <row r="1384">
      <c r="F1384" s="208"/>
      <c r="I1384" s="216"/>
    </row>
    <row r="1385">
      <c r="F1385" s="208"/>
      <c r="I1385" s="216"/>
    </row>
    <row r="1386">
      <c r="F1386" s="208"/>
      <c r="I1386" s="216"/>
    </row>
    <row r="1387">
      <c r="F1387" s="208"/>
      <c r="I1387" s="216"/>
    </row>
    <row r="1388">
      <c r="F1388" s="208"/>
      <c r="I1388" s="216"/>
    </row>
    <row r="1389">
      <c r="F1389" s="208"/>
      <c r="I1389" s="216"/>
    </row>
    <row r="1390">
      <c r="F1390" s="208"/>
      <c r="I1390" s="216"/>
    </row>
    <row r="1391">
      <c r="F1391" s="208"/>
      <c r="I1391" s="216"/>
    </row>
    <row r="1392">
      <c r="F1392" s="208"/>
      <c r="I1392" s="216"/>
    </row>
    <row r="1393">
      <c r="F1393" s="208"/>
      <c r="I1393" s="216"/>
    </row>
    <row r="1394">
      <c r="F1394" s="208"/>
      <c r="I1394" s="216"/>
    </row>
    <row r="1395">
      <c r="F1395" s="208"/>
      <c r="I1395" s="216"/>
    </row>
    <row r="1396">
      <c r="F1396" s="208"/>
      <c r="I1396" s="216"/>
    </row>
    <row r="1397">
      <c r="F1397" s="208"/>
      <c r="I1397" s="216"/>
    </row>
    <row r="1398">
      <c r="F1398" s="208"/>
      <c r="I1398" s="216"/>
    </row>
    <row r="1399">
      <c r="F1399" s="208"/>
      <c r="I1399" s="216"/>
    </row>
    <row r="1400">
      <c r="F1400" s="208"/>
      <c r="I1400" s="216"/>
    </row>
    <row r="1401">
      <c r="F1401" s="208"/>
      <c r="I1401" s="216"/>
    </row>
    <row r="1402">
      <c r="F1402" s="208"/>
      <c r="I1402" s="216"/>
    </row>
    <row r="1403">
      <c r="F1403" s="208"/>
      <c r="I1403" s="216"/>
    </row>
    <row r="1404">
      <c r="F1404" s="208"/>
      <c r="I1404" s="216"/>
    </row>
    <row r="1405">
      <c r="F1405" s="208"/>
      <c r="I1405" s="216"/>
    </row>
    <row r="1406">
      <c r="F1406" s="208"/>
      <c r="I1406" s="216"/>
    </row>
    <row r="1407">
      <c r="F1407" s="208"/>
      <c r="I1407" s="216"/>
    </row>
    <row r="1408">
      <c r="F1408" s="208"/>
      <c r="I1408" s="216"/>
    </row>
    <row r="1409">
      <c r="F1409" s="208"/>
      <c r="I1409" s="216"/>
    </row>
    <row r="1410">
      <c r="F1410" s="208"/>
      <c r="I1410" s="216"/>
    </row>
    <row r="1411">
      <c r="F1411" s="208"/>
      <c r="I1411" s="216"/>
    </row>
    <row r="1412">
      <c r="F1412" s="208"/>
      <c r="I1412" s="216"/>
    </row>
    <row r="1413">
      <c r="F1413" s="208"/>
      <c r="I1413" s="216"/>
    </row>
    <row r="1414">
      <c r="F1414" s="208"/>
      <c r="I1414" s="216"/>
    </row>
    <row r="1415">
      <c r="F1415" s="208"/>
      <c r="I1415" s="216"/>
    </row>
    <row r="1416">
      <c r="F1416" s="208"/>
      <c r="I1416" s="216"/>
    </row>
    <row r="1417">
      <c r="F1417" s="208"/>
      <c r="I1417" s="216"/>
    </row>
    <row r="1418">
      <c r="F1418" s="208"/>
      <c r="I1418" s="216"/>
    </row>
    <row r="1419">
      <c r="F1419" s="208"/>
      <c r="I1419" s="216"/>
    </row>
    <row r="1420">
      <c r="F1420" s="208"/>
      <c r="I1420" s="216"/>
    </row>
    <row r="1421">
      <c r="F1421" s="208"/>
      <c r="I1421" s="216"/>
    </row>
    <row r="1422">
      <c r="F1422" s="208"/>
      <c r="I1422" s="216"/>
    </row>
    <row r="1423">
      <c r="F1423" s="208"/>
      <c r="I1423" s="216"/>
    </row>
    <row r="1424">
      <c r="F1424" s="208"/>
      <c r="I1424" s="216"/>
    </row>
    <row r="1425">
      <c r="F1425" s="208"/>
      <c r="I1425" s="216"/>
    </row>
    <row r="1426">
      <c r="F1426" s="208"/>
      <c r="I1426" s="216"/>
    </row>
    <row r="1427">
      <c r="F1427" s="208"/>
      <c r="I1427" s="216"/>
    </row>
    <row r="1428">
      <c r="F1428" s="208"/>
      <c r="I1428" s="216"/>
    </row>
    <row r="1429">
      <c r="F1429" s="208"/>
      <c r="I1429" s="216"/>
    </row>
    <row r="1430">
      <c r="F1430" s="208"/>
      <c r="I1430" s="216"/>
    </row>
    <row r="1431">
      <c r="F1431" s="208"/>
      <c r="I1431" s="216"/>
    </row>
    <row r="1432">
      <c r="F1432" s="208"/>
      <c r="I1432" s="216"/>
    </row>
    <row r="1433">
      <c r="F1433" s="208"/>
      <c r="I1433" s="216"/>
    </row>
    <row r="1434">
      <c r="F1434" s="208"/>
      <c r="I1434" s="216"/>
    </row>
    <row r="1435">
      <c r="F1435" s="208"/>
      <c r="I1435" s="216"/>
    </row>
    <row r="1436">
      <c r="F1436" s="208"/>
      <c r="I1436" s="216"/>
    </row>
    <row r="1437">
      <c r="F1437" s="208"/>
      <c r="I1437" s="216"/>
    </row>
    <row r="1438">
      <c r="F1438" s="208"/>
      <c r="I1438" s="216"/>
    </row>
    <row r="1439">
      <c r="F1439" s="208"/>
      <c r="I1439" s="216"/>
    </row>
    <row r="1440">
      <c r="F1440" s="208"/>
      <c r="I1440" s="216"/>
    </row>
    <row r="1441">
      <c r="F1441" s="208"/>
      <c r="I1441" s="216"/>
    </row>
    <row r="1442">
      <c r="F1442" s="208"/>
      <c r="I1442" s="216"/>
    </row>
    <row r="1443">
      <c r="F1443" s="208"/>
      <c r="I1443" s="216"/>
    </row>
    <row r="1444">
      <c r="F1444" s="208"/>
      <c r="I1444" s="216"/>
    </row>
    <row r="1445">
      <c r="F1445" s="208"/>
      <c r="I1445" s="216"/>
    </row>
    <row r="1446">
      <c r="F1446" s="208"/>
      <c r="I1446" s="216"/>
    </row>
    <row r="1447">
      <c r="F1447" s="208"/>
      <c r="I1447" s="216"/>
    </row>
    <row r="1448">
      <c r="F1448" s="208"/>
      <c r="I1448" s="216"/>
    </row>
    <row r="1449">
      <c r="F1449" s="208"/>
      <c r="I1449" s="216"/>
    </row>
    <row r="1450">
      <c r="F1450" s="208"/>
      <c r="I1450" s="216"/>
    </row>
    <row r="1451">
      <c r="F1451" s="208"/>
      <c r="I1451" s="216"/>
    </row>
    <row r="1452">
      <c r="F1452" s="208"/>
      <c r="I1452" s="216"/>
    </row>
    <row r="1453">
      <c r="F1453" s="208"/>
      <c r="I1453" s="216"/>
    </row>
    <row r="1454">
      <c r="F1454" s="208"/>
      <c r="I1454" s="216"/>
    </row>
    <row r="1455">
      <c r="F1455" s="208"/>
      <c r="I1455" s="216"/>
    </row>
    <row r="1456">
      <c r="F1456" s="208"/>
      <c r="I1456" s="216"/>
    </row>
    <row r="1457">
      <c r="F1457" s="208"/>
      <c r="I1457" s="216"/>
    </row>
    <row r="1458">
      <c r="F1458" s="208"/>
      <c r="I1458" s="216"/>
    </row>
    <row r="1459">
      <c r="F1459" s="208"/>
      <c r="I1459" s="216"/>
    </row>
    <row r="1460">
      <c r="F1460" s="208"/>
      <c r="I1460" s="216"/>
    </row>
    <row r="1461">
      <c r="F1461" s="208"/>
      <c r="I1461" s="216"/>
    </row>
    <row r="1462">
      <c r="F1462" s="208"/>
      <c r="I1462" s="216"/>
    </row>
    <row r="1463">
      <c r="F1463" s="208"/>
      <c r="I1463" s="216"/>
    </row>
    <row r="1464">
      <c r="F1464" s="208"/>
      <c r="I1464" s="216"/>
    </row>
    <row r="1465">
      <c r="F1465" s="208"/>
      <c r="I1465" s="216"/>
    </row>
    <row r="1466">
      <c r="F1466" s="208"/>
      <c r="I1466" s="216"/>
    </row>
    <row r="1467">
      <c r="F1467" s="208"/>
      <c r="I1467" s="216"/>
    </row>
    <row r="1468">
      <c r="F1468" s="208"/>
      <c r="I1468" s="216"/>
    </row>
    <row r="1469">
      <c r="F1469" s="208"/>
      <c r="I1469" s="216"/>
    </row>
    <row r="1470">
      <c r="F1470" s="208"/>
      <c r="I1470" s="216"/>
    </row>
    <row r="1471">
      <c r="F1471" s="208"/>
      <c r="I1471" s="216"/>
    </row>
    <row r="1472">
      <c r="F1472" s="208"/>
      <c r="I1472" s="216"/>
    </row>
    <row r="1473">
      <c r="F1473" s="208"/>
      <c r="I1473" s="216"/>
    </row>
    <row r="1474">
      <c r="F1474" s="208"/>
      <c r="I1474" s="216"/>
    </row>
    <row r="1475">
      <c r="F1475" s="208"/>
      <c r="I1475" s="216"/>
    </row>
    <row r="1476">
      <c r="F1476" s="208"/>
      <c r="I1476" s="216"/>
    </row>
    <row r="1477">
      <c r="F1477" s="208"/>
      <c r="I1477" s="216"/>
    </row>
    <row r="1478">
      <c r="F1478" s="208"/>
      <c r="I1478" s="216"/>
    </row>
    <row r="1479">
      <c r="F1479" s="208"/>
      <c r="I1479" s="216"/>
    </row>
    <row r="1480">
      <c r="F1480" s="208"/>
      <c r="I1480" s="216"/>
    </row>
    <row r="1481">
      <c r="F1481" s="208"/>
      <c r="I1481" s="216"/>
    </row>
    <row r="1482">
      <c r="F1482" s="208"/>
      <c r="I1482" s="216"/>
    </row>
    <row r="1483">
      <c r="F1483" s="208"/>
      <c r="I1483" s="216"/>
    </row>
    <row r="1484">
      <c r="F1484" s="208"/>
      <c r="I1484" s="216"/>
    </row>
    <row r="1485">
      <c r="F1485" s="208"/>
      <c r="I1485" s="216"/>
    </row>
    <row r="1486">
      <c r="F1486" s="208"/>
      <c r="I1486" s="216"/>
    </row>
    <row r="1487">
      <c r="F1487" s="208"/>
      <c r="I1487" s="216"/>
    </row>
    <row r="1488">
      <c r="F1488" s="208"/>
      <c r="I1488" s="216"/>
    </row>
    <row r="1489">
      <c r="F1489" s="208"/>
      <c r="I1489" s="216"/>
    </row>
    <row r="1490">
      <c r="F1490" s="208"/>
      <c r="I1490" s="216"/>
    </row>
    <row r="1491">
      <c r="F1491" s="208"/>
      <c r="I1491" s="216"/>
    </row>
    <row r="1492">
      <c r="F1492" s="208"/>
      <c r="I1492" s="216"/>
    </row>
    <row r="1493">
      <c r="F1493" s="208"/>
      <c r="I1493" s="216"/>
    </row>
    <row r="1494">
      <c r="F1494" s="208"/>
      <c r="I1494" s="216"/>
    </row>
    <row r="1495">
      <c r="F1495" s="208"/>
      <c r="I1495" s="216"/>
    </row>
    <row r="1496">
      <c r="F1496" s="208"/>
      <c r="I1496" s="216"/>
    </row>
    <row r="1497">
      <c r="F1497" s="208"/>
      <c r="I1497" s="216"/>
    </row>
    <row r="1498">
      <c r="F1498" s="208"/>
      <c r="I1498" s="216"/>
    </row>
    <row r="1499">
      <c r="F1499" s="208"/>
      <c r="I1499" s="216"/>
    </row>
    <row r="1500">
      <c r="F1500" s="208"/>
      <c r="I1500" s="216"/>
    </row>
    <row r="1501">
      <c r="F1501" s="208"/>
      <c r="I1501" s="216"/>
    </row>
    <row r="1502">
      <c r="F1502" s="208"/>
      <c r="I1502" s="216"/>
    </row>
    <row r="1503">
      <c r="F1503" s="208"/>
      <c r="I1503" s="216"/>
    </row>
    <row r="1504">
      <c r="F1504" s="208"/>
      <c r="I1504" s="216"/>
    </row>
    <row r="1505">
      <c r="F1505" s="208"/>
      <c r="I1505" s="216"/>
    </row>
    <row r="1506">
      <c r="F1506" s="208"/>
      <c r="I1506" s="216"/>
    </row>
    <row r="1507">
      <c r="F1507" s="208"/>
      <c r="I1507" s="216"/>
    </row>
    <row r="1508">
      <c r="F1508" s="208"/>
      <c r="I1508" s="216"/>
    </row>
    <row r="1509">
      <c r="F1509" s="208"/>
      <c r="I1509" s="216"/>
    </row>
    <row r="1510">
      <c r="F1510" s="208"/>
      <c r="I1510" s="216"/>
    </row>
    <row r="1511">
      <c r="F1511" s="208"/>
      <c r="I1511" s="216"/>
    </row>
    <row r="1512">
      <c r="F1512" s="208"/>
      <c r="I1512" s="216"/>
    </row>
    <row r="1513">
      <c r="F1513" s="208"/>
      <c r="I1513" s="216"/>
    </row>
    <row r="1514">
      <c r="F1514" s="208"/>
      <c r="I1514" s="216"/>
    </row>
    <row r="1515">
      <c r="F1515" s="208"/>
      <c r="I1515" s="216"/>
    </row>
    <row r="1516">
      <c r="F1516" s="208"/>
      <c r="I1516" s="216"/>
    </row>
    <row r="1517">
      <c r="F1517" s="208"/>
      <c r="I1517" s="216"/>
    </row>
    <row r="1518">
      <c r="F1518" s="208"/>
      <c r="I1518" s="216"/>
    </row>
    <row r="1519">
      <c r="F1519" s="208"/>
      <c r="I1519" s="216"/>
    </row>
    <row r="1520">
      <c r="F1520" s="208"/>
      <c r="I1520" s="216"/>
    </row>
    <row r="1521">
      <c r="F1521" s="208"/>
      <c r="I1521" s="216"/>
    </row>
    <row r="1522">
      <c r="F1522" s="208"/>
      <c r="I1522" s="216"/>
    </row>
    <row r="1523">
      <c r="F1523" s="208"/>
      <c r="I1523" s="216"/>
    </row>
    <row r="1524">
      <c r="F1524" s="208"/>
      <c r="I1524" s="216"/>
    </row>
    <row r="1525">
      <c r="F1525" s="208"/>
      <c r="I1525" s="216"/>
    </row>
    <row r="1526">
      <c r="F1526" s="208"/>
      <c r="I1526" s="216"/>
    </row>
    <row r="1527">
      <c r="F1527" s="208"/>
      <c r="I1527" s="216"/>
    </row>
    <row r="1528">
      <c r="F1528" s="208"/>
      <c r="I1528" s="216"/>
    </row>
    <row r="1529">
      <c r="F1529" s="208"/>
      <c r="I1529" s="216"/>
    </row>
    <row r="1530">
      <c r="F1530" s="208"/>
      <c r="I1530" s="216"/>
    </row>
    <row r="1531">
      <c r="F1531" s="208"/>
      <c r="I1531" s="216"/>
    </row>
    <row r="1532">
      <c r="F1532" s="208"/>
      <c r="I1532" s="216"/>
    </row>
    <row r="1533">
      <c r="F1533" s="208"/>
      <c r="I1533" s="216"/>
    </row>
    <row r="1534">
      <c r="F1534" s="208"/>
      <c r="I1534" s="216"/>
    </row>
    <row r="1535">
      <c r="F1535" s="208"/>
      <c r="I1535" s="216"/>
    </row>
    <row r="1536">
      <c r="F1536" s="208"/>
      <c r="I1536" s="216"/>
    </row>
    <row r="1537">
      <c r="F1537" s="208"/>
      <c r="I1537" s="216"/>
    </row>
    <row r="1538">
      <c r="F1538" s="208"/>
      <c r="I1538" s="216"/>
    </row>
    <row r="1539">
      <c r="F1539" s="208"/>
      <c r="I1539" s="216"/>
    </row>
    <row r="1540">
      <c r="F1540" s="208"/>
      <c r="I1540" s="216"/>
    </row>
    <row r="1541">
      <c r="F1541" s="208"/>
      <c r="I1541" s="216"/>
    </row>
    <row r="1542">
      <c r="F1542" s="208"/>
      <c r="I1542" s="216"/>
    </row>
    <row r="1543">
      <c r="F1543" s="208"/>
      <c r="I1543" s="216"/>
    </row>
    <row r="1544">
      <c r="F1544" s="208"/>
      <c r="I1544" s="216"/>
    </row>
    <row r="1545">
      <c r="F1545" s="208"/>
      <c r="I1545" s="216"/>
    </row>
    <row r="1546">
      <c r="F1546" s="208"/>
      <c r="I1546" s="216"/>
    </row>
    <row r="1547">
      <c r="F1547" s="208"/>
      <c r="I1547" s="216"/>
    </row>
    <row r="1548">
      <c r="F1548" s="208"/>
      <c r="I1548" s="216"/>
    </row>
    <row r="1549">
      <c r="F1549" s="208"/>
      <c r="I1549" s="216"/>
    </row>
    <row r="1550">
      <c r="F1550" s="208"/>
      <c r="I1550" s="216"/>
    </row>
    <row r="1551">
      <c r="F1551" s="208"/>
      <c r="I1551" s="216"/>
    </row>
    <row r="1552">
      <c r="F1552" s="208"/>
      <c r="I1552" s="216"/>
    </row>
    <row r="1553">
      <c r="F1553" s="208"/>
      <c r="I1553" s="216"/>
    </row>
    <row r="1554">
      <c r="F1554" s="208"/>
      <c r="I1554" s="216"/>
    </row>
    <row r="1555">
      <c r="F1555" s="208"/>
      <c r="I1555" s="216"/>
    </row>
    <row r="1556">
      <c r="F1556" s="208"/>
      <c r="I1556" s="216"/>
    </row>
    <row r="1557">
      <c r="F1557" s="208"/>
      <c r="I1557" s="216"/>
    </row>
    <row r="1558">
      <c r="F1558" s="208"/>
      <c r="I1558" s="216"/>
    </row>
    <row r="1559">
      <c r="F1559" s="208"/>
      <c r="I1559" s="216"/>
    </row>
    <row r="1560">
      <c r="F1560" s="208"/>
      <c r="I1560" s="216"/>
    </row>
    <row r="1561">
      <c r="F1561" s="208"/>
      <c r="I1561" s="216"/>
    </row>
    <row r="1562">
      <c r="F1562" s="208"/>
      <c r="I1562" s="216"/>
    </row>
    <row r="1563">
      <c r="F1563" s="208"/>
      <c r="I1563" s="216"/>
    </row>
    <row r="1564">
      <c r="F1564" s="208"/>
      <c r="I1564" s="216"/>
    </row>
    <row r="1565">
      <c r="F1565" s="208"/>
      <c r="I1565" s="216"/>
    </row>
    <row r="1566">
      <c r="F1566" s="208"/>
      <c r="I1566" s="216"/>
    </row>
    <row r="1567">
      <c r="F1567" s="208"/>
      <c r="I1567" s="216"/>
    </row>
    <row r="1568">
      <c r="F1568" s="208"/>
      <c r="I1568" s="216"/>
    </row>
    <row r="1569">
      <c r="F1569" s="208"/>
      <c r="I1569" s="216"/>
    </row>
    <row r="1570">
      <c r="F1570" s="208"/>
      <c r="I1570" s="216"/>
    </row>
    <row r="1571">
      <c r="F1571" s="208"/>
      <c r="I1571" s="216"/>
    </row>
    <row r="1572">
      <c r="F1572" s="208"/>
      <c r="I1572" s="216"/>
    </row>
    <row r="1573">
      <c r="F1573" s="208"/>
      <c r="I1573" s="216"/>
    </row>
    <row r="1574">
      <c r="F1574" s="208"/>
      <c r="I1574" s="216"/>
    </row>
    <row r="1575">
      <c r="F1575" s="208"/>
      <c r="I1575" s="216"/>
    </row>
    <row r="1576">
      <c r="F1576" s="208"/>
      <c r="I1576" s="216"/>
    </row>
    <row r="1577">
      <c r="F1577" s="208"/>
      <c r="I1577" s="216"/>
    </row>
    <row r="1578">
      <c r="F1578" s="208"/>
      <c r="I1578" s="216"/>
    </row>
    <row r="1579">
      <c r="F1579" s="208"/>
      <c r="I1579" s="216"/>
    </row>
    <row r="1580">
      <c r="F1580" s="208"/>
      <c r="I1580" s="216"/>
    </row>
    <row r="1581">
      <c r="F1581" s="208"/>
      <c r="I1581" s="216"/>
    </row>
    <row r="1582">
      <c r="F1582" s="208"/>
      <c r="I1582" s="216"/>
    </row>
    <row r="1583">
      <c r="F1583" s="208"/>
      <c r="I1583" s="216"/>
    </row>
    <row r="1584">
      <c r="F1584" s="208"/>
      <c r="I1584" s="216"/>
    </row>
    <row r="1585">
      <c r="F1585" s="208"/>
      <c r="I1585" s="216"/>
    </row>
  </sheetData>
  <mergeCells count="609">
    <mergeCell ref="C17:D17"/>
    <mergeCell ref="E17:F17"/>
    <mergeCell ref="G17:H17"/>
    <mergeCell ref="K17:L17"/>
    <mergeCell ref="M17:N17"/>
    <mergeCell ref="O17:P17"/>
    <mergeCell ref="Q17:R17"/>
    <mergeCell ref="A17:B17"/>
    <mergeCell ref="A21:B21"/>
    <mergeCell ref="C21:D21"/>
    <mergeCell ref="E21:F21"/>
    <mergeCell ref="G21:H21"/>
    <mergeCell ref="K21:L21"/>
    <mergeCell ref="M21:N21"/>
    <mergeCell ref="M3:N4"/>
    <mergeCell ref="O3:P4"/>
    <mergeCell ref="K5:L5"/>
    <mergeCell ref="M5:N5"/>
    <mergeCell ref="O5:P5"/>
    <mergeCell ref="Q5:R5"/>
    <mergeCell ref="A1:H2"/>
    <mergeCell ref="K1:R2"/>
    <mergeCell ref="C3:D4"/>
    <mergeCell ref="E3:F4"/>
    <mergeCell ref="G3:H4"/>
    <mergeCell ref="K3:L4"/>
    <mergeCell ref="Q3:R4"/>
    <mergeCell ref="E9:F9"/>
    <mergeCell ref="G9:H9"/>
    <mergeCell ref="K9:L9"/>
    <mergeCell ref="M9:N9"/>
    <mergeCell ref="O9:P9"/>
    <mergeCell ref="Q9:R9"/>
    <mergeCell ref="A13:B13"/>
    <mergeCell ref="C13:D13"/>
    <mergeCell ref="E13:F13"/>
    <mergeCell ref="G13:H13"/>
    <mergeCell ref="K13:L13"/>
    <mergeCell ref="M13:N13"/>
    <mergeCell ref="O13:P13"/>
    <mergeCell ref="Q13:R13"/>
    <mergeCell ref="A3:B4"/>
    <mergeCell ref="A5:B5"/>
    <mergeCell ref="C5:D5"/>
    <mergeCell ref="E5:F5"/>
    <mergeCell ref="G5:H5"/>
    <mergeCell ref="A9:B9"/>
    <mergeCell ref="C9:D9"/>
    <mergeCell ref="O21:P21"/>
    <mergeCell ref="Q21:R21"/>
    <mergeCell ref="A25:B25"/>
    <mergeCell ref="C25:D25"/>
    <mergeCell ref="E25:F25"/>
    <mergeCell ref="K25:L25"/>
    <mergeCell ref="M25:N25"/>
    <mergeCell ref="O25:P25"/>
    <mergeCell ref="Q25:R25"/>
    <mergeCell ref="G25:H25"/>
    <mergeCell ref="A30:H31"/>
    <mergeCell ref="A32:B33"/>
    <mergeCell ref="C32:D33"/>
    <mergeCell ref="E32:F33"/>
    <mergeCell ref="G32:H33"/>
    <mergeCell ref="A34:B34"/>
    <mergeCell ref="G34:H34"/>
    <mergeCell ref="C34:D34"/>
    <mergeCell ref="E34:F34"/>
    <mergeCell ref="A38:B38"/>
    <mergeCell ref="C38:D38"/>
    <mergeCell ref="E38:F38"/>
    <mergeCell ref="G38:H38"/>
    <mergeCell ref="A42:B42"/>
    <mergeCell ref="G42:H42"/>
    <mergeCell ref="C42:D42"/>
    <mergeCell ref="E42:F42"/>
    <mergeCell ref="A46:B46"/>
    <mergeCell ref="C46:D46"/>
    <mergeCell ref="E46:F46"/>
    <mergeCell ref="G46:H46"/>
    <mergeCell ref="A50:B50"/>
    <mergeCell ref="G50:H50"/>
    <mergeCell ref="C50:D50"/>
    <mergeCell ref="E50:F50"/>
    <mergeCell ref="A54:B54"/>
    <mergeCell ref="C54:D54"/>
    <mergeCell ref="E54:F54"/>
    <mergeCell ref="G54:H54"/>
    <mergeCell ref="A59:H60"/>
    <mergeCell ref="A61:B62"/>
    <mergeCell ref="C61:D62"/>
    <mergeCell ref="E61:F62"/>
    <mergeCell ref="G61:H62"/>
    <mergeCell ref="C63:D63"/>
    <mergeCell ref="E63:F63"/>
    <mergeCell ref="G63:H63"/>
    <mergeCell ref="E71:F71"/>
    <mergeCell ref="G71:H71"/>
    <mergeCell ref="A63:B63"/>
    <mergeCell ref="A67:B67"/>
    <mergeCell ref="C67:D67"/>
    <mergeCell ref="E67:F67"/>
    <mergeCell ref="G67:H67"/>
    <mergeCell ref="A71:B71"/>
    <mergeCell ref="C71:D71"/>
    <mergeCell ref="A119:B120"/>
    <mergeCell ref="C119:D120"/>
    <mergeCell ref="E119:F120"/>
    <mergeCell ref="G119:H120"/>
    <mergeCell ref="C121:D121"/>
    <mergeCell ref="E121:F121"/>
    <mergeCell ref="G121:H121"/>
    <mergeCell ref="A121:B121"/>
    <mergeCell ref="A125:B125"/>
    <mergeCell ref="C125:D125"/>
    <mergeCell ref="E125:F125"/>
    <mergeCell ref="G125:H125"/>
    <mergeCell ref="A129:B129"/>
    <mergeCell ref="C129:D129"/>
    <mergeCell ref="E129:F129"/>
    <mergeCell ref="G129:H129"/>
    <mergeCell ref="A133:B133"/>
    <mergeCell ref="C133:D133"/>
    <mergeCell ref="E133:F133"/>
    <mergeCell ref="G133:H133"/>
    <mergeCell ref="A137:B137"/>
    <mergeCell ref="G137:H137"/>
    <mergeCell ref="C137:D137"/>
    <mergeCell ref="E137:F137"/>
    <mergeCell ref="A141:B141"/>
    <mergeCell ref="C141:D141"/>
    <mergeCell ref="E141:F141"/>
    <mergeCell ref="G141:H141"/>
    <mergeCell ref="A146:H147"/>
    <mergeCell ref="A148:B149"/>
    <mergeCell ref="C148:D149"/>
    <mergeCell ref="E148:F149"/>
    <mergeCell ref="G148:H149"/>
    <mergeCell ref="C150:D150"/>
    <mergeCell ref="E150:F150"/>
    <mergeCell ref="G150:H150"/>
    <mergeCell ref="A150:B150"/>
    <mergeCell ref="A154:B154"/>
    <mergeCell ref="C154:D154"/>
    <mergeCell ref="E154:F154"/>
    <mergeCell ref="G154:H154"/>
    <mergeCell ref="A158:B158"/>
    <mergeCell ref="C158:D158"/>
    <mergeCell ref="A177:B178"/>
    <mergeCell ref="C177:D178"/>
    <mergeCell ref="E177:F178"/>
    <mergeCell ref="G177:H178"/>
    <mergeCell ref="C179:D179"/>
    <mergeCell ref="E179:F179"/>
    <mergeCell ref="G179:H179"/>
    <mergeCell ref="A179:B179"/>
    <mergeCell ref="A183:B183"/>
    <mergeCell ref="C183:D183"/>
    <mergeCell ref="E183:F183"/>
    <mergeCell ref="G183:H183"/>
    <mergeCell ref="A187:B187"/>
    <mergeCell ref="C187:D187"/>
    <mergeCell ref="E158:F158"/>
    <mergeCell ref="G158:H158"/>
    <mergeCell ref="A162:B162"/>
    <mergeCell ref="C162:D162"/>
    <mergeCell ref="E162:F162"/>
    <mergeCell ref="G162:H162"/>
    <mergeCell ref="A166:B166"/>
    <mergeCell ref="G166:H166"/>
    <mergeCell ref="C166:D166"/>
    <mergeCell ref="E166:F166"/>
    <mergeCell ref="A170:B170"/>
    <mergeCell ref="C170:D170"/>
    <mergeCell ref="E170:F170"/>
    <mergeCell ref="G170:H170"/>
    <mergeCell ref="A175:H176"/>
    <mergeCell ref="E187:F187"/>
    <mergeCell ref="G187:H187"/>
    <mergeCell ref="A191:B191"/>
    <mergeCell ref="C191:D191"/>
    <mergeCell ref="E191:F191"/>
    <mergeCell ref="G191:H191"/>
    <mergeCell ref="A195:B195"/>
    <mergeCell ref="G195:H195"/>
    <mergeCell ref="C195:D195"/>
    <mergeCell ref="E195:F195"/>
    <mergeCell ref="A199:B199"/>
    <mergeCell ref="C199:D199"/>
    <mergeCell ref="E199:F199"/>
    <mergeCell ref="G199:H199"/>
    <mergeCell ref="A204:H205"/>
    <mergeCell ref="A206:B207"/>
    <mergeCell ref="C206:D207"/>
    <mergeCell ref="E206:F207"/>
    <mergeCell ref="G206:H207"/>
    <mergeCell ref="C208:D208"/>
    <mergeCell ref="E208:F208"/>
    <mergeCell ref="G208:H208"/>
    <mergeCell ref="A208:B208"/>
    <mergeCell ref="A212:B212"/>
    <mergeCell ref="C212:D212"/>
    <mergeCell ref="E212:F212"/>
    <mergeCell ref="G212:H212"/>
    <mergeCell ref="A216:B216"/>
    <mergeCell ref="C216:D216"/>
    <mergeCell ref="E216:F216"/>
    <mergeCell ref="G216:H216"/>
    <mergeCell ref="A220:B220"/>
    <mergeCell ref="C220:D220"/>
    <mergeCell ref="E220:F220"/>
    <mergeCell ref="G220:H220"/>
    <mergeCell ref="A224:B224"/>
    <mergeCell ref="G224:H224"/>
    <mergeCell ref="C224:D224"/>
    <mergeCell ref="E224:F224"/>
    <mergeCell ref="A228:B228"/>
    <mergeCell ref="C228:D228"/>
    <mergeCell ref="E228:F228"/>
    <mergeCell ref="G228:H228"/>
    <mergeCell ref="A233:H234"/>
    <mergeCell ref="A235:B236"/>
    <mergeCell ref="C235:D236"/>
    <mergeCell ref="E235:F236"/>
    <mergeCell ref="G235:H236"/>
    <mergeCell ref="C237:D237"/>
    <mergeCell ref="E237:F237"/>
    <mergeCell ref="G237:H237"/>
    <mergeCell ref="A237:B237"/>
    <mergeCell ref="A241:B241"/>
    <mergeCell ref="C241:D241"/>
    <mergeCell ref="E241:F241"/>
    <mergeCell ref="G241:H241"/>
    <mergeCell ref="A245:B245"/>
    <mergeCell ref="C245:D245"/>
    <mergeCell ref="E245:F245"/>
    <mergeCell ref="G245:H245"/>
    <mergeCell ref="A249:B249"/>
    <mergeCell ref="C249:D249"/>
    <mergeCell ref="E249:F249"/>
    <mergeCell ref="G249:H249"/>
    <mergeCell ref="A253:B253"/>
    <mergeCell ref="G253:H253"/>
    <mergeCell ref="C253:D253"/>
    <mergeCell ref="E253:F253"/>
    <mergeCell ref="A257:B257"/>
    <mergeCell ref="C257:D257"/>
    <mergeCell ref="E257:F257"/>
    <mergeCell ref="G257:H257"/>
    <mergeCell ref="A262:H263"/>
    <mergeCell ref="A264:B265"/>
    <mergeCell ref="C264:D265"/>
    <mergeCell ref="E264:F265"/>
    <mergeCell ref="G264:H265"/>
    <mergeCell ref="C266:D266"/>
    <mergeCell ref="E266:F266"/>
    <mergeCell ref="G266:H266"/>
    <mergeCell ref="A266:B266"/>
    <mergeCell ref="A270:B270"/>
    <mergeCell ref="C270:D270"/>
    <mergeCell ref="E270:F270"/>
    <mergeCell ref="G270:H270"/>
    <mergeCell ref="A274:B274"/>
    <mergeCell ref="C274:D274"/>
    <mergeCell ref="E361:F361"/>
    <mergeCell ref="G361:H361"/>
    <mergeCell ref="A365:B365"/>
    <mergeCell ref="C365:D365"/>
    <mergeCell ref="E365:F365"/>
    <mergeCell ref="G365:H365"/>
    <mergeCell ref="A369:B369"/>
    <mergeCell ref="G369:H369"/>
    <mergeCell ref="C369:D369"/>
    <mergeCell ref="E369:F369"/>
    <mergeCell ref="A373:B373"/>
    <mergeCell ref="C373:D373"/>
    <mergeCell ref="E373:F373"/>
    <mergeCell ref="G373:H373"/>
    <mergeCell ref="A378:H379"/>
    <mergeCell ref="A75:B75"/>
    <mergeCell ref="C75:D75"/>
    <mergeCell ref="E75:F75"/>
    <mergeCell ref="G75:H75"/>
    <mergeCell ref="C79:D79"/>
    <mergeCell ref="E79:F79"/>
    <mergeCell ref="G79:H79"/>
    <mergeCell ref="C90:D91"/>
    <mergeCell ref="E90:F91"/>
    <mergeCell ref="C92:D92"/>
    <mergeCell ref="E92:F92"/>
    <mergeCell ref="G92:H92"/>
    <mergeCell ref="A79:B79"/>
    <mergeCell ref="A83:B83"/>
    <mergeCell ref="C83:D83"/>
    <mergeCell ref="E83:F83"/>
    <mergeCell ref="G83:H83"/>
    <mergeCell ref="A88:H89"/>
    <mergeCell ref="G90:H91"/>
    <mergeCell ref="A90:B91"/>
    <mergeCell ref="A92:B92"/>
    <mergeCell ref="A96:B96"/>
    <mergeCell ref="C96:D96"/>
    <mergeCell ref="E96:F96"/>
    <mergeCell ref="G96:H96"/>
    <mergeCell ref="A100:B100"/>
    <mergeCell ref="G100:H100"/>
    <mergeCell ref="C100:D100"/>
    <mergeCell ref="E100:F100"/>
    <mergeCell ref="A104:B104"/>
    <mergeCell ref="C104:D104"/>
    <mergeCell ref="E104:F104"/>
    <mergeCell ref="G104:H104"/>
    <mergeCell ref="A108:B108"/>
    <mergeCell ref="G108:H108"/>
    <mergeCell ref="C108:D108"/>
    <mergeCell ref="E108:F108"/>
    <mergeCell ref="A112:B112"/>
    <mergeCell ref="C112:D112"/>
    <mergeCell ref="E112:F112"/>
    <mergeCell ref="G112:H112"/>
    <mergeCell ref="A117:H118"/>
    <mergeCell ref="E390:F390"/>
    <mergeCell ref="G390:H390"/>
    <mergeCell ref="C419:D419"/>
    <mergeCell ref="E419:F419"/>
    <mergeCell ref="A423:B423"/>
    <mergeCell ref="C423:D423"/>
    <mergeCell ref="E423:F423"/>
    <mergeCell ref="G423:H423"/>
    <mergeCell ref="A427:B427"/>
    <mergeCell ref="G427:H427"/>
    <mergeCell ref="C427:D427"/>
    <mergeCell ref="E427:F427"/>
    <mergeCell ref="A431:B431"/>
    <mergeCell ref="C431:D431"/>
    <mergeCell ref="E431:F431"/>
    <mergeCell ref="G431:H431"/>
    <mergeCell ref="A436:H437"/>
    <mergeCell ref="A380:B381"/>
    <mergeCell ref="C380:D381"/>
    <mergeCell ref="E380:F381"/>
    <mergeCell ref="G380:H381"/>
    <mergeCell ref="C382:D382"/>
    <mergeCell ref="E382:F382"/>
    <mergeCell ref="G382:H382"/>
    <mergeCell ref="A382:B382"/>
    <mergeCell ref="A386:B386"/>
    <mergeCell ref="C386:D386"/>
    <mergeCell ref="E386:F386"/>
    <mergeCell ref="G386:H386"/>
    <mergeCell ref="A390:B390"/>
    <mergeCell ref="C390:D390"/>
    <mergeCell ref="A394:B394"/>
    <mergeCell ref="C394:D394"/>
    <mergeCell ref="E394:F394"/>
    <mergeCell ref="G394:H394"/>
    <mergeCell ref="C398:D398"/>
    <mergeCell ref="E398:F398"/>
    <mergeCell ref="G398:H398"/>
    <mergeCell ref="C409:D410"/>
    <mergeCell ref="E409:F410"/>
    <mergeCell ref="C411:D411"/>
    <mergeCell ref="E411:F411"/>
    <mergeCell ref="G411:H411"/>
    <mergeCell ref="A398:B398"/>
    <mergeCell ref="A402:B402"/>
    <mergeCell ref="C402:D402"/>
    <mergeCell ref="E402:F402"/>
    <mergeCell ref="G402:H402"/>
    <mergeCell ref="A407:H408"/>
    <mergeCell ref="G409:H410"/>
    <mergeCell ref="A409:B410"/>
    <mergeCell ref="A411:B411"/>
    <mergeCell ref="A415:B415"/>
    <mergeCell ref="C415:D415"/>
    <mergeCell ref="E415:F415"/>
    <mergeCell ref="G415:H415"/>
    <mergeCell ref="A419:B419"/>
    <mergeCell ref="G419:H419"/>
    <mergeCell ref="E448:F448"/>
    <mergeCell ref="G448:H448"/>
    <mergeCell ref="C477:D477"/>
    <mergeCell ref="E477:F477"/>
    <mergeCell ref="A481:B481"/>
    <mergeCell ref="C481:D481"/>
    <mergeCell ref="E481:F481"/>
    <mergeCell ref="G481:H481"/>
    <mergeCell ref="A485:B485"/>
    <mergeCell ref="G485:H485"/>
    <mergeCell ref="C485:D485"/>
    <mergeCell ref="E485:F485"/>
    <mergeCell ref="A489:B489"/>
    <mergeCell ref="C489:D489"/>
    <mergeCell ref="E489:F489"/>
    <mergeCell ref="G489:H489"/>
    <mergeCell ref="A494:H495"/>
    <mergeCell ref="A438:B439"/>
    <mergeCell ref="C438:D439"/>
    <mergeCell ref="E438:F439"/>
    <mergeCell ref="G438:H439"/>
    <mergeCell ref="C440:D440"/>
    <mergeCell ref="E440:F440"/>
    <mergeCell ref="G440:H440"/>
    <mergeCell ref="A440:B440"/>
    <mergeCell ref="A444:B444"/>
    <mergeCell ref="C444:D444"/>
    <mergeCell ref="E444:F444"/>
    <mergeCell ref="G444:H444"/>
    <mergeCell ref="A448:B448"/>
    <mergeCell ref="C448:D448"/>
    <mergeCell ref="A452:B452"/>
    <mergeCell ref="C452:D452"/>
    <mergeCell ref="E452:F452"/>
    <mergeCell ref="G452:H452"/>
    <mergeCell ref="C456:D456"/>
    <mergeCell ref="E456:F456"/>
    <mergeCell ref="G456:H456"/>
    <mergeCell ref="C467:D468"/>
    <mergeCell ref="E467:F468"/>
    <mergeCell ref="C469:D469"/>
    <mergeCell ref="E469:F469"/>
    <mergeCell ref="G469:H469"/>
    <mergeCell ref="A456:B456"/>
    <mergeCell ref="A460:B460"/>
    <mergeCell ref="C460:D460"/>
    <mergeCell ref="E460:F460"/>
    <mergeCell ref="G460:H460"/>
    <mergeCell ref="A465:H466"/>
    <mergeCell ref="G467:H468"/>
    <mergeCell ref="A467:B468"/>
    <mergeCell ref="A469:B469"/>
    <mergeCell ref="A473:B473"/>
    <mergeCell ref="C473:D473"/>
    <mergeCell ref="E473:F473"/>
    <mergeCell ref="G473:H473"/>
    <mergeCell ref="A477:B477"/>
    <mergeCell ref="G477:H477"/>
    <mergeCell ref="E506:F506"/>
    <mergeCell ref="G506:H506"/>
    <mergeCell ref="C535:D535"/>
    <mergeCell ref="E535:F535"/>
    <mergeCell ref="A539:B539"/>
    <mergeCell ref="C539:D539"/>
    <mergeCell ref="E539:F539"/>
    <mergeCell ref="G539:H539"/>
    <mergeCell ref="A543:B543"/>
    <mergeCell ref="G543:H543"/>
    <mergeCell ref="C543:D543"/>
    <mergeCell ref="E543:F543"/>
    <mergeCell ref="A547:B547"/>
    <mergeCell ref="C547:D547"/>
    <mergeCell ref="E547:F547"/>
    <mergeCell ref="G547:H547"/>
    <mergeCell ref="A552:H553"/>
    <mergeCell ref="A496:B497"/>
    <mergeCell ref="C496:D497"/>
    <mergeCell ref="E496:F497"/>
    <mergeCell ref="G496:H497"/>
    <mergeCell ref="C498:D498"/>
    <mergeCell ref="E498:F498"/>
    <mergeCell ref="G498:H498"/>
    <mergeCell ref="A498:B498"/>
    <mergeCell ref="A502:B502"/>
    <mergeCell ref="C502:D502"/>
    <mergeCell ref="E502:F502"/>
    <mergeCell ref="G502:H502"/>
    <mergeCell ref="A506:B506"/>
    <mergeCell ref="C506:D506"/>
    <mergeCell ref="A510:B510"/>
    <mergeCell ref="C510:D510"/>
    <mergeCell ref="E510:F510"/>
    <mergeCell ref="G510:H510"/>
    <mergeCell ref="C514:D514"/>
    <mergeCell ref="E514:F514"/>
    <mergeCell ref="G514:H514"/>
    <mergeCell ref="C525:D526"/>
    <mergeCell ref="E525:F526"/>
    <mergeCell ref="C527:D527"/>
    <mergeCell ref="E527:F527"/>
    <mergeCell ref="G527:H527"/>
    <mergeCell ref="A514:B514"/>
    <mergeCell ref="A518:B518"/>
    <mergeCell ref="C518:D518"/>
    <mergeCell ref="E518:F518"/>
    <mergeCell ref="G518:H518"/>
    <mergeCell ref="A523:H524"/>
    <mergeCell ref="G525:H526"/>
    <mergeCell ref="A525:B526"/>
    <mergeCell ref="A527:B527"/>
    <mergeCell ref="A531:B531"/>
    <mergeCell ref="C531:D531"/>
    <mergeCell ref="E531:F531"/>
    <mergeCell ref="G531:H531"/>
    <mergeCell ref="A535:B535"/>
    <mergeCell ref="G535:H535"/>
    <mergeCell ref="E564:F564"/>
    <mergeCell ref="G564:H564"/>
    <mergeCell ref="E274:F274"/>
    <mergeCell ref="G274:H274"/>
    <mergeCell ref="A278:B278"/>
    <mergeCell ref="C278:D278"/>
    <mergeCell ref="E278:F278"/>
    <mergeCell ref="G278:H278"/>
    <mergeCell ref="A282:B282"/>
    <mergeCell ref="G282:H282"/>
    <mergeCell ref="C282:D282"/>
    <mergeCell ref="E282:F282"/>
    <mergeCell ref="A286:B286"/>
    <mergeCell ref="C286:D286"/>
    <mergeCell ref="E286:F286"/>
    <mergeCell ref="G286:H286"/>
    <mergeCell ref="A291:H292"/>
    <mergeCell ref="A293:B294"/>
    <mergeCell ref="C293:D294"/>
    <mergeCell ref="E293:F294"/>
    <mergeCell ref="G293:H294"/>
    <mergeCell ref="C295:D295"/>
    <mergeCell ref="E295:F295"/>
    <mergeCell ref="G295:H295"/>
    <mergeCell ref="A295:B295"/>
    <mergeCell ref="A299:B299"/>
    <mergeCell ref="C299:D299"/>
    <mergeCell ref="E299:F299"/>
    <mergeCell ref="G299:H299"/>
    <mergeCell ref="A303:B303"/>
    <mergeCell ref="C303:D303"/>
    <mergeCell ref="E303:F303"/>
    <mergeCell ref="G303:H303"/>
    <mergeCell ref="A307:B307"/>
    <mergeCell ref="C307:D307"/>
    <mergeCell ref="E307:F307"/>
    <mergeCell ref="G307:H307"/>
    <mergeCell ref="A311:B311"/>
    <mergeCell ref="G311:H311"/>
    <mergeCell ref="C311:D311"/>
    <mergeCell ref="E311:F311"/>
    <mergeCell ref="A315:B315"/>
    <mergeCell ref="C315:D315"/>
    <mergeCell ref="E315:F315"/>
    <mergeCell ref="G315:H315"/>
    <mergeCell ref="A320:H321"/>
    <mergeCell ref="A322:B323"/>
    <mergeCell ref="C322:D323"/>
    <mergeCell ref="E322:F323"/>
    <mergeCell ref="G322:H323"/>
    <mergeCell ref="C324:D324"/>
    <mergeCell ref="E324:F324"/>
    <mergeCell ref="G324:H324"/>
    <mergeCell ref="A324:B324"/>
    <mergeCell ref="A328:B328"/>
    <mergeCell ref="C328:D328"/>
    <mergeCell ref="E328:F328"/>
    <mergeCell ref="G328:H328"/>
    <mergeCell ref="A332:B332"/>
    <mergeCell ref="C332:D332"/>
    <mergeCell ref="E332:F332"/>
    <mergeCell ref="G332:H332"/>
    <mergeCell ref="A336:B336"/>
    <mergeCell ref="C336:D336"/>
    <mergeCell ref="E336:F336"/>
    <mergeCell ref="G336:H336"/>
    <mergeCell ref="A340:B340"/>
    <mergeCell ref="G340:H340"/>
    <mergeCell ref="C340:D340"/>
    <mergeCell ref="E340:F340"/>
    <mergeCell ref="A344:B344"/>
    <mergeCell ref="C344:D344"/>
    <mergeCell ref="E344:F344"/>
    <mergeCell ref="G344:H344"/>
    <mergeCell ref="A349:H350"/>
    <mergeCell ref="A351:B352"/>
    <mergeCell ref="C351:D352"/>
    <mergeCell ref="E351:F352"/>
    <mergeCell ref="G351:H352"/>
    <mergeCell ref="C353:D353"/>
    <mergeCell ref="E353:F353"/>
    <mergeCell ref="G353:H353"/>
    <mergeCell ref="A353:B353"/>
    <mergeCell ref="A357:B357"/>
    <mergeCell ref="C357:D357"/>
    <mergeCell ref="E357:F357"/>
    <mergeCell ref="G357:H357"/>
    <mergeCell ref="A361:B361"/>
    <mergeCell ref="C361:D361"/>
    <mergeCell ref="A554:B555"/>
    <mergeCell ref="C554:D555"/>
    <mergeCell ref="E554:F555"/>
    <mergeCell ref="G554:H555"/>
    <mergeCell ref="C556:D556"/>
    <mergeCell ref="E556:F556"/>
    <mergeCell ref="G556:H556"/>
    <mergeCell ref="A556:B556"/>
    <mergeCell ref="A560:B560"/>
    <mergeCell ref="C560:D560"/>
    <mergeCell ref="E560:F560"/>
    <mergeCell ref="G560:H560"/>
    <mergeCell ref="A564:B564"/>
    <mergeCell ref="C564:D564"/>
    <mergeCell ref="A572:B572"/>
    <mergeCell ref="A576:B576"/>
    <mergeCell ref="C576:D576"/>
    <mergeCell ref="E576:F576"/>
    <mergeCell ref="G576:H576"/>
    <mergeCell ref="A568:B568"/>
    <mergeCell ref="C568:D568"/>
    <mergeCell ref="E568:F568"/>
    <mergeCell ref="G568:H568"/>
    <mergeCell ref="C572:D572"/>
    <mergeCell ref="E572:F572"/>
    <mergeCell ref="G572:H57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7.71"/>
    <col customWidth="1" min="3" max="3" width="5.0"/>
    <col customWidth="1" min="4" max="4" width="1.57"/>
    <col customWidth="1" min="5" max="5" width="7.86"/>
    <col customWidth="1" min="6" max="6" width="12.0"/>
    <col customWidth="1" min="7" max="7" width="6.71"/>
    <col customWidth="1" min="8" max="8" width="12.86"/>
    <col customWidth="1" min="9" max="9" width="43.29"/>
    <col customWidth="1" min="10" max="26" width="8.71"/>
  </cols>
  <sheetData>
    <row r="1" ht="17.25" customHeight="1">
      <c r="A1" s="251"/>
      <c r="B1" s="252"/>
      <c r="C1" s="252"/>
      <c r="D1" s="252"/>
      <c r="E1" s="253"/>
      <c r="F1" s="253"/>
      <c r="G1" s="253"/>
      <c r="H1" s="253"/>
      <c r="I1" s="253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 ht="17.25" customHeight="1">
      <c r="A2" s="251"/>
      <c r="B2" s="254"/>
      <c r="C2" s="252"/>
      <c r="D2" s="252"/>
      <c r="E2" s="253"/>
      <c r="F2" s="253"/>
      <c r="G2" s="253"/>
      <c r="H2" s="253"/>
      <c r="I2" s="253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 ht="17.25" customHeight="1">
      <c r="A3" s="251"/>
      <c r="B3" s="254"/>
      <c r="C3" s="252"/>
      <c r="D3" s="252"/>
      <c r="E3" s="253"/>
      <c r="F3" s="253"/>
      <c r="G3" s="253"/>
      <c r="H3" s="253"/>
      <c r="I3" s="253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 ht="17.25" customHeight="1">
      <c r="A4" s="251"/>
      <c r="B4" s="254"/>
      <c r="C4" s="252"/>
      <c r="D4" s="252"/>
      <c r="E4" s="253"/>
      <c r="F4" s="253"/>
      <c r="G4" s="253"/>
      <c r="H4" s="253"/>
      <c r="I4" s="253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 ht="17.25" customHeight="1">
      <c r="A5" s="251"/>
      <c r="B5" s="254"/>
      <c r="C5" s="252"/>
      <c r="D5" s="252"/>
      <c r="E5" s="253"/>
      <c r="F5" s="253"/>
      <c r="G5" s="253"/>
      <c r="H5" s="253"/>
      <c r="I5" s="253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 ht="17.25" customHeight="1">
      <c r="A6" s="251"/>
      <c r="B6" s="254"/>
      <c r="C6" s="252"/>
      <c r="D6" s="252"/>
      <c r="E6" s="253"/>
      <c r="F6" s="253"/>
      <c r="G6" s="253"/>
      <c r="H6" s="253"/>
      <c r="I6" s="253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 ht="17.25" customHeight="1">
      <c r="A7" s="251"/>
      <c r="B7" s="255"/>
      <c r="C7" s="255"/>
      <c r="D7" s="255"/>
      <c r="E7" s="255"/>
      <c r="F7" s="255"/>
      <c r="G7" s="255"/>
      <c r="H7" s="255"/>
      <c r="I7" s="255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 ht="17.25" customHeight="1">
      <c r="A8" s="251"/>
      <c r="B8" s="256" t="s">
        <v>64</v>
      </c>
      <c r="C8" s="257"/>
      <c r="D8" s="251" t="str">
        <f>NOTAS!B7</f>
        <v/>
      </c>
      <c r="E8" s="251"/>
      <c r="F8" s="258"/>
      <c r="G8" s="258"/>
      <c r="H8" s="256" t="s">
        <v>65</v>
      </c>
      <c r="I8" s="251" t="str">
        <f>(NOTAS!$B$4)</f>
        <v/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 ht="17.25" customHeight="1">
      <c r="A9" s="251"/>
      <c r="B9" s="259" t="s">
        <v>66</v>
      </c>
      <c r="D9" s="253" t="str">
        <f>NOTAS!$C$5</f>
        <v/>
      </c>
      <c r="E9" s="252"/>
      <c r="F9" s="258"/>
      <c r="G9" s="258"/>
      <c r="H9" s="259" t="s">
        <v>67</v>
      </c>
      <c r="I9" s="253" t="str">
        <f>(NOTAS!$B$3)</f>
        <v>Carlos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 ht="17.25" customHeight="1">
      <c r="A10" s="251"/>
      <c r="B10" s="256" t="s">
        <v>68</v>
      </c>
      <c r="C10" s="260"/>
      <c r="D10" s="253">
        <f>NOTAS!$AT$3</f>
        <v>36</v>
      </c>
      <c r="F10" s="258"/>
      <c r="G10" s="258"/>
      <c r="H10" s="259" t="s">
        <v>69</v>
      </c>
      <c r="I10" s="253" t="str">
        <f>VLOOKUP(D8,NOTAS!$B$7:$AT$26,45,0)</f>
        <v>#N/A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 ht="17.25" customHeight="1">
      <c r="A11" s="251"/>
      <c r="B11" s="261"/>
      <c r="C11" s="261"/>
      <c r="D11" s="261"/>
      <c r="E11" s="261"/>
      <c r="F11" s="261"/>
      <c r="G11" s="261"/>
      <c r="H11" s="261"/>
      <c r="I11" s="26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 ht="17.25" customHeight="1">
      <c r="A12" s="251"/>
      <c r="B12" s="262" t="s">
        <v>70</v>
      </c>
      <c r="C12" s="263"/>
      <c r="D12" s="264"/>
      <c r="E12" s="265" t="s">
        <v>71</v>
      </c>
      <c r="F12" s="262" t="s">
        <v>72</v>
      </c>
      <c r="G12" s="263"/>
      <c r="H12" s="263"/>
      <c r="I12" s="264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 ht="17.25" customHeight="1">
      <c r="A13" s="251"/>
      <c r="B13" s="266" t="s">
        <v>24</v>
      </c>
      <c r="C13" s="267"/>
      <c r="D13" s="267"/>
      <c r="E13" s="268" t="str">
        <f>VLOOKUP(D8,NOTAS!$B$7:$AT$26,4,0)</f>
        <v>#N/A</v>
      </c>
      <c r="F13" s="269"/>
      <c r="G13" s="267"/>
      <c r="H13" s="267"/>
      <c r="I13" s="267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 ht="17.25" customHeight="1">
      <c r="A14" s="251"/>
      <c r="E14" s="270"/>
      <c r="F14" s="27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 ht="17.25" customHeight="1">
      <c r="A15" s="251"/>
      <c r="E15" s="270"/>
      <c r="F15" s="27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 ht="17.25" customHeight="1">
      <c r="A16" s="251"/>
      <c r="E16" s="270"/>
      <c r="F16" s="27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 ht="17.25" customHeight="1">
      <c r="A17" s="251"/>
      <c r="E17" s="270"/>
      <c r="F17" s="27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17.25" customHeight="1">
      <c r="A18" s="251"/>
      <c r="B18" s="272"/>
      <c r="C18" s="272"/>
      <c r="D18" s="272"/>
      <c r="E18" s="273"/>
      <c r="F18" s="274"/>
      <c r="G18" s="272"/>
      <c r="H18" s="272"/>
      <c r="I18" s="272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 ht="17.25" customHeight="1">
      <c r="A19" s="251"/>
      <c r="B19" s="266" t="s">
        <v>20</v>
      </c>
      <c r="C19" s="267"/>
      <c r="D19" s="267"/>
      <c r="E19" s="268" t="str">
        <f>VLOOKUP(D8,NOTAS!$B$7:$AT$26,7,0)</f>
        <v>#N/A</v>
      </c>
      <c r="F19" s="275"/>
      <c r="G19" s="267"/>
      <c r="H19" s="267"/>
      <c r="I19" s="267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 ht="17.25" customHeight="1">
      <c r="A20" s="251"/>
      <c r="E20" s="270"/>
      <c r="F20" s="276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7.25" customHeight="1">
      <c r="A21" s="251"/>
      <c r="E21" s="270"/>
      <c r="F21" s="276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7.25" customHeight="1">
      <c r="A22" s="251"/>
      <c r="E22" s="270"/>
      <c r="F22" s="276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7.25" customHeight="1">
      <c r="A23" s="251"/>
      <c r="E23" s="270"/>
      <c r="F23" s="276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7.25" customHeight="1">
      <c r="A24" s="251"/>
      <c r="B24" s="272"/>
      <c r="C24" s="272"/>
      <c r="D24" s="272"/>
      <c r="E24" s="273"/>
      <c r="F24" s="277"/>
      <c r="G24" s="272"/>
      <c r="H24" s="272"/>
      <c r="I24" s="272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7.25" customHeight="1">
      <c r="A25" s="251"/>
      <c r="B25" s="266" t="s">
        <v>22</v>
      </c>
      <c r="C25" s="267"/>
      <c r="D25" s="267"/>
      <c r="E25" s="268" t="str">
        <f>VLOOKUP(D8,NOTAS!$B$7:$AT$26,10,0)</f>
        <v>#N/A</v>
      </c>
      <c r="F25" s="275"/>
      <c r="G25" s="267"/>
      <c r="H25" s="267"/>
      <c r="I25" s="267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7.25" customHeight="1">
      <c r="A26" s="251"/>
      <c r="E26" s="270"/>
      <c r="F26" s="276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7.25" customHeight="1">
      <c r="A27" s="251"/>
      <c r="E27" s="270"/>
      <c r="F27" s="276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7.25" customHeight="1">
      <c r="A28" s="251"/>
      <c r="E28" s="270"/>
      <c r="F28" s="276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7.25" customHeight="1">
      <c r="A29" s="251"/>
      <c r="E29" s="270"/>
      <c r="F29" s="276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7.25" customHeight="1">
      <c r="A30" s="251"/>
      <c r="B30" s="272"/>
      <c r="C30" s="272"/>
      <c r="D30" s="272"/>
      <c r="E30" s="273"/>
      <c r="F30" s="277"/>
      <c r="G30" s="272"/>
      <c r="H30" s="272"/>
      <c r="I30" s="272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7.25" customHeight="1">
      <c r="A31" s="251"/>
      <c r="B31" s="266" t="s">
        <v>23</v>
      </c>
      <c r="C31" s="267"/>
      <c r="D31" s="267"/>
      <c r="E31" s="268" t="str">
        <f>VLOOKUP(D8,NOTAS!$B$7:$AT$26,13,0)</f>
        <v>#N/A</v>
      </c>
      <c r="F31" s="275"/>
      <c r="G31" s="267"/>
      <c r="H31" s="267"/>
      <c r="I31" s="267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7.25" customHeight="1">
      <c r="A32" s="251"/>
      <c r="E32" s="270"/>
      <c r="F32" s="276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7.25" customHeight="1">
      <c r="A33" s="251"/>
      <c r="E33" s="270"/>
      <c r="F33" s="276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7.25" customHeight="1">
      <c r="A34" s="251"/>
      <c r="E34" s="270"/>
      <c r="F34" s="276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7.25" customHeight="1">
      <c r="A35" s="251"/>
      <c r="E35" s="270"/>
      <c r="F35" s="276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7.25" customHeight="1">
      <c r="A36" s="251"/>
      <c r="B36" s="272"/>
      <c r="C36" s="272"/>
      <c r="D36" s="272"/>
      <c r="E36" s="273"/>
      <c r="F36" s="277"/>
      <c r="G36" s="272"/>
      <c r="H36" s="272"/>
      <c r="I36" s="272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7.25" customHeight="1">
      <c r="A37" s="251"/>
      <c r="B37" s="266" t="s">
        <v>21</v>
      </c>
      <c r="C37" s="267"/>
      <c r="D37" s="267"/>
      <c r="E37" s="268" t="str">
        <f>VLOOKUP(D8,NOTAS!$B$7:$AT$26,16,0)</f>
        <v>#N/A</v>
      </c>
      <c r="F37" s="275"/>
      <c r="G37" s="267"/>
      <c r="H37" s="267"/>
      <c r="I37" s="267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7.25" customHeight="1">
      <c r="A38" s="251"/>
      <c r="E38" s="270"/>
      <c r="F38" s="276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7.25" customHeight="1">
      <c r="A39" s="251"/>
      <c r="E39" s="270"/>
      <c r="F39" s="276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7.25" customHeight="1">
      <c r="A40" s="251"/>
      <c r="E40" s="270"/>
      <c r="F40" s="276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7.25" customHeight="1">
      <c r="A41" s="251"/>
      <c r="E41" s="270"/>
      <c r="F41" s="276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7.25" customHeight="1">
      <c r="A42" s="278"/>
      <c r="B42" s="272"/>
      <c r="C42" s="272"/>
      <c r="D42" s="272"/>
      <c r="E42" s="273"/>
      <c r="F42" s="277"/>
      <c r="G42" s="272"/>
      <c r="H42" s="272"/>
      <c r="I42" s="272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</row>
    <row r="43" ht="17.25" customHeight="1">
      <c r="A43" s="278"/>
      <c r="B43" s="279"/>
      <c r="C43" s="279"/>
      <c r="D43" s="279"/>
      <c r="E43" s="280"/>
      <c r="F43" s="280"/>
      <c r="G43" s="280"/>
      <c r="H43" s="280"/>
      <c r="I43" s="280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</row>
    <row r="44" ht="17.25" customHeight="1">
      <c r="A44" s="278"/>
      <c r="B44" s="281"/>
      <c r="C44" s="281"/>
      <c r="D44" s="281"/>
      <c r="E44" s="281"/>
      <c r="F44" s="281"/>
      <c r="G44" s="281"/>
      <c r="H44" s="281"/>
      <c r="I44" s="281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</row>
    <row r="45" ht="17.25" customHeight="1">
      <c r="A45" s="282"/>
      <c r="B45" s="282"/>
      <c r="C45" s="282"/>
      <c r="D45" s="282"/>
      <c r="E45" s="282"/>
      <c r="F45" s="282"/>
      <c r="G45" s="282"/>
      <c r="H45" s="282"/>
      <c r="I45" s="282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7.25" customHeight="1">
      <c r="A46" s="283"/>
      <c r="B46" s="284"/>
      <c r="C46" s="284"/>
      <c r="D46" s="284"/>
      <c r="E46" s="284"/>
      <c r="F46" s="284"/>
      <c r="G46" s="284"/>
      <c r="H46" s="284"/>
      <c r="I46" s="284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7.25" customHeight="1">
      <c r="A47" s="251"/>
      <c r="B47" s="252"/>
      <c r="C47" s="252"/>
      <c r="D47" s="252"/>
      <c r="E47" s="253"/>
      <c r="F47" s="253"/>
      <c r="G47" s="253"/>
      <c r="H47" s="253"/>
      <c r="I47" s="253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7.25" customHeight="1">
      <c r="A48" s="251"/>
      <c r="B48" s="254"/>
      <c r="C48" s="252"/>
      <c r="D48" s="252"/>
      <c r="E48" s="253"/>
      <c r="F48" s="253"/>
      <c r="G48" s="253"/>
      <c r="H48" s="253"/>
      <c r="I48" s="253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7.25" customHeight="1">
      <c r="A49" s="251"/>
      <c r="B49" s="254"/>
      <c r="C49" s="252"/>
      <c r="D49" s="252"/>
      <c r="E49" s="253"/>
      <c r="F49" s="253"/>
      <c r="G49" s="253"/>
      <c r="H49" s="253"/>
      <c r="I49" s="253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7.25" customHeight="1">
      <c r="A50" s="251"/>
      <c r="B50" s="254"/>
      <c r="C50" s="252"/>
      <c r="D50" s="252"/>
      <c r="E50" s="253"/>
      <c r="F50" s="253"/>
      <c r="G50" s="253"/>
      <c r="H50" s="253"/>
      <c r="I50" s="253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7.25" customHeight="1">
      <c r="A51" s="251"/>
      <c r="B51" s="254"/>
      <c r="C51" s="252"/>
      <c r="D51" s="252"/>
      <c r="E51" s="253"/>
      <c r="F51" s="253"/>
      <c r="G51" s="253"/>
      <c r="H51" s="253"/>
      <c r="I51" s="253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7.25" customHeight="1">
      <c r="A52" s="251"/>
      <c r="B52" s="254"/>
      <c r="C52" s="252"/>
      <c r="D52" s="252"/>
      <c r="E52" s="253"/>
      <c r="F52" s="253"/>
      <c r="G52" s="253"/>
      <c r="H52" s="253"/>
      <c r="I52" s="253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7.25" customHeight="1">
      <c r="A53" s="251"/>
      <c r="B53" s="255"/>
      <c r="C53" s="255"/>
      <c r="D53" s="255"/>
      <c r="E53" s="255"/>
      <c r="F53" s="255"/>
      <c r="G53" s="255"/>
      <c r="H53" s="255"/>
      <c r="I53" s="255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7.25" customHeight="1">
      <c r="A54" s="251"/>
      <c r="B54" s="256" t="s">
        <v>64</v>
      </c>
      <c r="C54" s="257"/>
      <c r="D54" s="251" t="str">
        <f>NOTAS!B8</f>
        <v/>
      </c>
      <c r="E54" s="251"/>
      <c r="F54" s="258"/>
      <c r="G54" s="258"/>
      <c r="H54" s="256" t="s">
        <v>65</v>
      </c>
      <c r="I54" s="251" t="str">
        <f>(NOTAS!$B$4)</f>
        <v/>
      </c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7.25" customHeight="1">
      <c r="A55" s="251"/>
      <c r="B55" s="259" t="s">
        <v>66</v>
      </c>
      <c r="D55" s="253" t="str">
        <f>NOTAS!$C$5</f>
        <v/>
      </c>
      <c r="E55" s="252"/>
      <c r="F55" s="258"/>
      <c r="G55" s="258"/>
      <c r="H55" s="259" t="s">
        <v>73</v>
      </c>
      <c r="I55" s="253" t="str">
        <f>(NOTAS!$B$3)</f>
        <v>Carlos</v>
      </c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7.25" customHeight="1">
      <c r="A56" s="251"/>
      <c r="B56" s="256" t="s">
        <v>68</v>
      </c>
      <c r="C56" s="260"/>
      <c r="D56" s="253">
        <f>NOTAS!$AT$3</f>
        <v>36</v>
      </c>
      <c r="F56" s="258"/>
      <c r="G56" s="258"/>
      <c r="H56" s="259" t="s">
        <v>69</v>
      </c>
      <c r="I56" s="253" t="str">
        <f>VLOOKUP(D54,NOTAS!$B$7:$AT$26,45,0)</f>
        <v>#N/A</v>
      </c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7.25" customHeight="1">
      <c r="A57" s="251"/>
      <c r="B57" s="261"/>
      <c r="C57" s="261"/>
      <c r="D57" s="261"/>
      <c r="E57" s="261"/>
      <c r="F57" s="261"/>
      <c r="G57" s="261"/>
      <c r="H57" s="261"/>
      <c r="I57" s="26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7.25" customHeight="1">
      <c r="A58" s="251"/>
      <c r="B58" s="262" t="s">
        <v>70</v>
      </c>
      <c r="C58" s="263"/>
      <c r="D58" s="264"/>
      <c r="E58" s="265" t="s">
        <v>71</v>
      </c>
      <c r="F58" s="262" t="s">
        <v>72</v>
      </c>
      <c r="G58" s="263"/>
      <c r="H58" s="263"/>
      <c r="I58" s="264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7.25" customHeight="1">
      <c r="A59" s="251"/>
      <c r="B59" s="266" t="s">
        <v>24</v>
      </c>
      <c r="C59" s="267"/>
      <c r="D59" s="267"/>
      <c r="E59" s="268" t="str">
        <f>VLOOKUP(D54,NOTAS!$B$7:$AT$26,4,0)</f>
        <v>#N/A</v>
      </c>
      <c r="F59" s="269"/>
      <c r="G59" s="267"/>
      <c r="H59" s="267"/>
      <c r="I59" s="267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7.25" customHeight="1">
      <c r="A60" s="251"/>
      <c r="E60" s="270"/>
      <c r="F60" s="27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7.25" customHeight="1">
      <c r="A61" s="251"/>
      <c r="E61" s="270"/>
      <c r="F61" s="27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7.25" customHeight="1">
      <c r="A62" s="251"/>
      <c r="E62" s="270"/>
      <c r="F62" s="27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7.25" customHeight="1">
      <c r="A63" s="251"/>
      <c r="E63" s="270"/>
      <c r="F63" s="27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7.25" customHeight="1">
      <c r="A64" s="251"/>
      <c r="B64" s="272"/>
      <c r="C64" s="272"/>
      <c r="D64" s="272"/>
      <c r="E64" s="273"/>
      <c r="F64" s="274"/>
      <c r="G64" s="272"/>
      <c r="H64" s="272"/>
      <c r="I64" s="272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7.25" customHeight="1">
      <c r="A65" s="251"/>
      <c r="B65" s="266" t="s">
        <v>20</v>
      </c>
      <c r="C65" s="267"/>
      <c r="D65" s="267"/>
      <c r="E65" s="268" t="str">
        <f>VLOOKUP(D54,NOTAS!$B$7:$AT$26,7,0)</f>
        <v>#N/A</v>
      </c>
      <c r="F65" s="275"/>
      <c r="G65" s="267"/>
      <c r="H65" s="267"/>
      <c r="I65" s="267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7.25" customHeight="1">
      <c r="A66" s="251"/>
      <c r="E66" s="270"/>
      <c r="F66" s="276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7.25" customHeight="1">
      <c r="A67" s="251"/>
      <c r="E67" s="270"/>
      <c r="F67" s="276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7.25" customHeight="1">
      <c r="A68" s="251"/>
      <c r="E68" s="270"/>
      <c r="F68" s="276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7.25" customHeight="1">
      <c r="A69" s="251"/>
      <c r="E69" s="270"/>
      <c r="F69" s="276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7.25" customHeight="1">
      <c r="A70" s="251"/>
      <c r="B70" s="272"/>
      <c r="C70" s="272"/>
      <c r="D70" s="272"/>
      <c r="E70" s="273"/>
      <c r="F70" s="277"/>
      <c r="G70" s="272"/>
      <c r="H70" s="272"/>
      <c r="I70" s="272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7.25" customHeight="1">
      <c r="A71" s="251"/>
      <c r="B71" s="266" t="s">
        <v>22</v>
      </c>
      <c r="C71" s="267"/>
      <c r="D71" s="267"/>
      <c r="E71" s="268" t="str">
        <f>VLOOKUP(D54,NOTAS!$B$7:$AT$26,10,0)</f>
        <v>#N/A</v>
      </c>
      <c r="F71" s="275"/>
      <c r="G71" s="267"/>
      <c r="H71" s="267"/>
      <c r="I71" s="267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7.25" customHeight="1">
      <c r="A72" s="251"/>
      <c r="E72" s="270"/>
      <c r="F72" s="276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7.25" customHeight="1">
      <c r="A73" s="251"/>
      <c r="E73" s="270"/>
      <c r="F73" s="276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7.25" customHeight="1">
      <c r="A74" s="251"/>
      <c r="E74" s="270"/>
      <c r="F74" s="276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7.25" customHeight="1">
      <c r="A75" s="251"/>
      <c r="E75" s="270"/>
      <c r="F75" s="276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7.25" customHeight="1">
      <c r="A76" s="251"/>
      <c r="B76" s="272"/>
      <c r="C76" s="272"/>
      <c r="D76" s="272"/>
      <c r="E76" s="273"/>
      <c r="F76" s="277"/>
      <c r="G76" s="272"/>
      <c r="H76" s="272"/>
      <c r="I76" s="272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7.25" customHeight="1">
      <c r="A77" s="251"/>
      <c r="B77" s="266" t="s">
        <v>23</v>
      </c>
      <c r="C77" s="267"/>
      <c r="D77" s="267"/>
      <c r="E77" s="268" t="str">
        <f>VLOOKUP(D54,NOTAS!$B$7:$AT$26,13,0)</f>
        <v>#N/A</v>
      </c>
      <c r="F77" s="275"/>
      <c r="G77" s="267"/>
      <c r="H77" s="267"/>
      <c r="I77" s="267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7.25" customHeight="1">
      <c r="A78" s="251"/>
      <c r="E78" s="270"/>
      <c r="F78" s="276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7.25" customHeight="1">
      <c r="A79" s="251"/>
      <c r="E79" s="270"/>
      <c r="F79" s="276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7.25" customHeight="1">
      <c r="A80" s="251"/>
      <c r="E80" s="270"/>
      <c r="F80" s="276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7.25" customHeight="1">
      <c r="A81" s="251"/>
      <c r="E81" s="270"/>
      <c r="F81" s="276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7.25" customHeight="1">
      <c r="A82" s="251"/>
      <c r="B82" s="272"/>
      <c r="C82" s="272"/>
      <c r="D82" s="272"/>
      <c r="E82" s="273"/>
      <c r="F82" s="277"/>
      <c r="G82" s="272"/>
      <c r="H82" s="272"/>
      <c r="I82" s="272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7.25" customHeight="1">
      <c r="A83" s="251"/>
      <c r="B83" s="266" t="s">
        <v>21</v>
      </c>
      <c r="C83" s="267"/>
      <c r="D83" s="267"/>
      <c r="E83" s="268" t="str">
        <f>VLOOKUP(D54,NOTAS!$B$7:$AT$26,16,0)</f>
        <v>#N/A</v>
      </c>
      <c r="F83" s="275"/>
      <c r="G83" s="267"/>
      <c r="H83" s="267"/>
      <c r="I83" s="267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7.25" customHeight="1">
      <c r="A84" s="251"/>
      <c r="E84" s="270"/>
      <c r="F84" s="276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7.25" customHeight="1">
      <c r="A85" s="251"/>
      <c r="E85" s="270"/>
      <c r="F85" s="276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7.25" customHeight="1">
      <c r="A86" s="251"/>
      <c r="E86" s="270"/>
      <c r="F86" s="276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7.25" customHeight="1">
      <c r="A87" s="251"/>
      <c r="E87" s="270"/>
      <c r="F87" s="276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7.25" customHeight="1">
      <c r="A88" s="251"/>
      <c r="B88" s="272"/>
      <c r="C88" s="272"/>
      <c r="D88" s="272"/>
      <c r="E88" s="273"/>
      <c r="F88" s="277"/>
      <c r="G88" s="272"/>
      <c r="H88" s="272"/>
      <c r="I88" s="272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7.25" customHeight="1">
      <c r="A89" s="251"/>
      <c r="B89" s="279"/>
      <c r="C89" s="279"/>
      <c r="D89" s="279"/>
      <c r="E89" s="280"/>
      <c r="F89" s="280"/>
      <c r="G89" s="280"/>
      <c r="H89" s="280"/>
      <c r="I89" s="280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7.25" customHeight="1">
      <c r="A90" s="251"/>
      <c r="B90" s="282"/>
      <c r="C90" s="282"/>
      <c r="D90" s="282"/>
      <c r="E90" s="282"/>
      <c r="F90" s="282"/>
      <c r="G90" s="282"/>
      <c r="H90" s="282"/>
      <c r="I90" s="282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7.25" customHeight="1">
      <c r="A91" s="251"/>
      <c r="B91" s="284"/>
      <c r="C91" s="284"/>
      <c r="D91" s="284"/>
      <c r="E91" s="284"/>
      <c r="F91" s="284"/>
      <c r="G91" s="284"/>
      <c r="H91" s="284"/>
      <c r="I91" s="284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7.25" customHeight="1">
      <c r="A92" s="251"/>
      <c r="B92" s="252"/>
      <c r="C92" s="252"/>
      <c r="D92" s="252"/>
      <c r="E92" s="253"/>
      <c r="F92" s="253"/>
      <c r="G92" s="253"/>
      <c r="H92" s="253"/>
      <c r="I92" s="253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7.25" customHeight="1">
      <c r="A93" s="251"/>
      <c r="B93" s="254"/>
      <c r="C93" s="252"/>
      <c r="D93" s="252"/>
      <c r="E93" s="253"/>
      <c r="F93" s="253"/>
      <c r="G93" s="253"/>
      <c r="H93" s="253"/>
      <c r="I93" s="253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7.25" customHeight="1">
      <c r="A94" s="251"/>
      <c r="B94" s="254"/>
      <c r="C94" s="252"/>
      <c r="D94" s="252"/>
      <c r="E94" s="253"/>
      <c r="F94" s="253"/>
      <c r="G94" s="253"/>
      <c r="H94" s="253"/>
      <c r="I94" s="253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7.25" customHeight="1">
      <c r="A95" s="251"/>
      <c r="B95" s="254"/>
      <c r="C95" s="252"/>
      <c r="D95" s="252"/>
      <c r="E95" s="253"/>
      <c r="F95" s="253"/>
      <c r="G95" s="253"/>
      <c r="H95" s="253"/>
      <c r="I95" s="253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7.25" customHeight="1">
      <c r="A96" s="251"/>
      <c r="B96" s="254"/>
      <c r="C96" s="252"/>
      <c r="D96" s="252"/>
      <c r="E96" s="253"/>
      <c r="F96" s="253"/>
      <c r="G96" s="253"/>
      <c r="H96" s="253"/>
      <c r="I96" s="253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7.25" customHeight="1">
      <c r="A97" s="251"/>
      <c r="B97" s="254"/>
      <c r="C97" s="252"/>
      <c r="D97" s="252"/>
      <c r="E97" s="253"/>
      <c r="F97" s="253"/>
      <c r="G97" s="253"/>
      <c r="H97" s="253"/>
      <c r="I97" s="253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7.25" customHeight="1">
      <c r="A98" s="251"/>
      <c r="B98" s="255"/>
      <c r="C98" s="255"/>
      <c r="D98" s="255"/>
      <c r="E98" s="255"/>
      <c r="F98" s="255"/>
      <c r="G98" s="255"/>
      <c r="H98" s="255"/>
      <c r="I98" s="255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7.25" customHeight="1">
      <c r="A99" s="251"/>
      <c r="B99" s="256" t="s">
        <v>64</v>
      </c>
      <c r="C99" s="257"/>
      <c r="D99" s="251" t="str">
        <f>NOTAS!B9</f>
        <v/>
      </c>
      <c r="E99" s="251"/>
      <c r="F99" s="258"/>
      <c r="G99" s="258"/>
      <c r="H99" s="256" t="s">
        <v>65</v>
      </c>
      <c r="I99" s="251" t="str">
        <f>(NOTAS!$B$4)</f>
        <v/>
      </c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7.25" customHeight="1">
      <c r="A100" s="251"/>
      <c r="B100" s="259" t="s">
        <v>66</v>
      </c>
      <c r="D100" s="253" t="str">
        <f>NOTAS!$C$5</f>
        <v/>
      </c>
      <c r="E100" s="252"/>
      <c r="F100" s="258"/>
      <c r="G100" s="258"/>
      <c r="H100" s="259" t="s">
        <v>74</v>
      </c>
      <c r="I100" s="253" t="str">
        <f>(NOTAS!$B$3)</f>
        <v>Carlos</v>
      </c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7.25" customHeight="1">
      <c r="A101" s="251"/>
      <c r="B101" s="256" t="s">
        <v>68</v>
      </c>
      <c r="C101" s="260"/>
      <c r="D101" s="253">
        <f>NOTAS!$AT$3</f>
        <v>36</v>
      </c>
      <c r="F101" s="258"/>
      <c r="G101" s="258"/>
      <c r="H101" s="259" t="s">
        <v>69</v>
      </c>
      <c r="I101" s="253" t="str">
        <f>VLOOKUP(D99,NOTAS!$B$7:$AT$26,45,0)</f>
        <v>#N/A</v>
      </c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7.25" customHeight="1">
      <c r="A102" s="251"/>
      <c r="B102" s="261"/>
      <c r="C102" s="261"/>
      <c r="D102" s="261"/>
      <c r="E102" s="261"/>
      <c r="F102" s="261"/>
      <c r="G102" s="261"/>
      <c r="H102" s="261"/>
      <c r="I102" s="26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7.25" customHeight="1">
      <c r="A103" s="251"/>
      <c r="B103" s="262" t="s">
        <v>70</v>
      </c>
      <c r="C103" s="263"/>
      <c r="D103" s="264"/>
      <c r="E103" s="265" t="s">
        <v>71</v>
      </c>
      <c r="F103" s="262" t="s">
        <v>72</v>
      </c>
      <c r="G103" s="263"/>
      <c r="H103" s="263"/>
      <c r="I103" s="264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7.25" customHeight="1">
      <c r="A104" s="251"/>
      <c r="B104" s="266" t="s">
        <v>24</v>
      </c>
      <c r="C104" s="267"/>
      <c r="D104" s="267"/>
      <c r="E104" s="268" t="str">
        <f>VLOOKUP(D99,NOTAS!$B$7:$AT$26,4,0)</f>
        <v>#N/A</v>
      </c>
      <c r="F104" s="269"/>
      <c r="G104" s="267"/>
      <c r="H104" s="267"/>
      <c r="I104" s="267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7.25" customHeight="1">
      <c r="A105" s="251"/>
      <c r="E105" s="270"/>
      <c r="F105" s="27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7.25" customHeight="1">
      <c r="A106" s="251"/>
      <c r="E106" s="270"/>
      <c r="F106" s="27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7.25" customHeight="1">
      <c r="A107" s="251"/>
      <c r="E107" s="270"/>
      <c r="F107" s="27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7.25" customHeight="1">
      <c r="A108" s="251"/>
      <c r="E108" s="270"/>
      <c r="F108" s="27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7.25" customHeight="1">
      <c r="A109" s="251"/>
      <c r="B109" s="272"/>
      <c r="C109" s="272"/>
      <c r="D109" s="272"/>
      <c r="E109" s="273"/>
      <c r="F109" s="274"/>
      <c r="G109" s="272"/>
      <c r="H109" s="272"/>
      <c r="I109" s="272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7.25" customHeight="1">
      <c r="A110" s="251"/>
      <c r="B110" s="266" t="s">
        <v>20</v>
      </c>
      <c r="C110" s="267"/>
      <c r="D110" s="267"/>
      <c r="E110" s="268" t="str">
        <f>VLOOKUP(D99,NOTAS!$B$7:$AT$26,7,0)</f>
        <v>#N/A</v>
      </c>
      <c r="F110" s="275"/>
      <c r="G110" s="267"/>
      <c r="H110" s="267"/>
      <c r="I110" s="267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7.25" customHeight="1">
      <c r="A111" s="251"/>
      <c r="E111" s="270"/>
      <c r="F111" s="276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7.25" customHeight="1">
      <c r="A112" s="251"/>
      <c r="E112" s="270"/>
      <c r="F112" s="276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7.25" customHeight="1">
      <c r="A113" s="251"/>
      <c r="E113" s="270"/>
      <c r="F113" s="276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7.25" customHeight="1">
      <c r="A114" s="251"/>
      <c r="E114" s="270"/>
      <c r="F114" s="276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7.25" customHeight="1">
      <c r="A115" s="251"/>
      <c r="B115" s="272"/>
      <c r="C115" s="272"/>
      <c r="D115" s="272"/>
      <c r="E115" s="273"/>
      <c r="F115" s="277"/>
      <c r="G115" s="272"/>
      <c r="H115" s="272"/>
      <c r="I115" s="272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7.25" customHeight="1">
      <c r="A116" s="251"/>
      <c r="B116" s="266" t="s">
        <v>22</v>
      </c>
      <c r="C116" s="267"/>
      <c r="D116" s="267"/>
      <c r="E116" s="268" t="str">
        <f>VLOOKUP(D99,NOTAS!$B$7:$AT$26,10,0)</f>
        <v>#N/A</v>
      </c>
      <c r="F116" s="275"/>
      <c r="G116" s="267"/>
      <c r="H116" s="267"/>
      <c r="I116" s="267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7.25" customHeight="1">
      <c r="A117" s="251"/>
      <c r="E117" s="270"/>
      <c r="F117" s="276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7.25" customHeight="1">
      <c r="A118" s="251"/>
      <c r="E118" s="270"/>
      <c r="F118" s="276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7.25" customHeight="1">
      <c r="A119" s="251"/>
      <c r="E119" s="270"/>
      <c r="F119" s="276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7.25" customHeight="1">
      <c r="A120" s="251"/>
      <c r="E120" s="270"/>
      <c r="F120" s="276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7.25" customHeight="1">
      <c r="A121" s="251"/>
      <c r="B121" s="272"/>
      <c r="C121" s="272"/>
      <c r="D121" s="272"/>
      <c r="E121" s="273"/>
      <c r="F121" s="277"/>
      <c r="G121" s="272"/>
      <c r="H121" s="272"/>
      <c r="I121" s="272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7.25" customHeight="1">
      <c r="A122" s="251"/>
      <c r="B122" s="266" t="s">
        <v>23</v>
      </c>
      <c r="C122" s="267"/>
      <c r="D122" s="267"/>
      <c r="E122" s="268" t="str">
        <f>VLOOKUP(D99,NOTAS!$B$7:$AT$26,13,0)</f>
        <v>#N/A</v>
      </c>
      <c r="F122" s="275"/>
      <c r="G122" s="267"/>
      <c r="H122" s="267"/>
      <c r="I122" s="267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7.25" customHeight="1">
      <c r="A123" s="251"/>
      <c r="E123" s="270"/>
      <c r="F123" s="276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7.25" customHeight="1">
      <c r="A124" s="251"/>
      <c r="E124" s="270"/>
      <c r="F124" s="276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7.25" customHeight="1">
      <c r="A125" s="251"/>
      <c r="E125" s="270"/>
      <c r="F125" s="276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7.25" customHeight="1">
      <c r="A126" s="251"/>
      <c r="E126" s="270"/>
      <c r="F126" s="276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7.25" customHeight="1">
      <c r="A127" s="251"/>
      <c r="B127" s="272"/>
      <c r="C127" s="272"/>
      <c r="D127" s="272"/>
      <c r="E127" s="273"/>
      <c r="F127" s="277"/>
      <c r="G127" s="272"/>
      <c r="H127" s="272"/>
      <c r="I127" s="272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7.25" customHeight="1">
      <c r="A128" s="251"/>
      <c r="B128" s="266" t="s">
        <v>21</v>
      </c>
      <c r="C128" s="267"/>
      <c r="D128" s="267"/>
      <c r="E128" s="268" t="str">
        <f>VLOOKUP(D99,NOTAS!$B$7:$AT$26,16,0)</f>
        <v>#N/A</v>
      </c>
      <c r="F128" s="275"/>
      <c r="G128" s="267"/>
      <c r="H128" s="267"/>
      <c r="I128" s="267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7.25" customHeight="1">
      <c r="A129" s="251"/>
      <c r="E129" s="270"/>
      <c r="F129" s="276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7.25" customHeight="1">
      <c r="A130" s="251"/>
      <c r="E130" s="270"/>
      <c r="F130" s="276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7.25" customHeight="1">
      <c r="A131" s="251"/>
      <c r="E131" s="270"/>
      <c r="F131" s="276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7.25" customHeight="1">
      <c r="A132" s="251"/>
      <c r="E132" s="270"/>
      <c r="F132" s="276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7.25" customHeight="1">
      <c r="A133" s="251"/>
      <c r="B133" s="272"/>
      <c r="C133" s="272"/>
      <c r="D133" s="272"/>
      <c r="E133" s="273"/>
      <c r="F133" s="277"/>
      <c r="G133" s="272"/>
      <c r="H133" s="272"/>
      <c r="I133" s="272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7.25" customHeight="1">
      <c r="A134" s="251"/>
      <c r="B134" s="279"/>
      <c r="C134" s="279"/>
      <c r="D134" s="279"/>
      <c r="E134" s="280"/>
      <c r="F134" s="280"/>
      <c r="G134" s="280"/>
      <c r="H134" s="280"/>
      <c r="I134" s="280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7.25" customHeight="1">
      <c r="A135" s="251"/>
      <c r="B135" s="282"/>
      <c r="C135" s="282"/>
      <c r="D135" s="282"/>
      <c r="E135" s="282"/>
      <c r="F135" s="282"/>
      <c r="G135" s="282"/>
      <c r="H135" s="282"/>
      <c r="I135" s="282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7.25" customHeight="1">
      <c r="A136" s="251"/>
      <c r="B136" s="284"/>
      <c r="C136" s="284"/>
      <c r="D136" s="284"/>
      <c r="E136" s="284"/>
      <c r="F136" s="284"/>
      <c r="G136" s="284"/>
      <c r="H136" s="284"/>
      <c r="I136" s="284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7.25" customHeight="1">
      <c r="A137" s="251"/>
      <c r="B137" s="252"/>
      <c r="C137" s="252"/>
      <c r="D137" s="252"/>
      <c r="E137" s="253"/>
      <c r="F137" s="253"/>
      <c r="G137" s="253"/>
      <c r="H137" s="253"/>
      <c r="I137" s="253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7.25" customHeight="1">
      <c r="A138" s="251"/>
      <c r="B138" s="254"/>
      <c r="C138" s="252"/>
      <c r="D138" s="252"/>
      <c r="E138" s="253"/>
      <c r="F138" s="253"/>
      <c r="G138" s="253"/>
      <c r="H138" s="253"/>
      <c r="I138" s="253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7.25" customHeight="1">
      <c r="A139" s="251"/>
      <c r="B139" s="254"/>
      <c r="C139" s="252"/>
      <c r="D139" s="252"/>
      <c r="E139" s="253"/>
      <c r="F139" s="253"/>
      <c r="G139" s="253"/>
      <c r="H139" s="253"/>
      <c r="I139" s="253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7.25" customHeight="1">
      <c r="A140" s="251"/>
      <c r="B140" s="254"/>
      <c r="C140" s="252"/>
      <c r="D140" s="252"/>
      <c r="E140" s="253"/>
      <c r="F140" s="253"/>
      <c r="G140" s="253"/>
      <c r="H140" s="253"/>
      <c r="I140" s="253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7.25" customHeight="1">
      <c r="A141" s="251"/>
      <c r="B141" s="254"/>
      <c r="C141" s="252"/>
      <c r="D141" s="252"/>
      <c r="E141" s="253"/>
      <c r="F141" s="253"/>
      <c r="G141" s="253"/>
      <c r="H141" s="253"/>
      <c r="I141" s="253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7.25" customHeight="1">
      <c r="A142" s="251"/>
      <c r="B142" s="254"/>
      <c r="C142" s="252"/>
      <c r="D142" s="252"/>
      <c r="E142" s="253"/>
      <c r="F142" s="253"/>
      <c r="G142" s="253"/>
      <c r="H142" s="253"/>
      <c r="I142" s="253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7.25" customHeight="1">
      <c r="A143" s="251"/>
      <c r="B143" s="255"/>
      <c r="C143" s="255"/>
      <c r="D143" s="255"/>
      <c r="E143" s="255"/>
      <c r="F143" s="255"/>
      <c r="G143" s="255"/>
      <c r="H143" s="255"/>
      <c r="I143" s="255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7.25" customHeight="1">
      <c r="A144" s="251"/>
      <c r="B144" s="256" t="s">
        <v>64</v>
      </c>
      <c r="C144" s="257"/>
      <c r="D144" s="251" t="str">
        <f>NOTAS!B10</f>
        <v/>
      </c>
      <c r="E144" s="251"/>
      <c r="F144" s="258"/>
      <c r="G144" s="258"/>
      <c r="H144" s="256" t="s">
        <v>65</v>
      </c>
      <c r="I144" s="251" t="str">
        <f>(NOTAS!$B$4)</f>
        <v/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7.25" customHeight="1">
      <c r="A145" s="251"/>
      <c r="B145" s="259" t="s">
        <v>66</v>
      </c>
      <c r="D145" s="253" t="str">
        <f>NOTAS!$C$5</f>
        <v/>
      </c>
      <c r="E145" s="252"/>
      <c r="F145" s="258"/>
      <c r="G145" s="258"/>
      <c r="H145" s="259" t="s">
        <v>75</v>
      </c>
      <c r="I145" s="253" t="str">
        <f>(NOTAS!$B$3)</f>
        <v>Carlos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7.25" customHeight="1">
      <c r="A146" s="251"/>
      <c r="B146" s="256" t="s">
        <v>68</v>
      </c>
      <c r="C146" s="260"/>
      <c r="D146" s="253">
        <f>NOTAS!$AT$3</f>
        <v>36</v>
      </c>
      <c r="F146" s="258"/>
      <c r="G146" s="258"/>
      <c r="H146" s="259" t="s">
        <v>69</v>
      </c>
      <c r="I146" s="253" t="str">
        <f>VLOOKUP(D144,NOTAS!$B$7:$AT$26,45,0)</f>
        <v>#N/A</v>
      </c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7.25" customHeight="1">
      <c r="A147" s="251"/>
      <c r="B147" s="261"/>
      <c r="C147" s="261"/>
      <c r="D147" s="261"/>
      <c r="E147" s="261"/>
      <c r="F147" s="261"/>
      <c r="G147" s="261"/>
      <c r="H147" s="261"/>
      <c r="I147" s="26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7.25" customHeight="1">
      <c r="A148" s="251"/>
      <c r="B148" s="262" t="s">
        <v>70</v>
      </c>
      <c r="C148" s="263"/>
      <c r="D148" s="264"/>
      <c r="E148" s="265" t="s">
        <v>71</v>
      </c>
      <c r="F148" s="262" t="s">
        <v>72</v>
      </c>
      <c r="G148" s="263"/>
      <c r="H148" s="263"/>
      <c r="I148" s="264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7.25" customHeight="1">
      <c r="A149" s="251"/>
      <c r="B149" s="266" t="s">
        <v>24</v>
      </c>
      <c r="C149" s="267"/>
      <c r="D149" s="267"/>
      <c r="E149" s="268" t="str">
        <f>VLOOKUP(D144,NOTAS!$B$7:$AT$26,4,0)</f>
        <v>#N/A</v>
      </c>
      <c r="F149" s="269"/>
      <c r="G149" s="267"/>
      <c r="H149" s="267"/>
      <c r="I149" s="267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7.25" customHeight="1">
      <c r="A150" s="251"/>
      <c r="E150" s="270"/>
      <c r="F150" s="27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7.25" customHeight="1">
      <c r="A151" s="251"/>
      <c r="E151" s="270"/>
      <c r="F151" s="27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7.25" customHeight="1">
      <c r="A152" s="251"/>
      <c r="E152" s="270"/>
      <c r="F152" s="27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7.25" customHeight="1">
      <c r="A153" s="251"/>
      <c r="E153" s="270"/>
      <c r="F153" s="27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7.25" customHeight="1">
      <c r="A154" s="251"/>
      <c r="B154" s="272"/>
      <c r="C154" s="272"/>
      <c r="D154" s="272"/>
      <c r="E154" s="273"/>
      <c r="F154" s="274"/>
      <c r="G154" s="272"/>
      <c r="H154" s="272"/>
      <c r="I154" s="272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7.25" customHeight="1">
      <c r="A155" s="251"/>
      <c r="B155" s="266" t="s">
        <v>20</v>
      </c>
      <c r="C155" s="267"/>
      <c r="D155" s="267"/>
      <c r="E155" s="268" t="str">
        <f>VLOOKUP(D144,NOTAS!$B$7:$AT$26,7,0)</f>
        <v>#N/A</v>
      </c>
      <c r="F155" s="275"/>
      <c r="G155" s="267"/>
      <c r="H155" s="267"/>
      <c r="I155" s="267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7.25" customHeight="1">
      <c r="A156" s="251"/>
      <c r="E156" s="270"/>
      <c r="F156" s="276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7.25" customHeight="1">
      <c r="A157" s="251"/>
      <c r="E157" s="270"/>
      <c r="F157" s="276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7.25" customHeight="1">
      <c r="A158" s="251"/>
      <c r="E158" s="270"/>
      <c r="F158" s="276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7.25" customHeight="1">
      <c r="A159" s="251"/>
      <c r="E159" s="270"/>
      <c r="F159" s="276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7.25" customHeight="1">
      <c r="A160" s="251"/>
      <c r="B160" s="272"/>
      <c r="C160" s="272"/>
      <c r="D160" s="272"/>
      <c r="E160" s="273"/>
      <c r="F160" s="277"/>
      <c r="G160" s="272"/>
      <c r="H160" s="272"/>
      <c r="I160" s="272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7.25" customHeight="1">
      <c r="A161" s="251"/>
      <c r="B161" s="266" t="s">
        <v>22</v>
      </c>
      <c r="C161" s="267"/>
      <c r="D161" s="267"/>
      <c r="E161" s="268" t="str">
        <f>VLOOKUP(D144,NOTAS!$B$7:$AT$26,10,0)</f>
        <v>#N/A</v>
      </c>
      <c r="F161" s="275"/>
      <c r="G161" s="267"/>
      <c r="H161" s="267"/>
      <c r="I161" s="267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7.25" customHeight="1">
      <c r="A162" s="251"/>
      <c r="E162" s="270"/>
      <c r="F162" s="276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7.25" customHeight="1">
      <c r="A163" s="251"/>
      <c r="E163" s="270"/>
      <c r="F163" s="276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7.25" customHeight="1">
      <c r="A164" s="251"/>
      <c r="E164" s="270"/>
      <c r="F164" s="276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7.25" customHeight="1">
      <c r="A165" s="251"/>
      <c r="E165" s="270"/>
      <c r="F165" s="276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7.25" customHeight="1">
      <c r="A166" s="251"/>
      <c r="B166" s="272"/>
      <c r="C166" s="272"/>
      <c r="D166" s="272"/>
      <c r="E166" s="273"/>
      <c r="F166" s="277"/>
      <c r="G166" s="272"/>
      <c r="H166" s="272"/>
      <c r="I166" s="272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7.25" customHeight="1">
      <c r="A167" s="251"/>
      <c r="B167" s="266" t="s">
        <v>23</v>
      </c>
      <c r="C167" s="267"/>
      <c r="D167" s="267"/>
      <c r="E167" s="268" t="str">
        <f>VLOOKUP(D144,NOTAS!$B$7:$AT$26,13,0)</f>
        <v>#N/A</v>
      </c>
      <c r="F167" s="275"/>
      <c r="G167" s="267"/>
      <c r="H167" s="267"/>
      <c r="I167" s="267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7.25" customHeight="1">
      <c r="A168" s="251"/>
      <c r="E168" s="270"/>
      <c r="F168" s="276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7.25" customHeight="1">
      <c r="A169" s="251"/>
      <c r="E169" s="270"/>
      <c r="F169" s="276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7.25" customHeight="1">
      <c r="A170" s="251"/>
      <c r="E170" s="270"/>
      <c r="F170" s="276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7.25" customHeight="1">
      <c r="A171" s="251"/>
      <c r="E171" s="270"/>
      <c r="F171" s="276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7.25" customHeight="1">
      <c r="A172" s="251"/>
      <c r="B172" s="272"/>
      <c r="C172" s="272"/>
      <c r="D172" s="272"/>
      <c r="E172" s="273"/>
      <c r="F172" s="277"/>
      <c r="G172" s="272"/>
      <c r="H172" s="272"/>
      <c r="I172" s="272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7.25" customHeight="1">
      <c r="A173" s="251"/>
      <c r="B173" s="266" t="s">
        <v>21</v>
      </c>
      <c r="C173" s="267"/>
      <c r="D173" s="267"/>
      <c r="E173" s="268" t="str">
        <f>VLOOKUP(D144,NOTAS!$B$7:$AT$26,16,0)</f>
        <v>#N/A</v>
      </c>
      <c r="F173" s="275"/>
      <c r="G173" s="267"/>
      <c r="H173" s="267"/>
      <c r="I173" s="267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7.25" customHeight="1">
      <c r="A174" s="251"/>
      <c r="E174" s="270"/>
      <c r="F174" s="276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7.25" customHeight="1">
      <c r="A175" s="251"/>
      <c r="E175" s="270"/>
      <c r="F175" s="276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7.25" customHeight="1">
      <c r="A176" s="251"/>
      <c r="E176" s="270"/>
      <c r="F176" s="276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7.25" customHeight="1">
      <c r="A177" s="251"/>
      <c r="E177" s="270"/>
      <c r="F177" s="276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7.25" customHeight="1">
      <c r="A178" s="251"/>
      <c r="B178" s="272"/>
      <c r="C178" s="272"/>
      <c r="D178" s="272"/>
      <c r="E178" s="273"/>
      <c r="F178" s="277"/>
      <c r="G178" s="272"/>
      <c r="H178" s="272"/>
      <c r="I178" s="272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7.25" customHeight="1">
      <c r="A179" s="251"/>
      <c r="B179" s="279"/>
      <c r="C179" s="279"/>
      <c r="D179" s="279"/>
      <c r="E179" s="280"/>
      <c r="F179" s="280"/>
      <c r="G179" s="280"/>
      <c r="H179" s="280"/>
      <c r="I179" s="280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7.25" customHeight="1">
      <c r="A180" s="251"/>
      <c r="B180" s="282"/>
      <c r="C180" s="282"/>
      <c r="D180" s="282"/>
      <c r="E180" s="282"/>
      <c r="F180" s="282"/>
      <c r="G180" s="282"/>
      <c r="H180" s="282"/>
      <c r="I180" s="282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7.25" customHeight="1">
      <c r="A181" s="251"/>
      <c r="B181" s="284"/>
      <c r="C181" s="284"/>
      <c r="D181" s="284"/>
      <c r="E181" s="284"/>
      <c r="F181" s="284"/>
      <c r="G181" s="284"/>
      <c r="H181" s="284"/>
      <c r="I181" s="284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7.25" customHeight="1">
      <c r="A182" s="251"/>
      <c r="B182" s="252"/>
      <c r="C182" s="252"/>
      <c r="D182" s="252"/>
      <c r="E182" s="253"/>
      <c r="F182" s="253"/>
      <c r="G182" s="253"/>
      <c r="H182" s="253"/>
      <c r="I182" s="253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7.25" customHeight="1">
      <c r="A183" s="251"/>
      <c r="B183" s="254"/>
      <c r="C183" s="252"/>
      <c r="D183" s="252"/>
      <c r="E183" s="253"/>
      <c r="F183" s="253"/>
      <c r="G183" s="253"/>
      <c r="H183" s="253"/>
      <c r="I183" s="253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7.25" customHeight="1">
      <c r="A184" s="251"/>
      <c r="B184" s="254"/>
      <c r="C184" s="252"/>
      <c r="D184" s="252"/>
      <c r="E184" s="253"/>
      <c r="F184" s="253"/>
      <c r="G184" s="253"/>
      <c r="H184" s="253"/>
      <c r="I184" s="253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7.25" customHeight="1">
      <c r="A185" s="251"/>
      <c r="B185" s="254"/>
      <c r="C185" s="252"/>
      <c r="D185" s="252"/>
      <c r="E185" s="253"/>
      <c r="F185" s="253"/>
      <c r="G185" s="253"/>
      <c r="H185" s="253"/>
      <c r="I185" s="253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7.25" customHeight="1">
      <c r="A186" s="251"/>
      <c r="B186" s="254"/>
      <c r="C186" s="252"/>
      <c r="D186" s="252"/>
      <c r="E186" s="253"/>
      <c r="F186" s="253"/>
      <c r="G186" s="253"/>
      <c r="H186" s="253"/>
      <c r="I186" s="253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7.25" customHeight="1">
      <c r="A187" s="251"/>
      <c r="B187" s="254"/>
      <c r="C187" s="252"/>
      <c r="D187" s="252"/>
      <c r="E187" s="253"/>
      <c r="F187" s="253"/>
      <c r="G187" s="253"/>
      <c r="H187" s="253"/>
      <c r="I187" s="253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7.25" customHeight="1">
      <c r="A188" s="251"/>
      <c r="B188" s="255"/>
      <c r="C188" s="255"/>
      <c r="D188" s="255"/>
      <c r="E188" s="255"/>
      <c r="F188" s="255"/>
      <c r="G188" s="255"/>
      <c r="H188" s="255"/>
      <c r="I188" s="255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7.25" customHeight="1">
      <c r="A189" s="251"/>
      <c r="B189" s="256" t="s">
        <v>64</v>
      </c>
      <c r="C189" s="257"/>
      <c r="D189" s="251" t="str">
        <f>NOTAS!B11</f>
        <v/>
      </c>
      <c r="E189" s="251"/>
      <c r="F189" s="258"/>
      <c r="G189" s="258"/>
      <c r="H189" s="256" t="s">
        <v>65</v>
      </c>
      <c r="I189" s="251" t="str">
        <f>(NOTAS!$B$4)</f>
        <v/>
      </c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7.25" customHeight="1">
      <c r="A190" s="251"/>
      <c r="B190" s="259" t="s">
        <v>66</v>
      </c>
      <c r="D190" s="253" t="str">
        <f>NOTAS!$C$5</f>
        <v/>
      </c>
      <c r="E190" s="252"/>
      <c r="F190" s="258"/>
      <c r="G190" s="258"/>
      <c r="H190" s="259" t="s">
        <v>76</v>
      </c>
      <c r="I190" s="253" t="str">
        <f>(NOTAS!$B$3)</f>
        <v>Carlos</v>
      </c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7.25" customHeight="1">
      <c r="A191" s="251"/>
      <c r="B191" s="256" t="s">
        <v>68</v>
      </c>
      <c r="C191" s="260"/>
      <c r="D191" s="253">
        <f>NOTAS!$AT$3</f>
        <v>36</v>
      </c>
      <c r="F191" s="258"/>
      <c r="G191" s="258"/>
      <c r="H191" s="259" t="s">
        <v>69</v>
      </c>
      <c r="I191" s="253" t="str">
        <f>VLOOKUP(D189,NOTAS!$B$7:$AT$26,45,0)</f>
        <v>#N/A</v>
      </c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7.25" customHeight="1">
      <c r="A192" s="251"/>
      <c r="B192" s="261"/>
      <c r="C192" s="261"/>
      <c r="D192" s="261"/>
      <c r="E192" s="261"/>
      <c r="F192" s="261"/>
      <c r="G192" s="261"/>
      <c r="H192" s="261"/>
      <c r="I192" s="26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7.25" customHeight="1">
      <c r="A193" s="251"/>
      <c r="B193" s="262" t="s">
        <v>70</v>
      </c>
      <c r="C193" s="263"/>
      <c r="D193" s="264"/>
      <c r="E193" s="265" t="s">
        <v>71</v>
      </c>
      <c r="F193" s="262" t="s">
        <v>72</v>
      </c>
      <c r="G193" s="263"/>
      <c r="H193" s="263"/>
      <c r="I193" s="264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7.25" customHeight="1">
      <c r="A194" s="251"/>
      <c r="B194" s="266" t="s">
        <v>24</v>
      </c>
      <c r="C194" s="267"/>
      <c r="D194" s="267"/>
      <c r="E194" s="268" t="str">
        <f>VLOOKUP(D189,NOTAS!$B$7:$AT$26,4,0)</f>
        <v>#N/A</v>
      </c>
      <c r="F194" s="269"/>
      <c r="G194" s="267"/>
      <c r="H194" s="267"/>
      <c r="I194" s="267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7.25" customHeight="1">
      <c r="A195" s="251"/>
      <c r="E195" s="270"/>
      <c r="F195" s="27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7.25" customHeight="1">
      <c r="A196" s="251"/>
      <c r="E196" s="270"/>
      <c r="F196" s="27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7.25" customHeight="1">
      <c r="A197" s="251"/>
      <c r="E197" s="270"/>
      <c r="F197" s="27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7.25" customHeight="1">
      <c r="A198" s="251"/>
      <c r="E198" s="270"/>
      <c r="F198" s="27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7.25" customHeight="1">
      <c r="A199" s="251"/>
      <c r="B199" s="272"/>
      <c r="C199" s="272"/>
      <c r="D199" s="272"/>
      <c r="E199" s="273"/>
      <c r="F199" s="274"/>
      <c r="G199" s="272"/>
      <c r="H199" s="272"/>
      <c r="I199" s="272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7.25" customHeight="1">
      <c r="A200" s="251"/>
      <c r="B200" s="266" t="s">
        <v>20</v>
      </c>
      <c r="C200" s="267"/>
      <c r="D200" s="267"/>
      <c r="E200" s="268" t="str">
        <f>VLOOKUP(D189,NOTAS!$B$7:$AT$26,7,0)</f>
        <v>#N/A</v>
      </c>
      <c r="F200" s="275"/>
      <c r="G200" s="267"/>
      <c r="H200" s="267"/>
      <c r="I200" s="267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7.25" customHeight="1">
      <c r="A201" s="251"/>
      <c r="E201" s="270"/>
      <c r="F201" s="276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7.25" customHeight="1">
      <c r="A202" s="251"/>
      <c r="E202" s="270"/>
      <c r="F202" s="276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7.25" customHeight="1">
      <c r="A203" s="251"/>
      <c r="E203" s="270"/>
      <c r="F203" s="276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7.25" customHeight="1">
      <c r="A204" s="251"/>
      <c r="E204" s="270"/>
      <c r="F204" s="276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7.25" customHeight="1">
      <c r="A205" s="251"/>
      <c r="B205" s="272"/>
      <c r="C205" s="272"/>
      <c r="D205" s="272"/>
      <c r="E205" s="273"/>
      <c r="F205" s="277"/>
      <c r="G205" s="272"/>
      <c r="H205" s="272"/>
      <c r="I205" s="272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7.25" customHeight="1">
      <c r="A206" s="251"/>
      <c r="B206" s="266" t="s">
        <v>22</v>
      </c>
      <c r="C206" s="267"/>
      <c r="D206" s="267"/>
      <c r="E206" s="268" t="str">
        <f>VLOOKUP(D189,NOTAS!$B$7:$AT$26,10,0)</f>
        <v>#N/A</v>
      </c>
      <c r="F206" s="275"/>
      <c r="G206" s="267"/>
      <c r="H206" s="267"/>
      <c r="I206" s="267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7.25" customHeight="1">
      <c r="A207" s="251"/>
      <c r="E207" s="270"/>
      <c r="F207" s="276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7.25" customHeight="1">
      <c r="A208" s="251"/>
      <c r="E208" s="270"/>
      <c r="F208" s="276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7.25" customHeight="1">
      <c r="A209" s="251"/>
      <c r="E209" s="270"/>
      <c r="F209" s="276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7.25" customHeight="1">
      <c r="A210" s="251"/>
      <c r="E210" s="270"/>
      <c r="F210" s="276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7.25" customHeight="1">
      <c r="A211" s="251"/>
      <c r="B211" s="272"/>
      <c r="C211" s="272"/>
      <c r="D211" s="272"/>
      <c r="E211" s="273"/>
      <c r="F211" s="277"/>
      <c r="G211" s="272"/>
      <c r="H211" s="272"/>
      <c r="I211" s="272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7.25" customHeight="1">
      <c r="A212" s="251"/>
      <c r="B212" s="266" t="s">
        <v>23</v>
      </c>
      <c r="C212" s="267"/>
      <c r="D212" s="267"/>
      <c r="E212" s="268" t="str">
        <f>VLOOKUP(D189,NOTAS!$B$7:$AT$26,13,0)</f>
        <v>#N/A</v>
      </c>
      <c r="F212" s="275"/>
      <c r="G212" s="267"/>
      <c r="H212" s="267"/>
      <c r="I212" s="267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7.25" customHeight="1">
      <c r="A213" s="251"/>
      <c r="E213" s="270"/>
      <c r="F213" s="276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7.25" customHeight="1">
      <c r="A214" s="251"/>
      <c r="E214" s="270"/>
      <c r="F214" s="276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7.25" customHeight="1">
      <c r="A215" s="251"/>
      <c r="E215" s="270"/>
      <c r="F215" s="276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7.25" customHeight="1">
      <c r="A216" s="251"/>
      <c r="E216" s="270"/>
      <c r="F216" s="276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7.25" customHeight="1">
      <c r="A217" s="251"/>
      <c r="B217" s="272"/>
      <c r="C217" s="272"/>
      <c r="D217" s="272"/>
      <c r="E217" s="273"/>
      <c r="F217" s="277"/>
      <c r="G217" s="272"/>
      <c r="H217" s="272"/>
      <c r="I217" s="272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7.25" customHeight="1">
      <c r="A218" s="251"/>
      <c r="B218" s="266" t="s">
        <v>21</v>
      </c>
      <c r="C218" s="267"/>
      <c r="D218" s="267"/>
      <c r="E218" s="268" t="str">
        <f>VLOOKUP(D189,NOTAS!$B$7:$AT$26,16,0)</f>
        <v>#N/A</v>
      </c>
      <c r="F218" s="275"/>
      <c r="G218" s="267"/>
      <c r="H218" s="267"/>
      <c r="I218" s="267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7.25" customHeight="1">
      <c r="A219" s="251"/>
      <c r="E219" s="270"/>
      <c r="F219" s="276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7.25" customHeight="1">
      <c r="A220" s="251"/>
      <c r="E220" s="270"/>
      <c r="F220" s="276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7.25" customHeight="1">
      <c r="A221" s="251"/>
      <c r="E221" s="270"/>
      <c r="F221" s="276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</row>
    <row r="222" ht="17.25" customHeight="1">
      <c r="A222" s="251"/>
      <c r="E222" s="270"/>
      <c r="F222" s="276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</row>
    <row r="223" ht="17.25" customHeight="1">
      <c r="A223" s="251"/>
      <c r="B223" s="272"/>
      <c r="C223" s="272"/>
      <c r="D223" s="272"/>
      <c r="E223" s="273"/>
      <c r="F223" s="277"/>
      <c r="G223" s="272"/>
      <c r="H223" s="272"/>
      <c r="I223" s="272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</row>
    <row r="224" ht="17.25" customHeight="1">
      <c r="A224" s="251"/>
      <c r="B224" s="279"/>
      <c r="C224" s="279"/>
      <c r="D224" s="279"/>
      <c r="E224" s="280"/>
      <c r="F224" s="280"/>
      <c r="G224" s="280"/>
      <c r="H224" s="280"/>
      <c r="I224" s="280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</row>
    <row r="225" ht="17.25" customHeight="1">
      <c r="A225" s="251"/>
      <c r="B225" s="282"/>
      <c r="C225" s="282"/>
      <c r="D225" s="282"/>
      <c r="E225" s="282"/>
      <c r="F225" s="282"/>
      <c r="G225" s="282"/>
      <c r="H225" s="282"/>
      <c r="I225" s="282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</row>
    <row r="226" ht="17.25" customHeight="1">
      <c r="A226" s="251"/>
      <c r="B226" s="284"/>
      <c r="C226" s="284"/>
      <c r="D226" s="284"/>
      <c r="E226" s="284"/>
      <c r="F226" s="284"/>
      <c r="G226" s="284"/>
      <c r="H226" s="284"/>
      <c r="I226" s="284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</row>
    <row r="227" ht="17.25" customHeight="1">
      <c r="A227" s="251"/>
      <c r="B227" s="252"/>
      <c r="C227" s="252"/>
      <c r="D227" s="252"/>
      <c r="E227" s="253"/>
      <c r="F227" s="253"/>
      <c r="G227" s="253"/>
      <c r="H227" s="253"/>
      <c r="I227" s="253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</row>
    <row r="228" ht="17.25" customHeight="1">
      <c r="A228" s="251"/>
      <c r="B228" s="254"/>
      <c r="C228" s="252"/>
      <c r="D228" s="252"/>
      <c r="E228" s="253"/>
      <c r="F228" s="253"/>
      <c r="G228" s="253"/>
      <c r="H228" s="253"/>
      <c r="I228" s="253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</row>
    <row r="229" ht="17.25" customHeight="1">
      <c r="A229" s="251"/>
      <c r="B229" s="254"/>
      <c r="C229" s="252"/>
      <c r="D229" s="252"/>
      <c r="E229" s="253"/>
      <c r="F229" s="253"/>
      <c r="G229" s="253"/>
      <c r="H229" s="253"/>
      <c r="I229" s="253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</row>
    <row r="230" ht="17.25" customHeight="1">
      <c r="A230" s="251"/>
      <c r="B230" s="254"/>
      <c r="C230" s="252"/>
      <c r="D230" s="252"/>
      <c r="E230" s="253"/>
      <c r="F230" s="253"/>
      <c r="G230" s="253"/>
      <c r="H230" s="253"/>
      <c r="I230" s="253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</row>
    <row r="231" ht="17.25" customHeight="1">
      <c r="A231" s="251"/>
      <c r="B231" s="254"/>
      <c r="C231" s="252"/>
      <c r="D231" s="252"/>
      <c r="E231" s="253"/>
      <c r="F231" s="253"/>
      <c r="G231" s="253"/>
      <c r="H231" s="253"/>
      <c r="I231" s="253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</row>
    <row r="232" ht="17.25" customHeight="1">
      <c r="A232" s="251"/>
      <c r="B232" s="254"/>
      <c r="C232" s="252"/>
      <c r="D232" s="252"/>
      <c r="E232" s="253"/>
      <c r="F232" s="253"/>
      <c r="G232" s="253"/>
      <c r="H232" s="253"/>
      <c r="I232" s="253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</row>
    <row r="233" ht="17.25" customHeight="1">
      <c r="A233" s="251"/>
      <c r="B233" s="255"/>
      <c r="C233" s="255"/>
      <c r="D233" s="255"/>
      <c r="E233" s="255"/>
      <c r="F233" s="255"/>
      <c r="G233" s="255"/>
      <c r="H233" s="255"/>
      <c r="I233" s="255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</row>
    <row r="234" ht="17.25" customHeight="1">
      <c r="A234" s="251"/>
      <c r="B234" s="256" t="s">
        <v>64</v>
      </c>
      <c r="C234" s="257"/>
      <c r="D234" s="251" t="str">
        <f>NOTAS!B12</f>
        <v/>
      </c>
      <c r="E234" s="251"/>
      <c r="F234" s="258"/>
      <c r="G234" s="258"/>
      <c r="H234" s="256" t="s">
        <v>65</v>
      </c>
      <c r="I234" s="251" t="str">
        <f>(NOTAS!$B$4)</f>
        <v/>
      </c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</row>
    <row r="235" ht="17.25" customHeight="1">
      <c r="A235" s="251"/>
      <c r="B235" s="259" t="s">
        <v>66</v>
      </c>
      <c r="D235" s="253" t="str">
        <f>NOTAS!$C$5</f>
        <v/>
      </c>
      <c r="E235" s="252"/>
      <c r="F235" s="258"/>
      <c r="G235" s="258"/>
      <c r="H235" s="259" t="s">
        <v>77</v>
      </c>
      <c r="I235" s="253" t="str">
        <f>(NOTAS!$B$3)</f>
        <v>Carlos</v>
      </c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</row>
    <row r="236" ht="17.25" customHeight="1">
      <c r="A236" s="251"/>
      <c r="B236" s="256" t="s">
        <v>68</v>
      </c>
      <c r="C236" s="260"/>
      <c r="D236" s="253">
        <f>NOTAS!$AT$3</f>
        <v>36</v>
      </c>
      <c r="F236" s="258"/>
      <c r="G236" s="258"/>
      <c r="H236" s="259" t="s">
        <v>69</v>
      </c>
      <c r="I236" s="253" t="str">
        <f>VLOOKUP(D234,NOTAS!$B$7:$AT$26,45,0)</f>
        <v>#N/A</v>
      </c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</row>
    <row r="237" ht="17.25" customHeight="1">
      <c r="A237" s="251"/>
      <c r="B237" s="261"/>
      <c r="C237" s="261"/>
      <c r="D237" s="261"/>
      <c r="E237" s="261"/>
      <c r="F237" s="261"/>
      <c r="G237" s="261"/>
      <c r="H237" s="261"/>
      <c r="I237" s="26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</row>
    <row r="238" ht="17.25" customHeight="1">
      <c r="A238" s="251"/>
      <c r="B238" s="262" t="s">
        <v>70</v>
      </c>
      <c r="C238" s="263"/>
      <c r="D238" s="264"/>
      <c r="E238" s="265" t="s">
        <v>71</v>
      </c>
      <c r="F238" s="262" t="s">
        <v>72</v>
      </c>
      <c r="G238" s="263"/>
      <c r="H238" s="263"/>
      <c r="I238" s="264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</row>
    <row r="239" ht="17.25" customHeight="1">
      <c r="A239" s="251"/>
      <c r="B239" s="266" t="s">
        <v>24</v>
      </c>
      <c r="C239" s="267"/>
      <c r="D239" s="267"/>
      <c r="E239" s="268" t="str">
        <f>VLOOKUP(D234,NOTAS!$B$7:$AT$26,4,0)</f>
        <v>#N/A</v>
      </c>
      <c r="F239" s="269"/>
      <c r="G239" s="267"/>
      <c r="H239" s="267"/>
      <c r="I239" s="267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</row>
    <row r="240" ht="17.25" customHeight="1">
      <c r="A240" s="251"/>
      <c r="E240" s="270"/>
      <c r="F240" s="27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</row>
    <row r="241" ht="17.25" customHeight="1">
      <c r="A241" s="251"/>
      <c r="E241" s="270"/>
      <c r="F241" s="27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</row>
    <row r="242" ht="17.25" customHeight="1">
      <c r="A242" s="251"/>
      <c r="E242" s="270"/>
      <c r="F242" s="27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</row>
    <row r="243" ht="17.25" customHeight="1">
      <c r="A243" s="251"/>
      <c r="E243" s="270"/>
      <c r="F243" s="27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</row>
    <row r="244" ht="17.25" customHeight="1">
      <c r="A244" s="251"/>
      <c r="B244" s="272"/>
      <c r="C244" s="272"/>
      <c r="D244" s="272"/>
      <c r="E244" s="273"/>
      <c r="F244" s="274"/>
      <c r="G244" s="272"/>
      <c r="H244" s="272"/>
      <c r="I244" s="272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</row>
    <row r="245" ht="17.25" customHeight="1">
      <c r="A245" s="251"/>
      <c r="B245" s="266" t="s">
        <v>20</v>
      </c>
      <c r="C245" s="267"/>
      <c r="D245" s="267"/>
      <c r="E245" s="268" t="str">
        <f>VLOOKUP(D234,NOTAS!$B$7:$AT$26,7,0)</f>
        <v>#N/A</v>
      </c>
      <c r="F245" s="275"/>
      <c r="G245" s="267"/>
      <c r="H245" s="267"/>
      <c r="I245" s="267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</row>
    <row r="246" ht="17.25" customHeight="1">
      <c r="A246" s="251"/>
      <c r="E246" s="270"/>
      <c r="F246" s="276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</row>
    <row r="247" ht="17.25" customHeight="1">
      <c r="A247" s="251"/>
      <c r="E247" s="270"/>
      <c r="F247" s="276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</row>
    <row r="248" ht="17.25" customHeight="1">
      <c r="A248" s="251"/>
      <c r="E248" s="270"/>
      <c r="F248" s="276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</row>
    <row r="249" ht="17.25" customHeight="1">
      <c r="A249" s="251"/>
      <c r="E249" s="270"/>
      <c r="F249" s="276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</row>
    <row r="250" ht="17.25" customHeight="1">
      <c r="A250" s="251"/>
      <c r="B250" s="272"/>
      <c r="C250" s="272"/>
      <c r="D250" s="272"/>
      <c r="E250" s="273"/>
      <c r="F250" s="277"/>
      <c r="G250" s="272"/>
      <c r="H250" s="272"/>
      <c r="I250" s="272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</row>
    <row r="251" ht="17.25" customHeight="1">
      <c r="A251" s="251"/>
      <c r="B251" s="266" t="s">
        <v>22</v>
      </c>
      <c r="C251" s="267"/>
      <c r="D251" s="267"/>
      <c r="E251" s="268" t="str">
        <f>VLOOKUP(D234,NOTAS!$B$7:$AT$26,10,0)</f>
        <v>#N/A</v>
      </c>
      <c r="F251" s="275"/>
      <c r="G251" s="267"/>
      <c r="H251" s="267"/>
      <c r="I251" s="267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</row>
    <row r="252" ht="17.25" customHeight="1">
      <c r="A252" s="251"/>
      <c r="E252" s="270"/>
      <c r="F252" s="276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</row>
    <row r="253" ht="17.25" customHeight="1">
      <c r="A253" s="251"/>
      <c r="E253" s="270"/>
      <c r="F253" s="276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</row>
    <row r="254" ht="17.25" customHeight="1">
      <c r="A254" s="251"/>
      <c r="E254" s="270"/>
      <c r="F254" s="276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</row>
    <row r="255" ht="17.25" customHeight="1">
      <c r="A255" s="251"/>
      <c r="E255" s="270"/>
      <c r="F255" s="276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</row>
    <row r="256" ht="17.25" customHeight="1">
      <c r="A256" s="251"/>
      <c r="B256" s="272"/>
      <c r="C256" s="272"/>
      <c r="D256" s="272"/>
      <c r="E256" s="273"/>
      <c r="F256" s="277"/>
      <c r="G256" s="272"/>
      <c r="H256" s="272"/>
      <c r="I256" s="272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</row>
    <row r="257" ht="17.25" customHeight="1">
      <c r="A257" s="251"/>
      <c r="B257" s="266" t="s">
        <v>23</v>
      </c>
      <c r="C257" s="267"/>
      <c r="D257" s="267"/>
      <c r="E257" s="268" t="str">
        <f>VLOOKUP(D234,NOTAS!$B$7:$AT$26,13,0)</f>
        <v>#N/A</v>
      </c>
      <c r="F257" s="275"/>
      <c r="G257" s="267"/>
      <c r="H257" s="267"/>
      <c r="I257" s="267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</row>
    <row r="258" ht="17.25" customHeight="1">
      <c r="A258" s="251"/>
      <c r="E258" s="270"/>
      <c r="F258" s="276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</row>
    <row r="259" ht="17.25" customHeight="1">
      <c r="A259" s="251"/>
      <c r="E259" s="270"/>
      <c r="F259" s="276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</row>
    <row r="260" ht="17.25" customHeight="1">
      <c r="A260" s="251"/>
      <c r="E260" s="270"/>
      <c r="F260" s="276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</row>
    <row r="261" ht="17.25" customHeight="1">
      <c r="A261" s="251"/>
      <c r="E261" s="270"/>
      <c r="F261" s="276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</row>
    <row r="262" ht="17.25" customHeight="1">
      <c r="A262" s="251"/>
      <c r="B262" s="272"/>
      <c r="C262" s="272"/>
      <c r="D262" s="272"/>
      <c r="E262" s="273"/>
      <c r="F262" s="277"/>
      <c r="G262" s="272"/>
      <c r="H262" s="272"/>
      <c r="I262" s="272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</row>
    <row r="263" ht="17.25" customHeight="1">
      <c r="A263" s="251"/>
      <c r="B263" s="266" t="s">
        <v>21</v>
      </c>
      <c r="C263" s="267"/>
      <c r="D263" s="267"/>
      <c r="E263" s="268" t="str">
        <f>VLOOKUP(D234,NOTAS!$B$7:$AT$26,16,0)</f>
        <v>#N/A</v>
      </c>
      <c r="F263" s="275"/>
      <c r="G263" s="267"/>
      <c r="H263" s="267"/>
      <c r="I263" s="267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</row>
    <row r="264" ht="17.25" customHeight="1">
      <c r="A264" s="251"/>
      <c r="E264" s="270"/>
      <c r="F264" s="276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</row>
    <row r="265" ht="17.25" customHeight="1">
      <c r="A265" s="251"/>
      <c r="E265" s="270"/>
      <c r="F265" s="276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</row>
    <row r="266" ht="17.25" customHeight="1">
      <c r="A266" s="251"/>
      <c r="E266" s="270"/>
      <c r="F266" s="276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</row>
    <row r="267" ht="17.25" customHeight="1">
      <c r="A267" s="251"/>
      <c r="E267" s="270"/>
      <c r="F267" s="276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</row>
    <row r="268" ht="17.25" customHeight="1">
      <c r="A268" s="251"/>
      <c r="B268" s="272"/>
      <c r="C268" s="272"/>
      <c r="D268" s="272"/>
      <c r="E268" s="273"/>
      <c r="F268" s="277"/>
      <c r="G268" s="272"/>
      <c r="H268" s="272"/>
      <c r="I268" s="272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</row>
    <row r="269" ht="17.25" customHeight="1">
      <c r="A269" s="251"/>
      <c r="B269" s="279"/>
      <c r="C269" s="279"/>
      <c r="D269" s="279"/>
      <c r="E269" s="280"/>
      <c r="F269" s="280"/>
      <c r="G269" s="280"/>
      <c r="H269" s="280"/>
      <c r="I269" s="280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</row>
    <row r="270" ht="17.25" customHeight="1">
      <c r="A270" s="251"/>
      <c r="B270" s="282"/>
      <c r="C270" s="282"/>
      <c r="D270" s="282"/>
      <c r="E270" s="282"/>
      <c r="F270" s="282"/>
      <c r="G270" s="282"/>
      <c r="H270" s="282"/>
      <c r="I270" s="282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</row>
    <row r="271" ht="17.25" customHeight="1">
      <c r="A271" s="251"/>
      <c r="B271" s="284"/>
      <c r="C271" s="284"/>
      <c r="D271" s="284"/>
      <c r="E271" s="284"/>
      <c r="F271" s="284"/>
      <c r="G271" s="284"/>
      <c r="H271" s="284"/>
      <c r="I271" s="284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</row>
    <row r="272" ht="17.25" customHeight="1">
      <c r="A272" s="251"/>
      <c r="B272" s="252"/>
      <c r="C272" s="252"/>
      <c r="D272" s="252"/>
      <c r="E272" s="253"/>
      <c r="F272" s="253"/>
      <c r="G272" s="253"/>
      <c r="H272" s="253"/>
      <c r="I272" s="253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</row>
    <row r="273" ht="17.25" customHeight="1">
      <c r="A273" s="251"/>
      <c r="B273" s="254"/>
      <c r="C273" s="252"/>
      <c r="D273" s="252"/>
      <c r="E273" s="253"/>
      <c r="F273" s="253"/>
      <c r="G273" s="253"/>
      <c r="H273" s="253"/>
      <c r="I273" s="253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</row>
    <row r="274" ht="17.25" customHeight="1">
      <c r="A274" s="251"/>
      <c r="B274" s="254"/>
      <c r="C274" s="252"/>
      <c r="D274" s="252"/>
      <c r="E274" s="253"/>
      <c r="F274" s="253"/>
      <c r="G274" s="253"/>
      <c r="H274" s="253"/>
      <c r="I274" s="253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</row>
    <row r="275" ht="17.25" customHeight="1">
      <c r="A275" s="251"/>
      <c r="B275" s="254"/>
      <c r="C275" s="252"/>
      <c r="D275" s="252"/>
      <c r="E275" s="253"/>
      <c r="F275" s="253"/>
      <c r="G275" s="253"/>
      <c r="H275" s="253"/>
      <c r="I275" s="253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</row>
    <row r="276" ht="17.25" customHeight="1">
      <c r="A276" s="251"/>
      <c r="B276" s="254"/>
      <c r="C276" s="252"/>
      <c r="D276" s="252"/>
      <c r="E276" s="253"/>
      <c r="F276" s="253"/>
      <c r="G276" s="253"/>
      <c r="H276" s="253"/>
      <c r="I276" s="253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</row>
    <row r="277" ht="17.25" customHeight="1">
      <c r="A277" s="251"/>
      <c r="B277" s="254"/>
      <c r="C277" s="252"/>
      <c r="D277" s="252"/>
      <c r="E277" s="253"/>
      <c r="F277" s="253"/>
      <c r="G277" s="253"/>
      <c r="H277" s="253"/>
      <c r="I277" s="253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</row>
    <row r="278" ht="17.25" customHeight="1">
      <c r="A278" s="251"/>
      <c r="B278" s="255"/>
      <c r="C278" s="255"/>
      <c r="D278" s="255"/>
      <c r="E278" s="255"/>
      <c r="F278" s="255"/>
      <c r="G278" s="255"/>
      <c r="H278" s="255"/>
      <c r="I278" s="255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</row>
    <row r="279" ht="17.25" customHeight="1">
      <c r="A279" s="251"/>
      <c r="B279" s="256" t="s">
        <v>64</v>
      </c>
      <c r="C279" s="257"/>
      <c r="D279" s="251" t="str">
        <f>NOTAS!B13</f>
        <v/>
      </c>
      <c r="E279" s="251"/>
      <c r="F279" s="258"/>
      <c r="G279" s="258"/>
      <c r="H279" s="256" t="s">
        <v>65</v>
      </c>
      <c r="I279" s="251" t="str">
        <f>(NOTAS!$B$4)</f>
        <v/>
      </c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</row>
    <row r="280" ht="17.25" customHeight="1">
      <c r="A280" s="251"/>
      <c r="B280" s="259" t="s">
        <v>66</v>
      </c>
      <c r="D280" s="253" t="str">
        <f>NOTAS!$C$5</f>
        <v/>
      </c>
      <c r="E280" s="252"/>
      <c r="F280" s="258"/>
      <c r="G280" s="258"/>
      <c r="H280" s="259" t="s">
        <v>78</v>
      </c>
      <c r="I280" s="253" t="str">
        <f>(NOTAS!$B$3)</f>
        <v>Carlos</v>
      </c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</row>
    <row r="281" ht="17.25" customHeight="1">
      <c r="A281" s="251"/>
      <c r="B281" s="256" t="s">
        <v>68</v>
      </c>
      <c r="C281" s="260"/>
      <c r="D281" s="253">
        <f>NOTAS!$AT$3</f>
        <v>36</v>
      </c>
      <c r="F281" s="258"/>
      <c r="G281" s="258"/>
      <c r="H281" s="259" t="s">
        <v>69</v>
      </c>
      <c r="I281" s="253" t="str">
        <f>VLOOKUP(D279,NOTAS!$B$7:$AT$26,45,0)</f>
        <v>#N/A</v>
      </c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</row>
    <row r="282" ht="17.25" customHeight="1">
      <c r="A282" s="251"/>
      <c r="B282" s="261"/>
      <c r="C282" s="261"/>
      <c r="D282" s="261"/>
      <c r="E282" s="261"/>
      <c r="F282" s="261"/>
      <c r="G282" s="261"/>
      <c r="H282" s="261"/>
      <c r="I282" s="26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</row>
    <row r="283" ht="17.25" customHeight="1">
      <c r="A283" s="251"/>
      <c r="B283" s="262" t="s">
        <v>70</v>
      </c>
      <c r="C283" s="263"/>
      <c r="D283" s="264"/>
      <c r="E283" s="265" t="s">
        <v>71</v>
      </c>
      <c r="F283" s="262" t="s">
        <v>72</v>
      </c>
      <c r="G283" s="263"/>
      <c r="H283" s="263"/>
      <c r="I283" s="264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</row>
    <row r="284" ht="17.25" customHeight="1">
      <c r="A284" s="251"/>
      <c r="B284" s="266" t="s">
        <v>24</v>
      </c>
      <c r="C284" s="267"/>
      <c r="D284" s="267"/>
      <c r="E284" s="268" t="str">
        <f>VLOOKUP(D279,NOTAS!$B$7:$AT$26,4,0)</f>
        <v>#N/A</v>
      </c>
      <c r="F284" s="269"/>
      <c r="G284" s="267"/>
      <c r="H284" s="267"/>
      <c r="I284" s="267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</row>
    <row r="285" ht="17.25" customHeight="1">
      <c r="A285" s="251"/>
      <c r="E285" s="270"/>
      <c r="F285" s="27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</row>
    <row r="286" ht="17.25" customHeight="1">
      <c r="A286" s="251"/>
      <c r="E286" s="270"/>
      <c r="F286" s="27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</row>
    <row r="287" ht="17.25" customHeight="1">
      <c r="A287" s="251"/>
      <c r="E287" s="270"/>
      <c r="F287" s="27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</row>
    <row r="288" ht="17.25" customHeight="1">
      <c r="A288" s="251"/>
      <c r="E288" s="270"/>
      <c r="F288" s="27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</row>
    <row r="289" ht="17.25" customHeight="1">
      <c r="A289" s="251"/>
      <c r="B289" s="272"/>
      <c r="C289" s="272"/>
      <c r="D289" s="272"/>
      <c r="E289" s="273"/>
      <c r="F289" s="274"/>
      <c r="G289" s="272"/>
      <c r="H289" s="272"/>
      <c r="I289" s="272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</row>
    <row r="290" ht="17.25" customHeight="1">
      <c r="A290" s="251"/>
      <c r="B290" s="266" t="s">
        <v>20</v>
      </c>
      <c r="C290" s="267"/>
      <c r="D290" s="267"/>
      <c r="E290" s="268" t="str">
        <f>VLOOKUP(D279,NOTAS!$B$7:$AT$26,7,0)</f>
        <v>#N/A</v>
      </c>
      <c r="F290" s="275"/>
      <c r="G290" s="267"/>
      <c r="H290" s="267"/>
      <c r="I290" s="267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</row>
    <row r="291" ht="17.25" customHeight="1">
      <c r="A291" s="251"/>
      <c r="E291" s="270"/>
      <c r="F291" s="276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</row>
    <row r="292" ht="17.25" customHeight="1">
      <c r="A292" s="251"/>
      <c r="E292" s="270"/>
      <c r="F292" s="276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</row>
    <row r="293" ht="17.25" customHeight="1">
      <c r="A293" s="251"/>
      <c r="E293" s="270"/>
      <c r="F293" s="276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</row>
    <row r="294" ht="17.25" customHeight="1">
      <c r="A294" s="251"/>
      <c r="E294" s="270"/>
      <c r="F294" s="276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</row>
    <row r="295" ht="17.25" customHeight="1">
      <c r="A295" s="251"/>
      <c r="B295" s="272"/>
      <c r="C295" s="272"/>
      <c r="D295" s="272"/>
      <c r="E295" s="273"/>
      <c r="F295" s="277"/>
      <c r="G295" s="272"/>
      <c r="H295" s="272"/>
      <c r="I295" s="272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</row>
    <row r="296" ht="17.25" customHeight="1">
      <c r="A296" s="251"/>
      <c r="B296" s="266" t="s">
        <v>22</v>
      </c>
      <c r="C296" s="267"/>
      <c r="D296" s="267"/>
      <c r="E296" s="268" t="str">
        <f>VLOOKUP(D279,NOTAS!$B$7:$AT$26,10,0)</f>
        <v>#N/A</v>
      </c>
      <c r="F296" s="275"/>
      <c r="G296" s="267"/>
      <c r="H296" s="267"/>
      <c r="I296" s="267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</row>
    <row r="297" ht="17.25" customHeight="1">
      <c r="A297" s="251"/>
      <c r="E297" s="270"/>
      <c r="F297" s="276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</row>
    <row r="298" ht="17.25" customHeight="1">
      <c r="A298" s="251"/>
      <c r="E298" s="270"/>
      <c r="F298" s="276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</row>
    <row r="299" ht="17.25" customHeight="1">
      <c r="A299" s="251"/>
      <c r="E299" s="270"/>
      <c r="F299" s="276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</row>
    <row r="300" ht="17.25" customHeight="1">
      <c r="A300" s="251"/>
      <c r="E300" s="270"/>
      <c r="F300" s="276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</row>
    <row r="301" ht="17.25" customHeight="1">
      <c r="A301" s="251"/>
      <c r="B301" s="272"/>
      <c r="C301" s="272"/>
      <c r="D301" s="272"/>
      <c r="E301" s="273"/>
      <c r="F301" s="277"/>
      <c r="G301" s="272"/>
      <c r="H301" s="272"/>
      <c r="I301" s="272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</row>
    <row r="302" ht="17.25" customHeight="1">
      <c r="A302" s="251"/>
      <c r="B302" s="266" t="s">
        <v>23</v>
      </c>
      <c r="C302" s="267"/>
      <c r="D302" s="267"/>
      <c r="E302" s="268" t="str">
        <f>VLOOKUP(D279,NOTAS!$B$7:$AT$26,13,0)</f>
        <v>#N/A</v>
      </c>
      <c r="F302" s="275"/>
      <c r="G302" s="267"/>
      <c r="H302" s="267"/>
      <c r="I302" s="267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</row>
    <row r="303" ht="17.25" customHeight="1">
      <c r="A303" s="251"/>
      <c r="E303" s="270"/>
      <c r="F303" s="276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</row>
    <row r="304" ht="17.25" customHeight="1">
      <c r="A304" s="251"/>
      <c r="E304" s="270"/>
      <c r="F304" s="276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</row>
    <row r="305" ht="17.25" customHeight="1">
      <c r="A305" s="251"/>
      <c r="E305" s="270"/>
      <c r="F305" s="276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</row>
    <row r="306" ht="17.25" customHeight="1">
      <c r="A306" s="251"/>
      <c r="E306" s="270"/>
      <c r="F306" s="276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</row>
    <row r="307" ht="17.25" customHeight="1">
      <c r="A307" s="251"/>
      <c r="B307" s="272"/>
      <c r="C307" s="272"/>
      <c r="D307" s="272"/>
      <c r="E307" s="273"/>
      <c r="F307" s="277"/>
      <c r="G307" s="272"/>
      <c r="H307" s="272"/>
      <c r="I307" s="272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</row>
    <row r="308" ht="17.25" customHeight="1">
      <c r="A308" s="251"/>
      <c r="B308" s="266" t="s">
        <v>21</v>
      </c>
      <c r="C308" s="267"/>
      <c r="D308" s="267"/>
      <c r="E308" s="268" t="str">
        <f>VLOOKUP(D279,NOTAS!$B$7:$AT$26,16,0)</f>
        <v>#N/A</v>
      </c>
      <c r="F308" s="275"/>
      <c r="G308" s="267"/>
      <c r="H308" s="267"/>
      <c r="I308" s="267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</row>
    <row r="309" ht="17.25" customHeight="1">
      <c r="A309" s="251"/>
      <c r="E309" s="270"/>
      <c r="F309" s="276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</row>
    <row r="310" ht="17.25" customHeight="1">
      <c r="A310" s="251"/>
      <c r="E310" s="270"/>
      <c r="F310" s="276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</row>
    <row r="311" ht="17.25" customHeight="1">
      <c r="A311" s="251"/>
      <c r="E311" s="270"/>
      <c r="F311" s="276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</row>
    <row r="312" ht="17.25" customHeight="1">
      <c r="A312" s="251"/>
      <c r="E312" s="270"/>
      <c r="F312" s="276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</row>
    <row r="313" ht="17.25" customHeight="1">
      <c r="A313" s="251"/>
      <c r="B313" s="272"/>
      <c r="C313" s="272"/>
      <c r="D313" s="272"/>
      <c r="E313" s="273"/>
      <c r="F313" s="277"/>
      <c r="G313" s="272"/>
      <c r="H313" s="272"/>
      <c r="I313" s="272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</row>
    <row r="314" ht="17.25" customHeight="1">
      <c r="A314" s="251"/>
      <c r="B314" s="279"/>
      <c r="C314" s="279"/>
      <c r="D314" s="279"/>
      <c r="E314" s="280"/>
      <c r="F314" s="280"/>
      <c r="G314" s="280"/>
      <c r="H314" s="280"/>
      <c r="I314" s="280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</row>
    <row r="315" ht="17.25" customHeight="1">
      <c r="A315" s="251"/>
      <c r="B315" s="282"/>
      <c r="C315" s="282"/>
      <c r="D315" s="282"/>
      <c r="E315" s="282"/>
      <c r="F315" s="282"/>
      <c r="G315" s="282"/>
      <c r="H315" s="282"/>
      <c r="I315" s="282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</row>
    <row r="316" ht="17.25" customHeight="1">
      <c r="A316" s="251"/>
      <c r="B316" s="284"/>
      <c r="C316" s="284"/>
      <c r="D316" s="284"/>
      <c r="E316" s="284"/>
      <c r="F316" s="284"/>
      <c r="G316" s="284"/>
      <c r="H316" s="284"/>
      <c r="I316" s="284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</row>
    <row r="317" ht="17.25" customHeight="1">
      <c r="A317" s="251"/>
      <c r="B317" s="252"/>
      <c r="C317" s="252"/>
      <c r="D317" s="252"/>
      <c r="E317" s="253"/>
      <c r="F317" s="253"/>
      <c r="G317" s="253"/>
      <c r="H317" s="253"/>
      <c r="I317" s="253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</row>
    <row r="318" ht="17.25" customHeight="1">
      <c r="A318" s="251"/>
      <c r="B318" s="254"/>
      <c r="C318" s="252"/>
      <c r="D318" s="252"/>
      <c r="E318" s="253"/>
      <c r="F318" s="253"/>
      <c r="G318" s="253"/>
      <c r="H318" s="253"/>
      <c r="I318" s="253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</row>
    <row r="319" ht="17.25" customHeight="1">
      <c r="A319" s="251"/>
      <c r="B319" s="254"/>
      <c r="C319" s="252"/>
      <c r="D319" s="252"/>
      <c r="E319" s="253"/>
      <c r="F319" s="253"/>
      <c r="G319" s="253"/>
      <c r="H319" s="253"/>
      <c r="I319" s="253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</row>
    <row r="320" ht="17.25" customHeight="1">
      <c r="A320" s="251"/>
      <c r="B320" s="254"/>
      <c r="C320" s="252"/>
      <c r="D320" s="252"/>
      <c r="E320" s="253"/>
      <c r="F320" s="253"/>
      <c r="G320" s="253"/>
      <c r="H320" s="253"/>
      <c r="I320" s="253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</row>
    <row r="321" ht="17.25" customHeight="1">
      <c r="A321" s="251"/>
      <c r="B321" s="254"/>
      <c r="C321" s="252"/>
      <c r="D321" s="252"/>
      <c r="E321" s="253"/>
      <c r="F321" s="253"/>
      <c r="G321" s="253"/>
      <c r="H321" s="253"/>
      <c r="I321" s="253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</row>
    <row r="322" ht="17.25" customHeight="1">
      <c r="A322" s="251"/>
      <c r="B322" s="254"/>
      <c r="C322" s="252"/>
      <c r="D322" s="252"/>
      <c r="E322" s="253"/>
      <c r="F322" s="253"/>
      <c r="G322" s="253"/>
      <c r="H322" s="253"/>
      <c r="I322" s="253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</row>
    <row r="323" ht="17.25" customHeight="1">
      <c r="A323" s="251"/>
      <c r="B323" s="255"/>
      <c r="C323" s="255"/>
      <c r="D323" s="255"/>
      <c r="E323" s="255"/>
      <c r="F323" s="255"/>
      <c r="G323" s="255"/>
      <c r="H323" s="255"/>
      <c r="I323" s="255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</row>
    <row r="324" ht="17.25" customHeight="1">
      <c r="A324" s="251"/>
      <c r="B324" s="256" t="s">
        <v>64</v>
      </c>
      <c r="C324" s="257"/>
      <c r="D324" s="251" t="str">
        <f>NOTAS!B14</f>
        <v/>
      </c>
      <c r="E324" s="251"/>
      <c r="F324" s="258"/>
      <c r="G324" s="258"/>
      <c r="H324" s="256" t="s">
        <v>65</v>
      </c>
      <c r="I324" s="251" t="str">
        <f>(NOTAS!$B$4)</f>
        <v/>
      </c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</row>
    <row r="325" ht="17.25" customHeight="1">
      <c r="A325" s="251"/>
      <c r="B325" s="259" t="s">
        <v>66</v>
      </c>
      <c r="D325" s="253" t="str">
        <f>NOTAS!$C$5</f>
        <v/>
      </c>
      <c r="E325" s="252"/>
      <c r="F325" s="258"/>
      <c r="G325" s="258"/>
      <c r="H325" s="259" t="s">
        <v>79</v>
      </c>
      <c r="I325" s="253" t="str">
        <f>(NOTAS!$B$3)</f>
        <v>Carlos</v>
      </c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</row>
    <row r="326" ht="17.25" customHeight="1">
      <c r="A326" s="251"/>
      <c r="B326" s="256" t="s">
        <v>68</v>
      </c>
      <c r="C326" s="260"/>
      <c r="D326" s="253">
        <f>NOTAS!$AT$3</f>
        <v>36</v>
      </c>
      <c r="F326" s="258"/>
      <c r="G326" s="258"/>
      <c r="H326" s="259" t="s">
        <v>69</v>
      </c>
      <c r="I326" s="253" t="str">
        <f>VLOOKUP(D324,NOTAS!$B$7:$AT$26,45,0)</f>
        <v>#N/A</v>
      </c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</row>
    <row r="327" ht="17.25" customHeight="1">
      <c r="A327" s="251"/>
      <c r="B327" s="261"/>
      <c r="C327" s="261"/>
      <c r="D327" s="261"/>
      <c r="E327" s="261"/>
      <c r="F327" s="261"/>
      <c r="G327" s="261"/>
      <c r="H327" s="261"/>
      <c r="I327" s="26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</row>
    <row r="328" ht="17.25" customHeight="1">
      <c r="A328" s="251"/>
      <c r="B328" s="262" t="s">
        <v>70</v>
      </c>
      <c r="C328" s="263"/>
      <c r="D328" s="264"/>
      <c r="E328" s="265" t="s">
        <v>71</v>
      </c>
      <c r="F328" s="262" t="s">
        <v>72</v>
      </c>
      <c r="G328" s="263"/>
      <c r="H328" s="263"/>
      <c r="I328" s="264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</row>
    <row r="329" ht="17.25" customHeight="1">
      <c r="A329" s="251"/>
      <c r="B329" s="266" t="s">
        <v>24</v>
      </c>
      <c r="C329" s="267"/>
      <c r="D329" s="267"/>
      <c r="E329" s="268" t="str">
        <f>VLOOKUP(D324,NOTAS!$B$7:$AT$26,4,0)</f>
        <v>#N/A</v>
      </c>
      <c r="F329" s="269"/>
      <c r="G329" s="267"/>
      <c r="H329" s="267"/>
      <c r="I329" s="267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</row>
    <row r="330" ht="17.25" customHeight="1">
      <c r="A330" s="251"/>
      <c r="E330" s="270"/>
      <c r="F330" s="27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</row>
    <row r="331" ht="17.25" customHeight="1">
      <c r="A331" s="251"/>
      <c r="E331" s="270"/>
      <c r="F331" s="27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</row>
    <row r="332" ht="17.25" customHeight="1">
      <c r="A332" s="251"/>
      <c r="E332" s="270"/>
      <c r="F332" s="27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</row>
    <row r="333" ht="17.25" customHeight="1">
      <c r="A333" s="251"/>
      <c r="E333" s="270"/>
      <c r="F333" s="27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</row>
    <row r="334" ht="17.25" customHeight="1">
      <c r="A334" s="251"/>
      <c r="B334" s="272"/>
      <c r="C334" s="272"/>
      <c r="D334" s="272"/>
      <c r="E334" s="273"/>
      <c r="F334" s="274"/>
      <c r="G334" s="272"/>
      <c r="H334" s="272"/>
      <c r="I334" s="272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</row>
    <row r="335" ht="17.25" customHeight="1">
      <c r="A335" s="251"/>
      <c r="B335" s="266" t="s">
        <v>20</v>
      </c>
      <c r="C335" s="267"/>
      <c r="D335" s="267"/>
      <c r="E335" s="268" t="str">
        <f>VLOOKUP(D324,NOTAS!$B$7:$AT$26,7,0)</f>
        <v>#N/A</v>
      </c>
      <c r="F335" s="275"/>
      <c r="G335" s="267"/>
      <c r="H335" s="267"/>
      <c r="I335" s="267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</row>
    <row r="336" ht="17.25" customHeight="1">
      <c r="A336" s="251"/>
      <c r="E336" s="270"/>
      <c r="F336" s="276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</row>
    <row r="337" ht="17.25" customHeight="1">
      <c r="A337" s="251"/>
      <c r="E337" s="270"/>
      <c r="F337" s="276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</row>
    <row r="338" ht="17.25" customHeight="1">
      <c r="A338" s="251"/>
      <c r="E338" s="270"/>
      <c r="F338" s="276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</row>
    <row r="339" ht="17.25" customHeight="1">
      <c r="A339" s="251"/>
      <c r="E339" s="270"/>
      <c r="F339" s="276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</row>
    <row r="340" ht="17.25" customHeight="1">
      <c r="A340" s="251"/>
      <c r="B340" s="272"/>
      <c r="C340" s="272"/>
      <c r="D340" s="272"/>
      <c r="E340" s="273"/>
      <c r="F340" s="277"/>
      <c r="G340" s="272"/>
      <c r="H340" s="272"/>
      <c r="I340" s="272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</row>
    <row r="341" ht="17.25" customHeight="1">
      <c r="A341" s="251"/>
      <c r="B341" s="266" t="s">
        <v>22</v>
      </c>
      <c r="C341" s="267"/>
      <c r="D341" s="267"/>
      <c r="E341" s="268" t="str">
        <f>VLOOKUP(D324,NOTAS!$B$7:$AT$26,10,0)</f>
        <v>#N/A</v>
      </c>
      <c r="F341" s="275"/>
      <c r="G341" s="267"/>
      <c r="H341" s="267"/>
      <c r="I341" s="267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</row>
    <row r="342" ht="17.25" customHeight="1">
      <c r="A342" s="251"/>
      <c r="E342" s="270"/>
      <c r="F342" s="276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</row>
    <row r="343" ht="17.25" customHeight="1">
      <c r="A343" s="251"/>
      <c r="E343" s="270"/>
      <c r="F343" s="276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</row>
    <row r="344" ht="17.25" customHeight="1">
      <c r="A344" s="251"/>
      <c r="E344" s="270"/>
      <c r="F344" s="276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</row>
    <row r="345" ht="17.25" customHeight="1">
      <c r="A345" s="251"/>
      <c r="E345" s="270"/>
      <c r="F345" s="276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</row>
    <row r="346" ht="17.25" customHeight="1">
      <c r="A346" s="251"/>
      <c r="B346" s="272"/>
      <c r="C346" s="272"/>
      <c r="D346" s="272"/>
      <c r="E346" s="273"/>
      <c r="F346" s="277"/>
      <c r="G346" s="272"/>
      <c r="H346" s="272"/>
      <c r="I346" s="272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</row>
    <row r="347" ht="17.25" customHeight="1">
      <c r="A347" s="251"/>
      <c r="B347" s="266" t="s">
        <v>23</v>
      </c>
      <c r="C347" s="267"/>
      <c r="D347" s="267"/>
      <c r="E347" s="268" t="str">
        <f>VLOOKUP(D324,NOTAS!$B$7:$AT$26,13,0)</f>
        <v>#N/A</v>
      </c>
      <c r="F347" s="275"/>
      <c r="G347" s="267"/>
      <c r="H347" s="267"/>
      <c r="I347" s="267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</row>
    <row r="348" ht="17.25" customHeight="1">
      <c r="A348" s="251"/>
      <c r="E348" s="270"/>
      <c r="F348" s="276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</row>
    <row r="349" ht="17.25" customHeight="1">
      <c r="A349" s="251"/>
      <c r="E349" s="270"/>
      <c r="F349" s="276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</row>
    <row r="350" ht="17.25" customHeight="1">
      <c r="A350" s="251"/>
      <c r="E350" s="270"/>
      <c r="F350" s="276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</row>
    <row r="351" ht="17.25" customHeight="1">
      <c r="A351" s="251"/>
      <c r="E351" s="270"/>
      <c r="F351" s="276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</row>
    <row r="352" ht="17.25" customHeight="1">
      <c r="A352" s="251"/>
      <c r="B352" s="272"/>
      <c r="C352" s="272"/>
      <c r="D352" s="272"/>
      <c r="E352" s="273"/>
      <c r="F352" s="277"/>
      <c r="G352" s="272"/>
      <c r="H352" s="272"/>
      <c r="I352" s="272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</row>
    <row r="353" ht="17.25" customHeight="1">
      <c r="A353" s="251"/>
      <c r="B353" s="266" t="s">
        <v>21</v>
      </c>
      <c r="C353" s="267"/>
      <c r="D353" s="267"/>
      <c r="E353" s="268" t="str">
        <f>VLOOKUP(D324,NOTAS!$B$7:$AT$26,16,0)</f>
        <v>#N/A</v>
      </c>
      <c r="F353" s="275"/>
      <c r="G353" s="267"/>
      <c r="H353" s="267"/>
      <c r="I353" s="267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</row>
    <row r="354" ht="17.25" customHeight="1">
      <c r="A354" s="251"/>
      <c r="E354" s="270"/>
      <c r="F354" s="276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</row>
    <row r="355" ht="17.25" customHeight="1">
      <c r="A355" s="251"/>
      <c r="E355" s="270"/>
      <c r="F355" s="276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</row>
    <row r="356" ht="17.25" customHeight="1">
      <c r="A356" s="251"/>
      <c r="E356" s="270"/>
      <c r="F356" s="276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</row>
    <row r="357" ht="17.25" customHeight="1">
      <c r="A357" s="251"/>
      <c r="E357" s="270"/>
      <c r="F357" s="276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</row>
    <row r="358" ht="17.25" customHeight="1">
      <c r="A358" s="251"/>
      <c r="B358" s="272"/>
      <c r="C358" s="272"/>
      <c r="D358" s="272"/>
      <c r="E358" s="273"/>
      <c r="F358" s="277"/>
      <c r="G358" s="272"/>
      <c r="H358" s="272"/>
      <c r="I358" s="272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</row>
    <row r="359" ht="17.25" customHeight="1">
      <c r="A359" s="251"/>
      <c r="B359" s="279"/>
      <c r="C359" s="279"/>
      <c r="D359" s="279"/>
      <c r="E359" s="280"/>
      <c r="F359" s="280"/>
      <c r="G359" s="280"/>
      <c r="H359" s="280"/>
      <c r="I359" s="280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</row>
    <row r="360" ht="17.25" customHeight="1">
      <c r="A360" s="251"/>
      <c r="B360" s="282"/>
      <c r="C360" s="282"/>
      <c r="D360" s="282"/>
      <c r="E360" s="282"/>
      <c r="F360" s="282"/>
      <c r="G360" s="282"/>
      <c r="H360" s="282"/>
      <c r="I360" s="282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</row>
    <row r="361" ht="17.25" customHeight="1">
      <c r="A361" s="251"/>
      <c r="B361" s="284"/>
      <c r="C361" s="284"/>
      <c r="D361" s="284"/>
      <c r="E361" s="284"/>
      <c r="F361" s="284"/>
      <c r="G361" s="284"/>
      <c r="H361" s="284"/>
      <c r="I361" s="284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</row>
    <row r="362" ht="17.25" customHeight="1">
      <c r="A362" s="251"/>
      <c r="B362" s="252"/>
      <c r="C362" s="252"/>
      <c r="D362" s="252"/>
      <c r="E362" s="253"/>
      <c r="F362" s="253"/>
      <c r="G362" s="253"/>
      <c r="H362" s="253"/>
      <c r="I362" s="253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</row>
    <row r="363" ht="17.25" customHeight="1">
      <c r="A363" s="251"/>
      <c r="B363" s="254"/>
      <c r="C363" s="252"/>
      <c r="D363" s="252"/>
      <c r="E363" s="253"/>
      <c r="F363" s="253"/>
      <c r="G363" s="253"/>
      <c r="H363" s="253"/>
      <c r="I363" s="253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</row>
    <row r="364" ht="17.25" customHeight="1">
      <c r="A364" s="251"/>
      <c r="B364" s="254"/>
      <c r="C364" s="252"/>
      <c r="D364" s="252"/>
      <c r="E364" s="253"/>
      <c r="F364" s="253"/>
      <c r="G364" s="253"/>
      <c r="H364" s="253"/>
      <c r="I364" s="253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</row>
    <row r="365" ht="17.25" customHeight="1">
      <c r="A365" s="251"/>
      <c r="B365" s="254"/>
      <c r="C365" s="252"/>
      <c r="D365" s="252"/>
      <c r="E365" s="253"/>
      <c r="F365" s="253"/>
      <c r="G365" s="253"/>
      <c r="H365" s="253"/>
      <c r="I365" s="253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</row>
    <row r="366" ht="17.25" customHeight="1">
      <c r="A366" s="251"/>
      <c r="B366" s="254"/>
      <c r="C366" s="252"/>
      <c r="D366" s="252"/>
      <c r="E366" s="253"/>
      <c r="F366" s="253"/>
      <c r="G366" s="253"/>
      <c r="H366" s="253"/>
      <c r="I366" s="253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</row>
    <row r="367" ht="17.25" customHeight="1">
      <c r="A367" s="251"/>
      <c r="B367" s="254"/>
      <c r="C367" s="252"/>
      <c r="D367" s="252"/>
      <c r="E367" s="253"/>
      <c r="F367" s="253"/>
      <c r="G367" s="253"/>
      <c r="H367" s="253"/>
      <c r="I367" s="253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</row>
    <row r="368" ht="17.25" customHeight="1">
      <c r="A368" s="251"/>
      <c r="B368" s="255"/>
      <c r="C368" s="255"/>
      <c r="D368" s="255"/>
      <c r="E368" s="255"/>
      <c r="F368" s="255"/>
      <c r="G368" s="255"/>
      <c r="H368" s="255"/>
      <c r="I368" s="255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</row>
    <row r="369" ht="17.25" customHeight="1">
      <c r="A369" s="251"/>
      <c r="B369" s="256" t="s">
        <v>64</v>
      </c>
      <c r="C369" s="257"/>
      <c r="D369" s="251" t="str">
        <f>NOTAS!B15</f>
        <v/>
      </c>
      <c r="E369" s="251"/>
      <c r="F369" s="258"/>
      <c r="G369" s="258"/>
      <c r="H369" s="256" t="s">
        <v>65</v>
      </c>
      <c r="I369" s="251" t="str">
        <f>(NOTAS!$B$4)</f>
        <v/>
      </c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</row>
    <row r="370" ht="17.25" customHeight="1">
      <c r="A370" s="251"/>
      <c r="B370" s="259" t="s">
        <v>66</v>
      </c>
      <c r="D370" s="253" t="str">
        <f>NOTAS!$C$5</f>
        <v/>
      </c>
      <c r="E370" s="252"/>
      <c r="F370" s="258"/>
      <c r="G370" s="258"/>
      <c r="H370" s="259" t="s">
        <v>80</v>
      </c>
      <c r="I370" s="253" t="str">
        <f>(NOTAS!$B$3)</f>
        <v>Carlos</v>
      </c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</row>
    <row r="371" ht="17.25" customHeight="1">
      <c r="A371" s="251"/>
      <c r="B371" s="256" t="s">
        <v>68</v>
      </c>
      <c r="C371" s="260"/>
      <c r="D371" s="253">
        <f>NOTAS!$AT$3</f>
        <v>36</v>
      </c>
      <c r="F371" s="258"/>
      <c r="G371" s="258"/>
      <c r="H371" s="259" t="s">
        <v>69</v>
      </c>
      <c r="I371" s="253" t="str">
        <f>VLOOKUP(D369,NOTAS!$B$7:$AT$26,45,0)</f>
        <v>#N/A</v>
      </c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</row>
    <row r="372" ht="17.25" customHeight="1">
      <c r="A372" s="251"/>
      <c r="B372" s="261"/>
      <c r="C372" s="261"/>
      <c r="D372" s="261"/>
      <c r="E372" s="261"/>
      <c r="F372" s="261"/>
      <c r="G372" s="261"/>
      <c r="H372" s="261"/>
      <c r="I372" s="26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</row>
    <row r="373" ht="17.25" customHeight="1">
      <c r="A373" s="251"/>
      <c r="B373" s="262" t="s">
        <v>70</v>
      </c>
      <c r="C373" s="263"/>
      <c r="D373" s="264"/>
      <c r="E373" s="265" t="s">
        <v>71</v>
      </c>
      <c r="F373" s="262" t="s">
        <v>72</v>
      </c>
      <c r="G373" s="263"/>
      <c r="H373" s="263"/>
      <c r="I373" s="264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</row>
    <row r="374" ht="17.25" customHeight="1">
      <c r="A374" s="251"/>
      <c r="B374" s="266" t="s">
        <v>24</v>
      </c>
      <c r="C374" s="267"/>
      <c r="D374" s="267"/>
      <c r="E374" s="268" t="str">
        <f>VLOOKUP(D369,NOTAS!$B$7:$AT$26,4,0)</f>
        <v>#N/A</v>
      </c>
      <c r="F374" s="269"/>
      <c r="G374" s="267"/>
      <c r="H374" s="267"/>
      <c r="I374" s="267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</row>
    <row r="375" ht="17.25" customHeight="1">
      <c r="A375" s="251"/>
      <c r="E375" s="270"/>
      <c r="F375" s="27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</row>
    <row r="376" ht="17.25" customHeight="1">
      <c r="A376" s="251"/>
      <c r="E376" s="270"/>
      <c r="F376" s="27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</row>
    <row r="377" ht="17.25" customHeight="1">
      <c r="A377" s="251"/>
      <c r="E377" s="270"/>
      <c r="F377" s="27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</row>
    <row r="378" ht="17.25" customHeight="1">
      <c r="A378" s="251"/>
      <c r="E378" s="270"/>
      <c r="F378" s="27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</row>
    <row r="379" ht="17.25" customHeight="1">
      <c r="A379" s="251"/>
      <c r="B379" s="272"/>
      <c r="C379" s="272"/>
      <c r="D379" s="272"/>
      <c r="E379" s="273"/>
      <c r="F379" s="274"/>
      <c r="G379" s="272"/>
      <c r="H379" s="272"/>
      <c r="I379" s="272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</row>
    <row r="380" ht="17.25" customHeight="1">
      <c r="A380" s="251"/>
      <c r="B380" s="266" t="s">
        <v>20</v>
      </c>
      <c r="C380" s="267"/>
      <c r="D380" s="267"/>
      <c r="E380" s="268" t="str">
        <f>VLOOKUP(D369,NOTAS!$B$7:$AT$26,7,0)</f>
        <v>#N/A</v>
      </c>
      <c r="F380" s="275"/>
      <c r="G380" s="267"/>
      <c r="H380" s="267"/>
      <c r="I380" s="267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</row>
    <row r="381" ht="17.25" customHeight="1">
      <c r="A381" s="251"/>
      <c r="E381" s="270"/>
      <c r="F381" s="276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</row>
    <row r="382" ht="17.25" customHeight="1">
      <c r="A382" s="251"/>
      <c r="E382" s="270"/>
      <c r="F382" s="276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</row>
    <row r="383" ht="17.25" customHeight="1">
      <c r="A383" s="251"/>
      <c r="E383" s="270"/>
      <c r="F383" s="276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</row>
    <row r="384" ht="17.25" customHeight="1">
      <c r="A384" s="251"/>
      <c r="E384" s="270"/>
      <c r="F384" s="276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</row>
    <row r="385" ht="17.25" customHeight="1">
      <c r="A385" s="251"/>
      <c r="B385" s="272"/>
      <c r="C385" s="272"/>
      <c r="D385" s="272"/>
      <c r="E385" s="273"/>
      <c r="F385" s="277"/>
      <c r="G385" s="272"/>
      <c r="H385" s="272"/>
      <c r="I385" s="272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</row>
    <row r="386" ht="17.25" customHeight="1">
      <c r="A386" s="251"/>
      <c r="B386" s="266" t="s">
        <v>22</v>
      </c>
      <c r="C386" s="267"/>
      <c r="D386" s="267"/>
      <c r="E386" s="268" t="str">
        <f>VLOOKUP(D369,NOTAS!$B$7:$AT$26,10,0)</f>
        <v>#N/A</v>
      </c>
      <c r="F386" s="275"/>
      <c r="G386" s="267"/>
      <c r="H386" s="267"/>
      <c r="I386" s="267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</row>
    <row r="387" ht="17.25" customHeight="1">
      <c r="A387" s="251"/>
      <c r="E387" s="270"/>
      <c r="F387" s="276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</row>
    <row r="388" ht="17.25" customHeight="1">
      <c r="A388" s="251"/>
      <c r="E388" s="270"/>
      <c r="F388" s="276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</row>
    <row r="389" ht="17.25" customHeight="1">
      <c r="A389" s="251"/>
      <c r="E389" s="270"/>
      <c r="F389" s="276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</row>
    <row r="390" ht="17.25" customHeight="1">
      <c r="A390" s="251"/>
      <c r="E390" s="270"/>
      <c r="F390" s="276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</row>
    <row r="391" ht="17.25" customHeight="1">
      <c r="A391" s="251"/>
      <c r="B391" s="272"/>
      <c r="C391" s="272"/>
      <c r="D391" s="272"/>
      <c r="E391" s="273"/>
      <c r="F391" s="277"/>
      <c r="G391" s="272"/>
      <c r="H391" s="272"/>
      <c r="I391" s="272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</row>
    <row r="392" ht="17.25" customHeight="1">
      <c r="A392" s="251"/>
      <c r="B392" s="266" t="s">
        <v>23</v>
      </c>
      <c r="C392" s="267"/>
      <c r="D392" s="267"/>
      <c r="E392" s="268" t="str">
        <f>VLOOKUP(D369,NOTAS!$B$7:$AT$26,13,0)</f>
        <v>#N/A</v>
      </c>
      <c r="F392" s="275"/>
      <c r="G392" s="267"/>
      <c r="H392" s="267"/>
      <c r="I392" s="267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</row>
    <row r="393" ht="17.25" customHeight="1">
      <c r="A393" s="251"/>
      <c r="E393" s="270"/>
      <c r="F393" s="276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</row>
    <row r="394" ht="17.25" customHeight="1">
      <c r="A394" s="251"/>
      <c r="E394" s="270"/>
      <c r="F394" s="276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</row>
    <row r="395" ht="17.25" customHeight="1">
      <c r="A395" s="251"/>
      <c r="E395" s="270"/>
      <c r="F395" s="276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</row>
    <row r="396" ht="17.25" customHeight="1">
      <c r="A396" s="251"/>
      <c r="E396" s="270"/>
      <c r="F396" s="276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</row>
    <row r="397" ht="17.25" customHeight="1">
      <c r="A397" s="251"/>
      <c r="B397" s="272"/>
      <c r="C397" s="272"/>
      <c r="D397" s="272"/>
      <c r="E397" s="273"/>
      <c r="F397" s="277"/>
      <c r="G397" s="272"/>
      <c r="H397" s="272"/>
      <c r="I397" s="272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</row>
    <row r="398" ht="17.25" customHeight="1">
      <c r="A398" s="251"/>
      <c r="B398" s="266" t="s">
        <v>21</v>
      </c>
      <c r="C398" s="267"/>
      <c r="D398" s="267"/>
      <c r="E398" s="268" t="str">
        <f>VLOOKUP(D369,NOTAS!$B$7:$AT$26,16,0)</f>
        <v>#N/A</v>
      </c>
      <c r="F398" s="275"/>
      <c r="G398" s="267"/>
      <c r="H398" s="267"/>
      <c r="I398" s="267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</row>
    <row r="399" ht="17.25" customHeight="1">
      <c r="A399" s="251"/>
      <c r="E399" s="270"/>
      <c r="F399" s="276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</row>
    <row r="400" ht="17.25" customHeight="1">
      <c r="A400" s="251"/>
      <c r="E400" s="270"/>
      <c r="F400" s="276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</row>
    <row r="401" ht="17.25" customHeight="1">
      <c r="A401" s="251"/>
      <c r="E401" s="270"/>
      <c r="F401" s="276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</row>
    <row r="402" ht="17.25" customHeight="1">
      <c r="A402" s="251"/>
      <c r="E402" s="270"/>
      <c r="F402" s="276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</row>
    <row r="403" ht="17.25" customHeight="1">
      <c r="A403" s="251"/>
      <c r="B403" s="272"/>
      <c r="C403" s="272"/>
      <c r="D403" s="272"/>
      <c r="E403" s="273"/>
      <c r="F403" s="277"/>
      <c r="G403" s="272"/>
      <c r="H403" s="272"/>
      <c r="I403" s="272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</row>
    <row r="404" ht="17.25" customHeight="1">
      <c r="A404" s="251"/>
      <c r="B404" s="279"/>
      <c r="C404" s="279"/>
      <c r="D404" s="279"/>
      <c r="E404" s="280"/>
      <c r="F404" s="280"/>
      <c r="G404" s="280"/>
      <c r="H404" s="280"/>
      <c r="I404" s="280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</row>
    <row r="405" ht="17.25" customHeight="1">
      <c r="A405" s="251"/>
      <c r="B405" s="282"/>
      <c r="C405" s="282"/>
      <c r="D405" s="282"/>
      <c r="E405" s="282"/>
      <c r="F405" s="282"/>
      <c r="G405" s="282"/>
      <c r="H405" s="282"/>
      <c r="I405" s="282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</row>
    <row r="406" ht="17.25" customHeight="1">
      <c r="A406" s="251"/>
      <c r="B406" s="284"/>
      <c r="C406" s="284"/>
      <c r="D406" s="284"/>
      <c r="E406" s="284"/>
      <c r="F406" s="284"/>
      <c r="G406" s="284"/>
      <c r="H406" s="284"/>
      <c r="I406" s="284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</row>
    <row r="407" ht="17.25" customHeight="1">
      <c r="A407" s="251"/>
      <c r="B407" s="252"/>
      <c r="C407" s="252"/>
      <c r="D407" s="252"/>
      <c r="E407" s="253"/>
      <c r="F407" s="253"/>
      <c r="G407" s="253"/>
      <c r="H407" s="253"/>
      <c r="I407" s="253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</row>
    <row r="408" ht="17.25" customHeight="1">
      <c r="A408" s="251"/>
      <c r="B408" s="254"/>
      <c r="C408" s="252"/>
      <c r="D408" s="252"/>
      <c r="E408" s="253"/>
      <c r="F408" s="253"/>
      <c r="G408" s="253"/>
      <c r="H408" s="253"/>
      <c r="I408" s="253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</row>
    <row r="409" ht="17.25" customHeight="1">
      <c r="A409" s="251"/>
      <c r="B409" s="254"/>
      <c r="C409" s="252"/>
      <c r="D409" s="252"/>
      <c r="E409" s="253"/>
      <c r="F409" s="253"/>
      <c r="G409" s="253"/>
      <c r="H409" s="253"/>
      <c r="I409" s="253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</row>
    <row r="410" ht="17.25" customHeight="1">
      <c r="A410" s="251"/>
      <c r="B410" s="254"/>
      <c r="C410" s="252"/>
      <c r="D410" s="252"/>
      <c r="E410" s="253"/>
      <c r="F410" s="253"/>
      <c r="G410" s="253"/>
      <c r="H410" s="253"/>
      <c r="I410" s="253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</row>
    <row r="411" ht="17.25" customHeight="1">
      <c r="A411" s="251"/>
      <c r="B411" s="254"/>
      <c r="C411" s="252"/>
      <c r="D411" s="252"/>
      <c r="E411" s="253"/>
      <c r="F411" s="253"/>
      <c r="G411" s="253"/>
      <c r="H411" s="253"/>
      <c r="I411" s="253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</row>
    <row r="412" ht="17.25" customHeight="1">
      <c r="A412" s="251"/>
      <c r="B412" s="254"/>
      <c r="C412" s="252"/>
      <c r="D412" s="252"/>
      <c r="E412" s="253"/>
      <c r="F412" s="253"/>
      <c r="G412" s="253"/>
      <c r="H412" s="253"/>
      <c r="I412" s="253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</row>
    <row r="413" ht="17.25" customHeight="1">
      <c r="A413" s="251"/>
      <c r="B413" s="255"/>
      <c r="C413" s="255"/>
      <c r="D413" s="255"/>
      <c r="E413" s="255"/>
      <c r="F413" s="255"/>
      <c r="G413" s="255"/>
      <c r="H413" s="255"/>
      <c r="I413" s="255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</row>
    <row r="414" ht="17.25" customHeight="1">
      <c r="A414" s="251"/>
      <c r="B414" s="256" t="s">
        <v>64</v>
      </c>
      <c r="C414" s="257"/>
      <c r="D414" s="251" t="str">
        <f>NOTAS!B16</f>
        <v/>
      </c>
      <c r="E414" s="251"/>
      <c r="F414" s="258"/>
      <c r="G414" s="258"/>
      <c r="H414" s="256" t="s">
        <v>65</v>
      </c>
      <c r="I414" s="251" t="str">
        <f>(NOTAS!$B$4)</f>
        <v/>
      </c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</row>
    <row r="415" ht="17.25" customHeight="1">
      <c r="A415" s="251"/>
      <c r="B415" s="259" t="s">
        <v>66</v>
      </c>
      <c r="D415" s="253" t="str">
        <f>NOTAS!$C$5</f>
        <v/>
      </c>
      <c r="E415" s="252"/>
      <c r="F415" s="258"/>
      <c r="G415" s="258"/>
      <c r="H415" s="259" t="s">
        <v>81</v>
      </c>
      <c r="I415" s="253" t="str">
        <f>(NOTAS!$B$3)</f>
        <v>Carlos</v>
      </c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</row>
    <row r="416" ht="17.25" customHeight="1">
      <c r="A416" s="251"/>
      <c r="B416" s="256" t="s">
        <v>68</v>
      </c>
      <c r="C416" s="260"/>
      <c r="D416" s="253">
        <f>NOTAS!$AT$3</f>
        <v>36</v>
      </c>
      <c r="F416" s="258"/>
      <c r="G416" s="258"/>
      <c r="H416" s="259" t="s">
        <v>69</v>
      </c>
      <c r="I416" s="253" t="str">
        <f>VLOOKUP(D414,NOTAS!$B$7:$AT$26,45,0)</f>
        <v>#N/A</v>
      </c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</row>
    <row r="417" ht="17.25" customHeight="1">
      <c r="A417" s="251"/>
      <c r="B417" s="261"/>
      <c r="C417" s="261"/>
      <c r="D417" s="261"/>
      <c r="E417" s="261"/>
      <c r="F417" s="261"/>
      <c r="G417" s="261"/>
      <c r="H417" s="261"/>
      <c r="I417" s="26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</row>
    <row r="418" ht="17.25" customHeight="1">
      <c r="A418" s="251"/>
      <c r="B418" s="262" t="s">
        <v>70</v>
      </c>
      <c r="C418" s="263"/>
      <c r="D418" s="264"/>
      <c r="E418" s="265" t="s">
        <v>71</v>
      </c>
      <c r="F418" s="262" t="s">
        <v>72</v>
      </c>
      <c r="G418" s="263"/>
      <c r="H418" s="263"/>
      <c r="I418" s="264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</row>
    <row r="419" ht="17.25" customHeight="1">
      <c r="A419" s="251"/>
      <c r="B419" s="266" t="s">
        <v>24</v>
      </c>
      <c r="C419" s="267"/>
      <c r="D419" s="267"/>
      <c r="E419" s="268" t="str">
        <f>VLOOKUP(D414,NOTAS!$B$7:$AT$26,4,0)</f>
        <v>#N/A</v>
      </c>
      <c r="F419" s="269"/>
      <c r="G419" s="267"/>
      <c r="H419" s="267"/>
      <c r="I419" s="267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</row>
    <row r="420" ht="17.25" customHeight="1">
      <c r="A420" s="251"/>
      <c r="E420" s="270"/>
      <c r="F420" s="27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</row>
    <row r="421" ht="17.25" customHeight="1">
      <c r="A421" s="251"/>
      <c r="E421" s="270"/>
      <c r="F421" s="27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</row>
    <row r="422" ht="17.25" customHeight="1">
      <c r="A422" s="251"/>
      <c r="E422" s="270"/>
      <c r="F422" s="27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</row>
    <row r="423" ht="17.25" customHeight="1">
      <c r="A423" s="251"/>
      <c r="E423" s="270"/>
      <c r="F423" s="27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</row>
    <row r="424" ht="17.25" customHeight="1">
      <c r="A424" s="251"/>
      <c r="B424" s="272"/>
      <c r="C424" s="272"/>
      <c r="D424" s="272"/>
      <c r="E424" s="273"/>
      <c r="F424" s="274"/>
      <c r="G424" s="272"/>
      <c r="H424" s="272"/>
      <c r="I424" s="272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</row>
    <row r="425" ht="17.25" customHeight="1">
      <c r="A425" s="251"/>
      <c r="B425" s="266" t="s">
        <v>20</v>
      </c>
      <c r="C425" s="267"/>
      <c r="D425" s="267"/>
      <c r="E425" s="268" t="str">
        <f>VLOOKUP(D414,NOTAS!$B$7:$AT$26,7,0)</f>
        <v>#N/A</v>
      </c>
      <c r="F425" s="275"/>
      <c r="G425" s="267"/>
      <c r="H425" s="267"/>
      <c r="I425" s="267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</row>
    <row r="426" ht="17.25" customHeight="1">
      <c r="A426" s="251"/>
      <c r="E426" s="270"/>
      <c r="F426" s="276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</row>
    <row r="427" ht="17.25" customHeight="1">
      <c r="A427" s="251"/>
      <c r="E427" s="270"/>
      <c r="F427" s="276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</row>
    <row r="428" ht="17.25" customHeight="1">
      <c r="A428" s="251"/>
      <c r="E428" s="270"/>
      <c r="F428" s="276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</row>
    <row r="429" ht="17.25" customHeight="1">
      <c r="A429" s="251"/>
      <c r="E429" s="270"/>
      <c r="F429" s="276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</row>
    <row r="430" ht="17.25" customHeight="1">
      <c r="A430" s="251"/>
      <c r="B430" s="272"/>
      <c r="C430" s="272"/>
      <c r="D430" s="272"/>
      <c r="E430" s="273"/>
      <c r="F430" s="277"/>
      <c r="G430" s="272"/>
      <c r="H430" s="272"/>
      <c r="I430" s="272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</row>
    <row r="431" ht="17.25" customHeight="1">
      <c r="A431" s="251"/>
      <c r="B431" s="266" t="s">
        <v>22</v>
      </c>
      <c r="C431" s="267"/>
      <c r="D431" s="267"/>
      <c r="E431" s="268" t="str">
        <f>VLOOKUP(D414,NOTAS!$B$7:$AT$26,10,0)</f>
        <v>#N/A</v>
      </c>
      <c r="F431" s="275"/>
      <c r="G431" s="267"/>
      <c r="H431" s="267"/>
      <c r="I431" s="267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</row>
    <row r="432" ht="17.25" customHeight="1">
      <c r="A432" s="251"/>
      <c r="E432" s="270"/>
      <c r="F432" s="276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</row>
    <row r="433" ht="17.25" customHeight="1">
      <c r="A433" s="251"/>
      <c r="E433" s="270"/>
      <c r="F433" s="276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</row>
    <row r="434" ht="17.25" customHeight="1">
      <c r="A434" s="251"/>
      <c r="E434" s="270"/>
      <c r="F434" s="276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</row>
    <row r="435" ht="17.25" customHeight="1">
      <c r="A435" s="251"/>
      <c r="E435" s="270"/>
      <c r="F435" s="276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</row>
    <row r="436" ht="17.25" customHeight="1">
      <c r="A436" s="251"/>
      <c r="B436" s="272"/>
      <c r="C436" s="272"/>
      <c r="D436" s="272"/>
      <c r="E436" s="273"/>
      <c r="F436" s="277"/>
      <c r="G436" s="272"/>
      <c r="H436" s="272"/>
      <c r="I436" s="272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</row>
    <row r="437" ht="17.25" customHeight="1">
      <c r="A437" s="251"/>
      <c r="B437" s="266" t="s">
        <v>23</v>
      </c>
      <c r="C437" s="267"/>
      <c r="D437" s="267"/>
      <c r="E437" s="268" t="str">
        <f>VLOOKUP(D414,NOTAS!$B$7:$AT$26,13,0)</f>
        <v>#N/A</v>
      </c>
      <c r="F437" s="275"/>
      <c r="G437" s="267"/>
      <c r="H437" s="267"/>
      <c r="I437" s="267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</row>
    <row r="438" ht="17.25" customHeight="1">
      <c r="A438" s="251"/>
      <c r="E438" s="270"/>
      <c r="F438" s="276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</row>
    <row r="439" ht="17.25" customHeight="1">
      <c r="A439" s="251"/>
      <c r="E439" s="270"/>
      <c r="F439" s="276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</row>
    <row r="440" ht="17.25" customHeight="1">
      <c r="A440" s="251"/>
      <c r="E440" s="270"/>
      <c r="F440" s="276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</row>
    <row r="441" ht="17.25" customHeight="1">
      <c r="A441" s="251"/>
      <c r="E441" s="270"/>
      <c r="F441" s="276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</row>
    <row r="442" ht="17.25" customHeight="1">
      <c r="A442" s="251"/>
      <c r="B442" s="272"/>
      <c r="C442" s="272"/>
      <c r="D442" s="272"/>
      <c r="E442" s="273"/>
      <c r="F442" s="277"/>
      <c r="G442" s="272"/>
      <c r="H442" s="272"/>
      <c r="I442" s="272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</row>
    <row r="443" ht="17.25" customHeight="1">
      <c r="A443" s="251"/>
      <c r="B443" s="266" t="s">
        <v>21</v>
      </c>
      <c r="C443" s="267"/>
      <c r="D443" s="267"/>
      <c r="E443" s="268" t="str">
        <f>VLOOKUP(D414,NOTAS!$B$7:$AT$26,16,0)</f>
        <v>#N/A</v>
      </c>
      <c r="F443" s="275"/>
      <c r="G443" s="267"/>
      <c r="H443" s="267"/>
      <c r="I443" s="267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</row>
    <row r="444" ht="17.25" customHeight="1">
      <c r="A444" s="251"/>
      <c r="E444" s="270"/>
      <c r="F444" s="276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</row>
    <row r="445" ht="17.25" customHeight="1">
      <c r="A445" s="251"/>
      <c r="E445" s="270"/>
      <c r="F445" s="276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</row>
    <row r="446" ht="17.25" customHeight="1">
      <c r="A446" s="251"/>
      <c r="E446" s="270"/>
      <c r="F446" s="276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</row>
    <row r="447" ht="17.25" customHeight="1">
      <c r="A447" s="251"/>
      <c r="E447" s="270"/>
      <c r="F447" s="276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</row>
    <row r="448" ht="17.25" customHeight="1">
      <c r="A448" s="251"/>
      <c r="B448" s="272"/>
      <c r="C448" s="272"/>
      <c r="D448" s="272"/>
      <c r="E448" s="273"/>
      <c r="F448" s="277"/>
      <c r="G448" s="272"/>
      <c r="H448" s="272"/>
      <c r="I448" s="272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</row>
    <row r="449" ht="17.25" customHeight="1">
      <c r="A449" s="251"/>
      <c r="B449" s="279"/>
      <c r="C449" s="279"/>
      <c r="D449" s="279"/>
      <c r="E449" s="280"/>
      <c r="F449" s="280"/>
      <c r="G449" s="280"/>
      <c r="H449" s="280"/>
      <c r="I449" s="280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</row>
    <row r="450" ht="17.25" customHeight="1">
      <c r="A450" s="251"/>
      <c r="B450" s="282"/>
      <c r="C450" s="282"/>
      <c r="D450" s="282"/>
      <c r="E450" s="282"/>
      <c r="F450" s="282"/>
      <c r="G450" s="282"/>
      <c r="H450" s="282"/>
      <c r="I450" s="282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</row>
    <row r="451" ht="17.25" customHeight="1">
      <c r="A451" s="251"/>
      <c r="B451" s="284"/>
      <c r="C451" s="284"/>
      <c r="D451" s="284"/>
      <c r="E451" s="284"/>
      <c r="F451" s="284"/>
      <c r="G451" s="284"/>
      <c r="H451" s="284"/>
      <c r="I451" s="284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</row>
    <row r="452" ht="17.25" customHeight="1">
      <c r="A452" s="251"/>
      <c r="B452" s="252"/>
      <c r="C452" s="252"/>
      <c r="D452" s="252"/>
      <c r="E452" s="253"/>
      <c r="F452" s="253"/>
      <c r="G452" s="253"/>
      <c r="H452" s="253"/>
      <c r="I452" s="253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</row>
    <row r="453" ht="17.25" customHeight="1">
      <c r="A453" s="251"/>
      <c r="B453" s="254"/>
      <c r="C453" s="252"/>
      <c r="D453" s="252"/>
      <c r="E453" s="253"/>
      <c r="F453" s="253"/>
      <c r="G453" s="253"/>
      <c r="H453" s="253"/>
      <c r="I453" s="253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</row>
    <row r="454" ht="17.25" customHeight="1">
      <c r="A454" s="251"/>
      <c r="B454" s="254"/>
      <c r="C454" s="252"/>
      <c r="D454" s="252"/>
      <c r="E454" s="253"/>
      <c r="F454" s="253"/>
      <c r="G454" s="253"/>
      <c r="H454" s="253"/>
      <c r="I454" s="253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</row>
    <row r="455" ht="17.25" customHeight="1">
      <c r="A455" s="251"/>
      <c r="B455" s="254"/>
      <c r="C455" s="252"/>
      <c r="D455" s="252"/>
      <c r="E455" s="253"/>
      <c r="F455" s="253"/>
      <c r="G455" s="253"/>
      <c r="H455" s="253"/>
      <c r="I455" s="253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</row>
    <row r="456" ht="17.25" customHeight="1">
      <c r="A456" s="251"/>
      <c r="B456" s="254"/>
      <c r="C456" s="252"/>
      <c r="D456" s="252"/>
      <c r="E456" s="253"/>
      <c r="F456" s="253"/>
      <c r="G456" s="253"/>
      <c r="H456" s="253"/>
      <c r="I456" s="253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</row>
    <row r="457" ht="17.25" customHeight="1">
      <c r="A457" s="251"/>
      <c r="B457" s="254"/>
      <c r="C457" s="252"/>
      <c r="D457" s="252"/>
      <c r="E457" s="253"/>
      <c r="F457" s="253"/>
      <c r="G457" s="253"/>
      <c r="H457" s="253"/>
      <c r="I457" s="253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</row>
    <row r="458" ht="17.25" customHeight="1">
      <c r="A458" s="251"/>
      <c r="B458" s="255"/>
      <c r="C458" s="255"/>
      <c r="D458" s="255"/>
      <c r="E458" s="255"/>
      <c r="F458" s="255"/>
      <c r="G458" s="255"/>
      <c r="H458" s="255"/>
      <c r="I458" s="255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</row>
    <row r="459" ht="17.25" customHeight="1">
      <c r="A459" s="251"/>
      <c r="B459" s="256" t="s">
        <v>64</v>
      </c>
      <c r="C459" s="257"/>
      <c r="D459" s="251" t="str">
        <f>NOTAS!B17</f>
        <v/>
      </c>
      <c r="E459" s="251"/>
      <c r="F459" s="258"/>
      <c r="G459" s="258"/>
      <c r="H459" s="256" t="s">
        <v>65</v>
      </c>
      <c r="I459" s="251" t="str">
        <f>(NOTAS!$B$4)</f>
        <v/>
      </c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</row>
    <row r="460" ht="17.25" customHeight="1">
      <c r="A460" s="251"/>
      <c r="B460" s="259" t="s">
        <v>66</v>
      </c>
      <c r="D460" s="253" t="str">
        <f>NOTAS!$C$5</f>
        <v/>
      </c>
      <c r="E460" s="252"/>
      <c r="F460" s="258"/>
      <c r="G460" s="258"/>
      <c r="H460" s="259" t="s">
        <v>82</v>
      </c>
      <c r="I460" s="253" t="str">
        <f>(NOTAS!$B$3)</f>
        <v>Carlos</v>
      </c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</row>
    <row r="461" ht="17.25" customHeight="1">
      <c r="A461" s="251"/>
      <c r="B461" s="256" t="s">
        <v>68</v>
      </c>
      <c r="C461" s="260"/>
      <c r="D461" s="253">
        <f>NOTAS!$AT$3</f>
        <v>36</v>
      </c>
      <c r="F461" s="258"/>
      <c r="G461" s="258"/>
      <c r="H461" s="259" t="s">
        <v>69</v>
      </c>
      <c r="I461" s="253" t="str">
        <f>VLOOKUP(D459,NOTAS!$B$7:$AT$26,45,0)</f>
        <v>#N/A</v>
      </c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</row>
    <row r="462" ht="17.25" customHeight="1">
      <c r="A462" s="251"/>
      <c r="B462" s="261"/>
      <c r="C462" s="261"/>
      <c r="D462" s="261"/>
      <c r="E462" s="261"/>
      <c r="F462" s="261"/>
      <c r="G462" s="261"/>
      <c r="H462" s="261"/>
      <c r="I462" s="26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</row>
    <row r="463" ht="17.25" customHeight="1">
      <c r="A463" s="251"/>
      <c r="B463" s="262" t="s">
        <v>70</v>
      </c>
      <c r="C463" s="263"/>
      <c r="D463" s="264"/>
      <c r="E463" s="265" t="s">
        <v>71</v>
      </c>
      <c r="F463" s="262" t="s">
        <v>72</v>
      </c>
      <c r="G463" s="263"/>
      <c r="H463" s="263"/>
      <c r="I463" s="264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</row>
    <row r="464" ht="17.25" customHeight="1">
      <c r="A464" s="251"/>
      <c r="B464" s="266" t="s">
        <v>24</v>
      </c>
      <c r="C464" s="267"/>
      <c r="D464" s="267"/>
      <c r="E464" s="268" t="str">
        <f>VLOOKUP(D459,NOTAS!$B$7:$AT$26,4,0)</f>
        <v>#N/A</v>
      </c>
      <c r="F464" s="269"/>
      <c r="G464" s="267"/>
      <c r="H464" s="267"/>
      <c r="I464" s="267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</row>
    <row r="465" ht="17.25" customHeight="1">
      <c r="A465" s="251"/>
      <c r="E465" s="270"/>
      <c r="F465" s="27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</row>
    <row r="466" ht="17.25" customHeight="1">
      <c r="A466" s="251"/>
      <c r="E466" s="270"/>
      <c r="F466" s="27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</row>
    <row r="467" ht="17.25" customHeight="1">
      <c r="A467" s="251"/>
      <c r="E467" s="270"/>
      <c r="F467" s="27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</row>
    <row r="468" ht="17.25" customHeight="1">
      <c r="A468" s="251"/>
      <c r="E468" s="270"/>
      <c r="F468" s="27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</row>
    <row r="469" ht="17.25" customHeight="1">
      <c r="A469" s="251"/>
      <c r="B469" s="272"/>
      <c r="C469" s="272"/>
      <c r="D469" s="272"/>
      <c r="E469" s="273"/>
      <c r="F469" s="274"/>
      <c r="G469" s="272"/>
      <c r="H469" s="272"/>
      <c r="I469" s="272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</row>
    <row r="470" ht="17.25" customHeight="1">
      <c r="A470" s="251"/>
      <c r="B470" s="266" t="s">
        <v>20</v>
      </c>
      <c r="C470" s="267"/>
      <c r="D470" s="267"/>
      <c r="E470" s="268" t="str">
        <f>VLOOKUP(D459,NOTAS!$B$7:$AT$26,7,0)</f>
        <v>#N/A</v>
      </c>
      <c r="F470" s="275"/>
      <c r="G470" s="267"/>
      <c r="H470" s="267"/>
      <c r="I470" s="267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</row>
    <row r="471" ht="17.25" customHeight="1">
      <c r="A471" s="251"/>
      <c r="E471" s="270"/>
      <c r="F471" s="276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</row>
    <row r="472" ht="17.25" customHeight="1">
      <c r="A472" s="251"/>
      <c r="E472" s="270"/>
      <c r="F472" s="276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</row>
    <row r="473" ht="17.25" customHeight="1">
      <c r="A473" s="251"/>
      <c r="E473" s="270"/>
      <c r="F473" s="276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</row>
    <row r="474" ht="17.25" customHeight="1">
      <c r="A474" s="251"/>
      <c r="E474" s="270"/>
      <c r="F474" s="276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</row>
    <row r="475" ht="17.25" customHeight="1">
      <c r="A475" s="251"/>
      <c r="B475" s="272"/>
      <c r="C475" s="272"/>
      <c r="D475" s="272"/>
      <c r="E475" s="273"/>
      <c r="F475" s="277"/>
      <c r="G475" s="272"/>
      <c r="H475" s="272"/>
      <c r="I475" s="272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</row>
    <row r="476" ht="17.25" customHeight="1">
      <c r="A476" s="251"/>
      <c r="B476" s="266" t="s">
        <v>22</v>
      </c>
      <c r="C476" s="267"/>
      <c r="D476" s="267"/>
      <c r="E476" s="268" t="str">
        <f>VLOOKUP(D459,NOTAS!$B$7:$AT$26,10,0)</f>
        <v>#N/A</v>
      </c>
      <c r="F476" s="275"/>
      <c r="G476" s="267"/>
      <c r="H476" s="267"/>
      <c r="I476" s="267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</row>
    <row r="477" ht="17.25" customHeight="1">
      <c r="A477" s="251"/>
      <c r="E477" s="270"/>
      <c r="F477" s="276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</row>
    <row r="478" ht="17.25" customHeight="1">
      <c r="A478" s="251"/>
      <c r="E478" s="270"/>
      <c r="F478" s="276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</row>
    <row r="479" ht="17.25" customHeight="1">
      <c r="A479" s="251"/>
      <c r="E479" s="270"/>
      <c r="F479" s="276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</row>
    <row r="480" ht="17.25" customHeight="1">
      <c r="A480" s="251"/>
      <c r="E480" s="270"/>
      <c r="F480" s="276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</row>
    <row r="481" ht="17.25" customHeight="1">
      <c r="A481" s="251"/>
      <c r="B481" s="272"/>
      <c r="C481" s="272"/>
      <c r="D481" s="272"/>
      <c r="E481" s="273"/>
      <c r="F481" s="277"/>
      <c r="G481" s="272"/>
      <c r="H481" s="272"/>
      <c r="I481" s="272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</row>
    <row r="482" ht="17.25" customHeight="1">
      <c r="A482" s="251"/>
      <c r="B482" s="266" t="s">
        <v>23</v>
      </c>
      <c r="C482" s="267"/>
      <c r="D482" s="267"/>
      <c r="E482" s="268" t="str">
        <f>VLOOKUP(D459,NOTAS!$B$7:$AT$26,13,0)</f>
        <v>#N/A</v>
      </c>
      <c r="F482" s="275"/>
      <c r="G482" s="267"/>
      <c r="H482" s="267"/>
      <c r="I482" s="267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</row>
    <row r="483" ht="17.25" customHeight="1">
      <c r="A483" s="251"/>
      <c r="E483" s="270"/>
      <c r="F483" s="276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</row>
    <row r="484" ht="17.25" customHeight="1">
      <c r="A484" s="251"/>
      <c r="E484" s="270"/>
      <c r="F484" s="276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</row>
    <row r="485" ht="17.25" customHeight="1">
      <c r="A485" s="251"/>
      <c r="E485" s="270"/>
      <c r="F485" s="276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</row>
    <row r="486" ht="17.25" customHeight="1">
      <c r="A486" s="251"/>
      <c r="E486" s="270"/>
      <c r="F486" s="276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</row>
    <row r="487" ht="17.25" customHeight="1">
      <c r="A487" s="251"/>
      <c r="B487" s="272"/>
      <c r="C487" s="272"/>
      <c r="D487" s="272"/>
      <c r="E487" s="273"/>
      <c r="F487" s="277"/>
      <c r="G487" s="272"/>
      <c r="H487" s="272"/>
      <c r="I487" s="272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</row>
    <row r="488" ht="17.25" customHeight="1">
      <c r="A488" s="251"/>
      <c r="B488" s="266" t="s">
        <v>21</v>
      </c>
      <c r="C488" s="267"/>
      <c r="D488" s="267"/>
      <c r="E488" s="268" t="str">
        <f>VLOOKUP(D459,NOTAS!$B$7:$AT$26,16,0)</f>
        <v>#N/A</v>
      </c>
      <c r="F488" s="275"/>
      <c r="G488" s="267"/>
      <c r="H488" s="267"/>
      <c r="I488" s="267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</row>
    <row r="489" ht="17.25" customHeight="1">
      <c r="A489" s="251"/>
      <c r="E489" s="270"/>
      <c r="F489" s="276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</row>
    <row r="490" ht="17.25" customHeight="1">
      <c r="A490" s="251"/>
      <c r="E490" s="270"/>
      <c r="F490" s="276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</row>
    <row r="491" ht="17.25" customHeight="1">
      <c r="A491" s="251"/>
      <c r="E491" s="270"/>
      <c r="F491" s="276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</row>
    <row r="492" ht="17.25" customHeight="1">
      <c r="A492" s="251"/>
      <c r="E492" s="270"/>
      <c r="F492" s="276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</row>
    <row r="493" ht="17.25" customHeight="1">
      <c r="A493" s="251"/>
      <c r="B493" s="272"/>
      <c r="C493" s="272"/>
      <c r="D493" s="272"/>
      <c r="E493" s="273"/>
      <c r="F493" s="277"/>
      <c r="G493" s="272"/>
      <c r="H493" s="272"/>
      <c r="I493" s="272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</row>
    <row r="494" ht="17.25" customHeight="1">
      <c r="A494" s="251"/>
      <c r="B494" s="279"/>
      <c r="C494" s="279"/>
      <c r="D494" s="279"/>
      <c r="E494" s="280"/>
      <c r="F494" s="280"/>
      <c r="G494" s="280"/>
      <c r="H494" s="280"/>
      <c r="I494" s="280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</row>
    <row r="495" ht="17.25" customHeight="1">
      <c r="A495" s="251"/>
      <c r="B495" s="282"/>
      <c r="C495" s="282"/>
      <c r="D495" s="282"/>
      <c r="E495" s="282"/>
      <c r="F495" s="282"/>
      <c r="G495" s="282"/>
      <c r="H495" s="282"/>
      <c r="I495" s="282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</row>
    <row r="496" ht="17.25" customHeight="1">
      <c r="A496" s="251"/>
      <c r="B496" s="284"/>
      <c r="C496" s="284"/>
      <c r="D496" s="284"/>
      <c r="E496" s="284"/>
      <c r="F496" s="284"/>
      <c r="G496" s="284"/>
      <c r="H496" s="284"/>
      <c r="I496" s="284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</row>
    <row r="497" ht="17.25" customHeight="1">
      <c r="A497" s="251"/>
      <c r="B497" s="252"/>
      <c r="C497" s="252"/>
      <c r="D497" s="252"/>
      <c r="E497" s="253"/>
      <c r="F497" s="253"/>
      <c r="G497" s="253"/>
      <c r="H497" s="253"/>
      <c r="I497" s="253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</row>
    <row r="498" ht="17.25" customHeight="1">
      <c r="A498" s="251"/>
      <c r="B498" s="254"/>
      <c r="C498" s="252"/>
      <c r="D498" s="252"/>
      <c r="E498" s="253"/>
      <c r="F498" s="253"/>
      <c r="G498" s="253"/>
      <c r="H498" s="253"/>
      <c r="I498" s="253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</row>
    <row r="499" ht="17.25" customHeight="1">
      <c r="A499" s="251"/>
      <c r="B499" s="254"/>
      <c r="C499" s="252"/>
      <c r="D499" s="252"/>
      <c r="E499" s="253"/>
      <c r="F499" s="253"/>
      <c r="G499" s="253"/>
      <c r="H499" s="253"/>
      <c r="I499" s="253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</row>
    <row r="500" ht="17.25" customHeight="1">
      <c r="A500" s="251"/>
      <c r="B500" s="254"/>
      <c r="C500" s="252"/>
      <c r="D500" s="252"/>
      <c r="E500" s="253"/>
      <c r="F500" s="253"/>
      <c r="G500" s="253"/>
      <c r="H500" s="253"/>
      <c r="I500" s="253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</row>
    <row r="501" ht="17.25" customHeight="1">
      <c r="A501" s="251"/>
      <c r="B501" s="254"/>
      <c r="C501" s="252"/>
      <c r="D501" s="252"/>
      <c r="E501" s="253"/>
      <c r="F501" s="253"/>
      <c r="G501" s="253"/>
      <c r="H501" s="253"/>
      <c r="I501" s="253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</row>
    <row r="502" ht="17.25" customHeight="1">
      <c r="A502" s="251"/>
      <c r="B502" s="254"/>
      <c r="C502" s="252"/>
      <c r="D502" s="252"/>
      <c r="E502" s="253"/>
      <c r="F502" s="253"/>
      <c r="G502" s="253"/>
      <c r="H502" s="253"/>
      <c r="I502" s="253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</row>
    <row r="503" ht="17.25" customHeight="1">
      <c r="A503" s="251"/>
      <c r="B503" s="255"/>
      <c r="C503" s="255"/>
      <c r="D503" s="255"/>
      <c r="E503" s="255"/>
      <c r="F503" s="255"/>
      <c r="G503" s="255"/>
      <c r="H503" s="255"/>
      <c r="I503" s="255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</row>
    <row r="504" ht="17.25" customHeight="1">
      <c r="A504" s="251"/>
      <c r="B504" s="256" t="s">
        <v>64</v>
      </c>
      <c r="C504" s="257"/>
      <c r="D504" s="251" t="str">
        <f>NOTAS!B18</f>
        <v/>
      </c>
      <c r="E504" s="251"/>
      <c r="F504" s="258"/>
      <c r="G504" s="258"/>
      <c r="H504" s="256" t="s">
        <v>65</v>
      </c>
      <c r="I504" s="251" t="str">
        <f>(NOTAS!$B$4)</f>
        <v/>
      </c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</row>
    <row r="505" ht="17.25" customHeight="1">
      <c r="A505" s="251"/>
      <c r="B505" s="259" t="s">
        <v>66</v>
      </c>
      <c r="D505" s="253" t="str">
        <f>NOTAS!$C$5</f>
        <v/>
      </c>
      <c r="E505" s="252"/>
      <c r="F505" s="258"/>
      <c r="G505" s="258"/>
      <c r="H505" s="259" t="s">
        <v>83</v>
      </c>
      <c r="I505" s="253" t="str">
        <f>(NOTAS!$B$3)</f>
        <v>Carlos</v>
      </c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</row>
    <row r="506" ht="17.25" customHeight="1">
      <c r="A506" s="251"/>
      <c r="B506" s="256" t="s">
        <v>68</v>
      </c>
      <c r="C506" s="260"/>
      <c r="D506" s="253">
        <f>NOTAS!$AT$3</f>
        <v>36</v>
      </c>
      <c r="F506" s="258"/>
      <c r="G506" s="258"/>
      <c r="H506" s="259" t="s">
        <v>69</v>
      </c>
      <c r="I506" s="253" t="str">
        <f>VLOOKUP(D504,NOTAS!$B$7:$AT$26,45,0)</f>
        <v>#N/A</v>
      </c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</row>
    <row r="507" ht="17.25" customHeight="1">
      <c r="A507" s="251"/>
      <c r="B507" s="261"/>
      <c r="C507" s="261"/>
      <c r="D507" s="261"/>
      <c r="E507" s="261"/>
      <c r="F507" s="261"/>
      <c r="G507" s="261"/>
      <c r="H507" s="261"/>
      <c r="I507" s="26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</row>
    <row r="508" ht="17.25" customHeight="1">
      <c r="A508" s="251"/>
      <c r="B508" s="262" t="s">
        <v>70</v>
      </c>
      <c r="C508" s="263"/>
      <c r="D508" s="264"/>
      <c r="E508" s="265" t="s">
        <v>71</v>
      </c>
      <c r="F508" s="262" t="s">
        <v>72</v>
      </c>
      <c r="G508" s="263"/>
      <c r="H508" s="263"/>
      <c r="I508" s="264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</row>
    <row r="509" ht="17.25" customHeight="1">
      <c r="A509" s="251"/>
      <c r="B509" s="266" t="s">
        <v>24</v>
      </c>
      <c r="C509" s="267"/>
      <c r="D509" s="267"/>
      <c r="E509" s="268" t="str">
        <f>VLOOKUP(D504,NOTAS!$B$7:$AT$26,4,0)</f>
        <v>#N/A</v>
      </c>
      <c r="F509" s="269"/>
      <c r="G509" s="267"/>
      <c r="H509" s="267"/>
      <c r="I509" s="267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</row>
    <row r="510" ht="17.25" customHeight="1">
      <c r="A510" s="251"/>
      <c r="E510" s="270"/>
      <c r="F510" s="27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</row>
    <row r="511" ht="17.25" customHeight="1">
      <c r="A511" s="251"/>
      <c r="E511" s="270"/>
      <c r="F511" s="27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</row>
    <row r="512" ht="17.25" customHeight="1">
      <c r="A512" s="251"/>
      <c r="E512" s="270"/>
      <c r="F512" s="27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</row>
    <row r="513" ht="17.25" customHeight="1">
      <c r="A513" s="251"/>
      <c r="E513" s="270"/>
      <c r="F513" s="27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</row>
    <row r="514" ht="17.25" customHeight="1">
      <c r="A514" s="251"/>
      <c r="B514" s="272"/>
      <c r="C514" s="272"/>
      <c r="D514" s="272"/>
      <c r="E514" s="273"/>
      <c r="F514" s="274"/>
      <c r="G514" s="272"/>
      <c r="H514" s="272"/>
      <c r="I514" s="272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</row>
    <row r="515" ht="17.25" customHeight="1">
      <c r="A515" s="251"/>
      <c r="B515" s="266" t="s">
        <v>20</v>
      </c>
      <c r="C515" s="267"/>
      <c r="D515" s="267"/>
      <c r="E515" s="268" t="str">
        <f>VLOOKUP(D504,NOTAS!$B$7:$AT$26,7,0)</f>
        <v>#N/A</v>
      </c>
      <c r="F515" s="275"/>
      <c r="G515" s="267"/>
      <c r="H515" s="267"/>
      <c r="I515" s="267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</row>
    <row r="516" ht="17.25" customHeight="1">
      <c r="A516" s="251"/>
      <c r="E516" s="270"/>
      <c r="F516" s="276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</row>
    <row r="517" ht="17.25" customHeight="1">
      <c r="A517" s="251"/>
      <c r="E517" s="270"/>
      <c r="F517" s="276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</row>
    <row r="518" ht="17.25" customHeight="1">
      <c r="A518" s="251"/>
      <c r="E518" s="270"/>
      <c r="F518" s="276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</row>
    <row r="519" ht="17.25" customHeight="1">
      <c r="A519" s="251"/>
      <c r="E519" s="270"/>
      <c r="F519" s="276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</row>
    <row r="520" ht="17.25" customHeight="1">
      <c r="A520" s="251"/>
      <c r="B520" s="272"/>
      <c r="C520" s="272"/>
      <c r="D520" s="272"/>
      <c r="E520" s="273"/>
      <c r="F520" s="277"/>
      <c r="G520" s="272"/>
      <c r="H520" s="272"/>
      <c r="I520" s="272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</row>
    <row r="521" ht="17.25" customHeight="1">
      <c r="A521" s="251"/>
      <c r="B521" s="266" t="s">
        <v>22</v>
      </c>
      <c r="C521" s="267"/>
      <c r="D521" s="267"/>
      <c r="E521" s="268" t="str">
        <f>VLOOKUP(D504,NOTAS!$B$7:$AT$26,10,0)</f>
        <v>#N/A</v>
      </c>
      <c r="F521" s="275"/>
      <c r="G521" s="267"/>
      <c r="H521" s="267"/>
      <c r="I521" s="267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</row>
    <row r="522" ht="17.25" customHeight="1">
      <c r="A522" s="251"/>
      <c r="E522" s="270"/>
      <c r="F522" s="276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</row>
    <row r="523" ht="17.25" customHeight="1">
      <c r="A523" s="251"/>
      <c r="E523" s="270"/>
      <c r="F523" s="276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</row>
    <row r="524" ht="17.25" customHeight="1">
      <c r="A524" s="251"/>
      <c r="E524" s="270"/>
      <c r="F524" s="276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</row>
    <row r="525" ht="17.25" customHeight="1">
      <c r="A525" s="251"/>
      <c r="E525" s="270"/>
      <c r="F525" s="276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</row>
    <row r="526" ht="17.25" customHeight="1">
      <c r="A526" s="251"/>
      <c r="B526" s="272"/>
      <c r="C526" s="272"/>
      <c r="D526" s="272"/>
      <c r="E526" s="273"/>
      <c r="F526" s="277"/>
      <c r="G526" s="272"/>
      <c r="H526" s="272"/>
      <c r="I526" s="272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</row>
    <row r="527" ht="17.25" customHeight="1">
      <c r="A527" s="251"/>
      <c r="B527" s="266" t="s">
        <v>23</v>
      </c>
      <c r="C527" s="267"/>
      <c r="D527" s="267"/>
      <c r="E527" s="268" t="str">
        <f>VLOOKUP(D504,NOTAS!$B$7:$AT$26,13,0)</f>
        <v>#N/A</v>
      </c>
      <c r="F527" s="275"/>
      <c r="G527" s="267"/>
      <c r="H527" s="267"/>
      <c r="I527" s="267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</row>
    <row r="528" ht="17.25" customHeight="1">
      <c r="A528" s="251"/>
      <c r="E528" s="270"/>
      <c r="F528" s="276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</row>
    <row r="529" ht="17.25" customHeight="1">
      <c r="A529" s="251"/>
      <c r="E529" s="270"/>
      <c r="F529" s="276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</row>
    <row r="530" ht="17.25" customHeight="1">
      <c r="A530" s="251"/>
      <c r="E530" s="270"/>
      <c r="F530" s="276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</row>
    <row r="531" ht="17.25" customHeight="1">
      <c r="A531" s="251"/>
      <c r="E531" s="270"/>
      <c r="F531" s="276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</row>
    <row r="532" ht="17.25" customHeight="1">
      <c r="A532" s="251"/>
      <c r="B532" s="272"/>
      <c r="C532" s="272"/>
      <c r="D532" s="272"/>
      <c r="E532" s="273"/>
      <c r="F532" s="277"/>
      <c r="G532" s="272"/>
      <c r="H532" s="272"/>
      <c r="I532" s="272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</row>
    <row r="533" ht="17.25" customHeight="1">
      <c r="A533" s="251"/>
      <c r="B533" s="266" t="s">
        <v>21</v>
      </c>
      <c r="C533" s="267"/>
      <c r="D533" s="267"/>
      <c r="E533" s="268" t="str">
        <f>VLOOKUP(D504,NOTAS!$B$7:$AT$26,16,0)</f>
        <v>#N/A</v>
      </c>
      <c r="F533" s="275"/>
      <c r="G533" s="267"/>
      <c r="H533" s="267"/>
      <c r="I533" s="267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</row>
    <row r="534" ht="17.25" customHeight="1">
      <c r="A534" s="251"/>
      <c r="E534" s="270"/>
      <c r="F534" s="276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</row>
    <row r="535" ht="17.25" customHeight="1">
      <c r="A535" s="251"/>
      <c r="E535" s="270"/>
      <c r="F535" s="276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</row>
    <row r="536" ht="17.25" customHeight="1">
      <c r="A536" s="251"/>
      <c r="E536" s="270"/>
      <c r="F536" s="276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</row>
    <row r="537" ht="17.25" customHeight="1">
      <c r="A537" s="251"/>
      <c r="E537" s="270"/>
      <c r="F537" s="276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</row>
    <row r="538" ht="17.25" customHeight="1">
      <c r="A538" s="251"/>
      <c r="B538" s="272"/>
      <c r="C538" s="272"/>
      <c r="D538" s="272"/>
      <c r="E538" s="273"/>
      <c r="F538" s="277"/>
      <c r="G538" s="272"/>
      <c r="H538" s="272"/>
      <c r="I538" s="272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</row>
    <row r="539" ht="17.25" customHeight="1">
      <c r="A539" s="251"/>
      <c r="B539" s="279"/>
      <c r="C539" s="279"/>
      <c r="D539" s="279"/>
      <c r="E539" s="280"/>
      <c r="F539" s="280"/>
      <c r="G539" s="280"/>
      <c r="H539" s="280"/>
      <c r="I539" s="280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</row>
    <row r="540" ht="17.25" customHeight="1">
      <c r="A540" s="251"/>
      <c r="B540" s="282"/>
      <c r="C540" s="282"/>
      <c r="D540" s="282"/>
      <c r="E540" s="282"/>
      <c r="F540" s="282"/>
      <c r="G540" s="282"/>
      <c r="H540" s="282"/>
      <c r="I540" s="282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</row>
    <row r="541" ht="17.25" customHeight="1">
      <c r="A541" s="251"/>
      <c r="B541" s="284"/>
      <c r="C541" s="284"/>
      <c r="D541" s="284"/>
      <c r="E541" s="284"/>
      <c r="F541" s="284"/>
      <c r="G541" s="284"/>
      <c r="H541" s="284"/>
      <c r="I541" s="284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</row>
    <row r="542" ht="17.25" customHeight="1">
      <c r="A542" s="251"/>
      <c r="B542" s="252"/>
      <c r="C542" s="252"/>
      <c r="D542" s="252"/>
      <c r="E542" s="253"/>
      <c r="F542" s="253"/>
      <c r="G542" s="253"/>
      <c r="H542" s="253"/>
      <c r="I542" s="253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</row>
    <row r="543" ht="17.25" customHeight="1">
      <c r="A543" s="251"/>
      <c r="B543" s="254"/>
      <c r="C543" s="252"/>
      <c r="D543" s="252"/>
      <c r="E543" s="253"/>
      <c r="F543" s="253"/>
      <c r="G543" s="253"/>
      <c r="H543" s="253"/>
      <c r="I543" s="253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</row>
    <row r="544" ht="17.25" customHeight="1">
      <c r="A544" s="251"/>
      <c r="B544" s="254"/>
      <c r="C544" s="252"/>
      <c r="D544" s="252"/>
      <c r="E544" s="253"/>
      <c r="F544" s="253"/>
      <c r="G544" s="253"/>
      <c r="H544" s="253"/>
      <c r="I544" s="253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</row>
    <row r="545" ht="17.25" customHeight="1">
      <c r="A545" s="251"/>
      <c r="B545" s="254"/>
      <c r="C545" s="252"/>
      <c r="D545" s="252"/>
      <c r="E545" s="253"/>
      <c r="F545" s="253"/>
      <c r="G545" s="253"/>
      <c r="H545" s="253"/>
      <c r="I545" s="253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</row>
    <row r="546" ht="17.25" customHeight="1">
      <c r="A546" s="251"/>
      <c r="B546" s="254"/>
      <c r="C546" s="252"/>
      <c r="D546" s="252"/>
      <c r="E546" s="253"/>
      <c r="F546" s="253"/>
      <c r="G546" s="253"/>
      <c r="H546" s="253"/>
      <c r="I546" s="253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</row>
    <row r="547" ht="17.25" customHeight="1">
      <c r="A547" s="251"/>
      <c r="B547" s="254"/>
      <c r="C547" s="252"/>
      <c r="D547" s="252"/>
      <c r="E547" s="253"/>
      <c r="F547" s="253"/>
      <c r="G547" s="253"/>
      <c r="H547" s="253"/>
      <c r="I547" s="253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</row>
    <row r="548" ht="17.25" customHeight="1">
      <c r="A548" s="251"/>
      <c r="B548" s="255"/>
      <c r="C548" s="255"/>
      <c r="D548" s="255"/>
      <c r="E548" s="255"/>
      <c r="F548" s="255"/>
      <c r="G548" s="255"/>
      <c r="H548" s="255"/>
      <c r="I548" s="255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</row>
    <row r="549" ht="17.25" customHeight="1">
      <c r="A549" s="251"/>
      <c r="B549" s="256" t="s">
        <v>64</v>
      </c>
      <c r="C549" s="257"/>
      <c r="D549" s="251" t="str">
        <f>NOTAS!B19</f>
        <v/>
      </c>
      <c r="E549" s="251"/>
      <c r="F549" s="258"/>
      <c r="G549" s="258"/>
      <c r="H549" s="256" t="s">
        <v>65</v>
      </c>
      <c r="I549" s="251" t="str">
        <f>(NOTAS!$B$4)</f>
        <v/>
      </c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</row>
    <row r="550" ht="17.25" customHeight="1">
      <c r="A550" s="251"/>
      <c r="B550" s="259" t="s">
        <v>66</v>
      </c>
      <c r="D550" s="253" t="str">
        <f>NOTAS!$C$5</f>
        <v/>
      </c>
      <c r="E550" s="252"/>
      <c r="F550" s="258"/>
      <c r="G550" s="258"/>
      <c r="H550" s="259" t="s">
        <v>84</v>
      </c>
      <c r="I550" s="253" t="str">
        <f>(NOTAS!$B$3)</f>
        <v>Carlos</v>
      </c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</row>
    <row r="551" ht="17.25" customHeight="1">
      <c r="A551" s="251"/>
      <c r="B551" s="256" t="s">
        <v>68</v>
      </c>
      <c r="C551" s="260"/>
      <c r="D551" s="253">
        <f>NOTAS!$AT$3</f>
        <v>36</v>
      </c>
      <c r="F551" s="258"/>
      <c r="G551" s="258"/>
      <c r="H551" s="259" t="s">
        <v>69</v>
      </c>
      <c r="I551" s="253" t="str">
        <f>VLOOKUP(D549,NOTAS!$B$7:$AT$26,45,0)</f>
        <v>#N/A</v>
      </c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</row>
    <row r="552" ht="17.25" customHeight="1">
      <c r="A552" s="251"/>
      <c r="B552" s="261"/>
      <c r="C552" s="261"/>
      <c r="D552" s="261"/>
      <c r="E552" s="261"/>
      <c r="F552" s="261"/>
      <c r="G552" s="261"/>
      <c r="H552" s="261"/>
      <c r="I552" s="26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</row>
    <row r="553" ht="17.25" customHeight="1">
      <c r="A553" s="251"/>
      <c r="B553" s="262" t="s">
        <v>70</v>
      </c>
      <c r="C553" s="263"/>
      <c r="D553" s="264"/>
      <c r="E553" s="265" t="s">
        <v>71</v>
      </c>
      <c r="F553" s="262" t="s">
        <v>72</v>
      </c>
      <c r="G553" s="263"/>
      <c r="H553" s="263"/>
      <c r="I553" s="264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</row>
    <row r="554" ht="17.25" customHeight="1">
      <c r="A554" s="251"/>
      <c r="B554" s="266" t="s">
        <v>24</v>
      </c>
      <c r="C554" s="267"/>
      <c r="D554" s="267"/>
      <c r="E554" s="268" t="str">
        <f>VLOOKUP(D549,NOTAS!$B$7:$AT$26,4,0)</f>
        <v>#N/A</v>
      </c>
      <c r="F554" s="269"/>
      <c r="G554" s="267"/>
      <c r="H554" s="267"/>
      <c r="I554" s="267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</row>
    <row r="555" ht="17.25" customHeight="1">
      <c r="A555" s="251"/>
      <c r="E555" s="270"/>
      <c r="F555" s="27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</row>
    <row r="556" ht="17.25" customHeight="1">
      <c r="A556" s="251"/>
      <c r="E556" s="270"/>
      <c r="F556" s="27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</row>
    <row r="557" ht="17.25" customHeight="1">
      <c r="A557" s="251"/>
      <c r="E557" s="270"/>
      <c r="F557" s="27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</row>
    <row r="558" ht="17.25" customHeight="1">
      <c r="A558" s="251"/>
      <c r="E558" s="270"/>
      <c r="F558" s="27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</row>
    <row r="559" ht="17.25" customHeight="1">
      <c r="A559" s="251"/>
      <c r="B559" s="272"/>
      <c r="C559" s="272"/>
      <c r="D559" s="272"/>
      <c r="E559" s="273"/>
      <c r="F559" s="274"/>
      <c r="G559" s="272"/>
      <c r="H559" s="272"/>
      <c r="I559" s="272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</row>
    <row r="560" ht="17.25" customHeight="1">
      <c r="A560" s="251"/>
      <c r="B560" s="266" t="s">
        <v>20</v>
      </c>
      <c r="C560" s="267"/>
      <c r="D560" s="267"/>
      <c r="E560" s="268" t="str">
        <f>VLOOKUP(D549,NOTAS!$B$7:$AT$26,7,0)</f>
        <v>#N/A</v>
      </c>
      <c r="F560" s="275"/>
      <c r="G560" s="267"/>
      <c r="H560" s="267"/>
      <c r="I560" s="267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</row>
    <row r="561" ht="17.25" customHeight="1">
      <c r="A561" s="251"/>
      <c r="E561" s="270"/>
      <c r="F561" s="276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</row>
    <row r="562" ht="17.25" customHeight="1">
      <c r="A562" s="251"/>
      <c r="E562" s="270"/>
      <c r="F562" s="276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</row>
    <row r="563" ht="17.25" customHeight="1">
      <c r="A563" s="251"/>
      <c r="E563" s="270"/>
      <c r="F563" s="276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</row>
    <row r="564" ht="17.25" customHeight="1">
      <c r="A564" s="251"/>
      <c r="E564" s="270"/>
      <c r="F564" s="276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</row>
    <row r="565" ht="17.25" customHeight="1">
      <c r="A565" s="251"/>
      <c r="B565" s="272"/>
      <c r="C565" s="272"/>
      <c r="D565" s="272"/>
      <c r="E565" s="273"/>
      <c r="F565" s="277"/>
      <c r="G565" s="272"/>
      <c r="H565" s="272"/>
      <c r="I565" s="272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</row>
    <row r="566" ht="17.25" customHeight="1">
      <c r="A566" s="251"/>
      <c r="B566" s="266" t="s">
        <v>22</v>
      </c>
      <c r="C566" s="267"/>
      <c r="D566" s="267"/>
      <c r="E566" s="268" t="str">
        <f>VLOOKUP(D549,NOTAS!$B$7:$AT$26,10,0)</f>
        <v>#N/A</v>
      </c>
      <c r="F566" s="275"/>
      <c r="G566" s="267"/>
      <c r="H566" s="267"/>
      <c r="I566" s="267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</row>
    <row r="567" ht="17.25" customHeight="1">
      <c r="A567" s="251"/>
      <c r="E567" s="270"/>
      <c r="F567" s="276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</row>
    <row r="568" ht="17.25" customHeight="1">
      <c r="A568" s="251"/>
      <c r="E568" s="270"/>
      <c r="F568" s="276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</row>
    <row r="569" ht="17.25" customHeight="1">
      <c r="A569" s="251"/>
      <c r="E569" s="270"/>
      <c r="F569" s="276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</row>
    <row r="570" ht="17.25" customHeight="1">
      <c r="A570" s="251"/>
      <c r="E570" s="270"/>
      <c r="F570" s="276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</row>
    <row r="571" ht="17.25" customHeight="1">
      <c r="A571" s="251"/>
      <c r="B571" s="272"/>
      <c r="C571" s="272"/>
      <c r="D571" s="272"/>
      <c r="E571" s="273"/>
      <c r="F571" s="277"/>
      <c r="G571" s="272"/>
      <c r="H571" s="272"/>
      <c r="I571" s="272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</row>
    <row r="572" ht="17.25" customHeight="1">
      <c r="A572" s="251"/>
      <c r="B572" s="266" t="s">
        <v>23</v>
      </c>
      <c r="C572" s="267"/>
      <c r="D572" s="267"/>
      <c r="E572" s="268" t="str">
        <f>VLOOKUP(D549,NOTAS!$B$7:$AT$26,13,0)</f>
        <v>#N/A</v>
      </c>
      <c r="F572" s="275"/>
      <c r="G572" s="267"/>
      <c r="H572" s="267"/>
      <c r="I572" s="267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</row>
    <row r="573" ht="17.25" customHeight="1">
      <c r="A573" s="251"/>
      <c r="E573" s="270"/>
      <c r="F573" s="276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</row>
    <row r="574" ht="17.25" customHeight="1">
      <c r="A574" s="251"/>
      <c r="E574" s="270"/>
      <c r="F574" s="276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</row>
    <row r="575" ht="17.25" customHeight="1">
      <c r="A575" s="251"/>
      <c r="E575" s="270"/>
      <c r="F575" s="276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</row>
    <row r="576" ht="17.25" customHeight="1">
      <c r="A576" s="251"/>
      <c r="E576" s="270"/>
      <c r="F576" s="276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</row>
    <row r="577" ht="17.25" customHeight="1">
      <c r="A577" s="251"/>
      <c r="B577" s="272"/>
      <c r="C577" s="272"/>
      <c r="D577" s="272"/>
      <c r="E577" s="273"/>
      <c r="F577" s="277"/>
      <c r="G577" s="272"/>
      <c r="H577" s="272"/>
      <c r="I577" s="272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</row>
    <row r="578" ht="17.25" customHeight="1">
      <c r="A578" s="251"/>
      <c r="B578" s="266" t="s">
        <v>21</v>
      </c>
      <c r="C578" s="267"/>
      <c r="D578" s="267"/>
      <c r="E578" s="268" t="str">
        <f>VLOOKUP(D549,NOTAS!$B$7:$AT$26,16,0)</f>
        <v>#N/A</v>
      </c>
      <c r="F578" s="275"/>
      <c r="G578" s="267"/>
      <c r="H578" s="267"/>
      <c r="I578" s="267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</row>
    <row r="579" ht="17.25" customHeight="1">
      <c r="A579" s="251"/>
      <c r="E579" s="270"/>
      <c r="F579" s="276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</row>
    <row r="580" ht="17.25" customHeight="1">
      <c r="A580" s="251"/>
      <c r="E580" s="270"/>
      <c r="F580" s="276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</row>
    <row r="581" ht="17.25" customHeight="1">
      <c r="A581" s="251"/>
      <c r="E581" s="270"/>
      <c r="F581" s="276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</row>
    <row r="582" ht="17.25" customHeight="1">
      <c r="A582" s="251"/>
      <c r="E582" s="270"/>
      <c r="F582" s="276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</row>
    <row r="583" ht="17.25" customHeight="1">
      <c r="A583" s="251"/>
      <c r="B583" s="272"/>
      <c r="C583" s="272"/>
      <c r="D583" s="272"/>
      <c r="E583" s="273"/>
      <c r="F583" s="277"/>
      <c r="G583" s="272"/>
      <c r="H583" s="272"/>
      <c r="I583" s="272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</row>
    <row r="584" ht="17.25" customHeight="1">
      <c r="A584" s="251"/>
      <c r="B584" s="279"/>
      <c r="C584" s="279"/>
      <c r="D584" s="279"/>
      <c r="E584" s="280"/>
      <c r="F584" s="280"/>
      <c r="G584" s="280"/>
      <c r="H584" s="280"/>
      <c r="I584" s="280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</row>
    <row r="585" ht="17.25" customHeight="1">
      <c r="A585" s="251"/>
      <c r="B585" s="282"/>
      <c r="C585" s="282"/>
      <c r="D585" s="282"/>
      <c r="E585" s="282"/>
      <c r="F585" s="282"/>
      <c r="G585" s="282"/>
      <c r="H585" s="282"/>
      <c r="I585" s="282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</row>
    <row r="586" ht="17.25" customHeight="1">
      <c r="A586" s="251"/>
      <c r="B586" s="284"/>
      <c r="C586" s="284"/>
      <c r="D586" s="284"/>
      <c r="E586" s="284"/>
      <c r="F586" s="284"/>
      <c r="G586" s="284"/>
      <c r="H586" s="284"/>
      <c r="I586" s="284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</row>
    <row r="587" ht="17.25" customHeight="1">
      <c r="A587" s="251"/>
      <c r="B587" s="252"/>
      <c r="C587" s="252"/>
      <c r="D587" s="252"/>
      <c r="E587" s="253"/>
      <c r="F587" s="253"/>
      <c r="G587" s="253"/>
      <c r="H587" s="253"/>
      <c r="I587" s="253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</row>
    <row r="588" ht="17.25" customHeight="1">
      <c r="A588" s="251"/>
      <c r="B588" s="254"/>
      <c r="C588" s="252"/>
      <c r="D588" s="252"/>
      <c r="E588" s="253"/>
      <c r="F588" s="253"/>
      <c r="G588" s="253"/>
      <c r="H588" s="253"/>
      <c r="I588" s="253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</row>
    <row r="589" ht="17.25" customHeight="1">
      <c r="A589" s="251"/>
      <c r="B589" s="254"/>
      <c r="C589" s="252"/>
      <c r="D589" s="252"/>
      <c r="E589" s="253"/>
      <c r="F589" s="253"/>
      <c r="G589" s="253"/>
      <c r="H589" s="253"/>
      <c r="I589" s="253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</row>
    <row r="590" ht="17.25" customHeight="1">
      <c r="A590" s="251"/>
      <c r="B590" s="254"/>
      <c r="C590" s="252"/>
      <c r="D590" s="252"/>
      <c r="E590" s="253"/>
      <c r="F590" s="253"/>
      <c r="G590" s="253"/>
      <c r="H590" s="253"/>
      <c r="I590" s="253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</row>
    <row r="591" ht="17.25" customHeight="1">
      <c r="A591" s="251"/>
      <c r="B591" s="254"/>
      <c r="C591" s="252"/>
      <c r="D591" s="252"/>
      <c r="E591" s="253"/>
      <c r="F591" s="253"/>
      <c r="G591" s="253"/>
      <c r="H591" s="253"/>
      <c r="I591" s="253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</row>
    <row r="592" ht="17.25" customHeight="1">
      <c r="A592" s="251"/>
      <c r="B592" s="254"/>
      <c r="C592" s="252"/>
      <c r="D592" s="252"/>
      <c r="E592" s="253"/>
      <c r="F592" s="253"/>
      <c r="G592" s="253"/>
      <c r="H592" s="253"/>
      <c r="I592" s="253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</row>
    <row r="593" ht="17.25" customHeight="1">
      <c r="A593" s="251"/>
      <c r="B593" s="255"/>
      <c r="C593" s="255"/>
      <c r="D593" s="255"/>
      <c r="E593" s="255"/>
      <c r="F593" s="255"/>
      <c r="G593" s="255"/>
      <c r="H593" s="255"/>
      <c r="I593" s="255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</row>
    <row r="594" ht="17.25" customHeight="1">
      <c r="A594" s="251"/>
      <c r="B594" s="256" t="s">
        <v>64</v>
      </c>
      <c r="C594" s="257"/>
      <c r="D594" s="251" t="str">
        <f>NOTAS!B20</f>
        <v/>
      </c>
      <c r="E594" s="251"/>
      <c r="F594" s="258"/>
      <c r="G594" s="258"/>
      <c r="H594" s="256" t="s">
        <v>65</v>
      </c>
      <c r="I594" s="251" t="str">
        <f>(NOTAS!$B$4)</f>
        <v/>
      </c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</row>
    <row r="595" ht="17.25" customHeight="1">
      <c r="A595" s="251"/>
      <c r="B595" s="259" t="s">
        <v>66</v>
      </c>
      <c r="D595" s="253" t="str">
        <f>NOTAS!$C$5</f>
        <v/>
      </c>
      <c r="E595" s="252"/>
      <c r="F595" s="258"/>
      <c r="G595" s="258"/>
      <c r="H595" s="259" t="s">
        <v>85</v>
      </c>
      <c r="I595" s="253" t="str">
        <f>(NOTAS!$B$3)</f>
        <v>Carlos</v>
      </c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</row>
    <row r="596" ht="17.25" customHeight="1">
      <c r="A596" s="251"/>
      <c r="B596" s="256" t="s">
        <v>68</v>
      </c>
      <c r="C596" s="260"/>
      <c r="D596" s="253">
        <f>NOTAS!$AT$3</f>
        <v>36</v>
      </c>
      <c r="F596" s="258"/>
      <c r="G596" s="258"/>
      <c r="H596" s="259" t="s">
        <v>69</v>
      </c>
      <c r="I596" s="253" t="str">
        <f>VLOOKUP(D594,NOTAS!$B$7:$AT$26,45,0)</f>
        <v>#N/A</v>
      </c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</row>
    <row r="597" ht="17.25" customHeight="1">
      <c r="A597" s="251"/>
      <c r="B597" s="261"/>
      <c r="C597" s="261"/>
      <c r="D597" s="261"/>
      <c r="E597" s="261"/>
      <c r="F597" s="261"/>
      <c r="G597" s="261"/>
      <c r="H597" s="261"/>
      <c r="I597" s="26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</row>
    <row r="598" ht="17.25" customHeight="1">
      <c r="A598" s="251"/>
      <c r="B598" s="262" t="s">
        <v>70</v>
      </c>
      <c r="C598" s="263"/>
      <c r="D598" s="264"/>
      <c r="E598" s="265" t="s">
        <v>71</v>
      </c>
      <c r="F598" s="262" t="s">
        <v>72</v>
      </c>
      <c r="G598" s="263"/>
      <c r="H598" s="263"/>
      <c r="I598" s="264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</row>
    <row r="599" ht="17.25" customHeight="1">
      <c r="A599" s="251"/>
      <c r="B599" s="266" t="s">
        <v>24</v>
      </c>
      <c r="C599" s="267"/>
      <c r="D599" s="267"/>
      <c r="E599" s="268" t="str">
        <f>VLOOKUP(D594,NOTAS!$B$7:$AT$26,4,0)</f>
        <v>#N/A</v>
      </c>
      <c r="F599" s="269"/>
      <c r="G599" s="267"/>
      <c r="H599" s="267"/>
      <c r="I599" s="267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</row>
    <row r="600" ht="17.25" customHeight="1">
      <c r="A600" s="251"/>
      <c r="E600" s="270"/>
      <c r="F600" s="27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</row>
    <row r="601" ht="17.25" customHeight="1">
      <c r="A601" s="251"/>
      <c r="E601" s="270"/>
      <c r="F601" s="27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</row>
    <row r="602" ht="17.25" customHeight="1">
      <c r="A602" s="251"/>
      <c r="E602" s="270"/>
      <c r="F602" s="27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</row>
    <row r="603" ht="17.25" customHeight="1">
      <c r="A603" s="251"/>
      <c r="E603" s="270"/>
      <c r="F603" s="27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</row>
    <row r="604" ht="17.25" customHeight="1">
      <c r="A604" s="251"/>
      <c r="B604" s="272"/>
      <c r="C604" s="272"/>
      <c r="D604" s="272"/>
      <c r="E604" s="273"/>
      <c r="F604" s="274"/>
      <c r="G604" s="272"/>
      <c r="H604" s="272"/>
      <c r="I604" s="272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</row>
    <row r="605" ht="17.25" customHeight="1">
      <c r="A605" s="251"/>
      <c r="B605" s="266" t="s">
        <v>20</v>
      </c>
      <c r="C605" s="267"/>
      <c r="D605" s="267"/>
      <c r="E605" s="268" t="str">
        <f>VLOOKUP(D594,NOTAS!$B$7:$AT$26,7,0)</f>
        <v>#N/A</v>
      </c>
      <c r="F605" s="275"/>
      <c r="G605" s="267"/>
      <c r="H605" s="267"/>
      <c r="I605" s="267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</row>
    <row r="606" ht="17.25" customHeight="1">
      <c r="A606" s="251"/>
      <c r="E606" s="270"/>
      <c r="F606" s="276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</row>
    <row r="607" ht="17.25" customHeight="1">
      <c r="A607" s="251"/>
      <c r="E607" s="270"/>
      <c r="F607" s="276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</row>
    <row r="608" ht="17.25" customHeight="1">
      <c r="A608" s="251"/>
      <c r="E608" s="270"/>
      <c r="F608" s="276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</row>
    <row r="609" ht="17.25" customHeight="1">
      <c r="A609" s="251"/>
      <c r="E609" s="270"/>
      <c r="F609" s="276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</row>
    <row r="610" ht="17.25" customHeight="1">
      <c r="A610" s="251"/>
      <c r="B610" s="272"/>
      <c r="C610" s="272"/>
      <c r="D610" s="272"/>
      <c r="E610" s="273"/>
      <c r="F610" s="277"/>
      <c r="G610" s="272"/>
      <c r="H610" s="272"/>
      <c r="I610" s="272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</row>
    <row r="611" ht="17.25" customHeight="1">
      <c r="A611" s="251"/>
      <c r="B611" s="266" t="s">
        <v>22</v>
      </c>
      <c r="C611" s="267"/>
      <c r="D611" s="267"/>
      <c r="E611" s="268" t="str">
        <f>VLOOKUP(D594,NOTAS!$B$7:$AT$26,10,0)</f>
        <v>#N/A</v>
      </c>
      <c r="F611" s="275"/>
      <c r="G611" s="267"/>
      <c r="H611" s="267"/>
      <c r="I611" s="267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</row>
    <row r="612" ht="17.25" customHeight="1">
      <c r="A612" s="251"/>
      <c r="E612" s="270"/>
      <c r="F612" s="276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</row>
    <row r="613" ht="17.25" customHeight="1">
      <c r="A613" s="251"/>
      <c r="E613" s="270"/>
      <c r="F613" s="276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</row>
    <row r="614" ht="17.25" customHeight="1">
      <c r="A614" s="251"/>
      <c r="E614" s="270"/>
      <c r="F614" s="276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</row>
    <row r="615" ht="17.25" customHeight="1">
      <c r="A615" s="251"/>
      <c r="E615" s="270"/>
      <c r="F615" s="276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</row>
    <row r="616" ht="17.25" customHeight="1">
      <c r="A616" s="251"/>
      <c r="B616" s="272"/>
      <c r="C616" s="272"/>
      <c r="D616" s="272"/>
      <c r="E616" s="273"/>
      <c r="F616" s="277"/>
      <c r="G616" s="272"/>
      <c r="H616" s="272"/>
      <c r="I616" s="272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</row>
    <row r="617" ht="17.25" customHeight="1">
      <c r="A617" s="251"/>
      <c r="B617" s="266" t="s">
        <v>23</v>
      </c>
      <c r="C617" s="267"/>
      <c r="D617" s="267"/>
      <c r="E617" s="268" t="str">
        <f>VLOOKUP(D594,NOTAS!$B$7:$AT$26,13,0)</f>
        <v>#N/A</v>
      </c>
      <c r="F617" s="275"/>
      <c r="G617" s="267"/>
      <c r="H617" s="267"/>
      <c r="I617" s="267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</row>
    <row r="618" ht="17.25" customHeight="1">
      <c r="A618" s="251"/>
      <c r="E618" s="270"/>
      <c r="F618" s="276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</row>
    <row r="619" ht="17.25" customHeight="1">
      <c r="A619" s="251"/>
      <c r="E619" s="270"/>
      <c r="F619" s="276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</row>
    <row r="620" ht="17.25" customHeight="1">
      <c r="A620" s="251"/>
      <c r="E620" s="270"/>
      <c r="F620" s="276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</row>
    <row r="621" ht="17.25" customHeight="1">
      <c r="A621" s="251"/>
      <c r="E621" s="270"/>
      <c r="F621" s="276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</row>
    <row r="622" ht="17.25" customHeight="1">
      <c r="A622" s="251"/>
      <c r="B622" s="272"/>
      <c r="C622" s="272"/>
      <c r="D622" s="272"/>
      <c r="E622" s="273"/>
      <c r="F622" s="277"/>
      <c r="G622" s="272"/>
      <c r="H622" s="272"/>
      <c r="I622" s="272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</row>
    <row r="623" ht="17.25" customHeight="1">
      <c r="A623" s="251"/>
      <c r="B623" s="266" t="s">
        <v>21</v>
      </c>
      <c r="C623" s="267"/>
      <c r="D623" s="267"/>
      <c r="E623" s="268" t="str">
        <f>VLOOKUP(D594,NOTAS!$B$7:$AT$26,16,0)</f>
        <v>#N/A</v>
      </c>
      <c r="F623" s="275"/>
      <c r="G623" s="267"/>
      <c r="H623" s="267"/>
      <c r="I623" s="267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</row>
    <row r="624" ht="17.25" customHeight="1">
      <c r="A624" s="251"/>
      <c r="E624" s="270"/>
      <c r="F624" s="276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</row>
    <row r="625" ht="17.25" customHeight="1">
      <c r="A625" s="251"/>
      <c r="E625" s="270"/>
      <c r="F625" s="276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</row>
    <row r="626" ht="17.25" customHeight="1">
      <c r="A626" s="251"/>
      <c r="E626" s="270"/>
      <c r="F626" s="276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</row>
    <row r="627" ht="17.25" customHeight="1">
      <c r="A627" s="251"/>
      <c r="E627" s="270"/>
      <c r="F627" s="276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</row>
    <row r="628" ht="17.25" customHeight="1">
      <c r="A628" s="251"/>
      <c r="B628" s="272"/>
      <c r="C628" s="272"/>
      <c r="D628" s="272"/>
      <c r="E628" s="273"/>
      <c r="F628" s="277"/>
      <c r="G628" s="272"/>
      <c r="H628" s="272"/>
      <c r="I628" s="272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</row>
    <row r="629" ht="17.25" customHeight="1">
      <c r="A629" s="251"/>
      <c r="B629" s="279"/>
      <c r="C629" s="279"/>
      <c r="D629" s="279"/>
      <c r="E629" s="280"/>
      <c r="F629" s="280"/>
      <c r="G629" s="280"/>
      <c r="H629" s="280"/>
      <c r="I629" s="280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</row>
    <row r="630" ht="17.25" customHeight="1">
      <c r="A630" s="251"/>
      <c r="B630" s="282"/>
      <c r="C630" s="282"/>
      <c r="D630" s="282"/>
      <c r="E630" s="282"/>
      <c r="F630" s="282"/>
      <c r="G630" s="282"/>
      <c r="H630" s="282"/>
      <c r="I630" s="282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</row>
    <row r="631" ht="17.25" customHeight="1">
      <c r="A631" s="251"/>
      <c r="B631" s="284"/>
      <c r="C631" s="284"/>
      <c r="D631" s="284"/>
      <c r="E631" s="284"/>
      <c r="F631" s="284"/>
      <c r="G631" s="284"/>
      <c r="H631" s="284"/>
      <c r="I631" s="284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</row>
    <row r="632" ht="17.25" customHeight="1">
      <c r="A632" s="251"/>
      <c r="B632" s="252"/>
      <c r="C632" s="252"/>
      <c r="D632" s="252"/>
      <c r="E632" s="253"/>
      <c r="F632" s="253"/>
      <c r="G632" s="253"/>
      <c r="H632" s="253"/>
      <c r="I632" s="253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</row>
    <row r="633" ht="17.25" customHeight="1">
      <c r="A633" s="251"/>
      <c r="B633" s="254"/>
      <c r="C633" s="252"/>
      <c r="D633" s="252"/>
      <c r="E633" s="253"/>
      <c r="F633" s="253"/>
      <c r="G633" s="253"/>
      <c r="H633" s="253"/>
      <c r="I633" s="253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</row>
    <row r="634" ht="17.25" customHeight="1">
      <c r="A634" s="251"/>
      <c r="B634" s="254"/>
      <c r="C634" s="252"/>
      <c r="D634" s="252"/>
      <c r="E634" s="253"/>
      <c r="F634" s="253"/>
      <c r="G634" s="253"/>
      <c r="H634" s="253"/>
      <c r="I634" s="253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</row>
    <row r="635" ht="17.25" customHeight="1">
      <c r="A635" s="251"/>
      <c r="B635" s="254"/>
      <c r="C635" s="252"/>
      <c r="D635" s="252"/>
      <c r="E635" s="253"/>
      <c r="F635" s="253"/>
      <c r="G635" s="253"/>
      <c r="H635" s="253"/>
      <c r="I635" s="253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</row>
    <row r="636" ht="17.25" customHeight="1">
      <c r="A636" s="251"/>
      <c r="B636" s="254"/>
      <c r="C636" s="252"/>
      <c r="D636" s="252"/>
      <c r="E636" s="253"/>
      <c r="F636" s="253"/>
      <c r="G636" s="253"/>
      <c r="H636" s="253"/>
      <c r="I636" s="253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</row>
    <row r="637" ht="17.25" customHeight="1">
      <c r="A637" s="251"/>
      <c r="B637" s="254"/>
      <c r="C637" s="252"/>
      <c r="D637" s="252"/>
      <c r="E637" s="253"/>
      <c r="F637" s="253"/>
      <c r="G637" s="253"/>
      <c r="H637" s="253"/>
      <c r="I637" s="253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</row>
    <row r="638" ht="17.25" customHeight="1">
      <c r="A638" s="251"/>
      <c r="B638" s="255"/>
      <c r="C638" s="255"/>
      <c r="D638" s="255"/>
      <c r="E638" s="255"/>
      <c r="F638" s="255"/>
      <c r="G638" s="255"/>
      <c r="H638" s="255"/>
      <c r="I638" s="255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</row>
    <row r="639" ht="17.25" customHeight="1">
      <c r="A639" s="251"/>
      <c r="B639" s="256" t="s">
        <v>64</v>
      </c>
      <c r="C639" s="257"/>
      <c r="D639" s="251" t="str">
        <f>NOTAS!B21</f>
        <v/>
      </c>
      <c r="E639" s="251"/>
      <c r="F639" s="258"/>
      <c r="G639" s="258"/>
      <c r="H639" s="256" t="s">
        <v>65</v>
      </c>
      <c r="I639" s="251" t="str">
        <f>(NOTAS!$B$4)</f>
        <v/>
      </c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</row>
    <row r="640" ht="17.25" customHeight="1">
      <c r="A640" s="251"/>
      <c r="B640" s="259" t="s">
        <v>66</v>
      </c>
      <c r="D640" s="253" t="str">
        <f>NOTAS!$C$5</f>
        <v/>
      </c>
      <c r="E640" s="252"/>
      <c r="F640" s="258"/>
      <c r="G640" s="258"/>
      <c r="H640" s="259" t="s">
        <v>86</v>
      </c>
      <c r="I640" s="253" t="str">
        <f>(NOTAS!$B$3)</f>
        <v>Carlos</v>
      </c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</row>
    <row r="641" ht="17.25" customHeight="1">
      <c r="A641" s="251"/>
      <c r="B641" s="256" t="s">
        <v>68</v>
      </c>
      <c r="C641" s="260"/>
      <c r="D641" s="253">
        <f>NOTAS!$AT$3</f>
        <v>36</v>
      </c>
      <c r="F641" s="258"/>
      <c r="G641" s="258"/>
      <c r="H641" s="259" t="s">
        <v>69</v>
      </c>
      <c r="I641" s="253" t="str">
        <f>VLOOKUP(D639,NOTAS!$B$7:$AT$26,45,0)</f>
        <v>#N/A</v>
      </c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</row>
    <row r="642" ht="17.25" customHeight="1">
      <c r="A642" s="251"/>
      <c r="B642" s="261"/>
      <c r="C642" s="261"/>
      <c r="D642" s="261"/>
      <c r="E642" s="261"/>
      <c r="F642" s="261"/>
      <c r="G642" s="261"/>
      <c r="H642" s="261"/>
      <c r="I642" s="26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</row>
    <row r="643" ht="17.25" customHeight="1">
      <c r="A643" s="251"/>
      <c r="B643" s="262" t="s">
        <v>70</v>
      </c>
      <c r="C643" s="263"/>
      <c r="D643" s="264"/>
      <c r="E643" s="265" t="s">
        <v>71</v>
      </c>
      <c r="F643" s="262" t="s">
        <v>72</v>
      </c>
      <c r="G643" s="263"/>
      <c r="H643" s="263"/>
      <c r="I643" s="264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</row>
    <row r="644" ht="17.25" customHeight="1">
      <c r="A644" s="251"/>
      <c r="B644" s="266" t="s">
        <v>24</v>
      </c>
      <c r="C644" s="267"/>
      <c r="D644" s="267"/>
      <c r="E644" s="268" t="str">
        <f>VLOOKUP(D639,NOTAS!$B$7:$AT$26,4,0)</f>
        <v>#N/A</v>
      </c>
      <c r="F644" s="269"/>
      <c r="G644" s="267"/>
      <c r="H644" s="267"/>
      <c r="I644" s="267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</row>
    <row r="645" ht="17.25" customHeight="1">
      <c r="A645" s="251"/>
      <c r="E645" s="270"/>
      <c r="F645" s="27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</row>
    <row r="646" ht="17.25" customHeight="1">
      <c r="A646" s="251"/>
      <c r="E646" s="270"/>
      <c r="F646" s="27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</row>
    <row r="647" ht="17.25" customHeight="1">
      <c r="A647" s="251"/>
      <c r="E647" s="270"/>
      <c r="F647" s="27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</row>
    <row r="648" ht="17.25" customHeight="1">
      <c r="A648" s="251"/>
      <c r="E648" s="270"/>
      <c r="F648" s="27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</row>
    <row r="649" ht="17.25" customHeight="1">
      <c r="A649" s="251"/>
      <c r="B649" s="272"/>
      <c r="C649" s="272"/>
      <c r="D649" s="272"/>
      <c r="E649" s="273"/>
      <c r="F649" s="274"/>
      <c r="G649" s="272"/>
      <c r="H649" s="272"/>
      <c r="I649" s="272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</row>
    <row r="650" ht="17.25" customHeight="1">
      <c r="A650" s="251"/>
      <c r="B650" s="266" t="s">
        <v>20</v>
      </c>
      <c r="C650" s="267"/>
      <c r="D650" s="267"/>
      <c r="E650" s="268" t="str">
        <f>VLOOKUP(D639,NOTAS!$B$7:$AT$26,7,0)</f>
        <v>#N/A</v>
      </c>
      <c r="F650" s="275"/>
      <c r="G650" s="267"/>
      <c r="H650" s="267"/>
      <c r="I650" s="267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</row>
    <row r="651" ht="17.25" customHeight="1">
      <c r="A651" s="251"/>
      <c r="E651" s="270"/>
      <c r="F651" s="276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</row>
    <row r="652" ht="17.25" customHeight="1">
      <c r="A652" s="251"/>
      <c r="E652" s="270"/>
      <c r="F652" s="276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</row>
    <row r="653" ht="17.25" customHeight="1">
      <c r="A653" s="251"/>
      <c r="E653" s="270"/>
      <c r="F653" s="276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</row>
    <row r="654" ht="17.25" customHeight="1">
      <c r="A654" s="251"/>
      <c r="E654" s="270"/>
      <c r="F654" s="276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</row>
    <row r="655" ht="17.25" customHeight="1">
      <c r="A655" s="251"/>
      <c r="B655" s="272"/>
      <c r="C655" s="272"/>
      <c r="D655" s="272"/>
      <c r="E655" s="273"/>
      <c r="F655" s="277"/>
      <c r="G655" s="272"/>
      <c r="H655" s="272"/>
      <c r="I655" s="272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</row>
    <row r="656" ht="17.25" customHeight="1">
      <c r="A656" s="251"/>
      <c r="B656" s="266" t="s">
        <v>22</v>
      </c>
      <c r="C656" s="267"/>
      <c r="D656" s="267"/>
      <c r="E656" s="268" t="str">
        <f>VLOOKUP(D639,NOTAS!$B$7:$AT$26,10,0)</f>
        <v>#N/A</v>
      </c>
      <c r="F656" s="275"/>
      <c r="G656" s="267"/>
      <c r="H656" s="267"/>
      <c r="I656" s="267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</row>
    <row r="657" ht="17.25" customHeight="1">
      <c r="A657" s="251"/>
      <c r="E657" s="270"/>
      <c r="F657" s="276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</row>
    <row r="658" ht="17.25" customHeight="1">
      <c r="A658" s="251"/>
      <c r="E658" s="270"/>
      <c r="F658" s="276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</row>
    <row r="659" ht="17.25" customHeight="1">
      <c r="A659" s="251"/>
      <c r="E659" s="270"/>
      <c r="F659" s="276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</row>
    <row r="660" ht="17.25" customHeight="1">
      <c r="A660" s="251"/>
      <c r="E660" s="270"/>
      <c r="F660" s="276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</row>
    <row r="661" ht="17.25" customHeight="1">
      <c r="A661" s="251"/>
      <c r="B661" s="272"/>
      <c r="C661" s="272"/>
      <c r="D661" s="272"/>
      <c r="E661" s="273"/>
      <c r="F661" s="277"/>
      <c r="G661" s="272"/>
      <c r="H661" s="272"/>
      <c r="I661" s="272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</row>
    <row r="662" ht="17.25" customHeight="1">
      <c r="A662" s="251"/>
      <c r="B662" s="266" t="s">
        <v>23</v>
      </c>
      <c r="C662" s="267"/>
      <c r="D662" s="267"/>
      <c r="E662" s="268" t="str">
        <f>VLOOKUP(D639,NOTAS!$B$7:$AT$26,13,0)</f>
        <v>#N/A</v>
      </c>
      <c r="F662" s="275"/>
      <c r="G662" s="267"/>
      <c r="H662" s="267"/>
      <c r="I662" s="267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</row>
    <row r="663" ht="17.25" customHeight="1">
      <c r="A663" s="251"/>
      <c r="E663" s="270"/>
      <c r="F663" s="276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</row>
    <row r="664" ht="17.25" customHeight="1">
      <c r="A664" s="251"/>
      <c r="E664" s="270"/>
      <c r="F664" s="276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</row>
    <row r="665" ht="17.25" customHeight="1">
      <c r="A665" s="251"/>
      <c r="E665" s="270"/>
      <c r="F665" s="276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</row>
    <row r="666" ht="17.25" customHeight="1">
      <c r="A666" s="251"/>
      <c r="E666" s="270"/>
      <c r="F666" s="276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</row>
    <row r="667" ht="17.25" customHeight="1">
      <c r="A667" s="251"/>
      <c r="B667" s="272"/>
      <c r="C667" s="272"/>
      <c r="D667" s="272"/>
      <c r="E667" s="273"/>
      <c r="F667" s="277"/>
      <c r="G667" s="272"/>
      <c r="H667" s="272"/>
      <c r="I667" s="272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</row>
    <row r="668" ht="17.25" customHeight="1">
      <c r="A668" s="251"/>
      <c r="B668" s="266" t="s">
        <v>21</v>
      </c>
      <c r="C668" s="267"/>
      <c r="D668" s="267"/>
      <c r="E668" s="268" t="str">
        <f>VLOOKUP(D639,NOTAS!$B$7:$AT$26,16,0)</f>
        <v>#N/A</v>
      </c>
      <c r="F668" s="275"/>
      <c r="G668" s="267"/>
      <c r="H668" s="267"/>
      <c r="I668" s="267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</row>
    <row r="669" ht="17.25" customHeight="1">
      <c r="A669" s="251"/>
      <c r="E669" s="270"/>
      <c r="F669" s="276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</row>
    <row r="670" ht="17.25" customHeight="1">
      <c r="A670" s="251"/>
      <c r="E670" s="270"/>
      <c r="F670" s="276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</row>
    <row r="671" ht="17.25" customHeight="1">
      <c r="A671" s="251"/>
      <c r="E671" s="270"/>
      <c r="F671" s="276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</row>
    <row r="672" ht="17.25" customHeight="1">
      <c r="A672" s="251"/>
      <c r="E672" s="270"/>
      <c r="F672" s="276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</row>
    <row r="673" ht="17.25" customHeight="1">
      <c r="A673" s="251"/>
      <c r="B673" s="272"/>
      <c r="C673" s="272"/>
      <c r="D673" s="272"/>
      <c r="E673" s="273"/>
      <c r="F673" s="277"/>
      <c r="G673" s="272"/>
      <c r="H673" s="272"/>
      <c r="I673" s="272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</row>
    <row r="674" ht="17.25" customHeight="1">
      <c r="A674" s="251"/>
      <c r="B674" s="279"/>
      <c r="C674" s="279"/>
      <c r="D674" s="279"/>
      <c r="E674" s="280"/>
      <c r="F674" s="280"/>
      <c r="G674" s="280"/>
      <c r="H674" s="280"/>
      <c r="I674" s="280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</row>
    <row r="675" ht="17.25" customHeight="1">
      <c r="A675" s="251"/>
      <c r="B675" s="282"/>
      <c r="C675" s="282"/>
      <c r="D675" s="282"/>
      <c r="E675" s="282"/>
      <c r="F675" s="282"/>
      <c r="G675" s="282"/>
      <c r="H675" s="282"/>
      <c r="I675" s="282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</row>
    <row r="676" ht="17.25" customHeight="1">
      <c r="A676" s="251"/>
      <c r="B676" s="284"/>
      <c r="C676" s="284"/>
      <c r="D676" s="284"/>
      <c r="E676" s="284"/>
      <c r="F676" s="284"/>
      <c r="G676" s="284"/>
      <c r="H676" s="284"/>
      <c r="I676" s="284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</row>
    <row r="677" ht="17.25" customHeight="1">
      <c r="A677" s="251"/>
      <c r="B677" s="252"/>
      <c r="C677" s="252"/>
      <c r="D677" s="252"/>
      <c r="E677" s="253"/>
      <c r="F677" s="253"/>
      <c r="G677" s="253"/>
      <c r="H677" s="253"/>
      <c r="I677" s="253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</row>
    <row r="678" ht="17.25" customHeight="1">
      <c r="A678" s="251"/>
      <c r="B678" s="254"/>
      <c r="C678" s="252"/>
      <c r="D678" s="252"/>
      <c r="E678" s="253"/>
      <c r="F678" s="253"/>
      <c r="G678" s="253"/>
      <c r="H678" s="253"/>
      <c r="I678" s="253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</row>
    <row r="679" ht="17.25" customHeight="1">
      <c r="A679" s="251"/>
      <c r="B679" s="254"/>
      <c r="C679" s="252"/>
      <c r="D679" s="252"/>
      <c r="E679" s="253"/>
      <c r="F679" s="253"/>
      <c r="G679" s="253"/>
      <c r="H679" s="253"/>
      <c r="I679" s="253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</row>
    <row r="680" ht="17.25" customHeight="1">
      <c r="A680" s="251"/>
      <c r="B680" s="254"/>
      <c r="C680" s="252"/>
      <c r="D680" s="252"/>
      <c r="E680" s="253"/>
      <c r="F680" s="253"/>
      <c r="G680" s="253"/>
      <c r="H680" s="253"/>
      <c r="I680" s="253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</row>
    <row r="681" ht="17.25" customHeight="1">
      <c r="A681" s="251"/>
      <c r="B681" s="254"/>
      <c r="C681" s="252"/>
      <c r="D681" s="252"/>
      <c r="E681" s="253"/>
      <c r="F681" s="253"/>
      <c r="G681" s="253"/>
      <c r="H681" s="253"/>
      <c r="I681" s="253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</row>
    <row r="682" ht="17.25" customHeight="1">
      <c r="A682" s="251"/>
      <c r="B682" s="254"/>
      <c r="C682" s="252"/>
      <c r="D682" s="252"/>
      <c r="E682" s="253"/>
      <c r="F682" s="253"/>
      <c r="G682" s="253"/>
      <c r="H682" s="253"/>
      <c r="I682" s="253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</row>
    <row r="683" ht="17.25" customHeight="1">
      <c r="A683" s="251"/>
      <c r="B683" s="255"/>
      <c r="C683" s="255"/>
      <c r="D683" s="255"/>
      <c r="E683" s="255"/>
      <c r="F683" s="255"/>
      <c r="G683" s="255"/>
      <c r="H683" s="255"/>
      <c r="I683" s="255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</row>
    <row r="684" ht="17.25" customHeight="1">
      <c r="A684" s="251"/>
      <c r="B684" s="256" t="s">
        <v>64</v>
      </c>
      <c r="C684" s="257"/>
      <c r="D684" s="251" t="str">
        <f>NOTAS!B22</f>
        <v/>
      </c>
      <c r="E684" s="251"/>
      <c r="F684" s="258"/>
      <c r="G684" s="258"/>
      <c r="H684" s="256" t="s">
        <v>65</v>
      </c>
      <c r="I684" s="251" t="str">
        <f>(NOTAS!$B$4)</f>
        <v/>
      </c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</row>
    <row r="685" ht="17.25" customHeight="1">
      <c r="A685" s="251"/>
      <c r="B685" s="259" t="s">
        <v>66</v>
      </c>
      <c r="D685" s="253" t="str">
        <f>NOTAS!$C$5</f>
        <v/>
      </c>
      <c r="E685" s="252"/>
      <c r="F685" s="258"/>
      <c r="G685" s="258"/>
      <c r="H685" s="259" t="s">
        <v>87</v>
      </c>
      <c r="I685" s="253" t="str">
        <f>(NOTAS!$B$3)</f>
        <v>Carlos</v>
      </c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</row>
    <row r="686" ht="17.25" customHeight="1">
      <c r="A686" s="251"/>
      <c r="B686" s="256" t="s">
        <v>68</v>
      </c>
      <c r="C686" s="260"/>
      <c r="D686" s="253">
        <f>NOTAS!$AT$3</f>
        <v>36</v>
      </c>
      <c r="F686" s="258"/>
      <c r="G686" s="258"/>
      <c r="H686" s="259" t="s">
        <v>69</v>
      </c>
      <c r="I686" s="253" t="str">
        <f>VLOOKUP(D684,NOTAS!$B$7:$AT$26,45,0)</f>
        <v>#N/A</v>
      </c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</row>
    <row r="687" ht="17.25" customHeight="1">
      <c r="A687" s="251"/>
      <c r="B687" s="261"/>
      <c r="C687" s="261"/>
      <c r="D687" s="261"/>
      <c r="E687" s="261"/>
      <c r="F687" s="261"/>
      <c r="G687" s="261"/>
      <c r="H687" s="261"/>
      <c r="I687" s="26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</row>
    <row r="688" ht="17.25" customHeight="1">
      <c r="A688" s="251"/>
      <c r="B688" s="262" t="s">
        <v>70</v>
      </c>
      <c r="C688" s="263"/>
      <c r="D688" s="264"/>
      <c r="E688" s="265" t="s">
        <v>71</v>
      </c>
      <c r="F688" s="262" t="s">
        <v>72</v>
      </c>
      <c r="G688" s="263"/>
      <c r="H688" s="263"/>
      <c r="I688" s="264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</row>
    <row r="689" ht="17.25" customHeight="1">
      <c r="A689" s="251"/>
      <c r="B689" s="266" t="s">
        <v>24</v>
      </c>
      <c r="C689" s="267"/>
      <c r="D689" s="267"/>
      <c r="E689" s="268" t="str">
        <f>VLOOKUP(D684,NOTAS!$B$7:$AT$26,4,0)</f>
        <v>#N/A</v>
      </c>
      <c r="F689" s="269"/>
      <c r="G689" s="267"/>
      <c r="H689" s="267"/>
      <c r="I689" s="267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</row>
    <row r="690" ht="17.25" customHeight="1">
      <c r="A690" s="251"/>
      <c r="E690" s="270"/>
      <c r="F690" s="27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</row>
    <row r="691" ht="17.25" customHeight="1">
      <c r="A691" s="251"/>
      <c r="E691" s="270"/>
      <c r="F691" s="27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</row>
    <row r="692" ht="17.25" customHeight="1">
      <c r="A692" s="251"/>
      <c r="E692" s="270"/>
      <c r="F692" s="27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</row>
    <row r="693" ht="17.25" customHeight="1">
      <c r="A693" s="251"/>
      <c r="E693" s="270"/>
      <c r="F693" s="27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</row>
    <row r="694" ht="17.25" customHeight="1">
      <c r="A694" s="251"/>
      <c r="B694" s="272"/>
      <c r="C694" s="272"/>
      <c r="D694" s="272"/>
      <c r="E694" s="273"/>
      <c r="F694" s="274"/>
      <c r="G694" s="272"/>
      <c r="H694" s="272"/>
      <c r="I694" s="272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</row>
    <row r="695" ht="17.25" customHeight="1">
      <c r="A695" s="251"/>
      <c r="B695" s="266" t="s">
        <v>20</v>
      </c>
      <c r="C695" s="267"/>
      <c r="D695" s="267"/>
      <c r="E695" s="268" t="str">
        <f>VLOOKUP(D684,NOTAS!$B$7:$AT$26,7,0)</f>
        <v>#N/A</v>
      </c>
      <c r="F695" s="275"/>
      <c r="G695" s="267"/>
      <c r="H695" s="267"/>
      <c r="I695" s="267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</row>
    <row r="696" ht="17.25" customHeight="1">
      <c r="A696" s="251"/>
      <c r="E696" s="270"/>
      <c r="F696" s="276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</row>
    <row r="697" ht="17.25" customHeight="1">
      <c r="A697" s="251"/>
      <c r="E697" s="270"/>
      <c r="F697" s="276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</row>
    <row r="698" ht="17.25" customHeight="1">
      <c r="A698" s="251"/>
      <c r="E698" s="270"/>
      <c r="F698" s="276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</row>
    <row r="699" ht="17.25" customHeight="1">
      <c r="A699" s="251"/>
      <c r="E699" s="270"/>
      <c r="F699" s="276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</row>
    <row r="700" ht="17.25" customHeight="1">
      <c r="A700" s="251"/>
      <c r="B700" s="272"/>
      <c r="C700" s="272"/>
      <c r="D700" s="272"/>
      <c r="E700" s="273"/>
      <c r="F700" s="277"/>
      <c r="G700" s="272"/>
      <c r="H700" s="272"/>
      <c r="I700" s="272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</row>
    <row r="701" ht="17.25" customHeight="1">
      <c r="A701" s="251"/>
      <c r="B701" s="266" t="s">
        <v>22</v>
      </c>
      <c r="C701" s="267"/>
      <c r="D701" s="267"/>
      <c r="E701" s="268" t="str">
        <f>VLOOKUP(D684,NOTAS!$B$7:$AT$26,10,0)</f>
        <v>#N/A</v>
      </c>
      <c r="F701" s="275"/>
      <c r="G701" s="267"/>
      <c r="H701" s="267"/>
      <c r="I701" s="267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</row>
    <row r="702" ht="17.25" customHeight="1">
      <c r="A702" s="251"/>
      <c r="E702" s="270"/>
      <c r="F702" s="276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</row>
    <row r="703" ht="17.25" customHeight="1">
      <c r="A703" s="251"/>
      <c r="E703" s="270"/>
      <c r="F703" s="276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</row>
    <row r="704" ht="17.25" customHeight="1">
      <c r="A704" s="251"/>
      <c r="E704" s="270"/>
      <c r="F704" s="276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</row>
    <row r="705" ht="17.25" customHeight="1">
      <c r="A705" s="251"/>
      <c r="E705" s="270"/>
      <c r="F705" s="276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</row>
    <row r="706" ht="17.25" customHeight="1">
      <c r="A706" s="251"/>
      <c r="B706" s="272"/>
      <c r="C706" s="272"/>
      <c r="D706" s="272"/>
      <c r="E706" s="273"/>
      <c r="F706" s="277"/>
      <c r="G706" s="272"/>
      <c r="H706" s="272"/>
      <c r="I706" s="272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</row>
    <row r="707" ht="17.25" customHeight="1">
      <c r="A707" s="251"/>
      <c r="B707" s="266" t="s">
        <v>23</v>
      </c>
      <c r="C707" s="267"/>
      <c r="D707" s="267"/>
      <c r="E707" s="268" t="str">
        <f>VLOOKUP(D684,NOTAS!$B$7:$AT$26,13,0)</f>
        <v>#N/A</v>
      </c>
      <c r="F707" s="275"/>
      <c r="G707" s="267"/>
      <c r="H707" s="267"/>
      <c r="I707" s="267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</row>
    <row r="708" ht="17.25" customHeight="1">
      <c r="A708" s="251"/>
      <c r="E708" s="270"/>
      <c r="F708" s="276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</row>
    <row r="709" ht="17.25" customHeight="1">
      <c r="A709" s="251"/>
      <c r="E709" s="270"/>
      <c r="F709" s="276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</row>
    <row r="710" ht="17.25" customHeight="1">
      <c r="A710" s="251"/>
      <c r="E710" s="270"/>
      <c r="F710" s="276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</row>
    <row r="711" ht="17.25" customHeight="1">
      <c r="A711" s="251"/>
      <c r="E711" s="270"/>
      <c r="F711" s="276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</row>
    <row r="712" ht="17.25" customHeight="1">
      <c r="A712" s="251"/>
      <c r="B712" s="272"/>
      <c r="C712" s="272"/>
      <c r="D712" s="272"/>
      <c r="E712" s="273"/>
      <c r="F712" s="277"/>
      <c r="G712" s="272"/>
      <c r="H712" s="272"/>
      <c r="I712" s="272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</row>
    <row r="713" ht="17.25" customHeight="1">
      <c r="A713" s="251"/>
      <c r="B713" s="266" t="s">
        <v>21</v>
      </c>
      <c r="C713" s="267"/>
      <c r="D713" s="267"/>
      <c r="E713" s="268" t="str">
        <f>VLOOKUP(D684,NOTAS!$B$7:$AT$26,16,0)</f>
        <v>#N/A</v>
      </c>
      <c r="F713" s="275"/>
      <c r="G713" s="267"/>
      <c r="H713" s="267"/>
      <c r="I713" s="267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</row>
    <row r="714" ht="17.25" customHeight="1">
      <c r="A714" s="251"/>
      <c r="E714" s="270"/>
      <c r="F714" s="276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</row>
    <row r="715" ht="17.25" customHeight="1">
      <c r="A715" s="251"/>
      <c r="E715" s="270"/>
      <c r="F715" s="276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</row>
    <row r="716" ht="17.25" customHeight="1">
      <c r="A716" s="251"/>
      <c r="E716" s="270"/>
      <c r="F716" s="276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</row>
    <row r="717" ht="17.25" customHeight="1">
      <c r="A717" s="251"/>
      <c r="E717" s="270"/>
      <c r="F717" s="276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</row>
    <row r="718" ht="17.25" customHeight="1">
      <c r="A718" s="251"/>
      <c r="B718" s="272"/>
      <c r="C718" s="272"/>
      <c r="D718" s="272"/>
      <c r="E718" s="273"/>
      <c r="F718" s="277"/>
      <c r="G718" s="272"/>
      <c r="H718" s="272"/>
      <c r="I718" s="272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</row>
    <row r="719" ht="17.25" customHeight="1">
      <c r="A719" s="251"/>
      <c r="B719" s="279"/>
      <c r="C719" s="279"/>
      <c r="D719" s="279"/>
      <c r="E719" s="280"/>
      <c r="F719" s="280"/>
      <c r="G719" s="280"/>
      <c r="H719" s="280"/>
      <c r="I719" s="280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</row>
    <row r="720" ht="17.25" customHeight="1">
      <c r="A720" s="251"/>
      <c r="B720" s="282"/>
      <c r="C720" s="282"/>
      <c r="D720" s="282"/>
      <c r="E720" s="282"/>
      <c r="F720" s="282"/>
      <c r="G720" s="282"/>
      <c r="H720" s="282"/>
      <c r="I720" s="282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</row>
    <row r="721" ht="17.25" customHeight="1">
      <c r="A721" s="251"/>
      <c r="B721" s="284"/>
      <c r="C721" s="284"/>
      <c r="D721" s="284"/>
      <c r="E721" s="284"/>
      <c r="F721" s="284"/>
      <c r="G721" s="284"/>
      <c r="H721" s="284"/>
      <c r="I721" s="284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</row>
    <row r="722" ht="17.25" customHeight="1">
      <c r="A722" s="251"/>
      <c r="B722" s="252"/>
      <c r="C722" s="252"/>
      <c r="D722" s="252"/>
      <c r="E722" s="253"/>
      <c r="F722" s="253"/>
      <c r="G722" s="253"/>
      <c r="H722" s="253"/>
      <c r="I722" s="253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</row>
    <row r="723" ht="17.25" customHeight="1">
      <c r="A723" s="251"/>
      <c r="B723" s="254"/>
      <c r="C723" s="252"/>
      <c r="D723" s="252"/>
      <c r="E723" s="253"/>
      <c r="F723" s="253"/>
      <c r="G723" s="253"/>
      <c r="H723" s="253"/>
      <c r="I723" s="253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</row>
    <row r="724" ht="17.25" customHeight="1">
      <c r="A724" s="251"/>
      <c r="B724" s="254"/>
      <c r="C724" s="252"/>
      <c r="D724" s="252"/>
      <c r="E724" s="253"/>
      <c r="F724" s="253"/>
      <c r="G724" s="253"/>
      <c r="H724" s="253"/>
      <c r="I724" s="253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</row>
    <row r="725" ht="17.25" customHeight="1">
      <c r="A725" s="251"/>
      <c r="B725" s="254"/>
      <c r="C725" s="252"/>
      <c r="D725" s="252"/>
      <c r="E725" s="253"/>
      <c r="F725" s="253"/>
      <c r="G725" s="253"/>
      <c r="H725" s="253"/>
      <c r="I725" s="253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</row>
    <row r="726" ht="17.25" customHeight="1">
      <c r="A726" s="251"/>
      <c r="B726" s="254"/>
      <c r="C726" s="252"/>
      <c r="D726" s="252"/>
      <c r="E726" s="253"/>
      <c r="F726" s="253"/>
      <c r="G726" s="253"/>
      <c r="H726" s="253"/>
      <c r="I726" s="253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</row>
    <row r="727" ht="17.25" customHeight="1">
      <c r="A727" s="251"/>
      <c r="B727" s="254"/>
      <c r="C727" s="252"/>
      <c r="D727" s="252"/>
      <c r="E727" s="253"/>
      <c r="F727" s="253"/>
      <c r="G727" s="253"/>
      <c r="H727" s="253"/>
      <c r="I727" s="253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</row>
    <row r="728" ht="17.25" customHeight="1">
      <c r="A728" s="251"/>
      <c r="B728" s="255"/>
      <c r="C728" s="255"/>
      <c r="D728" s="255"/>
      <c r="E728" s="255"/>
      <c r="F728" s="255"/>
      <c r="G728" s="255"/>
      <c r="H728" s="255"/>
      <c r="I728" s="255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</row>
    <row r="729" ht="17.25" customHeight="1">
      <c r="A729" s="251"/>
      <c r="B729" s="256" t="s">
        <v>64</v>
      </c>
      <c r="C729" s="257"/>
      <c r="D729" s="251" t="str">
        <f>NOTAS!B23</f>
        <v/>
      </c>
      <c r="E729" s="251"/>
      <c r="F729" s="258"/>
      <c r="G729" s="258"/>
      <c r="H729" s="256" t="s">
        <v>65</v>
      </c>
      <c r="I729" s="251" t="str">
        <f>(NOTAS!$B$4)</f>
        <v/>
      </c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</row>
    <row r="730" ht="17.25" customHeight="1">
      <c r="A730" s="251"/>
      <c r="B730" s="259" t="s">
        <v>66</v>
      </c>
      <c r="D730" s="253" t="str">
        <f>NOTAS!$C$5</f>
        <v/>
      </c>
      <c r="E730" s="252"/>
      <c r="F730" s="258"/>
      <c r="G730" s="258"/>
      <c r="H730" s="259" t="s">
        <v>88</v>
      </c>
      <c r="I730" s="253" t="str">
        <f>(NOTAS!$B$3)</f>
        <v>Carlos</v>
      </c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</row>
    <row r="731" ht="17.25" customHeight="1">
      <c r="A731" s="251"/>
      <c r="B731" s="256" t="s">
        <v>68</v>
      </c>
      <c r="C731" s="260"/>
      <c r="D731" s="253">
        <f>NOTAS!$AT$3</f>
        <v>36</v>
      </c>
      <c r="F731" s="258"/>
      <c r="G731" s="258"/>
      <c r="H731" s="259" t="s">
        <v>69</v>
      </c>
      <c r="I731" s="253" t="str">
        <f>VLOOKUP(D729,NOTAS!$B$7:$AT$26,45,0)</f>
        <v>#N/A</v>
      </c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</row>
    <row r="732" ht="17.25" customHeight="1">
      <c r="A732" s="251"/>
      <c r="B732" s="261"/>
      <c r="C732" s="261"/>
      <c r="D732" s="261"/>
      <c r="E732" s="261"/>
      <c r="F732" s="261"/>
      <c r="G732" s="261"/>
      <c r="H732" s="261"/>
      <c r="I732" s="26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</row>
    <row r="733" ht="17.25" customHeight="1">
      <c r="A733" s="251"/>
      <c r="B733" s="262" t="s">
        <v>70</v>
      </c>
      <c r="C733" s="263"/>
      <c r="D733" s="264"/>
      <c r="E733" s="265" t="s">
        <v>71</v>
      </c>
      <c r="F733" s="262" t="s">
        <v>72</v>
      </c>
      <c r="G733" s="263"/>
      <c r="H733" s="263"/>
      <c r="I733" s="264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</row>
    <row r="734" ht="17.25" customHeight="1">
      <c r="A734" s="251"/>
      <c r="B734" s="266" t="s">
        <v>24</v>
      </c>
      <c r="C734" s="267"/>
      <c r="D734" s="267"/>
      <c r="E734" s="268" t="str">
        <f>VLOOKUP(D729,NOTAS!$B$7:$AT$26,4,0)</f>
        <v>#N/A</v>
      </c>
      <c r="F734" s="269"/>
      <c r="G734" s="267"/>
      <c r="H734" s="267"/>
      <c r="I734" s="267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</row>
    <row r="735" ht="17.25" customHeight="1">
      <c r="A735" s="251"/>
      <c r="E735" s="270"/>
      <c r="F735" s="27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</row>
    <row r="736" ht="17.25" customHeight="1">
      <c r="A736" s="251"/>
      <c r="E736" s="270"/>
      <c r="F736" s="27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</row>
    <row r="737" ht="17.25" customHeight="1">
      <c r="A737" s="251"/>
      <c r="E737" s="270"/>
      <c r="F737" s="27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</row>
    <row r="738" ht="17.25" customHeight="1">
      <c r="A738" s="251"/>
      <c r="E738" s="270"/>
      <c r="F738" s="27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</row>
    <row r="739" ht="17.25" customHeight="1">
      <c r="A739" s="251"/>
      <c r="B739" s="272"/>
      <c r="C739" s="272"/>
      <c r="D739" s="272"/>
      <c r="E739" s="273"/>
      <c r="F739" s="274"/>
      <c r="G739" s="272"/>
      <c r="H739" s="272"/>
      <c r="I739" s="272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</row>
    <row r="740" ht="17.25" customHeight="1">
      <c r="A740" s="251"/>
      <c r="B740" s="266" t="s">
        <v>20</v>
      </c>
      <c r="C740" s="267"/>
      <c r="D740" s="267"/>
      <c r="E740" s="268" t="str">
        <f>VLOOKUP(D729,NOTAS!$B$7:$AT$26,7,0)</f>
        <v>#N/A</v>
      </c>
      <c r="F740" s="275"/>
      <c r="G740" s="267"/>
      <c r="H740" s="267"/>
      <c r="I740" s="267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</row>
    <row r="741" ht="17.25" customHeight="1">
      <c r="A741" s="251"/>
      <c r="E741" s="270"/>
      <c r="F741" s="276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</row>
    <row r="742" ht="17.25" customHeight="1">
      <c r="A742" s="251"/>
      <c r="E742" s="270"/>
      <c r="F742" s="276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</row>
    <row r="743" ht="17.25" customHeight="1">
      <c r="A743" s="251"/>
      <c r="E743" s="270"/>
      <c r="F743" s="276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</row>
    <row r="744" ht="17.25" customHeight="1">
      <c r="A744" s="251"/>
      <c r="E744" s="270"/>
      <c r="F744" s="276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</row>
    <row r="745" ht="17.25" customHeight="1">
      <c r="A745" s="251"/>
      <c r="B745" s="272"/>
      <c r="C745" s="272"/>
      <c r="D745" s="272"/>
      <c r="E745" s="273"/>
      <c r="F745" s="277"/>
      <c r="G745" s="272"/>
      <c r="H745" s="272"/>
      <c r="I745" s="272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</row>
    <row r="746" ht="17.25" customHeight="1">
      <c r="A746" s="251"/>
      <c r="B746" s="266" t="s">
        <v>22</v>
      </c>
      <c r="C746" s="267"/>
      <c r="D746" s="267"/>
      <c r="E746" s="268" t="str">
        <f>VLOOKUP(D729,NOTAS!$B$7:$AT$26,10,0)</f>
        <v>#N/A</v>
      </c>
      <c r="F746" s="275"/>
      <c r="G746" s="267"/>
      <c r="H746" s="267"/>
      <c r="I746" s="267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</row>
    <row r="747" ht="17.25" customHeight="1">
      <c r="A747" s="251"/>
      <c r="E747" s="270"/>
      <c r="F747" s="276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</row>
    <row r="748" ht="17.25" customHeight="1">
      <c r="A748" s="251"/>
      <c r="E748" s="270"/>
      <c r="F748" s="276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</row>
    <row r="749" ht="17.25" customHeight="1">
      <c r="A749" s="251"/>
      <c r="E749" s="270"/>
      <c r="F749" s="276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</row>
    <row r="750" ht="17.25" customHeight="1">
      <c r="A750" s="251"/>
      <c r="E750" s="270"/>
      <c r="F750" s="276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</row>
    <row r="751" ht="17.25" customHeight="1">
      <c r="A751" s="251"/>
      <c r="B751" s="272"/>
      <c r="C751" s="272"/>
      <c r="D751" s="272"/>
      <c r="E751" s="273"/>
      <c r="F751" s="277"/>
      <c r="G751" s="272"/>
      <c r="H751" s="272"/>
      <c r="I751" s="272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</row>
    <row r="752" ht="17.25" customHeight="1">
      <c r="A752" s="251"/>
      <c r="B752" s="266" t="s">
        <v>23</v>
      </c>
      <c r="C752" s="267"/>
      <c r="D752" s="267"/>
      <c r="E752" s="268" t="str">
        <f>VLOOKUP(D729,NOTAS!$B$7:$AT$26,13,0)</f>
        <v>#N/A</v>
      </c>
      <c r="F752" s="275"/>
      <c r="G752" s="267"/>
      <c r="H752" s="267"/>
      <c r="I752" s="267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</row>
    <row r="753" ht="17.25" customHeight="1">
      <c r="A753" s="251"/>
      <c r="E753" s="270"/>
      <c r="F753" s="276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</row>
    <row r="754" ht="17.25" customHeight="1">
      <c r="A754" s="251"/>
      <c r="E754" s="270"/>
      <c r="F754" s="276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</row>
    <row r="755" ht="17.25" customHeight="1">
      <c r="A755" s="251"/>
      <c r="E755" s="270"/>
      <c r="F755" s="276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</row>
    <row r="756" ht="17.25" customHeight="1">
      <c r="A756" s="251"/>
      <c r="E756" s="270"/>
      <c r="F756" s="276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</row>
    <row r="757" ht="17.25" customHeight="1">
      <c r="A757" s="251"/>
      <c r="B757" s="272"/>
      <c r="C757" s="272"/>
      <c r="D757" s="272"/>
      <c r="E757" s="273"/>
      <c r="F757" s="277"/>
      <c r="G757" s="272"/>
      <c r="H757" s="272"/>
      <c r="I757" s="272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</row>
    <row r="758" ht="17.25" customHeight="1">
      <c r="A758" s="251"/>
      <c r="B758" s="266" t="s">
        <v>21</v>
      </c>
      <c r="C758" s="267"/>
      <c r="D758" s="267"/>
      <c r="E758" s="268" t="str">
        <f>VLOOKUP(D729,NOTAS!$B$7:$AT$26,16,0)</f>
        <v>#N/A</v>
      </c>
      <c r="F758" s="275"/>
      <c r="G758" s="267"/>
      <c r="H758" s="267"/>
      <c r="I758" s="267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</row>
    <row r="759" ht="17.25" customHeight="1">
      <c r="A759" s="251"/>
      <c r="E759" s="270"/>
      <c r="F759" s="276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</row>
    <row r="760" ht="17.25" customHeight="1">
      <c r="A760" s="251"/>
      <c r="E760" s="270"/>
      <c r="F760" s="276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</row>
    <row r="761" ht="17.25" customHeight="1">
      <c r="A761" s="251"/>
      <c r="E761" s="270"/>
      <c r="F761" s="276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</row>
    <row r="762" ht="17.25" customHeight="1">
      <c r="A762" s="251"/>
      <c r="E762" s="270"/>
      <c r="F762" s="276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</row>
    <row r="763" ht="17.25" customHeight="1">
      <c r="A763" s="251"/>
      <c r="B763" s="272"/>
      <c r="C763" s="272"/>
      <c r="D763" s="272"/>
      <c r="E763" s="273"/>
      <c r="F763" s="277"/>
      <c r="G763" s="272"/>
      <c r="H763" s="272"/>
      <c r="I763" s="272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</row>
    <row r="764" ht="17.25" customHeight="1">
      <c r="A764" s="251"/>
      <c r="B764" s="279"/>
      <c r="C764" s="279"/>
      <c r="D764" s="279"/>
      <c r="E764" s="280"/>
      <c r="F764" s="280"/>
      <c r="G764" s="280"/>
      <c r="H764" s="280"/>
      <c r="I764" s="280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</row>
    <row r="765" ht="17.25" customHeight="1">
      <c r="A765" s="251"/>
      <c r="B765" s="282"/>
      <c r="C765" s="282"/>
      <c r="D765" s="282"/>
      <c r="E765" s="282"/>
      <c r="F765" s="282"/>
      <c r="G765" s="282"/>
      <c r="H765" s="282"/>
      <c r="I765" s="282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</row>
    <row r="766" ht="17.25" customHeight="1">
      <c r="A766" s="251"/>
      <c r="B766" s="284"/>
      <c r="C766" s="284"/>
      <c r="D766" s="284"/>
      <c r="E766" s="284"/>
      <c r="F766" s="284"/>
      <c r="G766" s="284"/>
      <c r="H766" s="284"/>
      <c r="I766" s="284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</row>
    <row r="767" ht="17.25" customHeight="1">
      <c r="A767" s="251"/>
      <c r="B767" s="252"/>
      <c r="C767" s="252"/>
      <c r="D767" s="252"/>
      <c r="E767" s="253"/>
      <c r="F767" s="253"/>
      <c r="G767" s="253"/>
      <c r="H767" s="253"/>
      <c r="I767" s="253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</row>
    <row r="768" ht="17.25" customHeight="1">
      <c r="A768" s="251"/>
      <c r="B768" s="254"/>
      <c r="C768" s="252"/>
      <c r="D768" s="252"/>
      <c r="E768" s="253"/>
      <c r="F768" s="253"/>
      <c r="G768" s="253"/>
      <c r="H768" s="253"/>
      <c r="I768" s="253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</row>
    <row r="769" ht="17.25" customHeight="1">
      <c r="A769" s="251"/>
      <c r="B769" s="254"/>
      <c r="C769" s="252"/>
      <c r="D769" s="252"/>
      <c r="E769" s="253"/>
      <c r="F769" s="253"/>
      <c r="G769" s="253"/>
      <c r="H769" s="253"/>
      <c r="I769" s="253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</row>
    <row r="770" ht="17.25" customHeight="1">
      <c r="A770" s="251"/>
      <c r="B770" s="254"/>
      <c r="C770" s="252"/>
      <c r="D770" s="252"/>
      <c r="E770" s="253"/>
      <c r="F770" s="253"/>
      <c r="G770" s="253"/>
      <c r="H770" s="253"/>
      <c r="I770" s="253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</row>
    <row r="771" ht="17.25" customHeight="1">
      <c r="A771" s="251"/>
      <c r="B771" s="254"/>
      <c r="C771" s="252"/>
      <c r="D771" s="252"/>
      <c r="E771" s="253"/>
      <c r="F771" s="253"/>
      <c r="G771" s="253"/>
      <c r="H771" s="253"/>
      <c r="I771" s="253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</row>
    <row r="772" ht="17.25" customHeight="1">
      <c r="A772" s="251"/>
      <c r="B772" s="254"/>
      <c r="C772" s="252"/>
      <c r="D772" s="252"/>
      <c r="E772" s="253"/>
      <c r="F772" s="253"/>
      <c r="G772" s="253"/>
      <c r="H772" s="253"/>
      <c r="I772" s="253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</row>
    <row r="773" ht="17.25" customHeight="1">
      <c r="A773" s="251"/>
      <c r="B773" s="255"/>
      <c r="C773" s="255"/>
      <c r="D773" s="255"/>
      <c r="E773" s="255"/>
      <c r="F773" s="255"/>
      <c r="G773" s="255"/>
      <c r="H773" s="255"/>
      <c r="I773" s="255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</row>
    <row r="774" ht="17.25" customHeight="1">
      <c r="A774" s="251"/>
      <c r="B774" s="256" t="s">
        <v>64</v>
      </c>
      <c r="C774" s="257"/>
      <c r="D774" s="251" t="str">
        <f>NOTAS!B24</f>
        <v/>
      </c>
      <c r="E774" s="251"/>
      <c r="F774" s="258"/>
      <c r="G774" s="258"/>
      <c r="H774" s="256" t="s">
        <v>65</v>
      </c>
      <c r="I774" s="251" t="str">
        <f>(NOTAS!$B$4)</f>
        <v/>
      </c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</row>
    <row r="775" ht="17.25" customHeight="1">
      <c r="A775" s="251"/>
      <c r="B775" s="259" t="s">
        <v>66</v>
      </c>
      <c r="D775" s="253" t="str">
        <f>NOTAS!$C$5</f>
        <v/>
      </c>
      <c r="E775" s="252"/>
      <c r="F775" s="258"/>
      <c r="G775" s="258"/>
      <c r="H775" s="259" t="s">
        <v>89</v>
      </c>
      <c r="I775" s="253" t="str">
        <f>(NOTAS!$B$3)</f>
        <v>Carlos</v>
      </c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</row>
    <row r="776" ht="17.25" customHeight="1">
      <c r="A776" s="251"/>
      <c r="B776" s="256" t="s">
        <v>68</v>
      </c>
      <c r="C776" s="260"/>
      <c r="D776" s="253">
        <f>NOTAS!$AT$3</f>
        <v>36</v>
      </c>
      <c r="F776" s="258"/>
      <c r="G776" s="258"/>
      <c r="H776" s="259" t="s">
        <v>69</v>
      </c>
      <c r="I776" s="253" t="str">
        <f>VLOOKUP(D774,NOTAS!$B$7:$AT$26,45,0)</f>
        <v>#N/A</v>
      </c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</row>
    <row r="777" ht="17.25" customHeight="1">
      <c r="A777" s="251"/>
      <c r="B777" s="261"/>
      <c r="C777" s="261"/>
      <c r="D777" s="261"/>
      <c r="E777" s="261"/>
      <c r="F777" s="261"/>
      <c r="G777" s="261"/>
      <c r="H777" s="261"/>
      <c r="I777" s="26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</row>
    <row r="778" ht="17.25" customHeight="1">
      <c r="A778" s="251"/>
      <c r="B778" s="262" t="s">
        <v>70</v>
      </c>
      <c r="C778" s="263"/>
      <c r="D778" s="264"/>
      <c r="E778" s="265" t="s">
        <v>71</v>
      </c>
      <c r="F778" s="262" t="s">
        <v>72</v>
      </c>
      <c r="G778" s="263"/>
      <c r="H778" s="263"/>
      <c r="I778" s="264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</row>
    <row r="779" ht="17.25" customHeight="1">
      <c r="A779" s="251"/>
      <c r="B779" s="266" t="s">
        <v>24</v>
      </c>
      <c r="C779" s="267"/>
      <c r="D779" s="267"/>
      <c r="E779" s="268" t="str">
        <f>VLOOKUP(D774,NOTAS!$B$7:$AT$26,4,0)</f>
        <v>#N/A</v>
      </c>
      <c r="F779" s="269"/>
      <c r="G779" s="267"/>
      <c r="H779" s="267"/>
      <c r="I779" s="267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</row>
    <row r="780" ht="17.25" customHeight="1">
      <c r="A780" s="251"/>
      <c r="E780" s="270"/>
      <c r="F780" s="27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</row>
    <row r="781" ht="17.25" customHeight="1">
      <c r="A781" s="251"/>
      <c r="E781" s="270"/>
      <c r="F781" s="27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</row>
    <row r="782" ht="17.25" customHeight="1">
      <c r="A782" s="251"/>
      <c r="E782" s="270"/>
      <c r="F782" s="27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</row>
    <row r="783" ht="17.25" customHeight="1">
      <c r="A783" s="251"/>
      <c r="E783" s="270"/>
      <c r="F783" s="27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</row>
    <row r="784" ht="17.25" customHeight="1">
      <c r="A784" s="251"/>
      <c r="B784" s="272"/>
      <c r="C784" s="272"/>
      <c r="D784" s="272"/>
      <c r="E784" s="273"/>
      <c r="F784" s="274"/>
      <c r="G784" s="272"/>
      <c r="H784" s="272"/>
      <c r="I784" s="272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</row>
    <row r="785" ht="17.25" customHeight="1">
      <c r="A785" s="251"/>
      <c r="B785" s="266" t="s">
        <v>20</v>
      </c>
      <c r="C785" s="267"/>
      <c r="D785" s="267"/>
      <c r="E785" s="268" t="str">
        <f>VLOOKUP(D774,NOTAS!$B$7:$AT$26,7,0)</f>
        <v>#N/A</v>
      </c>
      <c r="F785" s="275"/>
      <c r="G785" s="267"/>
      <c r="H785" s="267"/>
      <c r="I785" s="267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</row>
    <row r="786" ht="17.25" customHeight="1">
      <c r="A786" s="251"/>
      <c r="E786" s="270"/>
      <c r="F786" s="276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</row>
    <row r="787" ht="17.25" customHeight="1">
      <c r="A787" s="251"/>
      <c r="E787" s="270"/>
      <c r="F787" s="276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</row>
    <row r="788" ht="17.25" customHeight="1">
      <c r="A788" s="251"/>
      <c r="E788" s="270"/>
      <c r="F788" s="276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</row>
    <row r="789" ht="17.25" customHeight="1">
      <c r="A789" s="251"/>
      <c r="E789" s="270"/>
      <c r="F789" s="276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</row>
    <row r="790" ht="17.25" customHeight="1">
      <c r="A790" s="251"/>
      <c r="B790" s="272"/>
      <c r="C790" s="272"/>
      <c r="D790" s="272"/>
      <c r="E790" s="273"/>
      <c r="F790" s="277"/>
      <c r="G790" s="272"/>
      <c r="H790" s="272"/>
      <c r="I790" s="272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</row>
    <row r="791" ht="17.25" customHeight="1">
      <c r="A791" s="251"/>
      <c r="B791" s="266" t="s">
        <v>22</v>
      </c>
      <c r="C791" s="267"/>
      <c r="D791" s="267"/>
      <c r="E791" s="268" t="str">
        <f>VLOOKUP(D774,NOTAS!$B$7:$AT$26,10,0)</f>
        <v>#N/A</v>
      </c>
      <c r="F791" s="275"/>
      <c r="G791" s="267"/>
      <c r="H791" s="267"/>
      <c r="I791" s="267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</row>
    <row r="792" ht="17.25" customHeight="1">
      <c r="A792" s="251"/>
      <c r="E792" s="270"/>
      <c r="F792" s="276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</row>
    <row r="793" ht="17.25" customHeight="1">
      <c r="A793" s="251"/>
      <c r="E793" s="270"/>
      <c r="F793" s="276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</row>
    <row r="794" ht="17.25" customHeight="1">
      <c r="A794" s="251"/>
      <c r="E794" s="270"/>
      <c r="F794" s="276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</row>
    <row r="795" ht="17.25" customHeight="1">
      <c r="A795" s="251"/>
      <c r="E795" s="270"/>
      <c r="F795" s="276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</row>
    <row r="796" ht="17.25" customHeight="1">
      <c r="A796" s="251"/>
      <c r="B796" s="272"/>
      <c r="C796" s="272"/>
      <c r="D796" s="272"/>
      <c r="E796" s="273"/>
      <c r="F796" s="277"/>
      <c r="G796" s="272"/>
      <c r="H796" s="272"/>
      <c r="I796" s="272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</row>
    <row r="797" ht="17.25" customHeight="1">
      <c r="A797" s="251"/>
      <c r="B797" s="266" t="s">
        <v>23</v>
      </c>
      <c r="C797" s="267"/>
      <c r="D797" s="267"/>
      <c r="E797" s="268" t="str">
        <f>VLOOKUP(D774,NOTAS!$B$7:$AT$26,13,0)</f>
        <v>#N/A</v>
      </c>
      <c r="F797" s="275"/>
      <c r="G797" s="267"/>
      <c r="H797" s="267"/>
      <c r="I797" s="267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</row>
    <row r="798" ht="17.25" customHeight="1">
      <c r="A798" s="251"/>
      <c r="E798" s="270"/>
      <c r="F798" s="276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</row>
    <row r="799" ht="17.25" customHeight="1">
      <c r="A799" s="251"/>
      <c r="E799" s="270"/>
      <c r="F799" s="276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</row>
    <row r="800" ht="17.25" customHeight="1">
      <c r="A800" s="251"/>
      <c r="E800" s="270"/>
      <c r="F800" s="276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</row>
    <row r="801" ht="17.25" customHeight="1">
      <c r="A801" s="251"/>
      <c r="E801" s="270"/>
      <c r="F801" s="276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</row>
    <row r="802" ht="17.25" customHeight="1">
      <c r="A802" s="251"/>
      <c r="B802" s="272"/>
      <c r="C802" s="272"/>
      <c r="D802" s="272"/>
      <c r="E802" s="273"/>
      <c r="F802" s="277"/>
      <c r="G802" s="272"/>
      <c r="H802" s="272"/>
      <c r="I802" s="272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</row>
    <row r="803" ht="17.25" customHeight="1">
      <c r="A803" s="251"/>
      <c r="B803" s="266" t="s">
        <v>21</v>
      </c>
      <c r="C803" s="267"/>
      <c r="D803" s="267"/>
      <c r="E803" s="268" t="str">
        <f>VLOOKUP(D774,NOTAS!$B$7:$AT$26,16,0)</f>
        <v>#N/A</v>
      </c>
      <c r="F803" s="275"/>
      <c r="G803" s="267"/>
      <c r="H803" s="267"/>
      <c r="I803" s="267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</row>
    <row r="804" ht="17.25" customHeight="1">
      <c r="A804" s="251"/>
      <c r="E804" s="270"/>
      <c r="F804" s="276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</row>
    <row r="805" ht="17.25" customHeight="1">
      <c r="A805" s="251"/>
      <c r="E805" s="270"/>
      <c r="F805" s="276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</row>
    <row r="806" ht="17.25" customHeight="1">
      <c r="A806" s="251"/>
      <c r="E806" s="270"/>
      <c r="F806" s="276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</row>
    <row r="807" ht="17.25" customHeight="1">
      <c r="A807" s="251"/>
      <c r="E807" s="270"/>
      <c r="F807" s="276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</row>
    <row r="808" ht="17.25" customHeight="1">
      <c r="A808" s="251"/>
      <c r="B808" s="272"/>
      <c r="C808" s="272"/>
      <c r="D808" s="272"/>
      <c r="E808" s="273"/>
      <c r="F808" s="277"/>
      <c r="G808" s="272"/>
      <c r="H808" s="272"/>
      <c r="I808" s="272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</row>
    <row r="809" ht="17.25" customHeight="1">
      <c r="A809" s="251"/>
      <c r="B809" s="279"/>
      <c r="C809" s="279"/>
      <c r="D809" s="279"/>
      <c r="E809" s="280"/>
      <c r="F809" s="280"/>
      <c r="G809" s="280"/>
      <c r="H809" s="280"/>
      <c r="I809" s="280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</row>
    <row r="810" ht="17.25" customHeight="1">
      <c r="A810" s="251"/>
      <c r="B810" s="282"/>
      <c r="C810" s="282"/>
      <c r="D810" s="282"/>
      <c r="E810" s="282"/>
      <c r="F810" s="282"/>
      <c r="G810" s="282"/>
      <c r="H810" s="282"/>
      <c r="I810" s="282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</row>
    <row r="811" ht="17.25" customHeight="1">
      <c r="A811" s="251"/>
      <c r="B811" s="284"/>
      <c r="C811" s="284"/>
      <c r="D811" s="284"/>
      <c r="E811" s="284"/>
      <c r="F811" s="284"/>
      <c r="G811" s="284"/>
      <c r="H811" s="284"/>
      <c r="I811" s="284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</row>
    <row r="812" ht="17.25" customHeight="1">
      <c r="A812" s="251"/>
      <c r="B812" s="252"/>
      <c r="C812" s="252"/>
      <c r="D812" s="252"/>
      <c r="E812" s="253"/>
      <c r="F812" s="253"/>
      <c r="G812" s="253"/>
      <c r="H812" s="253"/>
      <c r="I812" s="253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</row>
    <row r="813" ht="17.25" customHeight="1">
      <c r="A813" s="251"/>
      <c r="B813" s="254"/>
      <c r="C813" s="252"/>
      <c r="D813" s="252"/>
      <c r="E813" s="253"/>
      <c r="F813" s="253"/>
      <c r="G813" s="253"/>
      <c r="H813" s="253"/>
      <c r="I813" s="253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</row>
    <row r="814" ht="17.25" customHeight="1">
      <c r="A814" s="251"/>
      <c r="B814" s="254"/>
      <c r="C814" s="252"/>
      <c r="D814" s="252"/>
      <c r="E814" s="253"/>
      <c r="F814" s="253"/>
      <c r="G814" s="253"/>
      <c r="H814" s="253"/>
      <c r="I814" s="253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</row>
    <row r="815" ht="17.25" customHeight="1">
      <c r="A815" s="251"/>
      <c r="B815" s="254"/>
      <c r="C815" s="252"/>
      <c r="D815" s="252"/>
      <c r="E815" s="253"/>
      <c r="F815" s="253"/>
      <c r="G815" s="253"/>
      <c r="H815" s="253"/>
      <c r="I815" s="253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</row>
    <row r="816" ht="17.25" customHeight="1">
      <c r="A816" s="251"/>
      <c r="B816" s="254"/>
      <c r="C816" s="252"/>
      <c r="D816" s="252"/>
      <c r="E816" s="253"/>
      <c r="F816" s="253"/>
      <c r="G816" s="253"/>
      <c r="H816" s="253"/>
      <c r="I816" s="253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</row>
    <row r="817" ht="17.25" customHeight="1">
      <c r="A817" s="251"/>
      <c r="B817" s="254"/>
      <c r="C817" s="252"/>
      <c r="D817" s="252"/>
      <c r="E817" s="253"/>
      <c r="F817" s="253"/>
      <c r="G817" s="253"/>
      <c r="H817" s="253"/>
      <c r="I817" s="253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</row>
    <row r="818" ht="17.25" customHeight="1">
      <c r="A818" s="251"/>
      <c r="B818" s="255"/>
      <c r="C818" s="255"/>
      <c r="D818" s="255"/>
      <c r="E818" s="255"/>
      <c r="F818" s="255"/>
      <c r="G818" s="255"/>
      <c r="H818" s="255"/>
      <c r="I818" s="255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</row>
    <row r="819" ht="17.25" customHeight="1">
      <c r="A819" s="251"/>
      <c r="B819" s="256" t="s">
        <v>64</v>
      </c>
      <c r="C819" s="257"/>
      <c r="D819" s="251" t="str">
        <f>NOTAS!B25</f>
        <v/>
      </c>
      <c r="E819" s="251"/>
      <c r="F819" s="258"/>
      <c r="G819" s="258"/>
      <c r="H819" s="256" t="s">
        <v>65</v>
      </c>
      <c r="I819" s="251" t="str">
        <f>(NOTAS!$B$4)</f>
        <v/>
      </c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</row>
    <row r="820" ht="17.25" customHeight="1">
      <c r="A820" s="251"/>
      <c r="B820" s="259" t="s">
        <v>66</v>
      </c>
      <c r="D820" s="253" t="str">
        <f>NOTAS!$C$5</f>
        <v/>
      </c>
      <c r="E820" s="252"/>
      <c r="F820" s="258"/>
      <c r="G820" s="258"/>
      <c r="H820" s="259" t="s">
        <v>90</v>
      </c>
      <c r="I820" s="253" t="str">
        <f>(NOTAS!$B$3)</f>
        <v>Carlos</v>
      </c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</row>
    <row r="821" ht="17.25" customHeight="1">
      <c r="A821" s="251"/>
      <c r="B821" s="256" t="s">
        <v>68</v>
      </c>
      <c r="C821" s="260"/>
      <c r="D821" s="253">
        <f>NOTAS!$AT$3</f>
        <v>36</v>
      </c>
      <c r="F821" s="258"/>
      <c r="G821" s="258"/>
      <c r="H821" s="259" t="s">
        <v>69</v>
      </c>
      <c r="I821" s="253" t="str">
        <f>VLOOKUP(D819,NOTAS!$B$7:$AT$26,45,0)</f>
        <v>#N/A</v>
      </c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</row>
    <row r="822" ht="17.25" customHeight="1">
      <c r="A822" s="251"/>
      <c r="B822" s="261"/>
      <c r="C822" s="261"/>
      <c r="D822" s="261"/>
      <c r="E822" s="261"/>
      <c r="F822" s="261"/>
      <c r="G822" s="261"/>
      <c r="H822" s="261"/>
      <c r="I822" s="26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</row>
    <row r="823" ht="17.25" customHeight="1">
      <c r="A823" s="251"/>
      <c r="B823" s="262" t="s">
        <v>70</v>
      </c>
      <c r="C823" s="263"/>
      <c r="D823" s="264"/>
      <c r="E823" s="265" t="s">
        <v>71</v>
      </c>
      <c r="F823" s="262" t="s">
        <v>72</v>
      </c>
      <c r="G823" s="263"/>
      <c r="H823" s="263"/>
      <c r="I823" s="264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</row>
    <row r="824" ht="17.25" customHeight="1">
      <c r="A824" s="251"/>
      <c r="B824" s="266" t="s">
        <v>24</v>
      </c>
      <c r="C824" s="267"/>
      <c r="D824" s="267"/>
      <c r="E824" s="268" t="str">
        <f>VLOOKUP(D819,NOTAS!$B$7:$AT$26,4,0)</f>
        <v>#N/A</v>
      </c>
      <c r="F824" s="269"/>
      <c r="G824" s="267"/>
      <c r="H824" s="267"/>
      <c r="I824" s="267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</row>
    <row r="825" ht="17.25" customHeight="1">
      <c r="A825" s="251"/>
      <c r="E825" s="270"/>
      <c r="F825" s="27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</row>
    <row r="826" ht="17.25" customHeight="1">
      <c r="A826" s="251"/>
      <c r="E826" s="270"/>
      <c r="F826" s="27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</row>
    <row r="827" ht="17.25" customHeight="1">
      <c r="A827" s="251"/>
      <c r="E827" s="270"/>
      <c r="F827" s="27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</row>
    <row r="828" ht="17.25" customHeight="1">
      <c r="A828" s="251"/>
      <c r="E828" s="270"/>
      <c r="F828" s="27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</row>
    <row r="829" ht="17.25" customHeight="1">
      <c r="A829" s="251"/>
      <c r="B829" s="272"/>
      <c r="C829" s="272"/>
      <c r="D829" s="272"/>
      <c r="E829" s="273"/>
      <c r="F829" s="274"/>
      <c r="G829" s="272"/>
      <c r="H829" s="272"/>
      <c r="I829" s="272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</row>
    <row r="830" ht="17.25" customHeight="1">
      <c r="A830" s="251"/>
      <c r="B830" s="266" t="s">
        <v>20</v>
      </c>
      <c r="C830" s="267"/>
      <c r="D830" s="267"/>
      <c r="E830" s="268" t="str">
        <f>VLOOKUP(D819,NOTAS!$B$7:$AT$26,7,0)</f>
        <v>#N/A</v>
      </c>
      <c r="F830" s="275"/>
      <c r="G830" s="267"/>
      <c r="H830" s="267"/>
      <c r="I830" s="267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</row>
    <row r="831" ht="17.25" customHeight="1">
      <c r="A831" s="251"/>
      <c r="E831" s="270"/>
      <c r="F831" s="276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</row>
    <row r="832" ht="17.25" customHeight="1">
      <c r="A832" s="251"/>
      <c r="E832" s="270"/>
      <c r="F832" s="276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</row>
    <row r="833" ht="17.25" customHeight="1">
      <c r="A833" s="251"/>
      <c r="E833" s="270"/>
      <c r="F833" s="276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</row>
    <row r="834" ht="17.25" customHeight="1">
      <c r="A834" s="251"/>
      <c r="E834" s="270"/>
      <c r="F834" s="276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</row>
    <row r="835" ht="17.25" customHeight="1">
      <c r="A835" s="251"/>
      <c r="B835" s="272"/>
      <c r="C835" s="272"/>
      <c r="D835" s="272"/>
      <c r="E835" s="273"/>
      <c r="F835" s="277"/>
      <c r="G835" s="272"/>
      <c r="H835" s="272"/>
      <c r="I835" s="272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</row>
    <row r="836" ht="17.25" customHeight="1">
      <c r="A836" s="251"/>
      <c r="B836" s="266" t="s">
        <v>22</v>
      </c>
      <c r="C836" s="267"/>
      <c r="D836" s="267"/>
      <c r="E836" s="268" t="str">
        <f>VLOOKUP(D819,NOTAS!$B$7:$AT$26,10,0)</f>
        <v>#N/A</v>
      </c>
      <c r="F836" s="275"/>
      <c r="G836" s="267"/>
      <c r="H836" s="267"/>
      <c r="I836" s="267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</row>
    <row r="837" ht="17.25" customHeight="1">
      <c r="A837" s="251"/>
      <c r="E837" s="270"/>
      <c r="F837" s="276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</row>
    <row r="838" ht="17.25" customHeight="1">
      <c r="A838" s="251"/>
      <c r="E838" s="270"/>
      <c r="F838" s="276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</row>
    <row r="839" ht="17.25" customHeight="1">
      <c r="A839" s="251"/>
      <c r="E839" s="270"/>
      <c r="F839" s="276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</row>
    <row r="840" ht="17.25" customHeight="1">
      <c r="A840" s="251"/>
      <c r="E840" s="270"/>
      <c r="F840" s="276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</row>
    <row r="841" ht="17.25" customHeight="1">
      <c r="A841" s="251"/>
      <c r="B841" s="272"/>
      <c r="C841" s="272"/>
      <c r="D841" s="272"/>
      <c r="E841" s="273"/>
      <c r="F841" s="277"/>
      <c r="G841" s="272"/>
      <c r="H841" s="272"/>
      <c r="I841" s="272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</row>
    <row r="842" ht="17.25" customHeight="1">
      <c r="A842" s="251"/>
      <c r="B842" s="266" t="s">
        <v>23</v>
      </c>
      <c r="C842" s="267"/>
      <c r="D842" s="267"/>
      <c r="E842" s="268" t="str">
        <f>VLOOKUP(D819,NOTAS!$B$7:$AT$26,13,0)</f>
        <v>#N/A</v>
      </c>
      <c r="F842" s="275"/>
      <c r="G842" s="267"/>
      <c r="H842" s="267"/>
      <c r="I842" s="267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</row>
    <row r="843" ht="17.25" customHeight="1">
      <c r="A843" s="251"/>
      <c r="E843" s="270"/>
      <c r="F843" s="276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</row>
    <row r="844" ht="17.25" customHeight="1">
      <c r="A844" s="251"/>
      <c r="E844" s="270"/>
      <c r="F844" s="276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</row>
    <row r="845" ht="17.25" customHeight="1">
      <c r="A845" s="251"/>
      <c r="E845" s="270"/>
      <c r="F845" s="276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</row>
    <row r="846" ht="17.25" customHeight="1">
      <c r="A846" s="251"/>
      <c r="E846" s="270"/>
      <c r="F846" s="276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</row>
    <row r="847" ht="17.25" customHeight="1">
      <c r="A847" s="251"/>
      <c r="B847" s="272"/>
      <c r="C847" s="272"/>
      <c r="D847" s="272"/>
      <c r="E847" s="273"/>
      <c r="F847" s="277"/>
      <c r="G847" s="272"/>
      <c r="H847" s="272"/>
      <c r="I847" s="272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</row>
    <row r="848" ht="17.25" customHeight="1">
      <c r="A848" s="251"/>
      <c r="B848" s="266" t="s">
        <v>21</v>
      </c>
      <c r="C848" s="267"/>
      <c r="D848" s="267"/>
      <c r="E848" s="268" t="str">
        <f>VLOOKUP(D819,NOTAS!$B$7:$AT$26,16,0)</f>
        <v>#N/A</v>
      </c>
      <c r="F848" s="275"/>
      <c r="G848" s="267"/>
      <c r="H848" s="267"/>
      <c r="I848" s="267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</row>
    <row r="849" ht="17.25" customHeight="1">
      <c r="A849" s="251"/>
      <c r="E849" s="270"/>
      <c r="F849" s="276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</row>
    <row r="850" ht="17.25" customHeight="1">
      <c r="A850" s="251"/>
      <c r="E850" s="270"/>
      <c r="F850" s="276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</row>
    <row r="851" ht="17.25" customHeight="1">
      <c r="A851" s="251"/>
      <c r="E851" s="270"/>
      <c r="F851" s="276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</row>
    <row r="852" ht="17.25" customHeight="1">
      <c r="A852" s="251"/>
      <c r="E852" s="270"/>
      <c r="F852" s="276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</row>
    <row r="853" ht="17.25" customHeight="1">
      <c r="A853" s="251"/>
      <c r="B853" s="272"/>
      <c r="C853" s="272"/>
      <c r="D853" s="272"/>
      <c r="E853" s="273"/>
      <c r="F853" s="277"/>
      <c r="G853" s="272"/>
      <c r="H853" s="272"/>
      <c r="I853" s="272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</row>
    <row r="854" ht="17.25" customHeight="1">
      <c r="A854" s="251"/>
      <c r="B854" s="279"/>
      <c r="C854" s="279"/>
      <c r="D854" s="279"/>
      <c r="E854" s="280"/>
      <c r="F854" s="280"/>
      <c r="G854" s="280"/>
      <c r="H854" s="280"/>
      <c r="I854" s="280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</row>
    <row r="855" ht="17.25" customHeight="1">
      <c r="A855" s="251"/>
      <c r="B855" s="282"/>
      <c r="C855" s="282"/>
      <c r="D855" s="282"/>
      <c r="E855" s="282"/>
      <c r="F855" s="282"/>
      <c r="G855" s="282"/>
      <c r="H855" s="282"/>
      <c r="I855" s="282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</row>
    <row r="856" ht="17.25" customHeight="1">
      <c r="A856" s="251"/>
      <c r="B856" s="284"/>
      <c r="C856" s="284"/>
      <c r="D856" s="284"/>
      <c r="E856" s="284"/>
      <c r="F856" s="284"/>
      <c r="G856" s="284"/>
      <c r="H856" s="284"/>
      <c r="I856" s="284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</row>
    <row r="857" ht="17.25" customHeight="1">
      <c r="A857" s="251"/>
      <c r="B857" s="252"/>
      <c r="C857" s="252"/>
      <c r="D857" s="252"/>
      <c r="E857" s="253"/>
      <c r="F857" s="253"/>
      <c r="G857" s="253"/>
      <c r="H857" s="253"/>
      <c r="I857" s="253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</row>
    <row r="858" ht="17.25" customHeight="1">
      <c r="A858" s="251"/>
      <c r="B858" s="254"/>
      <c r="C858" s="252"/>
      <c r="D858" s="252"/>
      <c r="E858" s="253"/>
      <c r="F858" s="253"/>
      <c r="G858" s="253"/>
      <c r="H858" s="253"/>
      <c r="I858" s="253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</row>
    <row r="859" ht="17.25" customHeight="1">
      <c r="A859" s="251"/>
      <c r="B859" s="254"/>
      <c r="C859" s="252"/>
      <c r="D859" s="252"/>
      <c r="E859" s="253"/>
      <c r="F859" s="253"/>
      <c r="G859" s="253"/>
      <c r="H859" s="253"/>
      <c r="I859" s="253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</row>
    <row r="860" ht="17.25" customHeight="1">
      <c r="A860" s="251"/>
      <c r="B860" s="254"/>
      <c r="C860" s="252"/>
      <c r="D860" s="252"/>
      <c r="E860" s="253"/>
      <c r="F860" s="253"/>
      <c r="G860" s="253"/>
      <c r="H860" s="253"/>
      <c r="I860" s="253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</row>
    <row r="861" ht="17.25" customHeight="1">
      <c r="A861" s="251"/>
      <c r="B861" s="254"/>
      <c r="C861" s="252"/>
      <c r="D861" s="252"/>
      <c r="E861" s="253"/>
      <c r="F861" s="253"/>
      <c r="G861" s="253"/>
      <c r="H861" s="253"/>
      <c r="I861" s="253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</row>
    <row r="862" ht="17.25" customHeight="1">
      <c r="A862" s="251"/>
      <c r="B862" s="254"/>
      <c r="C862" s="252"/>
      <c r="D862" s="252"/>
      <c r="E862" s="253"/>
      <c r="F862" s="253"/>
      <c r="G862" s="253"/>
      <c r="H862" s="253"/>
      <c r="I862" s="253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</row>
    <row r="863" ht="17.25" customHeight="1">
      <c r="A863" s="251"/>
      <c r="B863" s="255"/>
      <c r="C863" s="255"/>
      <c r="D863" s="255"/>
      <c r="E863" s="255"/>
      <c r="F863" s="255"/>
      <c r="G863" s="255"/>
      <c r="H863" s="255"/>
      <c r="I863" s="255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</row>
    <row r="864" ht="17.25" customHeight="1">
      <c r="A864" s="251"/>
      <c r="B864" s="256" t="s">
        <v>64</v>
      </c>
      <c r="C864" s="257"/>
      <c r="D864" s="251" t="str">
        <f>NOTAS!B26</f>
        <v/>
      </c>
      <c r="E864" s="251"/>
      <c r="F864" s="258"/>
      <c r="G864" s="258"/>
      <c r="H864" s="256" t="s">
        <v>65</v>
      </c>
      <c r="I864" s="251" t="str">
        <f>(NOTAS!$B$4)</f>
        <v/>
      </c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</row>
    <row r="865" ht="17.25" customHeight="1">
      <c r="A865" s="251"/>
      <c r="B865" s="259" t="s">
        <v>66</v>
      </c>
      <c r="D865" s="253" t="str">
        <f>NOTAS!$C$5</f>
        <v/>
      </c>
      <c r="E865" s="252"/>
      <c r="F865" s="258"/>
      <c r="G865" s="258"/>
      <c r="H865" s="259" t="s">
        <v>91</v>
      </c>
      <c r="I865" s="253" t="str">
        <f>(NOTAS!$B$3)</f>
        <v>Carlos</v>
      </c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</row>
    <row r="866" ht="17.25" customHeight="1">
      <c r="A866" s="251"/>
      <c r="B866" s="256" t="s">
        <v>68</v>
      </c>
      <c r="C866" s="260"/>
      <c r="D866" s="253">
        <f>NOTAS!$AT$3</f>
        <v>36</v>
      </c>
      <c r="F866" s="258"/>
      <c r="G866" s="258"/>
      <c r="H866" s="259" t="s">
        <v>69</v>
      </c>
      <c r="I866" s="253" t="str">
        <f>VLOOKUP(D864,NOTAS!$B$7:$AT$26,45,0)</f>
        <v>#N/A</v>
      </c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</row>
    <row r="867" ht="17.25" customHeight="1">
      <c r="A867" s="251"/>
      <c r="B867" s="261"/>
      <c r="C867" s="261"/>
      <c r="D867" s="261"/>
      <c r="E867" s="261"/>
      <c r="F867" s="261"/>
      <c r="G867" s="261"/>
      <c r="H867" s="261"/>
      <c r="I867" s="26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</row>
    <row r="868" ht="17.25" customHeight="1">
      <c r="A868" s="251"/>
      <c r="B868" s="262" t="s">
        <v>70</v>
      </c>
      <c r="C868" s="263"/>
      <c r="D868" s="264"/>
      <c r="E868" s="265" t="s">
        <v>71</v>
      </c>
      <c r="F868" s="262" t="s">
        <v>72</v>
      </c>
      <c r="G868" s="263"/>
      <c r="H868" s="263"/>
      <c r="I868" s="264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</row>
    <row r="869" ht="17.25" customHeight="1">
      <c r="A869" s="251"/>
      <c r="B869" s="266" t="s">
        <v>24</v>
      </c>
      <c r="C869" s="267"/>
      <c r="D869" s="267"/>
      <c r="E869" s="268" t="str">
        <f>VLOOKUP(D864,NOTAS!$B$7:$AT$26,4,0)</f>
        <v>#N/A</v>
      </c>
      <c r="F869" s="269"/>
      <c r="G869" s="267"/>
      <c r="H869" s="267"/>
      <c r="I869" s="267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</row>
    <row r="870" ht="17.25" customHeight="1">
      <c r="A870" s="251"/>
      <c r="E870" s="270"/>
      <c r="F870" s="27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</row>
    <row r="871" ht="17.25" customHeight="1">
      <c r="A871" s="251"/>
      <c r="E871" s="270"/>
      <c r="F871" s="27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</row>
    <row r="872" ht="17.25" customHeight="1">
      <c r="A872" s="251"/>
      <c r="E872" s="270"/>
      <c r="F872" s="27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</row>
    <row r="873" ht="17.25" customHeight="1">
      <c r="A873" s="251"/>
      <c r="E873" s="270"/>
      <c r="F873" s="27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</row>
    <row r="874" ht="17.25" customHeight="1">
      <c r="A874" s="251"/>
      <c r="B874" s="272"/>
      <c r="C874" s="272"/>
      <c r="D874" s="272"/>
      <c r="E874" s="273"/>
      <c r="F874" s="274"/>
      <c r="G874" s="272"/>
      <c r="H874" s="272"/>
      <c r="I874" s="272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</row>
    <row r="875" ht="17.25" customHeight="1">
      <c r="A875" s="251"/>
      <c r="B875" s="266" t="s">
        <v>20</v>
      </c>
      <c r="C875" s="267"/>
      <c r="D875" s="267"/>
      <c r="E875" s="268" t="str">
        <f>VLOOKUP(D864,NOTAS!$B$7:$AT$26,7,0)</f>
        <v>#N/A</v>
      </c>
      <c r="F875" s="275"/>
      <c r="G875" s="267"/>
      <c r="H875" s="267"/>
      <c r="I875" s="267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</row>
    <row r="876" ht="17.25" customHeight="1">
      <c r="A876" s="251"/>
      <c r="E876" s="270"/>
      <c r="F876" s="276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</row>
    <row r="877" ht="17.25" customHeight="1">
      <c r="A877" s="251"/>
      <c r="E877" s="270"/>
      <c r="F877" s="276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</row>
    <row r="878" ht="17.25" customHeight="1">
      <c r="A878" s="251"/>
      <c r="E878" s="270"/>
      <c r="F878" s="276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</row>
    <row r="879" ht="17.25" customHeight="1">
      <c r="A879" s="251"/>
      <c r="E879" s="270"/>
      <c r="F879" s="276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</row>
    <row r="880" ht="17.25" customHeight="1">
      <c r="A880" s="251"/>
      <c r="B880" s="272"/>
      <c r="C880" s="272"/>
      <c r="D880" s="272"/>
      <c r="E880" s="273"/>
      <c r="F880" s="277"/>
      <c r="G880" s="272"/>
      <c r="H880" s="272"/>
      <c r="I880" s="272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</row>
    <row r="881" ht="17.25" customHeight="1">
      <c r="A881" s="251"/>
      <c r="B881" s="266" t="s">
        <v>22</v>
      </c>
      <c r="C881" s="267"/>
      <c r="D881" s="267"/>
      <c r="E881" s="268" t="str">
        <f>VLOOKUP(D864,NOTAS!$B$7:$AT$26,10,0)</f>
        <v>#N/A</v>
      </c>
      <c r="F881" s="275"/>
      <c r="G881" s="267"/>
      <c r="H881" s="267"/>
      <c r="I881" s="267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</row>
    <row r="882" ht="17.25" customHeight="1">
      <c r="A882" s="251"/>
      <c r="E882" s="270"/>
      <c r="F882" s="276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</row>
    <row r="883" ht="17.25" customHeight="1">
      <c r="A883" s="251"/>
      <c r="E883" s="270"/>
      <c r="F883" s="276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</row>
    <row r="884" ht="17.25" customHeight="1">
      <c r="A884" s="251"/>
      <c r="E884" s="270"/>
      <c r="F884" s="276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</row>
    <row r="885" ht="17.25" customHeight="1">
      <c r="A885" s="251"/>
      <c r="E885" s="270"/>
      <c r="F885" s="276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</row>
    <row r="886" ht="17.25" customHeight="1">
      <c r="A886" s="251"/>
      <c r="B886" s="272"/>
      <c r="C886" s="272"/>
      <c r="D886" s="272"/>
      <c r="E886" s="273"/>
      <c r="F886" s="277"/>
      <c r="G886" s="272"/>
      <c r="H886" s="272"/>
      <c r="I886" s="272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</row>
    <row r="887" ht="17.25" customHeight="1">
      <c r="A887" s="251"/>
      <c r="B887" s="266" t="s">
        <v>23</v>
      </c>
      <c r="C887" s="267"/>
      <c r="D887" s="267"/>
      <c r="E887" s="268" t="str">
        <f>VLOOKUP(D864,NOTAS!$B$7:$AT$26,13,0)</f>
        <v>#N/A</v>
      </c>
      <c r="F887" s="275"/>
      <c r="G887" s="267"/>
      <c r="H887" s="267"/>
      <c r="I887" s="267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</row>
    <row r="888" ht="17.25" customHeight="1">
      <c r="A888" s="251"/>
      <c r="E888" s="270"/>
      <c r="F888" s="276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</row>
    <row r="889" ht="17.25" customHeight="1">
      <c r="A889" s="251"/>
      <c r="E889" s="270"/>
      <c r="F889" s="276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</row>
    <row r="890" ht="17.25" customHeight="1">
      <c r="A890" s="251"/>
      <c r="E890" s="270"/>
      <c r="F890" s="276"/>
      <c r="J890" s="251"/>
      <c r="K890" s="251"/>
      <c r="L890" s="251"/>
      <c r="M890" s="251"/>
      <c r="N890" s="251"/>
      <c r="O890" s="251"/>
      <c r="P890" s="251"/>
      <c r="Q890" s="251"/>
      <c r="R890" s="251"/>
      <c r="S890" s="251"/>
      <c r="T890" s="251"/>
      <c r="U890" s="251"/>
      <c r="V890" s="251"/>
      <c r="W890" s="251"/>
      <c r="X890" s="251"/>
      <c r="Y890" s="251"/>
      <c r="Z890" s="251"/>
    </row>
    <row r="891" ht="17.25" customHeight="1">
      <c r="A891" s="251"/>
      <c r="E891" s="270"/>
      <c r="F891" s="276"/>
      <c r="J891" s="251"/>
      <c r="K891" s="251"/>
      <c r="L891" s="251"/>
      <c r="M891" s="251"/>
      <c r="N891" s="251"/>
      <c r="O891" s="251"/>
      <c r="P891" s="251"/>
      <c r="Q891" s="251"/>
      <c r="R891" s="251"/>
      <c r="S891" s="251"/>
      <c r="T891" s="251"/>
      <c r="U891" s="251"/>
      <c r="V891" s="251"/>
      <c r="W891" s="251"/>
      <c r="X891" s="251"/>
      <c r="Y891" s="251"/>
      <c r="Z891" s="251"/>
    </row>
    <row r="892" ht="17.25" customHeight="1">
      <c r="A892" s="251"/>
      <c r="B892" s="272"/>
      <c r="C892" s="272"/>
      <c r="D892" s="272"/>
      <c r="E892" s="273"/>
      <c r="F892" s="277"/>
      <c r="G892" s="272"/>
      <c r="H892" s="272"/>
      <c r="I892" s="272"/>
      <c r="J892" s="251"/>
      <c r="K892" s="251"/>
      <c r="L892" s="251"/>
      <c r="M892" s="251"/>
      <c r="N892" s="251"/>
      <c r="O892" s="251"/>
      <c r="P892" s="251"/>
      <c r="Q892" s="251"/>
      <c r="R892" s="251"/>
      <c r="S892" s="251"/>
      <c r="T892" s="251"/>
      <c r="U892" s="251"/>
      <c r="V892" s="251"/>
      <c r="W892" s="251"/>
      <c r="X892" s="251"/>
      <c r="Y892" s="251"/>
      <c r="Z892" s="251"/>
    </row>
    <row r="893" ht="17.25" customHeight="1">
      <c r="A893" s="251"/>
      <c r="B893" s="266" t="s">
        <v>21</v>
      </c>
      <c r="C893" s="267"/>
      <c r="D893" s="267"/>
      <c r="E893" s="268" t="str">
        <f>VLOOKUP(D864,NOTAS!$B$7:$AT$26,16,0)</f>
        <v>#N/A</v>
      </c>
      <c r="F893" s="275"/>
      <c r="G893" s="267"/>
      <c r="H893" s="267"/>
      <c r="I893" s="267"/>
      <c r="J893" s="251"/>
      <c r="K893" s="251"/>
      <c r="L893" s="251"/>
      <c r="M893" s="251"/>
      <c r="N893" s="251"/>
      <c r="O893" s="251"/>
      <c r="P893" s="251"/>
      <c r="Q893" s="251"/>
      <c r="R893" s="251"/>
      <c r="S893" s="251"/>
      <c r="T893" s="251"/>
      <c r="U893" s="251"/>
      <c r="V893" s="251"/>
      <c r="W893" s="251"/>
      <c r="X893" s="251"/>
      <c r="Y893" s="251"/>
      <c r="Z893" s="251"/>
    </row>
    <row r="894" ht="17.25" customHeight="1">
      <c r="A894" s="251"/>
      <c r="E894" s="270"/>
      <c r="F894" s="276"/>
      <c r="J894" s="251"/>
      <c r="K894" s="251"/>
      <c r="L894" s="251"/>
      <c r="M894" s="251"/>
      <c r="N894" s="251"/>
      <c r="O894" s="251"/>
      <c r="P894" s="251"/>
      <c r="Q894" s="251"/>
      <c r="R894" s="251"/>
      <c r="S894" s="251"/>
      <c r="T894" s="251"/>
      <c r="U894" s="251"/>
      <c r="V894" s="251"/>
      <c r="W894" s="251"/>
      <c r="X894" s="251"/>
      <c r="Y894" s="251"/>
      <c r="Z894" s="251"/>
    </row>
    <row r="895" ht="17.25" customHeight="1">
      <c r="A895" s="251"/>
      <c r="E895" s="270"/>
      <c r="F895" s="276"/>
      <c r="J895" s="251"/>
      <c r="K895" s="251"/>
      <c r="L895" s="251"/>
      <c r="M895" s="251"/>
      <c r="N895" s="251"/>
      <c r="O895" s="251"/>
      <c r="P895" s="251"/>
      <c r="Q895" s="251"/>
      <c r="R895" s="251"/>
      <c r="S895" s="251"/>
      <c r="T895" s="251"/>
      <c r="U895" s="251"/>
      <c r="V895" s="251"/>
      <c r="W895" s="251"/>
      <c r="X895" s="251"/>
      <c r="Y895" s="251"/>
      <c r="Z895" s="251"/>
    </row>
    <row r="896" ht="17.25" customHeight="1">
      <c r="A896" s="251"/>
      <c r="E896" s="270"/>
      <c r="F896" s="276"/>
      <c r="J896" s="251"/>
      <c r="K896" s="251"/>
      <c r="L896" s="251"/>
      <c r="M896" s="251"/>
      <c r="N896" s="251"/>
      <c r="O896" s="251"/>
      <c r="P896" s="251"/>
      <c r="Q896" s="251"/>
      <c r="R896" s="251"/>
      <c r="S896" s="251"/>
      <c r="T896" s="251"/>
      <c r="U896" s="251"/>
      <c r="V896" s="251"/>
      <c r="W896" s="251"/>
      <c r="X896" s="251"/>
      <c r="Y896" s="251"/>
      <c r="Z896" s="251"/>
    </row>
    <row r="897" ht="17.25" customHeight="1">
      <c r="A897" s="251"/>
      <c r="E897" s="270"/>
      <c r="F897" s="276"/>
      <c r="J897" s="251"/>
      <c r="K897" s="251"/>
      <c r="L897" s="251"/>
      <c r="M897" s="251"/>
      <c r="N897" s="251"/>
      <c r="O897" s="251"/>
      <c r="P897" s="251"/>
      <c r="Q897" s="251"/>
      <c r="R897" s="251"/>
      <c r="S897" s="251"/>
      <c r="T897" s="251"/>
      <c r="U897" s="251"/>
      <c r="V897" s="251"/>
      <c r="W897" s="251"/>
      <c r="X897" s="251"/>
      <c r="Y897" s="251"/>
      <c r="Z897" s="251"/>
    </row>
    <row r="898" ht="17.25" customHeight="1">
      <c r="A898" s="251"/>
      <c r="B898" s="272"/>
      <c r="C898" s="272"/>
      <c r="D898" s="272"/>
      <c r="E898" s="273"/>
      <c r="F898" s="277"/>
      <c r="G898" s="272"/>
      <c r="H898" s="272"/>
      <c r="I898" s="272"/>
      <c r="J898" s="251"/>
      <c r="K898" s="251"/>
      <c r="L898" s="251"/>
      <c r="M898" s="251"/>
      <c r="N898" s="251"/>
      <c r="O898" s="251"/>
      <c r="P898" s="251"/>
      <c r="Q898" s="251"/>
      <c r="R898" s="251"/>
      <c r="S898" s="251"/>
      <c r="T898" s="251"/>
      <c r="U898" s="251"/>
      <c r="V898" s="251"/>
      <c r="W898" s="251"/>
      <c r="X898" s="251"/>
      <c r="Y898" s="251"/>
      <c r="Z898" s="251"/>
    </row>
    <row r="899" ht="17.25" customHeight="1">
      <c r="A899" s="251"/>
      <c r="B899" s="279"/>
      <c r="C899" s="279"/>
      <c r="D899" s="279"/>
      <c r="E899" s="280"/>
      <c r="F899" s="280"/>
      <c r="G899" s="280"/>
      <c r="H899" s="280"/>
      <c r="I899" s="280"/>
      <c r="J899" s="251"/>
      <c r="K899" s="251"/>
      <c r="L899" s="251"/>
      <c r="M899" s="251"/>
      <c r="N899" s="251"/>
      <c r="O899" s="251"/>
      <c r="P899" s="251"/>
      <c r="Q899" s="251"/>
      <c r="R899" s="251"/>
      <c r="S899" s="251"/>
      <c r="T899" s="251"/>
      <c r="U899" s="251"/>
      <c r="V899" s="251"/>
      <c r="W899" s="251"/>
      <c r="X899" s="251"/>
      <c r="Y899" s="251"/>
      <c r="Z899" s="251"/>
    </row>
    <row r="900" ht="17.25" customHeight="1">
      <c r="A900" s="251"/>
      <c r="B900" s="282"/>
      <c r="C900" s="282"/>
      <c r="D900" s="282"/>
      <c r="E900" s="282"/>
      <c r="F900" s="282"/>
      <c r="G900" s="282"/>
      <c r="H900" s="282"/>
      <c r="I900" s="282"/>
      <c r="J900" s="251"/>
      <c r="K900" s="251"/>
      <c r="L900" s="251"/>
      <c r="M900" s="251"/>
      <c r="N900" s="251"/>
      <c r="O900" s="251"/>
      <c r="P900" s="251"/>
      <c r="Q900" s="251"/>
      <c r="R900" s="251"/>
      <c r="S900" s="251"/>
      <c r="T900" s="251"/>
      <c r="U900" s="251"/>
      <c r="V900" s="251"/>
      <c r="W900" s="251"/>
      <c r="X900" s="251"/>
      <c r="Y900" s="251"/>
      <c r="Z900" s="251"/>
    </row>
    <row r="901" ht="17.25" customHeight="1">
      <c r="A901" s="251"/>
      <c r="B901" s="284"/>
      <c r="C901" s="284"/>
      <c r="D901" s="284"/>
      <c r="E901" s="284"/>
      <c r="F901" s="284"/>
      <c r="G901" s="284"/>
      <c r="H901" s="284"/>
      <c r="I901" s="284"/>
      <c r="J901" s="251"/>
      <c r="K901" s="251"/>
      <c r="L901" s="251"/>
      <c r="M901" s="251"/>
      <c r="N901" s="251"/>
      <c r="O901" s="251"/>
      <c r="P901" s="251"/>
      <c r="Q901" s="251"/>
      <c r="R901" s="251"/>
      <c r="S901" s="251"/>
      <c r="T901" s="251"/>
      <c r="U901" s="251"/>
      <c r="V901" s="251"/>
      <c r="W901" s="251"/>
      <c r="X901" s="251"/>
      <c r="Y901" s="251"/>
      <c r="Z901" s="251"/>
    </row>
    <row r="902" ht="17.25" customHeight="1">
      <c r="A902" s="251"/>
      <c r="B902" s="251"/>
      <c r="C902" s="251"/>
      <c r="D902" s="251"/>
      <c r="E902" s="258"/>
      <c r="F902" s="258"/>
      <c r="G902" s="258"/>
      <c r="H902" s="258"/>
      <c r="I902" s="258"/>
      <c r="J902" s="251"/>
      <c r="K902" s="251"/>
      <c r="L902" s="251"/>
      <c r="M902" s="251"/>
      <c r="N902" s="251"/>
      <c r="O902" s="251"/>
      <c r="P902" s="251"/>
      <c r="Q902" s="251"/>
      <c r="R902" s="251"/>
      <c r="S902" s="251"/>
      <c r="T902" s="251"/>
      <c r="U902" s="251"/>
      <c r="V902" s="251"/>
      <c r="W902" s="251"/>
      <c r="X902" s="251"/>
      <c r="Y902" s="251"/>
      <c r="Z902" s="251"/>
    </row>
    <row r="903" ht="17.25" customHeight="1">
      <c r="A903" s="251"/>
      <c r="B903" s="251"/>
      <c r="C903" s="251"/>
      <c r="D903" s="251"/>
      <c r="E903" s="258"/>
      <c r="F903" s="258"/>
      <c r="G903" s="258"/>
      <c r="H903" s="258"/>
      <c r="I903" s="258"/>
      <c r="J903" s="251"/>
      <c r="K903" s="251"/>
      <c r="L903" s="251"/>
      <c r="M903" s="251"/>
      <c r="N903" s="251"/>
      <c r="O903" s="251"/>
      <c r="P903" s="251"/>
      <c r="Q903" s="251"/>
      <c r="R903" s="251"/>
      <c r="S903" s="251"/>
      <c r="T903" s="251"/>
      <c r="U903" s="251"/>
      <c r="V903" s="251"/>
      <c r="W903" s="251"/>
      <c r="X903" s="251"/>
      <c r="Y903" s="251"/>
      <c r="Z903" s="251"/>
    </row>
    <row r="904" ht="17.25" customHeight="1">
      <c r="A904" s="251"/>
      <c r="B904" s="251"/>
      <c r="C904" s="251"/>
      <c r="D904" s="251"/>
      <c r="E904" s="258"/>
      <c r="F904" s="258"/>
      <c r="G904" s="258"/>
      <c r="H904" s="258"/>
      <c r="I904" s="258"/>
      <c r="J904" s="251"/>
      <c r="K904" s="251"/>
      <c r="L904" s="251"/>
      <c r="M904" s="251"/>
      <c r="N904" s="251"/>
      <c r="O904" s="251"/>
      <c r="P904" s="251"/>
      <c r="Q904" s="251"/>
      <c r="R904" s="251"/>
      <c r="S904" s="251"/>
      <c r="T904" s="251"/>
      <c r="U904" s="251"/>
      <c r="V904" s="251"/>
      <c r="W904" s="251"/>
      <c r="X904" s="251"/>
      <c r="Y904" s="251"/>
      <c r="Z904" s="251"/>
    </row>
    <row r="905" ht="17.25" customHeight="1">
      <c r="A905" s="251"/>
      <c r="B905" s="251"/>
      <c r="C905" s="251"/>
      <c r="D905" s="251"/>
      <c r="E905" s="258"/>
      <c r="F905" s="258"/>
      <c r="G905" s="258"/>
      <c r="H905" s="258"/>
      <c r="I905" s="258"/>
      <c r="J905" s="251"/>
      <c r="K905" s="251"/>
      <c r="L905" s="251"/>
      <c r="M905" s="251"/>
      <c r="N905" s="251"/>
      <c r="O905" s="251"/>
      <c r="P905" s="251"/>
      <c r="Q905" s="251"/>
      <c r="R905" s="251"/>
      <c r="S905" s="251"/>
      <c r="T905" s="251"/>
      <c r="U905" s="251"/>
      <c r="V905" s="251"/>
      <c r="W905" s="251"/>
      <c r="X905" s="251"/>
      <c r="Y905" s="251"/>
      <c r="Z905" s="251"/>
    </row>
    <row r="906" ht="17.25" customHeight="1">
      <c r="A906" s="251"/>
      <c r="B906" s="251"/>
      <c r="C906" s="251"/>
      <c r="D906" s="251"/>
      <c r="E906" s="258"/>
      <c r="F906" s="258"/>
      <c r="G906" s="258"/>
      <c r="H906" s="258"/>
      <c r="I906" s="258"/>
      <c r="J906" s="251"/>
      <c r="K906" s="251"/>
      <c r="L906" s="251"/>
      <c r="M906" s="251"/>
      <c r="N906" s="251"/>
      <c r="O906" s="251"/>
      <c r="P906" s="251"/>
      <c r="Q906" s="251"/>
      <c r="R906" s="251"/>
      <c r="S906" s="251"/>
      <c r="T906" s="251"/>
      <c r="U906" s="251"/>
      <c r="V906" s="251"/>
      <c r="W906" s="251"/>
      <c r="X906" s="251"/>
      <c r="Y906" s="251"/>
      <c r="Z906" s="251"/>
    </row>
    <row r="907" ht="17.25" customHeight="1">
      <c r="A907" s="251"/>
      <c r="B907" s="251"/>
      <c r="C907" s="251"/>
      <c r="D907" s="251"/>
      <c r="E907" s="258"/>
      <c r="F907" s="258"/>
      <c r="G907" s="258"/>
      <c r="H907" s="258"/>
      <c r="I907" s="258"/>
      <c r="J907" s="251"/>
      <c r="K907" s="251"/>
      <c r="L907" s="251"/>
      <c r="M907" s="251"/>
      <c r="N907" s="251"/>
      <c r="O907" s="251"/>
      <c r="P907" s="251"/>
      <c r="Q907" s="251"/>
      <c r="R907" s="251"/>
      <c r="S907" s="251"/>
      <c r="T907" s="251"/>
      <c r="U907" s="251"/>
      <c r="V907" s="251"/>
      <c r="W907" s="251"/>
      <c r="X907" s="251"/>
      <c r="Y907" s="251"/>
      <c r="Z907" s="251"/>
    </row>
    <row r="908" ht="17.25" customHeight="1">
      <c r="A908" s="251"/>
      <c r="B908" s="251"/>
      <c r="C908" s="251"/>
      <c r="D908" s="251"/>
      <c r="E908" s="258"/>
      <c r="F908" s="258"/>
      <c r="G908" s="258"/>
      <c r="H908" s="258"/>
      <c r="I908" s="258"/>
      <c r="J908" s="251"/>
      <c r="K908" s="251"/>
      <c r="L908" s="251"/>
      <c r="M908" s="251"/>
      <c r="N908" s="251"/>
      <c r="O908" s="251"/>
      <c r="P908" s="251"/>
      <c r="Q908" s="251"/>
      <c r="R908" s="251"/>
      <c r="S908" s="251"/>
      <c r="T908" s="251"/>
      <c r="U908" s="251"/>
      <c r="V908" s="251"/>
      <c r="W908" s="251"/>
      <c r="X908" s="251"/>
      <c r="Y908" s="251"/>
      <c r="Z908" s="251"/>
    </row>
    <row r="909" ht="17.25" customHeight="1">
      <c r="A909" s="251"/>
      <c r="B909" s="251"/>
      <c r="C909" s="251"/>
      <c r="D909" s="251"/>
      <c r="E909" s="258"/>
      <c r="F909" s="258"/>
      <c r="G909" s="258"/>
      <c r="H909" s="258"/>
      <c r="I909" s="258"/>
      <c r="J909" s="251"/>
      <c r="K909" s="251"/>
      <c r="L909" s="251"/>
      <c r="M909" s="251"/>
      <c r="N909" s="251"/>
      <c r="O909" s="251"/>
      <c r="P909" s="251"/>
      <c r="Q909" s="251"/>
      <c r="R909" s="251"/>
      <c r="S909" s="251"/>
      <c r="T909" s="251"/>
      <c r="U909" s="251"/>
      <c r="V909" s="251"/>
      <c r="W909" s="251"/>
      <c r="X909" s="251"/>
      <c r="Y909" s="251"/>
      <c r="Z909" s="251"/>
    </row>
    <row r="910" ht="17.25" customHeight="1">
      <c r="A910" s="251"/>
      <c r="B910" s="251"/>
      <c r="C910" s="251"/>
      <c r="D910" s="251"/>
      <c r="E910" s="258"/>
      <c r="F910" s="258"/>
      <c r="G910" s="258"/>
      <c r="H910" s="258"/>
      <c r="I910" s="258"/>
      <c r="J910" s="251"/>
      <c r="K910" s="251"/>
      <c r="L910" s="251"/>
      <c r="M910" s="251"/>
      <c r="N910" s="251"/>
      <c r="O910" s="251"/>
      <c r="P910" s="251"/>
      <c r="Q910" s="251"/>
      <c r="R910" s="251"/>
      <c r="S910" s="251"/>
      <c r="T910" s="251"/>
      <c r="U910" s="251"/>
      <c r="V910" s="251"/>
      <c r="W910" s="251"/>
      <c r="X910" s="251"/>
      <c r="Y910" s="251"/>
      <c r="Z910" s="251"/>
    </row>
    <row r="911" ht="17.25" customHeight="1">
      <c r="A911" s="251"/>
      <c r="B911" s="251"/>
      <c r="C911" s="251"/>
      <c r="D911" s="251"/>
      <c r="E911" s="258"/>
      <c r="F911" s="258"/>
      <c r="G911" s="258"/>
      <c r="H911" s="258"/>
      <c r="I911" s="258"/>
      <c r="J911" s="251"/>
      <c r="K911" s="251"/>
      <c r="L911" s="251"/>
      <c r="M911" s="251"/>
      <c r="N911" s="251"/>
      <c r="O911" s="251"/>
      <c r="P911" s="251"/>
      <c r="Q911" s="251"/>
      <c r="R911" s="251"/>
      <c r="S911" s="251"/>
      <c r="T911" s="251"/>
      <c r="U911" s="251"/>
      <c r="V911" s="251"/>
      <c r="W911" s="251"/>
      <c r="X911" s="251"/>
      <c r="Y911" s="251"/>
      <c r="Z911" s="251"/>
    </row>
    <row r="912" ht="17.25" customHeight="1">
      <c r="A912" s="251"/>
      <c r="B912" s="251"/>
      <c r="C912" s="251"/>
      <c r="D912" s="251"/>
      <c r="E912" s="258"/>
      <c r="F912" s="258"/>
      <c r="G912" s="258"/>
      <c r="H912" s="258"/>
      <c r="I912" s="258"/>
      <c r="J912" s="251"/>
      <c r="K912" s="251"/>
      <c r="L912" s="251"/>
      <c r="M912" s="251"/>
      <c r="N912" s="251"/>
      <c r="O912" s="251"/>
      <c r="P912" s="251"/>
      <c r="Q912" s="251"/>
      <c r="R912" s="251"/>
      <c r="S912" s="251"/>
      <c r="T912" s="251"/>
      <c r="U912" s="251"/>
      <c r="V912" s="251"/>
      <c r="W912" s="251"/>
      <c r="X912" s="251"/>
      <c r="Y912" s="251"/>
      <c r="Z912" s="251"/>
    </row>
    <row r="913" ht="17.25" customHeight="1">
      <c r="A913" s="251"/>
      <c r="B913" s="251"/>
      <c r="C913" s="251"/>
      <c r="D913" s="251"/>
      <c r="E913" s="258"/>
      <c r="F913" s="258"/>
      <c r="G913" s="258"/>
      <c r="H913" s="258"/>
      <c r="I913" s="258"/>
      <c r="J913" s="251"/>
      <c r="K913" s="251"/>
      <c r="L913" s="251"/>
      <c r="M913" s="251"/>
      <c r="N913" s="251"/>
      <c r="O913" s="251"/>
      <c r="P913" s="251"/>
      <c r="Q913" s="251"/>
      <c r="R913" s="251"/>
      <c r="S913" s="251"/>
      <c r="T913" s="251"/>
      <c r="U913" s="251"/>
      <c r="V913" s="251"/>
      <c r="W913" s="251"/>
      <c r="X913" s="251"/>
      <c r="Y913" s="251"/>
      <c r="Z913" s="251"/>
    </row>
    <row r="914" ht="17.25" customHeight="1">
      <c r="A914" s="251"/>
      <c r="B914" s="251"/>
      <c r="C914" s="251"/>
      <c r="D914" s="251"/>
      <c r="E914" s="258"/>
      <c r="F914" s="258"/>
      <c r="G914" s="258"/>
      <c r="H914" s="258"/>
      <c r="I914" s="258"/>
      <c r="J914" s="251"/>
      <c r="K914" s="251"/>
      <c r="L914" s="251"/>
      <c r="M914" s="251"/>
      <c r="N914" s="251"/>
      <c r="O914" s="251"/>
      <c r="P914" s="251"/>
      <c r="Q914" s="251"/>
      <c r="R914" s="251"/>
      <c r="S914" s="251"/>
      <c r="T914" s="251"/>
      <c r="U914" s="251"/>
      <c r="V914" s="251"/>
      <c r="W914" s="251"/>
      <c r="X914" s="251"/>
      <c r="Y914" s="251"/>
      <c r="Z914" s="251"/>
    </row>
    <row r="915" ht="17.25" customHeight="1">
      <c r="A915" s="251"/>
      <c r="B915" s="251"/>
      <c r="C915" s="251"/>
      <c r="D915" s="251"/>
      <c r="E915" s="258"/>
      <c r="F915" s="258"/>
      <c r="G915" s="258"/>
      <c r="H915" s="258"/>
      <c r="I915" s="258"/>
      <c r="J915" s="251"/>
      <c r="K915" s="251"/>
      <c r="L915" s="251"/>
      <c r="M915" s="251"/>
      <c r="N915" s="251"/>
      <c r="O915" s="251"/>
      <c r="P915" s="251"/>
      <c r="Q915" s="251"/>
      <c r="R915" s="251"/>
      <c r="S915" s="251"/>
      <c r="T915" s="251"/>
      <c r="U915" s="251"/>
      <c r="V915" s="251"/>
      <c r="W915" s="251"/>
      <c r="X915" s="251"/>
      <c r="Y915" s="251"/>
      <c r="Z915" s="251"/>
    </row>
    <row r="916" ht="17.25" customHeight="1">
      <c r="A916" s="251"/>
      <c r="B916" s="251"/>
      <c r="C916" s="251"/>
      <c r="D916" s="251"/>
      <c r="E916" s="258"/>
      <c r="F916" s="258"/>
      <c r="G916" s="258"/>
      <c r="H916" s="258"/>
      <c r="I916" s="258"/>
      <c r="J916" s="251"/>
      <c r="K916" s="251"/>
      <c r="L916" s="251"/>
      <c r="M916" s="251"/>
      <c r="N916" s="251"/>
      <c r="O916" s="251"/>
      <c r="P916" s="251"/>
      <c r="Q916" s="251"/>
      <c r="R916" s="251"/>
      <c r="S916" s="251"/>
      <c r="T916" s="251"/>
      <c r="U916" s="251"/>
      <c r="V916" s="251"/>
      <c r="W916" s="251"/>
      <c r="X916" s="251"/>
      <c r="Y916" s="251"/>
      <c r="Z916" s="251"/>
    </row>
    <row r="917" ht="17.25" customHeight="1">
      <c r="A917" s="251"/>
      <c r="B917" s="251"/>
      <c r="C917" s="251"/>
      <c r="D917" s="251"/>
      <c r="E917" s="258"/>
      <c r="F917" s="258"/>
      <c r="G917" s="258"/>
      <c r="H917" s="258"/>
      <c r="I917" s="258"/>
      <c r="J917" s="251"/>
      <c r="K917" s="251"/>
      <c r="L917" s="251"/>
      <c r="M917" s="251"/>
      <c r="N917" s="251"/>
      <c r="O917" s="251"/>
      <c r="P917" s="251"/>
      <c r="Q917" s="251"/>
      <c r="R917" s="251"/>
      <c r="S917" s="251"/>
      <c r="T917" s="251"/>
      <c r="U917" s="251"/>
      <c r="V917" s="251"/>
      <c r="W917" s="251"/>
      <c r="X917" s="251"/>
      <c r="Y917" s="251"/>
      <c r="Z917" s="251"/>
    </row>
    <row r="918" ht="17.25" customHeight="1">
      <c r="A918" s="251"/>
      <c r="B918" s="251"/>
      <c r="C918" s="251"/>
      <c r="D918" s="251"/>
      <c r="E918" s="258"/>
      <c r="F918" s="258"/>
      <c r="G918" s="258"/>
      <c r="H918" s="258"/>
      <c r="I918" s="258"/>
      <c r="J918" s="251"/>
      <c r="K918" s="251"/>
      <c r="L918" s="251"/>
      <c r="M918" s="251"/>
      <c r="N918" s="251"/>
      <c r="O918" s="251"/>
      <c r="P918" s="251"/>
      <c r="Q918" s="251"/>
      <c r="R918" s="251"/>
      <c r="S918" s="251"/>
      <c r="T918" s="251"/>
      <c r="U918" s="251"/>
      <c r="V918" s="251"/>
      <c r="W918" s="251"/>
      <c r="X918" s="251"/>
      <c r="Y918" s="251"/>
      <c r="Z918" s="251"/>
    </row>
    <row r="919" ht="17.25" customHeight="1">
      <c r="A919" s="251"/>
      <c r="B919" s="251"/>
      <c r="C919" s="251"/>
      <c r="D919" s="251"/>
      <c r="E919" s="258"/>
      <c r="F919" s="258"/>
      <c r="G919" s="258"/>
      <c r="H919" s="258"/>
      <c r="I919" s="258"/>
      <c r="J919" s="251"/>
      <c r="K919" s="251"/>
      <c r="L919" s="251"/>
      <c r="M919" s="251"/>
      <c r="N919" s="251"/>
      <c r="O919" s="251"/>
      <c r="P919" s="251"/>
      <c r="Q919" s="251"/>
      <c r="R919" s="251"/>
      <c r="S919" s="251"/>
      <c r="T919" s="251"/>
      <c r="U919" s="251"/>
      <c r="V919" s="251"/>
      <c r="W919" s="251"/>
      <c r="X919" s="251"/>
      <c r="Y919" s="251"/>
      <c r="Z919" s="251"/>
    </row>
    <row r="920" ht="17.25" customHeight="1">
      <c r="A920" s="251"/>
      <c r="B920" s="251"/>
      <c r="C920" s="251"/>
      <c r="D920" s="251"/>
      <c r="E920" s="258"/>
      <c r="F920" s="258"/>
      <c r="G920" s="258"/>
      <c r="H920" s="258"/>
      <c r="I920" s="258"/>
      <c r="J920" s="251"/>
      <c r="K920" s="251"/>
      <c r="L920" s="251"/>
      <c r="M920" s="251"/>
      <c r="N920" s="251"/>
      <c r="O920" s="251"/>
      <c r="P920" s="251"/>
      <c r="Q920" s="251"/>
      <c r="R920" s="251"/>
      <c r="S920" s="251"/>
      <c r="T920" s="251"/>
      <c r="U920" s="251"/>
      <c r="V920" s="251"/>
      <c r="W920" s="251"/>
      <c r="X920" s="251"/>
      <c r="Y920" s="251"/>
      <c r="Z920" s="251"/>
    </row>
    <row r="921" ht="17.25" customHeight="1">
      <c r="A921" s="251"/>
      <c r="B921" s="251"/>
      <c r="C921" s="251"/>
      <c r="D921" s="251"/>
      <c r="E921" s="258"/>
      <c r="F921" s="258"/>
      <c r="G921" s="258"/>
      <c r="H921" s="258"/>
      <c r="I921" s="258"/>
      <c r="J921" s="251"/>
      <c r="K921" s="251"/>
      <c r="L921" s="251"/>
      <c r="M921" s="251"/>
      <c r="N921" s="251"/>
      <c r="O921" s="251"/>
      <c r="P921" s="251"/>
      <c r="Q921" s="251"/>
      <c r="R921" s="251"/>
      <c r="S921" s="251"/>
      <c r="T921" s="251"/>
      <c r="U921" s="251"/>
      <c r="V921" s="251"/>
      <c r="W921" s="251"/>
      <c r="X921" s="251"/>
      <c r="Y921" s="251"/>
      <c r="Z921" s="251"/>
    </row>
    <row r="922" ht="17.25" customHeight="1">
      <c r="A922" s="251"/>
      <c r="B922" s="251"/>
      <c r="C922" s="251"/>
      <c r="D922" s="251"/>
      <c r="E922" s="258"/>
      <c r="F922" s="258"/>
      <c r="G922" s="258"/>
      <c r="H922" s="258"/>
      <c r="I922" s="258"/>
      <c r="J922" s="251"/>
      <c r="K922" s="251"/>
      <c r="L922" s="251"/>
      <c r="M922" s="251"/>
      <c r="N922" s="251"/>
      <c r="O922" s="251"/>
      <c r="P922" s="251"/>
      <c r="Q922" s="251"/>
      <c r="R922" s="251"/>
      <c r="S922" s="251"/>
      <c r="T922" s="251"/>
      <c r="U922" s="251"/>
      <c r="V922" s="251"/>
      <c r="W922" s="251"/>
      <c r="X922" s="251"/>
      <c r="Y922" s="251"/>
      <c r="Z922" s="251"/>
    </row>
    <row r="923" ht="17.25" customHeight="1">
      <c r="A923" s="251"/>
      <c r="B923" s="251"/>
      <c r="C923" s="251"/>
      <c r="D923" s="251"/>
      <c r="E923" s="258"/>
      <c r="F923" s="258"/>
      <c r="G923" s="258"/>
      <c r="H923" s="258"/>
      <c r="I923" s="258"/>
      <c r="J923" s="251"/>
      <c r="K923" s="251"/>
      <c r="L923" s="251"/>
      <c r="M923" s="251"/>
      <c r="N923" s="251"/>
      <c r="O923" s="251"/>
      <c r="P923" s="251"/>
      <c r="Q923" s="251"/>
      <c r="R923" s="251"/>
      <c r="S923" s="251"/>
      <c r="T923" s="251"/>
      <c r="U923" s="251"/>
      <c r="V923" s="251"/>
      <c r="W923" s="251"/>
      <c r="X923" s="251"/>
      <c r="Y923" s="251"/>
      <c r="Z923" s="251"/>
    </row>
    <row r="924" ht="17.25" customHeight="1">
      <c r="A924" s="251"/>
      <c r="B924" s="251"/>
      <c r="C924" s="251"/>
      <c r="D924" s="251"/>
      <c r="E924" s="258"/>
      <c r="F924" s="258"/>
      <c r="G924" s="258"/>
      <c r="H924" s="258"/>
      <c r="I924" s="258"/>
      <c r="J924" s="251"/>
      <c r="K924" s="251"/>
      <c r="L924" s="251"/>
      <c r="M924" s="251"/>
      <c r="N924" s="251"/>
      <c r="O924" s="251"/>
      <c r="P924" s="251"/>
      <c r="Q924" s="251"/>
      <c r="R924" s="251"/>
      <c r="S924" s="251"/>
      <c r="T924" s="251"/>
      <c r="U924" s="251"/>
      <c r="V924" s="251"/>
      <c r="W924" s="251"/>
      <c r="X924" s="251"/>
      <c r="Y924" s="251"/>
      <c r="Z924" s="251"/>
    </row>
    <row r="925" ht="17.25" customHeight="1">
      <c r="A925" s="251"/>
      <c r="B925" s="251"/>
      <c r="C925" s="251"/>
      <c r="D925" s="251"/>
      <c r="E925" s="258"/>
      <c r="F925" s="258"/>
      <c r="G925" s="258"/>
      <c r="H925" s="258"/>
      <c r="I925" s="258"/>
      <c r="J925" s="251"/>
      <c r="K925" s="251"/>
      <c r="L925" s="251"/>
      <c r="M925" s="251"/>
      <c r="N925" s="251"/>
      <c r="O925" s="251"/>
      <c r="P925" s="251"/>
      <c r="Q925" s="251"/>
      <c r="R925" s="251"/>
      <c r="S925" s="251"/>
      <c r="T925" s="251"/>
      <c r="U925" s="251"/>
      <c r="V925" s="251"/>
      <c r="W925" s="251"/>
      <c r="X925" s="251"/>
      <c r="Y925" s="251"/>
      <c r="Z925" s="251"/>
    </row>
    <row r="926" ht="17.25" customHeight="1">
      <c r="A926" s="251"/>
      <c r="B926" s="251"/>
      <c r="C926" s="251"/>
      <c r="D926" s="251"/>
      <c r="E926" s="258"/>
      <c r="F926" s="258"/>
      <c r="G926" s="258"/>
      <c r="H926" s="258"/>
      <c r="I926" s="258"/>
      <c r="J926" s="251"/>
      <c r="K926" s="251"/>
      <c r="L926" s="251"/>
      <c r="M926" s="251"/>
      <c r="N926" s="251"/>
      <c r="O926" s="251"/>
      <c r="P926" s="251"/>
      <c r="Q926" s="251"/>
      <c r="R926" s="251"/>
      <c r="S926" s="251"/>
      <c r="T926" s="251"/>
      <c r="U926" s="251"/>
      <c r="V926" s="251"/>
      <c r="W926" s="251"/>
      <c r="X926" s="251"/>
      <c r="Y926" s="251"/>
      <c r="Z926" s="251"/>
    </row>
    <row r="927" ht="17.25" customHeight="1">
      <c r="A927" s="251"/>
      <c r="B927" s="251"/>
      <c r="C927" s="251"/>
      <c r="D927" s="251"/>
      <c r="E927" s="258"/>
      <c r="F927" s="258"/>
      <c r="G927" s="258"/>
      <c r="H927" s="258"/>
      <c r="I927" s="258"/>
      <c r="J927" s="251"/>
      <c r="K927" s="251"/>
      <c r="L927" s="251"/>
      <c r="M927" s="251"/>
      <c r="N927" s="251"/>
      <c r="O927" s="251"/>
      <c r="P927" s="251"/>
      <c r="Q927" s="251"/>
      <c r="R927" s="251"/>
      <c r="S927" s="251"/>
      <c r="T927" s="251"/>
      <c r="U927" s="251"/>
      <c r="V927" s="251"/>
      <c r="W927" s="251"/>
      <c r="X927" s="251"/>
      <c r="Y927" s="251"/>
      <c r="Z927" s="251"/>
    </row>
    <row r="928" ht="17.25" customHeight="1">
      <c r="A928" s="251"/>
      <c r="B928" s="251"/>
      <c r="C928" s="251"/>
      <c r="D928" s="251"/>
      <c r="E928" s="258"/>
      <c r="F928" s="258"/>
      <c r="G928" s="258"/>
      <c r="H928" s="258"/>
      <c r="I928" s="258"/>
      <c r="J928" s="251"/>
      <c r="K928" s="251"/>
      <c r="L928" s="251"/>
      <c r="M928" s="251"/>
      <c r="N928" s="251"/>
      <c r="O928" s="251"/>
      <c r="P928" s="251"/>
      <c r="Q928" s="251"/>
      <c r="R928" s="251"/>
      <c r="S928" s="251"/>
      <c r="T928" s="251"/>
      <c r="U928" s="251"/>
      <c r="V928" s="251"/>
      <c r="W928" s="251"/>
      <c r="X928" s="251"/>
      <c r="Y928" s="251"/>
      <c r="Z928" s="251"/>
    </row>
    <row r="929" ht="17.25" customHeight="1">
      <c r="A929" s="251"/>
      <c r="B929" s="251"/>
      <c r="C929" s="251"/>
      <c r="D929" s="251"/>
      <c r="E929" s="258"/>
      <c r="F929" s="258"/>
      <c r="G929" s="258"/>
      <c r="H929" s="258"/>
      <c r="I929" s="258"/>
      <c r="J929" s="251"/>
      <c r="K929" s="251"/>
      <c r="L929" s="251"/>
      <c r="M929" s="251"/>
      <c r="N929" s="251"/>
      <c r="O929" s="251"/>
      <c r="P929" s="251"/>
      <c r="Q929" s="251"/>
      <c r="R929" s="251"/>
      <c r="S929" s="251"/>
      <c r="T929" s="251"/>
      <c r="U929" s="251"/>
      <c r="V929" s="251"/>
      <c r="W929" s="251"/>
      <c r="X929" s="251"/>
      <c r="Y929" s="251"/>
      <c r="Z929" s="251"/>
    </row>
    <row r="930" ht="17.25" customHeight="1">
      <c r="A930" s="251"/>
      <c r="B930" s="251"/>
      <c r="C930" s="251"/>
      <c r="D930" s="251"/>
      <c r="E930" s="258"/>
      <c r="F930" s="258"/>
      <c r="G930" s="258"/>
      <c r="H930" s="258"/>
      <c r="I930" s="258"/>
      <c r="J930" s="251"/>
      <c r="K930" s="251"/>
      <c r="L930" s="251"/>
      <c r="M930" s="251"/>
      <c r="N930" s="251"/>
      <c r="O930" s="251"/>
      <c r="P930" s="251"/>
      <c r="Q930" s="251"/>
      <c r="R930" s="251"/>
      <c r="S930" s="251"/>
      <c r="T930" s="251"/>
      <c r="U930" s="251"/>
      <c r="V930" s="251"/>
      <c r="W930" s="251"/>
      <c r="X930" s="251"/>
      <c r="Y930" s="251"/>
      <c r="Z930" s="251"/>
    </row>
    <row r="931" ht="17.25" customHeight="1">
      <c r="A931" s="251"/>
      <c r="B931" s="251"/>
      <c r="C931" s="251"/>
      <c r="D931" s="251"/>
      <c r="E931" s="258"/>
      <c r="F931" s="258"/>
      <c r="G931" s="258"/>
      <c r="H931" s="258"/>
      <c r="I931" s="258"/>
      <c r="J931" s="251"/>
      <c r="K931" s="251"/>
      <c r="L931" s="251"/>
      <c r="M931" s="251"/>
      <c r="N931" s="251"/>
      <c r="O931" s="251"/>
      <c r="P931" s="251"/>
      <c r="Q931" s="251"/>
      <c r="R931" s="251"/>
      <c r="S931" s="251"/>
      <c r="T931" s="251"/>
      <c r="U931" s="251"/>
      <c r="V931" s="251"/>
      <c r="W931" s="251"/>
      <c r="X931" s="251"/>
      <c r="Y931" s="251"/>
      <c r="Z931" s="251"/>
    </row>
    <row r="932" ht="17.25" customHeight="1">
      <c r="A932" s="251"/>
      <c r="B932" s="251"/>
      <c r="C932" s="251"/>
      <c r="D932" s="251"/>
      <c r="E932" s="258"/>
      <c r="F932" s="258"/>
      <c r="G932" s="258"/>
      <c r="H932" s="258"/>
      <c r="I932" s="258"/>
      <c r="J932" s="251"/>
      <c r="K932" s="251"/>
      <c r="L932" s="251"/>
      <c r="M932" s="251"/>
      <c r="N932" s="251"/>
      <c r="O932" s="251"/>
      <c r="P932" s="251"/>
      <c r="Q932" s="251"/>
      <c r="R932" s="251"/>
      <c r="S932" s="251"/>
      <c r="T932" s="251"/>
      <c r="U932" s="251"/>
      <c r="V932" s="251"/>
      <c r="W932" s="251"/>
      <c r="X932" s="251"/>
      <c r="Y932" s="251"/>
      <c r="Z932" s="251"/>
    </row>
    <row r="933" ht="17.25" customHeight="1">
      <c r="A933" s="251"/>
      <c r="B933" s="251"/>
      <c r="C933" s="251"/>
      <c r="D933" s="251"/>
      <c r="E933" s="258"/>
      <c r="F933" s="258"/>
      <c r="G933" s="258"/>
      <c r="H933" s="258"/>
      <c r="I933" s="258"/>
      <c r="J933" s="251"/>
      <c r="K933" s="251"/>
      <c r="L933" s="251"/>
      <c r="M933" s="251"/>
      <c r="N933" s="251"/>
      <c r="O933" s="251"/>
      <c r="P933" s="251"/>
      <c r="Q933" s="251"/>
      <c r="R933" s="251"/>
      <c r="S933" s="251"/>
      <c r="T933" s="251"/>
      <c r="U933" s="251"/>
      <c r="V933" s="251"/>
      <c r="W933" s="251"/>
      <c r="X933" s="251"/>
      <c r="Y933" s="251"/>
      <c r="Z933" s="251"/>
    </row>
    <row r="934" ht="17.25" customHeight="1">
      <c r="A934" s="251"/>
      <c r="B934" s="251"/>
      <c r="C934" s="251"/>
      <c r="D934" s="251"/>
      <c r="E934" s="258"/>
      <c r="F934" s="258"/>
      <c r="G934" s="258"/>
      <c r="H934" s="258"/>
      <c r="I934" s="258"/>
      <c r="J934" s="251"/>
      <c r="K934" s="251"/>
      <c r="L934" s="251"/>
      <c r="M934" s="251"/>
      <c r="N934" s="251"/>
      <c r="O934" s="251"/>
      <c r="P934" s="251"/>
      <c r="Q934" s="251"/>
      <c r="R934" s="251"/>
      <c r="S934" s="251"/>
      <c r="T934" s="251"/>
      <c r="U934" s="251"/>
      <c r="V934" s="251"/>
      <c r="W934" s="251"/>
      <c r="X934" s="251"/>
      <c r="Y934" s="251"/>
      <c r="Z934" s="251"/>
    </row>
    <row r="935" ht="17.25" customHeight="1">
      <c r="A935" s="251"/>
      <c r="B935" s="251"/>
      <c r="C935" s="251"/>
      <c r="D935" s="251"/>
      <c r="E935" s="258"/>
      <c r="F935" s="258"/>
      <c r="G935" s="258"/>
      <c r="H935" s="258"/>
      <c r="I935" s="258"/>
      <c r="J935" s="251"/>
      <c r="K935" s="251"/>
      <c r="L935" s="251"/>
      <c r="M935" s="251"/>
      <c r="N935" s="251"/>
      <c r="O935" s="251"/>
      <c r="P935" s="251"/>
      <c r="Q935" s="251"/>
      <c r="R935" s="251"/>
      <c r="S935" s="251"/>
      <c r="T935" s="251"/>
      <c r="U935" s="251"/>
      <c r="V935" s="251"/>
      <c r="W935" s="251"/>
      <c r="X935" s="251"/>
      <c r="Y935" s="251"/>
      <c r="Z935" s="251"/>
    </row>
    <row r="936" ht="17.25" customHeight="1">
      <c r="A936" s="251"/>
      <c r="B936" s="251"/>
      <c r="C936" s="251"/>
      <c r="D936" s="251"/>
      <c r="E936" s="258"/>
      <c r="F936" s="258"/>
      <c r="G936" s="258"/>
      <c r="H936" s="258"/>
      <c r="I936" s="258"/>
      <c r="J936" s="251"/>
      <c r="K936" s="251"/>
      <c r="L936" s="251"/>
      <c r="M936" s="251"/>
      <c r="N936" s="251"/>
      <c r="O936" s="251"/>
      <c r="P936" s="251"/>
      <c r="Q936" s="251"/>
      <c r="R936" s="251"/>
      <c r="S936" s="251"/>
      <c r="T936" s="251"/>
      <c r="U936" s="251"/>
      <c r="V936" s="251"/>
      <c r="W936" s="251"/>
      <c r="X936" s="251"/>
      <c r="Y936" s="251"/>
      <c r="Z936" s="251"/>
    </row>
    <row r="937" ht="17.25" customHeight="1">
      <c r="A937" s="251"/>
      <c r="B937" s="251"/>
      <c r="C937" s="251"/>
      <c r="D937" s="251"/>
      <c r="E937" s="258"/>
      <c r="F937" s="258"/>
      <c r="G937" s="258"/>
      <c r="H937" s="258"/>
      <c r="I937" s="258"/>
      <c r="J937" s="251"/>
      <c r="K937" s="251"/>
      <c r="L937" s="251"/>
      <c r="M937" s="251"/>
      <c r="N937" s="251"/>
      <c r="O937" s="251"/>
      <c r="P937" s="251"/>
      <c r="Q937" s="251"/>
      <c r="R937" s="251"/>
      <c r="S937" s="251"/>
      <c r="T937" s="251"/>
      <c r="U937" s="251"/>
      <c r="V937" s="251"/>
      <c r="W937" s="251"/>
      <c r="X937" s="251"/>
      <c r="Y937" s="251"/>
      <c r="Z937" s="251"/>
    </row>
    <row r="938" ht="17.25" customHeight="1">
      <c r="A938" s="251"/>
      <c r="B938" s="251"/>
      <c r="C938" s="251"/>
      <c r="D938" s="251"/>
      <c r="E938" s="258"/>
      <c r="F938" s="258"/>
      <c r="G938" s="258"/>
      <c r="H938" s="258"/>
      <c r="I938" s="258"/>
      <c r="J938" s="251"/>
      <c r="K938" s="251"/>
      <c r="L938" s="251"/>
      <c r="M938" s="251"/>
      <c r="N938" s="251"/>
      <c r="O938" s="251"/>
      <c r="P938" s="251"/>
      <c r="Q938" s="251"/>
      <c r="R938" s="251"/>
      <c r="S938" s="251"/>
      <c r="T938" s="251"/>
      <c r="U938" s="251"/>
      <c r="V938" s="251"/>
      <c r="W938" s="251"/>
      <c r="X938" s="251"/>
      <c r="Y938" s="251"/>
      <c r="Z938" s="251"/>
    </row>
    <row r="939" ht="17.25" customHeight="1">
      <c r="A939" s="251"/>
      <c r="B939" s="251"/>
      <c r="C939" s="251"/>
      <c r="D939" s="251"/>
      <c r="E939" s="258"/>
      <c r="F939" s="258"/>
      <c r="G939" s="258"/>
      <c r="H939" s="258"/>
      <c r="I939" s="258"/>
      <c r="J939" s="251"/>
      <c r="K939" s="251"/>
      <c r="L939" s="251"/>
      <c r="M939" s="251"/>
      <c r="N939" s="251"/>
      <c r="O939" s="251"/>
      <c r="P939" s="251"/>
      <c r="Q939" s="251"/>
      <c r="R939" s="251"/>
      <c r="S939" s="251"/>
      <c r="T939" s="251"/>
      <c r="U939" s="251"/>
      <c r="V939" s="251"/>
      <c r="W939" s="251"/>
      <c r="X939" s="251"/>
      <c r="Y939" s="251"/>
      <c r="Z939" s="251"/>
    </row>
    <row r="940" ht="17.25" customHeight="1">
      <c r="A940" s="251"/>
      <c r="B940" s="251"/>
      <c r="C940" s="251"/>
      <c r="D940" s="251"/>
      <c r="E940" s="258"/>
      <c r="F940" s="258"/>
      <c r="G940" s="258"/>
      <c r="H940" s="258"/>
      <c r="I940" s="258"/>
      <c r="J940" s="251"/>
      <c r="K940" s="251"/>
      <c r="L940" s="251"/>
      <c r="M940" s="251"/>
      <c r="N940" s="251"/>
      <c r="O940" s="251"/>
      <c r="P940" s="251"/>
      <c r="Q940" s="251"/>
      <c r="R940" s="251"/>
      <c r="S940" s="251"/>
      <c r="T940" s="251"/>
      <c r="U940" s="251"/>
      <c r="V940" s="251"/>
      <c r="W940" s="251"/>
      <c r="X940" s="251"/>
      <c r="Y940" s="251"/>
      <c r="Z940" s="251"/>
    </row>
    <row r="941" ht="17.25" customHeight="1">
      <c r="A941" s="251"/>
      <c r="B941" s="251"/>
      <c r="C941" s="251"/>
      <c r="D941" s="251"/>
      <c r="E941" s="258"/>
      <c r="F941" s="258"/>
      <c r="G941" s="258"/>
      <c r="H941" s="258"/>
      <c r="I941" s="258"/>
      <c r="J941" s="251"/>
      <c r="K941" s="251"/>
      <c r="L941" s="251"/>
      <c r="M941" s="251"/>
      <c r="N941" s="251"/>
      <c r="O941" s="251"/>
      <c r="P941" s="251"/>
      <c r="Q941" s="251"/>
      <c r="R941" s="251"/>
      <c r="S941" s="251"/>
      <c r="T941" s="251"/>
      <c r="U941" s="251"/>
      <c r="V941" s="251"/>
      <c r="W941" s="251"/>
      <c r="X941" s="251"/>
      <c r="Y941" s="251"/>
      <c r="Z941" s="251"/>
    </row>
    <row r="942" ht="17.25" customHeight="1">
      <c r="A942" s="251"/>
      <c r="B942" s="251"/>
      <c r="C942" s="251"/>
      <c r="D942" s="251"/>
      <c r="E942" s="258"/>
      <c r="F942" s="258"/>
      <c r="G942" s="258"/>
      <c r="H942" s="258"/>
      <c r="I942" s="258"/>
      <c r="J942" s="251"/>
      <c r="K942" s="251"/>
      <c r="L942" s="251"/>
      <c r="M942" s="251"/>
      <c r="N942" s="251"/>
      <c r="O942" s="251"/>
      <c r="P942" s="251"/>
      <c r="Q942" s="251"/>
      <c r="R942" s="251"/>
      <c r="S942" s="251"/>
      <c r="T942" s="251"/>
      <c r="U942" s="251"/>
      <c r="V942" s="251"/>
      <c r="W942" s="251"/>
      <c r="X942" s="251"/>
      <c r="Y942" s="251"/>
      <c r="Z942" s="251"/>
    </row>
    <row r="943" ht="17.25" customHeight="1">
      <c r="A943" s="251"/>
      <c r="B943" s="251"/>
      <c r="C943" s="251"/>
      <c r="D943" s="251"/>
      <c r="E943" s="258"/>
      <c r="F943" s="258"/>
      <c r="G943" s="258"/>
      <c r="H943" s="258"/>
      <c r="I943" s="258"/>
      <c r="J943" s="251"/>
      <c r="K943" s="251"/>
      <c r="L943" s="251"/>
      <c r="M943" s="251"/>
      <c r="N943" s="251"/>
      <c r="O943" s="251"/>
      <c r="P943" s="251"/>
      <c r="Q943" s="251"/>
      <c r="R943" s="251"/>
      <c r="S943" s="251"/>
      <c r="T943" s="251"/>
      <c r="U943" s="251"/>
      <c r="V943" s="251"/>
      <c r="W943" s="251"/>
      <c r="X943" s="251"/>
      <c r="Y943" s="251"/>
      <c r="Z943" s="251"/>
    </row>
    <row r="944" ht="17.25" customHeight="1">
      <c r="A944" s="251"/>
      <c r="B944" s="251"/>
      <c r="C944" s="251"/>
      <c r="D944" s="251"/>
      <c r="E944" s="258"/>
      <c r="F944" s="258"/>
      <c r="G944" s="258"/>
      <c r="H944" s="258"/>
      <c r="I944" s="258"/>
      <c r="J944" s="251"/>
      <c r="K944" s="251"/>
      <c r="L944" s="251"/>
      <c r="M944" s="251"/>
      <c r="N944" s="251"/>
      <c r="O944" s="251"/>
      <c r="P944" s="251"/>
      <c r="Q944" s="251"/>
      <c r="R944" s="251"/>
      <c r="S944" s="251"/>
      <c r="T944" s="251"/>
      <c r="U944" s="251"/>
      <c r="V944" s="251"/>
      <c r="W944" s="251"/>
      <c r="X944" s="251"/>
      <c r="Y944" s="251"/>
      <c r="Z944" s="251"/>
    </row>
    <row r="945" ht="17.25" customHeight="1">
      <c r="A945" s="251"/>
      <c r="B945" s="251"/>
      <c r="C945" s="251"/>
      <c r="D945" s="251"/>
      <c r="E945" s="258"/>
      <c r="F945" s="258"/>
      <c r="G945" s="258"/>
      <c r="H945" s="258"/>
      <c r="I945" s="258"/>
      <c r="J945" s="251"/>
      <c r="K945" s="251"/>
      <c r="L945" s="251"/>
      <c r="M945" s="251"/>
      <c r="N945" s="251"/>
      <c r="O945" s="251"/>
      <c r="P945" s="251"/>
      <c r="Q945" s="251"/>
      <c r="R945" s="251"/>
      <c r="S945" s="251"/>
      <c r="T945" s="251"/>
      <c r="U945" s="251"/>
      <c r="V945" s="251"/>
      <c r="W945" s="251"/>
      <c r="X945" s="251"/>
      <c r="Y945" s="251"/>
      <c r="Z945" s="251"/>
    </row>
    <row r="946" ht="17.25" customHeight="1">
      <c r="A946" s="251"/>
      <c r="B946" s="251"/>
      <c r="C946" s="251"/>
      <c r="D946" s="251"/>
      <c r="E946" s="258"/>
      <c r="F946" s="258"/>
      <c r="G946" s="258"/>
      <c r="H946" s="258"/>
      <c r="I946" s="258"/>
      <c r="J946" s="251"/>
      <c r="K946" s="251"/>
      <c r="L946" s="251"/>
      <c r="M946" s="251"/>
      <c r="N946" s="251"/>
      <c r="O946" s="251"/>
      <c r="P946" s="251"/>
      <c r="Q946" s="251"/>
      <c r="R946" s="251"/>
      <c r="S946" s="251"/>
      <c r="T946" s="251"/>
      <c r="U946" s="251"/>
      <c r="V946" s="251"/>
      <c r="W946" s="251"/>
      <c r="X946" s="251"/>
      <c r="Y946" s="251"/>
      <c r="Z946" s="251"/>
    </row>
    <row r="947" ht="17.25" customHeight="1">
      <c r="A947" s="251"/>
      <c r="B947" s="251"/>
      <c r="C947" s="251"/>
      <c r="D947" s="251"/>
      <c r="E947" s="258"/>
      <c r="F947" s="258"/>
      <c r="G947" s="258"/>
      <c r="H947" s="258"/>
      <c r="I947" s="258"/>
      <c r="J947" s="251"/>
      <c r="K947" s="251"/>
      <c r="L947" s="251"/>
      <c r="M947" s="251"/>
      <c r="N947" s="251"/>
      <c r="O947" s="251"/>
      <c r="P947" s="251"/>
      <c r="Q947" s="251"/>
      <c r="R947" s="251"/>
      <c r="S947" s="251"/>
      <c r="T947" s="251"/>
      <c r="U947" s="251"/>
      <c r="V947" s="251"/>
      <c r="W947" s="251"/>
      <c r="X947" s="251"/>
      <c r="Y947" s="251"/>
      <c r="Z947" s="251"/>
    </row>
    <row r="948" ht="17.25" customHeight="1">
      <c r="A948" s="251"/>
      <c r="B948" s="251"/>
      <c r="C948" s="251"/>
      <c r="D948" s="251"/>
      <c r="E948" s="258"/>
      <c r="F948" s="258"/>
      <c r="G948" s="258"/>
      <c r="H948" s="258"/>
      <c r="I948" s="258"/>
      <c r="J948" s="251"/>
      <c r="K948" s="251"/>
      <c r="L948" s="251"/>
      <c r="M948" s="251"/>
      <c r="N948" s="251"/>
      <c r="O948" s="251"/>
      <c r="P948" s="251"/>
      <c r="Q948" s="251"/>
      <c r="R948" s="251"/>
      <c r="S948" s="251"/>
      <c r="T948" s="251"/>
      <c r="U948" s="251"/>
      <c r="V948" s="251"/>
      <c r="W948" s="251"/>
      <c r="X948" s="251"/>
      <c r="Y948" s="251"/>
      <c r="Z948" s="251"/>
    </row>
    <row r="949" ht="17.25" customHeight="1">
      <c r="A949" s="251"/>
      <c r="B949" s="251"/>
      <c r="C949" s="251"/>
      <c r="D949" s="251"/>
      <c r="E949" s="258"/>
      <c r="F949" s="258"/>
      <c r="G949" s="258"/>
      <c r="H949" s="258"/>
      <c r="I949" s="258"/>
      <c r="J949" s="251"/>
      <c r="K949" s="251"/>
      <c r="L949" s="251"/>
      <c r="M949" s="251"/>
      <c r="N949" s="251"/>
      <c r="O949" s="251"/>
      <c r="P949" s="251"/>
      <c r="Q949" s="251"/>
      <c r="R949" s="251"/>
      <c r="S949" s="251"/>
      <c r="T949" s="251"/>
      <c r="U949" s="251"/>
      <c r="V949" s="251"/>
      <c r="W949" s="251"/>
      <c r="X949" s="251"/>
      <c r="Y949" s="251"/>
      <c r="Z949" s="251"/>
    </row>
    <row r="950" ht="17.25" customHeight="1">
      <c r="A950" s="251"/>
      <c r="B950" s="251"/>
      <c r="C950" s="251"/>
      <c r="D950" s="251"/>
      <c r="E950" s="258"/>
      <c r="F950" s="258"/>
      <c r="G950" s="258"/>
      <c r="H950" s="258"/>
      <c r="I950" s="258"/>
      <c r="J950" s="251"/>
      <c r="K950" s="251"/>
      <c r="L950" s="251"/>
      <c r="M950" s="251"/>
      <c r="N950" s="251"/>
      <c r="O950" s="251"/>
      <c r="P950" s="251"/>
      <c r="Q950" s="251"/>
      <c r="R950" s="251"/>
      <c r="S950" s="251"/>
      <c r="T950" s="251"/>
      <c r="U950" s="251"/>
      <c r="V950" s="251"/>
      <c r="W950" s="251"/>
      <c r="X950" s="251"/>
      <c r="Y950" s="251"/>
      <c r="Z950" s="251"/>
    </row>
    <row r="951" ht="17.25" customHeight="1">
      <c r="A951" s="251"/>
      <c r="B951" s="251"/>
      <c r="C951" s="251"/>
      <c r="D951" s="251"/>
      <c r="E951" s="258"/>
      <c r="F951" s="258"/>
      <c r="G951" s="258"/>
      <c r="H951" s="258"/>
      <c r="I951" s="258"/>
      <c r="J951" s="251"/>
      <c r="K951" s="251"/>
      <c r="L951" s="251"/>
      <c r="M951" s="251"/>
      <c r="N951" s="251"/>
      <c r="O951" s="251"/>
      <c r="P951" s="251"/>
      <c r="Q951" s="251"/>
      <c r="R951" s="251"/>
      <c r="S951" s="251"/>
      <c r="T951" s="251"/>
      <c r="U951" s="251"/>
      <c r="V951" s="251"/>
      <c r="W951" s="251"/>
      <c r="X951" s="251"/>
      <c r="Y951" s="251"/>
      <c r="Z951" s="251"/>
    </row>
    <row r="952" ht="17.25" customHeight="1">
      <c r="A952" s="251"/>
      <c r="B952" s="251"/>
      <c r="C952" s="251"/>
      <c r="D952" s="251"/>
      <c r="E952" s="258"/>
      <c r="F952" s="258"/>
      <c r="G952" s="258"/>
      <c r="H952" s="258"/>
      <c r="I952" s="258"/>
      <c r="J952" s="251"/>
      <c r="K952" s="251"/>
      <c r="L952" s="251"/>
      <c r="M952" s="251"/>
      <c r="N952" s="251"/>
      <c r="O952" s="251"/>
      <c r="P952" s="251"/>
      <c r="Q952" s="251"/>
      <c r="R952" s="251"/>
      <c r="S952" s="251"/>
      <c r="T952" s="251"/>
      <c r="U952" s="251"/>
      <c r="V952" s="251"/>
      <c r="W952" s="251"/>
      <c r="X952" s="251"/>
      <c r="Y952" s="251"/>
      <c r="Z952" s="251"/>
    </row>
    <row r="953" ht="17.25" customHeight="1">
      <c r="A953" s="251"/>
      <c r="B953" s="251"/>
      <c r="C953" s="251"/>
      <c r="D953" s="251"/>
      <c r="E953" s="258"/>
      <c r="F953" s="258"/>
      <c r="G953" s="258"/>
      <c r="H953" s="258"/>
      <c r="I953" s="258"/>
      <c r="J953" s="251"/>
      <c r="K953" s="251"/>
      <c r="L953" s="251"/>
      <c r="M953" s="251"/>
      <c r="N953" s="251"/>
      <c r="O953" s="251"/>
      <c r="P953" s="251"/>
      <c r="Q953" s="251"/>
      <c r="R953" s="251"/>
      <c r="S953" s="251"/>
      <c r="T953" s="251"/>
      <c r="U953" s="251"/>
      <c r="V953" s="251"/>
      <c r="W953" s="251"/>
      <c r="X953" s="251"/>
      <c r="Y953" s="251"/>
      <c r="Z953" s="251"/>
    </row>
    <row r="954" ht="17.25" customHeight="1">
      <c r="A954" s="251"/>
      <c r="B954" s="251"/>
      <c r="C954" s="251"/>
      <c r="D954" s="251"/>
      <c r="E954" s="258"/>
      <c r="F954" s="258"/>
      <c r="G954" s="258"/>
      <c r="H954" s="258"/>
      <c r="I954" s="258"/>
      <c r="J954" s="251"/>
      <c r="K954" s="251"/>
      <c r="L954" s="251"/>
      <c r="M954" s="251"/>
      <c r="N954" s="251"/>
      <c r="O954" s="251"/>
      <c r="P954" s="251"/>
      <c r="Q954" s="251"/>
      <c r="R954" s="251"/>
      <c r="S954" s="251"/>
      <c r="T954" s="251"/>
      <c r="U954" s="251"/>
      <c r="V954" s="251"/>
      <c r="W954" s="251"/>
      <c r="X954" s="251"/>
      <c r="Y954" s="251"/>
      <c r="Z954" s="251"/>
    </row>
    <row r="955" ht="17.25" customHeight="1">
      <c r="A955" s="251"/>
      <c r="B955" s="251"/>
      <c r="C955" s="251"/>
      <c r="D955" s="251"/>
      <c r="E955" s="258"/>
      <c r="F955" s="258"/>
      <c r="G955" s="258"/>
      <c r="H955" s="258"/>
      <c r="I955" s="258"/>
      <c r="J955" s="251"/>
      <c r="K955" s="251"/>
      <c r="L955" s="251"/>
      <c r="M955" s="251"/>
      <c r="N955" s="251"/>
      <c r="O955" s="251"/>
      <c r="P955" s="251"/>
      <c r="Q955" s="251"/>
      <c r="R955" s="251"/>
      <c r="S955" s="251"/>
      <c r="T955" s="251"/>
      <c r="U955" s="251"/>
      <c r="V955" s="251"/>
      <c r="W955" s="251"/>
      <c r="X955" s="251"/>
      <c r="Y955" s="251"/>
      <c r="Z955" s="251"/>
    </row>
    <row r="956" ht="17.25" customHeight="1">
      <c r="A956" s="251"/>
      <c r="B956" s="251"/>
      <c r="C956" s="251"/>
      <c r="D956" s="251"/>
      <c r="E956" s="258"/>
      <c r="F956" s="258"/>
      <c r="G956" s="258"/>
      <c r="H956" s="258"/>
      <c r="I956" s="258"/>
      <c r="J956" s="251"/>
      <c r="K956" s="251"/>
      <c r="L956" s="251"/>
      <c r="M956" s="251"/>
      <c r="N956" s="251"/>
      <c r="O956" s="251"/>
      <c r="P956" s="251"/>
      <c r="Q956" s="251"/>
      <c r="R956" s="251"/>
      <c r="S956" s="251"/>
      <c r="T956" s="251"/>
      <c r="U956" s="251"/>
      <c r="V956" s="251"/>
      <c r="W956" s="251"/>
      <c r="X956" s="251"/>
      <c r="Y956" s="251"/>
      <c r="Z956" s="251"/>
    </row>
    <row r="957" ht="17.25" customHeight="1">
      <c r="A957" s="251"/>
      <c r="B957" s="251"/>
      <c r="C957" s="251"/>
      <c r="D957" s="251"/>
      <c r="E957" s="258"/>
      <c r="F957" s="258"/>
      <c r="G957" s="258"/>
      <c r="H957" s="258"/>
      <c r="I957" s="258"/>
      <c r="J957" s="251"/>
      <c r="K957" s="251"/>
      <c r="L957" s="251"/>
      <c r="M957" s="251"/>
      <c r="N957" s="251"/>
      <c r="O957" s="251"/>
      <c r="P957" s="251"/>
      <c r="Q957" s="251"/>
      <c r="R957" s="251"/>
      <c r="S957" s="251"/>
      <c r="T957" s="251"/>
      <c r="U957" s="251"/>
      <c r="V957" s="251"/>
      <c r="W957" s="251"/>
      <c r="X957" s="251"/>
      <c r="Y957" s="251"/>
      <c r="Z957" s="251"/>
    </row>
    <row r="958" ht="17.25" customHeight="1">
      <c r="A958" s="251"/>
      <c r="B958" s="251"/>
      <c r="C958" s="251"/>
      <c r="D958" s="251"/>
      <c r="E958" s="258"/>
      <c r="F958" s="258"/>
      <c r="G958" s="258"/>
      <c r="H958" s="258"/>
      <c r="I958" s="258"/>
      <c r="J958" s="251"/>
      <c r="K958" s="251"/>
      <c r="L958" s="251"/>
      <c r="M958" s="251"/>
      <c r="N958" s="251"/>
      <c r="O958" s="251"/>
      <c r="P958" s="251"/>
      <c r="Q958" s="251"/>
      <c r="R958" s="251"/>
      <c r="S958" s="251"/>
      <c r="T958" s="251"/>
      <c r="U958" s="251"/>
      <c r="V958" s="251"/>
      <c r="W958" s="251"/>
      <c r="X958" s="251"/>
      <c r="Y958" s="251"/>
      <c r="Z958" s="251"/>
    </row>
    <row r="959" ht="17.25" customHeight="1">
      <c r="A959" s="251"/>
      <c r="B959" s="251"/>
      <c r="C959" s="251"/>
      <c r="D959" s="251"/>
      <c r="E959" s="258"/>
      <c r="F959" s="258"/>
      <c r="G959" s="258"/>
      <c r="H959" s="258"/>
      <c r="I959" s="258"/>
      <c r="J959" s="251"/>
      <c r="K959" s="251"/>
      <c r="L959" s="251"/>
      <c r="M959" s="251"/>
      <c r="N959" s="251"/>
      <c r="O959" s="251"/>
      <c r="P959" s="251"/>
      <c r="Q959" s="251"/>
      <c r="R959" s="251"/>
      <c r="S959" s="251"/>
      <c r="T959" s="251"/>
      <c r="U959" s="251"/>
      <c r="V959" s="251"/>
      <c r="W959" s="251"/>
      <c r="X959" s="251"/>
      <c r="Y959" s="251"/>
      <c r="Z959" s="251"/>
    </row>
    <row r="960" ht="17.25" customHeight="1">
      <c r="A960" s="251"/>
      <c r="B960" s="251"/>
      <c r="C960" s="251"/>
      <c r="D960" s="251"/>
      <c r="E960" s="258"/>
      <c r="F960" s="258"/>
      <c r="G960" s="258"/>
      <c r="H960" s="258"/>
      <c r="I960" s="258"/>
      <c r="J960" s="251"/>
      <c r="K960" s="251"/>
      <c r="L960" s="251"/>
      <c r="M960" s="251"/>
      <c r="N960" s="251"/>
      <c r="O960" s="251"/>
      <c r="P960" s="251"/>
      <c r="Q960" s="251"/>
      <c r="R960" s="251"/>
      <c r="S960" s="251"/>
      <c r="T960" s="251"/>
      <c r="U960" s="251"/>
      <c r="V960" s="251"/>
      <c r="W960" s="251"/>
      <c r="X960" s="251"/>
      <c r="Y960" s="251"/>
      <c r="Z960" s="251"/>
    </row>
    <row r="961" ht="17.25" customHeight="1">
      <c r="A961" s="251"/>
      <c r="B961" s="251"/>
      <c r="C961" s="251"/>
      <c r="D961" s="251"/>
      <c r="E961" s="258"/>
      <c r="F961" s="258"/>
      <c r="G961" s="258"/>
      <c r="H961" s="258"/>
      <c r="I961" s="258"/>
      <c r="J961" s="251"/>
      <c r="K961" s="251"/>
      <c r="L961" s="251"/>
      <c r="M961" s="251"/>
      <c r="N961" s="251"/>
      <c r="O961" s="251"/>
      <c r="P961" s="251"/>
      <c r="Q961" s="251"/>
      <c r="R961" s="251"/>
      <c r="S961" s="251"/>
      <c r="T961" s="251"/>
      <c r="U961" s="251"/>
      <c r="V961" s="251"/>
      <c r="W961" s="251"/>
      <c r="X961" s="251"/>
      <c r="Y961" s="251"/>
      <c r="Z961" s="251"/>
    </row>
    <row r="962" ht="17.25" customHeight="1">
      <c r="A962" s="251"/>
      <c r="B962" s="251"/>
      <c r="C962" s="251"/>
      <c r="D962" s="251"/>
      <c r="E962" s="258"/>
      <c r="F962" s="258"/>
      <c r="G962" s="258"/>
      <c r="H962" s="258"/>
      <c r="I962" s="258"/>
      <c r="J962" s="251"/>
      <c r="K962" s="251"/>
      <c r="L962" s="251"/>
      <c r="M962" s="251"/>
      <c r="N962" s="251"/>
      <c r="O962" s="251"/>
      <c r="P962" s="251"/>
      <c r="Q962" s="251"/>
      <c r="R962" s="251"/>
      <c r="S962" s="251"/>
      <c r="T962" s="251"/>
      <c r="U962" s="251"/>
      <c r="V962" s="251"/>
      <c r="W962" s="251"/>
      <c r="X962" s="251"/>
      <c r="Y962" s="251"/>
      <c r="Z962" s="251"/>
    </row>
    <row r="963" ht="17.25" customHeight="1">
      <c r="A963" s="251"/>
      <c r="B963" s="251"/>
      <c r="C963" s="251"/>
      <c r="D963" s="251"/>
      <c r="E963" s="258"/>
      <c r="F963" s="258"/>
      <c r="G963" s="258"/>
      <c r="H963" s="258"/>
      <c r="I963" s="258"/>
      <c r="J963" s="251"/>
      <c r="K963" s="251"/>
      <c r="L963" s="251"/>
      <c r="M963" s="251"/>
      <c r="N963" s="251"/>
      <c r="O963" s="251"/>
      <c r="P963" s="251"/>
      <c r="Q963" s="251"/>
      <c r="R963" s="251"/>
      <c r="S963" s="251"/>
      <c r="T963" s="251"/>
      <c r="U963" s="251"/>
      <c r="V963" s="251"/>
      <c r="W963" s="251"/>
      <c r="X963" s="251"/>
      <c r="Y963" s="251"/>
      <c r="Z963" s="251"/>
    </row>
    <row r="964" ht="17.25" customHeight="1">
      <c r="A964" s="251"/>
      <c r="B964" s="251"/>
      <c r="C964" s="251"/>
      <c r="D964" s="251"/>
      <c r="E964" s="258"/>
      <c r="F964" s="258"/>
      <c r="G964" s="258"/>
      <c r="H964" s="258"/>
      <c r="I964" s="258"/>
      <c r="J964" s="251"/>
      <c r="K964" s="251"/>
      <c r="L964" s="251"/>
      <c r="M964" s="251"/>
      <c r="N964" s="251"/>
      <c r="O964" s="251"/>
      <c r="P964" s="251"/>
      <c r="Q964" s="251"/>
      <c r="R964" s="251"/>
      <c r="S964" s="251"/>
      <c r="T964" s="251"/>
      <c r="U964" s="251"/>
      <c r="V964" s="251"/>
      <c r="W964" s="251"/>
      <c r="X964" s="251"/>
      <c r="Y964" s="251"/>
      <c r="Z964" s="251"/>
    </row>
    <row r="965" ht="17.25" customHeight="1">
      <c r="A965" s="251"/>
      <c r="B965" s="251"/>
      <c r="C965" s="251"/>
      <c r="D965" s="251"/>
      <c r="E965" s="258"/>
      <c r="F965" s="258"/>
      <c r="G965" s="258"/>
      <c r="H965" s="258"/>
      <c r="I965" s="258"/>
      <c r="J965" s="251"/>
      <c r="K965" s="251"/>
      <c r="L965" s="251"/>
      <c r="M965" s="251"/>
      <c r="N965" s="251"/>
      <c r="O965" s="251"/>
      <c r="P965" s="251"/>
      <c r="Q965" s="251"/>
      <c r="R965" s="251"/>
      <c r="S965" s="251"/>
      <c r="T965" s="251"/>
      <c r="U965" s="251"/>
      <c r="V965" s="251"/>
      <c r="W965" s="251"/>
      <c r="X965" s="251"/>
      <c r="Y965" s="251"/>
      <c r="Z965" s="251"/>
    </row>
    <row r="966" ht="17.25" customHeight="1">
      <c r="A966" s="251"/>
      <c r="B966" s="251"/>
      <c r="C966" s="251"/>
      <c r="D966" s="251"/>
      <c r="E966" s="258"/>
      <c r="F966" s="258"/>
      <c r="G966" s="258"/>
      <c r="H966" s="258"/>
      <c r="I966" s="258"/>
      <c r="J966" s="251"/>
      <c r="K966" s="251"/>
      <c r="L966" s="251"/>
      <c r="M966" s="251"/>
      <c r="N966" s="251"/>
      <c r="O966" s="251"/>
      <c r="P966" s="251"/>
      <c r="Q966" s="251"/>
      <c r="R966" s="251"/>
      <c r="S966" s="251"/>
      <c r="T966" s="251"/>
      <c r="U966" s="251"/>
      <c r="V966" s="251"/>
      <c r="W966" s="251"/>
      <c r="X966" s="251"/>
      <c r="Y966" s="251"/>
      <c r="Z966" s="251"/>
    </row>
    <row r="967" ht="17.25" customHeight="1">
      <c r="A967" s="251"/>
      <c r="B967" s="251"/>
      <c r="C967" s="251"/>
      <c r="D967" s="251"/>
      <c r="E967" s="258"/>
      <c r="F967" s="258"/>
      <c r="G967" s="258"/>
      <c r="H967" s="258"/>
      <c r="I967" s="258"/>
      <c r="J967" s="251"/>
      <c r="K967" s="251"/>
      <c r="L967" s="251"/>
      <c r="M967" s="251"/>
      <c r="N967" s="251"/>
      <c r="O967" s="251"/>
      <c r="P967" s="251"/>
      <c r="Q967" s="251"/>
      <c r="R967" s="251"/>
      <c r="S967" s="251"/>
      <c r="T967" s="251"/>
      <c r="U967" s="251"/>
      <c r="V967" s="251"/>
      <c r="W967" s="251"/>
      <c r="X967" s="251"/>
      <c r="Y967" s="251"/>
      <c r="Z967" s="251"/>
    </row>
    <row r="968" ht="17.25" customHeight="1">
      <c r="A968" s="251"/>
      <c r="B968" s="251"/>
      <c r="C968" s="251"/>
      <c r="D968" s="251"/>
      <c r="E968" s="258"/>
      <c r="F968" s="258"/>
      <c r="G968" s="258"/>
      <c r="H968" s="258"/>
      <c r="I968" s="258"/>
      <c r="J968" s="251"/>
      <c r="K968" s="251"/>
      <c r="L968" s="251"/>
      <c r="M968" s="251"/>
      <c r="N968" s="251"/>
      <c r="O968" s="251"/>
      <c r="P968" s="251"/>
      <c r="Q968" s="251"/>
      <c r="R968" s="251"/>
      <c r="S968" s="251"/>
      <c r="T968" s="251"/>
      <c r="U968" s="251"/>
      <c r="V968" s="251"/>
      <c r="W968" s="251"/>
      <c r="X968" s="251"/>
      <c r="Y968" s="251"/>
      <c r="Z968" s="251"/>
    </row>
    <row r="969" ht="17.25" customHeight="1">
      <c r="A969" s="251"/>
      <c r="B969" s="251"/>
      <c r="C969" s="251"/>
      <c r="D969" s="251"/>
      <c r="E969" s="258"/>
      <c r="F969" s="258"/>
      <c r="G969" s="258"/>
      <c r="H969" s="258"/>
      <c r="I969" s="258"/>
      <c r="J969" s="251"/>
      <c r="K969" s="251"/>
      <c r="L969" s="251"/>
      <c r="M969" s="251"/>
      <c r="N969" s="251"/>
      <c r="O969" s="251"/>
      <c r="P969" s="251"/>
      <c r="Q969" s="251"/>
      <c r="R969" s="251"/>
      <c r="S969" s="251"/>
      <c r="T969" s="251"/>
      <c r="U969" s="251"/>
      <c r="V969" s="251"/>
      <c r="W969" s="251"/>
      <c r="X969" s="251"/>
      <c r="Y969" s="251"/>
      <c r="Z969" s="251"/>
    </row>
    <row r="970" ht="17.25" customHeight="1">
      <c r="A970" s="251"/>
      <c r="B970" s="251"/>
      <c r="C970" s="251"/>
      <c r="D970" s="251"/>
      <c r="E970" s="258"/>
      <c r="F970" s="258"/>
      <c r="G970" s="258"/>
      <c r="H970" s="258"/>
      <c r="I970" s="258"/>
      <c r="J970" s="251"/>
      <c r="K970" s="251"/>
      <c r="L970" s="251"/>
      <c r="M970" s="251"/>
      <c r="N970" s="251"/>
      <c r="O970" s="251"/>
      <c r="P970" s="251"/>
      <c r="Q970" s="251"/>
      <c r="R970" s="251"/>
      <c r="S970" s="251"/>
      <c r="T970" s="251"/>
      <c r="U970" s="251"/>
      <c r="V970" s="251"/>
      <c r="W970" s="251"/>
      <c r="X970" s="251"/>
      <c r="Y970" s="251"/>
      <c r="Z970" s="251"/>
    </row>
    <row r="971" ht="17.25" customHeight="1">
      <c r="A971" s="251"/>
      <c r="B971" s="251"/>
      <c r="C971" s="251"/>
      <c r="D971" s="251"/>
      <c r="E971" s="258"/>
      <c r="F971" s="258"/>
      <c r="G971" s="258"/>
      <c r="H971" s="258"/>
      <c r="I971" s="258"/>
      <c r="J971" s="251"/>
      <c r="K971" s="251"/>
      <c r="L971" s="251"/>
      <c r="M971" s="251"/>
      <c r="N971" s="251"/>
      <c r="O971" s="251"/>
      <c r="P971" s="251"/>
      <c r="Q971" s="251"/>
      <c r="R971" s="251"/>
      <c r="S971" s="251"/>
      <c r="T971" s="251"/>
      <c r="U971" s="251"/>
      <c r="V971" s="251"/>
      <c r="W971" s="251"/>
      <c r="X971" s="251"/>
      <c r="Y971" s="251"/>
      <c r="Z971" s="251"/>
    </row>
    <row r="972" ht="17.25" customHeight="1">
      <c r="A972" s="251"/>
      <c r="B972" s="251"/>
      <c r="C972" s="251"/>
      <c r="D972" s="251"/>
      <c r="E972" s="258"/>
      <c r="F972" s="258"/>
      <c r="G972" s="258"/>
      <c r="H972" s="258"/>
      <c r="I972" s="258"/>
      <c r="J972" s="251"/>
      <c r="K972" s="251"/>
      <c r="L972" s="251"/>
      <c r="M972" s="251"/>
      <c r="N972" s="251"/>
      <c r="O972" s="251"/>
      <c r="P972" s="251"/>
      <c r="Q972" s="251"/>
      <c r="R972" s="251"/>
      <c r="S972" s="251"/>
      <c r="T972" s="251"/>
      <c r="U972" s="251"/>
      <c r="V972" s="251"/>
      <c r="W972" s="251"/>
      <c r="X972" s="251"/>
      <c r="Y972" s="251"/>
      <c r="Z972" s="251"/>
    </row>
    <row r="973" ht="17.25" customHeight="1">
      <c r="A973" s="251"/>
      <c r="B973" s="251"/>
      <c r="C973" s="251"/>
      <c r="D973" s="251"/>
      <c r="E973" s="258"/>
      <c r="F973" s="258"/>
      <c r="G973" s="258"/>
      <c r="H973" s="258"/>
      <c r="I973" s="258"/>
      <c r="J973" s="251"/>
      <c r="K973" s="251"/>
      <c r="L973" s="251"/>
      <c r="M973" s="251"/>
      <c r="N973" s="251"/>
      <c r="O973" s="251"/>
      <c r="P973" s="251"/>
      <c r="Q973" s="251"/>
      <c r="R973" s="251"/>
      <c r="S973" s="251"/>
      <c r="T973" s="251"/>
      <c r="U973" s="251"/>
      <c r="V973" s="251"/>
      <c r="W973" s="251"/>
      <c r="X973" s="251"/>
      <c r="Y973" s="251"/>
      <c r="Z973" s="251"/>
    </row>
    <row r="974" ht="17.25" customHeight="1">
      <c r="A974" s="251"/>
      <c r="B974" s="251"/>
      <c r="C974" s="251"/>
      <c r="D974" s="251"/>
      <c r="E974" s="258"/>
      <c r="F974" s="258"/>
      <c r="G974" s="258"/>
      <c r="H974" s="258"/>
      <c r="I974" s="258"/>
      <c r="J974" s="251"/>
      <c r="K974" s="251"/>
      <c r="L974" s="251"/>
      <c r="M974" s="251"/>
      <c r="N974" s="251"/>
      <c r="O974" s="251"/>
      <c r="P974" s="251"/>
      <c r="Q974" s="251"/>
      <c r="R974" s="251"/>
      <c r="S974" s="251"/>
      <c r="T974" s="251"/>
      <c r="U974" s="251"/>
      <c r="V974" s="251"/>
      <c r="W974" s="251"/>
      <c r="X974" s="251"/>
      <c r="Y974" s="251"/>
      <c r="Z974" s="251"/>
    </row>
    <row r="975" ht="17.25" customHeight="1">
      <c r="A975" s="251"/>
      <c r="B975" s="251"/>
      <c r="C975" s="251"/>
      <c r="D975" s="251"/>
      <c r="E975" s="258"/>
      <c r="F975" s="258"/>
      <c r="G975" s="258"/>
      <c r="H975" s="258"/>
      <c r="I975" s="258"/>
      <c r="J975" s="251"/>
      <c r="K975" s="251"/>
      <c r="L975" s="251"/>
      <c r="M975" s="251"/>
      <c r="N975" s="251"/>
      <c r="O975" s="251"/>
      <c r="P975" s="251"/>
      <c r="Q975" s="251"/>
      <c r="R975" s="251"/>
      <c r="S975" s="251"/>
      <c r="T975" s="251"/>
      <c r="U975" s="251"/>
      <c r="V975" s="251"/>
      <c r="W975" s="251"/>
      <c r="X975" s="251"/>
      <c r="Y975" s="251"/>
      <c r="Z975" s="251"/>
    </row>
    <row r="976" ht="17.25" customHeight="1">
      <c r="A976" s="251"/>
      <c r="B976" s="251"/>
      <c r="C976" s="251"/>
      <c r="D976" s="251"/>
      <c r="E976" s="258"/>
      <c r="F976" s="258"/>
      <c r="G976" s="258"/>
      <c r="H976" s="258"/>
      <c r="I976" s="258"/>
      <c r="J976" s="251"/>
      <c r="K976" s="251"/>
      <c r="L976" s="251"/>
      <c r="M976" s="251"/>
      <c r="N976" s="251"/>
      <c r="O976" s="251"/>
      <c r="P976" s="251"/>
      <c r="Q976" s="251"/>
      <c r="R976" s="251"/>
      <c r="S976" s="251"/>
      <c r="T976" s="251"/>
      <c r="U976" s="251"/>
      <c r="V976" s="251"/>
      <c r="W976" s="251"/>
      <c r="X976" s="251"/>
      <c r="Y976" s="251"/>
      <c r="Z976" s="251"/>
    </row>
    <row r="977" ht="17.25" customHeight="1">
      <c r="A977" s="251"/>
      <c r="B977" s="251"/>
      <c r="C977" s="251"/>
      <c r="D977" s="251"/>
      <c r="E977" s="258"/>
      <c r="F977" s="258"/>
      <c r="G977" s="258"/>
      <c r="H977" s="258"/>
      <c r="I977" s="258"/>
      <c r="J977" s="251"/>
      <c r="K977" s="251"/>
      <c r="L977" s="251"/>
      <c r="M977" s="251"/>
      <c r="N977" s="251"/>
      <c r="O977" s="251"/>
      <c r="P977" s="251"/>
      <c r="Q977" s="251"/>
      <c r="R977" s="251"/>
      <c r="S977" s="251"/>
      <c r="T977" s="251"/>
      <c r="U977" s="251"/>
      <c r="V977" s="251"/>
      <c r="W977" s="251"/>
      <c r="X977" s="251"/>
      <c r="Y977" s="251"/>
      <c r="Z977" s="251"/>
    </row>
    <row r="978" ht="17.25" customHeight="1">
      <c r="A978" s="251"/>
      <c r="B978" s="251"/>
      <c r="C978" s="251"/>
      <c r="D978" s="251"/>
      <c r="E978" s="258"/>
      <c r="F978" s="258"/>
      <c r="G978" s="258"/>
      <c r="H978" s="258"/>
      <c r="I978" s="258"/>
      <c r="J978" s="251"/>
      <c r="K978" s="251"/>
      <c r="L978" s="251"/>
      <c r="M978" s="251"/>
      <c r="N978" s="251"/>
      <c r="O978" s="251"/>
      <c r="P978" s="251"/>
      <c r="Q978" s="251"/>
      <c r="R978" s="251"/>
      <c r="S978" s="251"/>
      <c r="T978" s="251"/>
      <c r="U978" s="251"/>
      <c r="V978" s="251"/>
      <c r="W978" s="251"/>
      <c r="X978" s="251"/>
      <c r="Y978" s="251"/>
      <c r="Z978" s="251"/>
    </row>
    <row r="979" ht="17.25" customHeight="1">
      <c r="A979" s="251"/>
      <c r="B979" s="251"/>
      <c r="C979" s="251"/>
      <c r="D979" s="251"/>
      <c r="E979" s="258"/>
      <c r="F979" s="258"/>
      <c r="G979" s="258"/>
      <c r="H979" s="258"/>
      <c r="I979" s="258"/>
      <c r="J979" s="251"/>
      <c r="K979" s="251"/>
      <c r="L979" s="251"/>
      <c r="M979" s="251"/>
      <c r="N979" s="251"/>
      <c r="O979" s="251"/>
      <c r="P979" s="251"/>
      <c r="Q979" s="251"/>
      <c r="R979" s="251"/>
      <c r="S979" s="251"/>
      <c r="T979" s="251"/>
      <c r="U979" s="251"/>
      <c r="V979" s="251"/>
      <c r="W979" s="251"/>
      <c r="X979" s="251"/>
      <c r="Y979" s="251"/>
      <c r="Z979" s="251"/>
    </row>
    <row r="980" ht="17.25" customHeight="1">
      <c r="A980" s="251"/>
      <c r="B980" s="251"/>
      <c r="C980" s="251"/>
      <c r="D980" s="251"/>
      <c r="E980" s="258"/>
      <c r="F980" s="258"/>
      <c r="G980" s="258"/>
      <c r="H980" s="258"/>
      <c r="I980" s="258"/>
      <c r="J980" s="251"/>
      <c r="K980" s="251"/>
      <c r="L980" s="251"/>
      <c r="M980" s="251"/>
      <c r="N980" s="251"/>
      <c r="O980" s="251"/>
      <c r="P980" s="251"/>
      <c r="Q980" s="251"/>
      <c r="R980" s="251"/>
      <c r="S980" s="251"/>
      <c r="T980" s="251"/>
      <c r="U980" s="251"/>
      <c r="V980" s="251"/>
      <c r="W980" s="251"/>
      <c r="X980" s="251"/>
      <c r="Y980" s="251"/>
      <c r="Z980" s="251"/>
    </row>
    <row r="981" ht="17.25" customHeight="1">
      <c r="A981" s="251"/>
      <c r="B981" s="251"/>
      <c r="C981" s="251"/>
      <c r="D981" s="251"/>
      <c r="E981" s="258"/>
      <c r="F981" s="258"/>
      <c r="G981" s="258"/>
      <c r="H981" s="258"/>
      <c r="I981" s="258"/>
      <c r="J981" s="251"/>
      <c r="K981" s="251"/>
      <c r="L981" s="251"/>
      <c r="M981" s="251"/>
      <c r="N981" s="251"/>
      <c r="O981" s="251"/>
      <c r="P981" s="251"/>
      <c r="Q981" s="251"/>
      <c r="R981" s="251"/>
      <c r="S981" s="251"/>
      <c r="T981" s="251"/>
      <c r="U981" s="251"/>
      <c r="V981" s="251"/>
      <c r="W981" s="251"/>
      <c r="X981" s="251"/>
      <c r="Y981" s="251"/>
      <c r="Z981" s="251"/>
    </row>
    <row r="982" ht="17.25" customHeight="1">
      <c r="A982" s="251"/>
      <c r="B982" s="251"/>
      <c r="C982" s="251"/>
      <c r="D982" s="251"/>
      <c r="E982" s="258"/>
      <c r="F982" s="258"/>
      <c r="G982" s="258"/>
      <c r="H982" s="258"/>
      <c r="I982" s="258"/>
      <c r="J982" s="251"/>
      <c r="K982" s="251"/>
      <c r="L982" s="251"/>
      <c r="M982" s="251"/>
      <c r="N982" s="251"/>
      <c r="O982" s="251"/>
      <c r="P982" s="251"/>
      <c r="Q982" s="251"/>
      <c r="R982" s="251"/>
      <c r="S982" s="251"/>
      <c r="T982" s="251"/>
      <c r="U982" s="251"/>
      <c r="V982" s="251"/>
      <c r="W982" s="251"/>
      <c r="X982" s="251"/>
      <c r="Y982" s="251"/>
      <c r="Z982" s="251"/>
    </row>
    <row r="983" ht="17.25" customHeight="1">
      <c r="A983" s="251"/>
      <c r="B983" s="251"/>
      <c r="C983" s="251"/>
      <c r="D983" s="251"/>
      <c r="E983" s="258"/>
      <c r="F983" s="258"/>
      <c r="G983" s="258"/>
      <c r="H983" s="258"/>
      <c r="I983" s="258"/>
      <c r="J983" s="251"/>
      <c r="K983" s="251"/>
      <c r="L983" s="251"/>
      <c r="M983" s="251"/>
      <c r="N983" s="251"/>
      <c r="O983" s="251"/>
      <c r="P983" s="251"/>
      <c r="Q983" s="251"/>
      <c r="R983" s="251"/>
      <c r="S983" s="251"/>
      <c r="T983" s="251"/>
      <c r="U983" s="251"/>
      <c r="V983" s="251"/>
      <c r="W983" s="251"/>
      <c r="X983" s="251"/>
      <c r="Y983" s="251"/>
      <c r="Z983" s="251"/>
    </row>
    <row r="984" ht="17.25" customHeight="1">
      <c r="A984" s="251"/>
      <c r="B984" s="251"/>
      <c r="C984" s="251"/>
      <c r="D984" s="251"/>
      <c r="E984" s="258"/>
      <c r="F984" s="258"/>
      <c r="G984" s="258"/>
      <c r="H984" s="258"/>
      <c r="I984" s="258"/>
      <c r="J984" s="251"/>
      <c r="K984" s="251"/>
      <c r="L984" s="251"/>
      <c r="M984" s="251"/>
      <c r="N984" s="251"/>
      <c r="O984" s="251"/>
      <c r="P984" s="251"/>
      <c r="Q984" s="251"/>
      <c r="R984" s="251"/>
      <c r="S984" s="251"/>
      <c r="T984" s="251"/>
      <c r="U984" s="251"/>
      <c r="V984" s="251"/>
      <c r="W984" s="251"/>
      <c r="X984" s="251"/>
      <c r="Y984" s="251"/>
      <c r="Z984" s="251"/>
    </row>
    <row r="985" ht="17.25" customHeight="1">
      <c r="A985" s="251"/>
      <c r="B985" s="251"/>
      <c r="C985" s="251"/>
      <c r="D985" s="251"/>
      <c r="E985" s="258"/>
      <c r="F985" s="258"/>
      <c r="G985" s="258"/>
      <c r="H985" s="258"/>
      <c r="I985" s="258"/>
      <c r="J985" s="251"/>
      <c r="K985" s="251"/>
      <c r="L985" s="251"/>
      <c r="M985" s="251"/>
      <c r="N985" s="251"/>
      <c r="O985" s="251"/>
      <c r="P985" s="251"/>
      <c r="Q985" s="251"/>
      <c r="R985" s="251"/>
      <c r="S985" s="251"/>
      <c r="T985" s="251"/>
      <c r="U985" s="251"/>
      <c r="V985" s="251"/>
      <c r="W985" s="251"/>
      <c r="X985" s="251"/>
      <c r="Y985" s="251"/>
      <c r="Z985" s="251"/>
    </row>
    <row r="986" ht="17.25" customHeight="1">
      <c r="A986" s="251"/>
      <c r="B986" s="251"/>
      <c r="C986" s="251"/>
      <c r="D986" s="251"/>
      <c r="E986" s="258"/>
      <c r="F986" s="258"/>
      <c r="G986" s="258"/>
      <c r="H986" s="258"/>
      <c r="I986" s="258"/>
      <c r="J986" s="251"/>
      <c r="K986" s="251"/>
      <c r="L986" s="251"/>
      <c r="M986" s="251"/>
      <c r="N986" s="251"/>
      <c r="O986" s="251"/>
      <c r="P986" s="251"/>
      <c r="Q986" s="251"/>
      <c r="R986" s="251"/>
      <c r="S986" s="251"/>
      <c r="T986" s="251"/>
      <c r="U986" s="251"/>
      <c r="V986" s="251"/>
      <c r="W986" s="251"/>
      <c r="X986" s="251"/>
      <c r="Y986" s="251"/>
      <c r="Z986" s="251"/>
    </row>
    <row r="987" ht="17.25" customHeight="1">
      <c r="A987" s="251"/>
      <c r="B987" s="251"/>
      <c r="C987" s="251"/>
      <c r="D987" s="251"/>
      <c r="E987" s="258"/>
      <c r="F987" s="258"/>
      <c r="G987" s="258"/>
      <c r="H987" s="258"/>
      <c r="I987" s="258"/>
      <c r="J987" s="251"/>
      <c r="K987" s="251"/>
      <c r="L987" s="251"/>
      <c r="M987" s="251"/>
      <c r="N987" s="251"/>
      <c r="O987" s="251"/>
      <c r="P987" s="251"/>
      <c r="Q987" s="251"/>
      <c r="R987" s="251"/>
      <c r="S987" s="251"/>
      <c r="T987" s="251"/>
      <c r="U987" s="251"/>
      <c r="V987" s="251"/>
      <c r="W987" s="251"/>
      <c r="X987" s="251"/>
      <c r="Y987" s="251"/>
      <c r="Z987" s="251"/>
    </row>
    <row r="988" ht="17.25" customHeight="1">
      <c r="A988" s="251"/>
      <c r="B988" s="251"/>
      <c r="C988" s="251"/>
      <c r="D988" s="251"/>
      <c r="E988" s="258"/>
      <c r="F988" s="258"/>
      <c r="G988" s="258"/>
      <c r="H988" s="258"/>
      <c r="I988" s="258"/>
      <c r="J988" s="251"/>
      <c r="K988" s="251"/>
      <c r="L988" s="251"/>
      <c r="M988" s="251"/>
      <c r="N988" s="251"/>
      <c r="O988" s="251"/>
      <c r="P988" s="251"/>
      <c r="Q988" s="251"/>
      <c r="R988" s="251"/>
      <c r="S988" s="251"/>
      <c r="T988" s="251"/>
      <c r="U988" s="251"/>
      <c r="V988" s="251"/>
      <c r="W988" s="251"/>
      <c r="X988" s="251"/>
      <c r="Y988" s="251"/>
      <c r="Z988" s="251"/>
    </row>
    <row r="989" ht="17.25" customHeight="1">
      <c r="A989" s="251"/>
      <c r="B989" s="251"/>
      <c r="C989" s="251"/>
      <c r="D989" s="251"/>
      <c r="E989" s="258"/>
      <c r="F989" s="258"/>
      <c r="G989" s="258"/>
      <c r="H989" s="258"/>
      <c r="I989" s="258"/>
      <c r="J989" s="251"/>
      <c r="K989" s="251"/>
      <c r="L989" s="251"/>
      <c r="M989" s="251"/>
      <c r="N989" s="251"/>
      <c r="O989" s="251"/>
      <c r="P989" s="251"/>
      <c r="Q989" s="251"/>
      <c r="R989" s="251"/>
      <c r="S989" s="251"/>
      <c r="T989" s="251"/>
      <c r="U989" s="251"/>
      <c r="V989" s="251"/>
      <c r="W989" s="251"/>
      <c r="X989" s="251"/>
      <c r="Y989" s="251"/>
      <c r="Z989" s="251"/>
    </row>
    <row r="990" ht="17.25" customHeight="1">
      <c r="A990" s="251"/>
      <c r="B990" s="251"/>
      <c r="C990" s="251"/>
      <c r="D990" s="251"/>
      <c r="E990" s="258"/>
      <c r="F990" s="258"/>
      <c r="G990" s="258"/>
      <c r="H990" s="258"/>
      <c r="I990" s="258"/>
      <c r="J990" s="251"/>
      <c r="K990" s="251"/>
      <c r="L990" s="251"/>
      <c r="M990" s="251"/>
      <c r="N990" s="251"/>
      <c r="O990" s="251"/>
      <c r="P990" s="251"/>
      <c r="Q990" s="251"/>
      <c r="R990" s="251"/>
      <c r="S990" s="251"/>
      <c r="T990" s="251"/>
      <c r="U990" s="251"/>
      <c r="V990" s="251"/>
      <c r="W990" s="251"/>
      <c r="X990" s="251"/>
      <c r="Y990" s="251"/>
      <c r="Z990" s="251"/>
    </row>
    <row r="991" ht="17.25" customHeight="1">
      <c r="A991" s="251"/>
      <c r="B991" s="251"/>
      <c r="C991" s="251"/>
      <c r="D991" s="251"/>
      <c r="E991" s="258"/>
      <c r="F991" s="258"/>
      <c r="G991" s="258"/>
      <c r="H991" s="258"/>
      <c r="I991" s="258"/>
      <c r="J991" s="251"/>
      <c r="K991" s="251"/>
      <c r="L991" s="251"/>
      <c r="M991" s="251"/>
      <c r="N991" s="251"/>
      <c r="O991" s="251"/>
      <c r="P991" s="251"/>
      <c r="Q991" s="251"/>
      <c r="R991" s="251"/>
      <c r="S991" s="251"/>
      <c r="T991" s="251"/>
      <c r="U991" s="251"/>
      <c r="V991" s="251"/>
      <c r="W991" s="251"/>
      <c r="X991" s="251"/>
      <c r="Y991" s="251"/>
      <c r="Z991" s="251"/>
    </row>
    <row r="992" ht="17.25" customHeight="1">
      <c r="A992" s="251"/>
      <c r="B992" s="251"/>
      <c r="C992" s="251"/>
      <c r="D992" s="251"/>
      <c r="E992" s="258"/>
      <c r="F992" s="258"/>
      <c r="G992" s="258"/>
      <c r="H992" s="258"/>
      <c r="I992" s="258"/>
      <c r="J992" s="251"/>
      <c r="K992" s="251"/>
      <c r="L992" s="251"/>
      <c r="M992" s="251"/>
      <c r="N992" s="251"/>
      <c r="O992" s="251"/>
      <c r="P992" s="251"/>
      <c r="Q992" s="251"/>
      <c r="R992" s="251"/>
      <c r="S992" s="251"/>
      <c r="T992" s="251"/>
      <c r="U992" s="251"/>
      <c r="V992" s="251"/>
      <c r="W992" s="251"/>
      <c r="X992" s="251"/>
      <c r="Y992" s="251"/>
      <c r="Z992" s="251"/>
    </row>
    <row r="993" ht="17.25" customHeight="1">
      <c r="A993" s="251"/>
      <c r="B993" s="251"/>
      <c r="C993" s="251"/>
      <c r="D993" s="251"/>
      <c r="E993" s="258"/>
      <c r="F993" s="258"/>
      <c r="G993" s="258"/>
      <c r="H993" s="258"/>
      <c r="I993" s="258"/>
      <c r="J993" s="251"/>
      <c r="K993" s="251"/>
      <c r="L993" s="251"/>
      <c r="M993" s="251"/>
      <c r="N993" s="251"/>
      <c r="O993" s="251"/>
      <c r="P993" s="251"/>
      <c r="Q993" s="251"/>
      <c r="R993" s="251"/>
      <c r="S993" s="251"/>
      <c r="T993" s="251"/>
      <c r="U993" s="251"/>
      <c r="V993" s="251"/>
      <c r="W993" s="251"/>
      <c r="X993" s="251"/>
      <c r="Y993" s="251"/>
      <c r="Z993" s="251"/>
    </row>
    <row r="994" ht="17.25" customHeight="1">
      <c r="A994" s="251"/>
      <c r="B994" s="251"/>
      <c r="C994" s="251"/>
      <c r="D994" s="251"/>
      <c r="E994" s="258"/>
      <c r="F994" s="258"/>
      <c r="G994" s="258"/>
      <c r="H994" s="258"/>
      <c r="I994" s="258"/>
      <c r="J994" s="251"/>
      <c r="K994" s="251"/>
      <c r="L994" s="251"/>
      <c r="M994" s="251"/>
      <c r="N994" s="251"/>
      <c r="O994" s="251"/>
      <c r="P994" s="251"/>
      <c r="Q994" s="251"/>
      <c r="R994" s="251"/>
      <c r="S994" s="251"/>
      <c r="T994" s="251"/>
      <c r="U994" s="251"/>
      <c r="V994" s="251"/>
      <c r="W994" s="251"/>
      <c r="X994" s="251"/>
      <c r="Y994" s="251"/>
      <c r="Z994" s="251"/>
    </row>
    <row r="995" ht="17.25" customHeight="1">
      <c r="A995" s="251"/>
      <c r="B995" s="251"/>
      <c r="C995" s="251"/>
      <c r="D995" s="251"/>
      <c r="E995" s="258"/>
      <c r="F995" s="258"/>
      <c r="G995" s="258"/>
      <c r="H995" s="258"/>
      <c r="I995" s="258"/>
      <c r="J995" s="251"/>
      <c r="K995" s="251"/>
      <c r="L995" s="251"/>
      <c r="M995" s="251"/>
      <c r="N995" s="251"/>
      <c r="O995" s="251"/>
      <c r="P995" s="251"/>
      <c r="Q995" s="251"/>
      <c r="R995" s="251"/>
      <c r="S995" s="251"/>
      <c r="T995" s="251"/>
      <c r="U995" s="251"/>
      <c r="V995" s="251"/>
      <c r="W995" s="251"/>
      <c r="X995" s="251"/>
      <c r="Y995" s="251"/>
      <c r="Z995" s="251"/>
    </row>
    <row r="996" ht="17.25" customHeight="1">
      <c r="A996" s="251"/>
      <c r="B996" s="251"/>
      <c r="C996" s="251"/>
      <c r="D996" s="251"/>
      <c r="E996" s="258"/>
      <c r="F996" s="258"/>
      <c r="G996" s="258"/>
      <c r="H996" s="258"/>
      <c r="I996" s="258"/>
      <c r="J996" s="251"/>
      <c r="K996" s="251"/>
      <c r="L996" s="251"/>
      <c r="M996" s="251"/>
      <c r="N996" s="251"/>
      <c r="O996" s="251"/>
      <c r="P996" s="251"/>
      <c r="Q996" s="251"/>
      <c r="R996" s="251"/>
      <c r="S996" s="251"/>
      <c r="T996" s="251"/>
      <c r="U996" s="251"/>
      <c r="V996" s="251"/>
      <c r="W996" s="251"/>
      <c r="X996" s="251"/>
      <c r="Y996" s="251"/>
      <c r="Z996" s="251"/>
    </row>
    <row r="997" ht="17.25" customHeight="1">
      <c r="A997" s="251"/>
      <c r="B997" s="251"/>
      <c r="C997" s="251"/>
      <c r="D997" s="251"/>
      <c r="E997" s="258"/>
      <c r="F997" s="258"/>
      <c r="G997" s="258"/>
      <c r="H997" s="258"/>
      <c r="I997" s="258"/>
      <c r="J997" s="251"/>
      <c r="K997" s="251"/>
      <c r="L997" s="251"/>
      <c r="M997" s="251"/>
      <c r="N997" s="251"/>
      <c r="O997" s="251"/>
      <c r="P997" s="251"/>
      <c r="Q997" s="251"/>
      <c r="R997" s="251"/>
      <c r="S997" s="251"/>
      <c r="T997" s="251"/>
      <c r="U997" s="251"/>
      <c r="V997" s="251"/>
      <c r="W997" s="251"/>
      <c r="X997" s="251"/>
      <c r="Y997" s="251"/>
      <c r="Z997" s="251"/>
    </row>
    <row r="998" ht="17.25" customHeight="1">
      <c r="A998" s="251"/>
      <c r="B998" s="251"/>
      <c r="C998" s="251"/>
      <c r="D998" s="251"/>
      <c r="E998" s="258"/>
      <c r="F998" s="258"/>
      <c r="G998" s="258"/>
      <c r="H998" s="258"/>
      <c r="I998" s="258"/>
      <c r="J998" s="251"/>
      <c r="K998" s="251"/>
      <c r="L998" s="251"/>
      <c r="M998" s="251"/>
      <c r="N998" s="251"/>
      <c r="O998" s="251"/>
      <c r="P998" s="251"/>
      <c r="Q998" s="251"/>
      <c r="R998" s="251"/>
      <c r="S998" s="251"/>
      <c r="T998" s="251"/>
      <c r="U998" s="251"/>
      <c r="V998" s="251"/>
      <c r="W998" s="251"/>
      <c r="X998" s="251"/>
      <c r="Y998" s="251"/>
      <c r="Z998" s="251"/>
    </row>
    <row r="999" ht="17.25" customHeight="1">
      <c r="A999" s="251"/>
      <c r="B999" s="251"/>
      <c r="C999" s="251"/>
      <c r="D999" s="251"/>
      <c r="E999" s="258"/>
      <c r="F999" s="258"/>
      <c r="G999" s="258"/>
      <c r="H999" s="258"/>
      <c r="I999" s="258"/>
      <c r="J999" s="251"/>
      <c r="K999" s="251"/>
      <c r="L999" s="251"/>
      <c r="M999" s="251"/>
      <c r="N999" s="251"/>
      <c r="O999" s="251"/>
      <c r="P999" s="251"/>
      <c r="Q999" s="251"/>
      <c r="R999" s="251"/>
      <c r="S999" s="251"/>
      <c r="T999" s="251"/>
      <c r="U999" s="251"/>
      <c r="V999" s="251"/>
      <c r="W999" s="251"/>
      <c r="X999" s="251"/>
      <c r="Y999" s="251"/>
      <c r="Z999" s="251"/>
    </row>
    <row r="1000" ht="17.25" customHeight="1">
      <c r="A1000" s="251"/>
      <c r="B1000" s="251"/>
      <c r="C1000" s="251"/>
      <c r="D1000" s="251"/>
      <c r="E1000" s="258"/>
      <c r="F1000" s="258"/>
      <c r="G1000" s="258"/>
      <c r="H1000" s="258"/>
      <c r="I1000" s="258"/>
      <c r="J1000" s="251"/>
      <c r="K1000" s="251"/>
      <c r="L1000" s="251"/>
      <c r="M1000" s="251"/>
      <c r="N1000" s="251"/>
      <c r="O1000" s="251"/>
      <c r="P1000" s="251"/>
      <c r="Q1000" s="251"/>
      <c r="R1000" s="251"/>
      <c r="S1000" s="251"/>
      <c r="T1000" s="251"/>
      <c r="U1000" s="251"/>
      <c r="V1000" s="251"/>
      <c r="W1000" s="251"/>
      <c r="X1000" s="251"/>
      <c r="Y1000" s="251"/>
      <c r="Z1000" s="251"/>
    </row>
    <row r="1001" ht="17.25" customHeight="1">
      <c r="A1001" s="251"/>
      <c r="B1001" s="251"/>
      <c r="C1001" s="251"/>
      <c r="D1001" s="251"/>
      <c r="E1001" s="258"/>
      <c r="F1001" s="258"/>
      <c r="G1001" s="258"/>
      <c r="H1001" s="258"/>
      <c r="I1001" s="258"/>
      <c r="J1001" s="251"/>
      <c r="K1001" s="251"/>
      <c r="L1001" s="251"/>
      <c r="M1001" s="251"/>
      <c r="N1001" s="251"/>
      <c r="O1001" s="251"/>
      <c r="P1001" s="251"/>
      <c r="Q1001" s="251"/>
      <c r="R1001" s="251"/>
      <c r="S1001" s="251"/>
      <c r="T1001" s="251"/>
      <c r="U1001" s="251"/>
      <c r="V1001" s="251"/>
      <c r="W1001" s="251"/>
      <c r="X1001" s="251"/>
      <c r="Y1001" s="251"/>
      <c r="Z1001" s="251"/>
    </row>
    <row r="1002" ht="17.25" customHeight="1">
      <c r="A1002" s="251"/>
      <c r="B1002" s="251"/>
      <c r="C1002" s="251"/>
      <c r="D1002" s="251"/>
      <c r="E1002" s="258"/>
      <c r="F1002" s="258"/>
      <c r="G1002" s="258"/>
      <c r="H1002" s="258"/>
      <c r="I1002" s="258"/>
      <c r="J1002" s="251"/>
      <c r="K1002" s="251"/>
      <c r="L1002" s="251"/>
      <c r="M1002" s="251"/>
      <c r="N1002" s="251"/>
      <c r="O1002" s="251"/>
      <c r="P1002" s="251"/>
      <c r="Q1002" s="251"/>
      <c r="R1002" s="251"/>
      <c r="S1002" s="251"/>
      <c r="T1002" s="251"/>
      <c r="U1002" s="251"/>
      <c r="V1002" s="251"/>
      <c r="W1002" s="251"/>
      <c r="X1002" s="251"/>
      <c r="Y1002" s="251"/>
      <c r="Z1002" s="251"/>
    </row>
    <row r="1003" ht="17.25" customHeight="1">
      <c r="A1003" s="251"/>
      <c r="B1003" s="251"/>
      <c r="C1003" s="251"/>
      <c r="D1003" s="251"/>
      <c r="E1003" s="258"/>
      <c r="F1003" s="258"/>
      <c r="G1003" s="258"/>
      <c r="H1003" s="258"/>
      <c r="I1003" s="258"/>
      <c r="J1003" s="251"/>
      <c r="K1003" s="251"/>
      <c r="L1003" s="251"/>
      <c r="M1003" s="251"/>
      <c r="N1003" s="251"/>
      <c r="O1003" s="251"/>
      <c r="P1003" s="251"/>
      <c r="Q1003" s="251"/>
      <c r="R1003" s="251"/>
      <c r="S1003" s="251"/>
      <c r="T1003" s="251"/>
      <c r="U1003" s="251"/>
      <c r="V1003" s="251"/>
      <c r="W1003" s="251"/>
      <c r="X1003" s="251"/>
      <c r="Y1003" s="251"/>
      <c r="Z1003" s="251"/>
    </row>
    <row r="1004" ht="17.25" customHeight="1">
      <c r="A1004" s="251"/>
      <c r="B1004" s="251"/>
      <c r="C1004" s="251"/>
      <c r="D1004" s="251"/>
      <c r="E1004" s="258"/>
      <c r="F1004" s="258"/>
      <c r="G1004" s="258"/>
      <c r="H1004" s="258"/>
      <c r="I1004" s="258"/>
      <c r="J1004" s="251"/>
      <c r="K1004" s="251"/>
      <c r="L1004" s="251"/>
      <c r="M1004" s="251"/>
      <c r="N1004" s="251"/>
      <c r="O1004" s="251"/>
      <c r="P1004" s="251"/>
      <c r="Q1004" s="251"/>
      <c r="R1004" s="251"/>
      <c r="S1004" s="251"/>
      <c r="T1004" s="251"/>
      <c r="U1004" s="251"/>
      <c r="V1004" s="251"/>
      <c r="W1004" s="251"/>
      <c r="X1004" s="251"/>
      <c r="Y1004" s="251"/>
      <c r="Z1004" s="251"/>
    </row>
    <row r="1005" ht="17.25" customHeight="1">
      <c r="A1005" s="251"/>
      <c r="B1005" s="251"/>
      <c r="C1005" s="251"/>
      <c r="D1005" s="251"/>
      <c r="E1005" s="258"/>
      <c r="F1005" s="258"/>
      <c r="G1005" s="258"/>
      <c r="H1005" s="258"/>
      <c r="I1005" s="258"/>
      <c r="J1005" s="251"/>
      <c r="K1005" s="251"/>
      <c r="L1005" s="251"/>
      <c r="M1005" s="251"/>
      <c r="N1005" s="251"/>
      <c r="O1005" s="251"/>
      <c r="P1005" s="251"/>
      <c r="Q1005" s="251"/>
      <c r="R1005" s="251"/>
      <c r="S1005" s="251"/>
      <c r="T1005" s="251"/>
      <c r="U1005" s="251"/>
      <c r="V1005" s="251"/>
      <c r="W1005" s="251"/>
      <c r="X1005" s="251"/>
      <c r="Y1005" s="251"/>
      <c r="Z1005" s="251"/>
    </row>
    <row r="1006" ht="17.25" customHeight="1">
      <c r="A1006" s="251"/>
      <c r="B1006" s="251"/>
      <c r="C1006" s="251"/>
      <c r="D1006" s="251"/>
      <c r="E1006" s="258"/>
      <c r="F1006" s="258"/>
      <c r="G1006" s="258"/>
      <c r="H1006" s="258"/>
      <c r="I1006" s="258"/>
      <c r="J1006" s="251"/>
      <c r="K1006" s="251"/>
      <c r="L1006" s="251"/>
      <c r="M1006" s="251"/>
      <c r="N1006" s="251"/>
      <c r="O1006" s="251"/>
      <c r="P1006" s="251"/>
      <c r="Q1006" s="251"/>
      <c r="R1006" s="251"/>
      <c r="S1006" s="251"/>
      <c r="T1006" s="251"/>
      <c r="U1006" s="251"/>
      <c r="V1006" s="251"/>
      <c r="W1006" s="251"/>
      <c r="X1006" s="251"/>
      <c r="Y1006" s="251"/>
      <c r="Z1006" s="251"/>
    </row>
    <row r="1007" ht="17.25" customHeight="1">
      <c r="A1007" s="251"/>
      <c r="B1007" s="251"/>
      <c r="C1007" s="251"/>
      <c r="D1007" s="251"/>
      <c r="E1007" s="258"/>
      <c r="F1007" s="258"/>
      <c r="G1007" s="258"/>
      <c r="H1007" s="258"/>
      <c r="I1007" s="258"/>
      <c r="J1007" s="251"/>
      <c r="K1007" s="251"/>
      <c r="L1007" s="251"/>
      <c r="M1007" s="251"/>
      <c r="N1007" s="251"/>
      <c r="O1007" s="251"/>
      <c r="P1007" s="251"/>
      <c r="Q1007" s="251"/>
      <c r="R1007" s="251"/>
      <c r="S1007" s="251"/>
      <c r="T1007" s="251"/>
      <c r="U1007" s="251"/>
      <c r="V1007" s="251"/>
      <c r="W1007" s="251"/>
      <c r="X1007" s="251"/>
      <c r="Y1007" s="251"/>
      <c r="Z1007" s="251"/>
    </row>
    <row r="1008" ht="17.25" customHeight="1">
      <c r="A1008" s="251"/>
      <c r="B1008" s="251"/>
      <c r="C1008" s="251"/>
      <c r="D1008" s="251"/>
      <c r="E1008" s="258"/>
      <c r="F1008" s="258"/>
      <c r="G1008" s="258"/>
      <c r="H1008" s="258"/>
      <c r="I1008" s="258"/>
      <c r="J1008" s="251"/>
      <c r="K1008" s="251"/>
      <c r="L1008" s="251"/>
      <c r="M1008" s="251"/>
      <c r="N1008" s="251"/>
      <c r="O1008" s="251"/>
      <c r="P1008" s="251"/>
      <c r="Q1008" s="251"/>
      <c r="R1008" s="251"/>
      <c r="S1008" s="251"/>
      <c r="T1008" s="251"/>
      <c r="U1008" s="251"/>
      <c r="V1008" s="251"/>
      <c r="W1008" s="251"/>
      <c r="X1008" s="251"/>
      <c r="Y1008" s="251"/>
      <c r="Z1008" s="251"/>
    </row>
    <row r="1009" ht="17.25" customHeight="1">
      <c r="A1009" s="251"/>
      <c r="B1009" s="251"/>
      <c r="C1009" s="251"/>
      <c r="D1009" s="251"/>
      <c r="E1009" s="258"/>
      <c r="F1009" s="258"/>
      <c r="G1009" s="258"/>
      <c r="H1009" s="258"/>
      <c r="I1009" s="258"/>
      <c r="J1009" s="251"/>
      <c r="K1009" s="251"/>
      <c r="L1009" s="251"/>
      <c r="M1009" s="251"/>
      <c r="N1009" s="251"/>
      <c r="O1009" s="251"/>
      <c r="P1009" s="251"/>
      <c r="Q1009" s="251"/>
      <c r="R1009" s="251"/>
      <c r="S1009" s="251"/>
      <c r="T1009" s="251"/>
      <c r="U1009" s="251"/>
      <c r="V1009" s="251"/>
      <c r="W1009" s="251"/>
      <c r="X1009" s="251"/>
      <c r="Y1009" s="251"/>
      <c r="Z1009" s="251"/>
    </row>
    <row r="1010" ht="17.25" customHeight="1">
      <c r="A1010" s="251"/>
      <c r="B1010" s="251"/>
      <c r="C1010" s="251"/>
      <c r="D1010" s="251"/>
      <c r="E1010" s="258"/>
      <c r="F1010" s="258"/>
      <c r="G1010" s="258"/>
      <c r="H1010" s="258"/>
      <c r="I1010" s="258"/>
      <c r="J1010" s="251"/>
      <c r="K1010" s="251"/>
      <c r="L1010" s="251"/>
      <c r="M1010" s="251"/>
      <c r="N1010" s="251"/>
      <c r="O1010" s="251"/>
      <c r="P1010" s="251"/>
      <c r="Q1010" s="251"/>
      <c r="R1010" s="251"/>
      <c r="S1010" s="251"/>
      <c r="T1010" s="251"/>
      <c r="U1010" s="251"/>
      <c r="V1010" s="251"/>
      <c r="W1010" s="251"/>
      <c r="X1010" s="251"/>
      <c r="Y1010" s="251"/>
      <c r="Z1010" s="251"/>
    </row>
    <row r="1011" ht="17.25" customHeight="1">
      <c r="A1011" s="251"/>
      <c r="B1011" s="251"/>
      <c r="C1011" s="251"/>
      <c r="D1011" s="251"/>
      <c r="E1011" s="258"/>
      <c r="F1011" s="258"/>
      <c r="G1011" s="258"/>
      <c r="H1011" s="258"/>
      <c r="I1011" s="258"/>
      <c r="J1011" s="251"/>
      <c r="K1011" s="251"/>
      <c r="L1011" s="251"/>
      <c r="M1011" s="251"/>
      <c r="N1011" s="251"/>
      <c r="O1011" s="251"/>
      <c r="P1011" s="251"/>
      <c r="Q1011" s="251"/>
      <c r="R1011" s="251"/>
      <c r="S1011" s="251"/>
      <c r="T1011" s="251"/>
      <c r="U1011" s="251"/>
      <c r="V1011" s="251"/>
      <c r="W1011" s="251"/>
      <c r="X1011" s="251"/>
      <c r="Y1011" s="251"/>
      <c r="Z1011" s="251"/>
    </row>
    <row r="1012" ht="17.25" customHeight="1">
      <c r="A1012" s="251"/>
      <c r="B1012" s="251"/>
      <c r="C1012" s="251"/>
      <c r="D1012" s="251"/>
      <c r="E1012" s="258"/>
      <c r="F1012" s="258"/>
      <c r="G1012" s="258"/>
      <c r="H1012" s="258"/>
      <c r="I1012" s="258"/>
      <c r="J1012" s="251"/>
      <c r="K1012" s="251"/>
      <c r="L1012" s="251"/>
      <c r="M1012" s="251"/>
      <c r="N1012" s="251"/>
      <c r="O1012" s="251"/>
      <c r="P1012" s="251"/>
      <c r="Q1012" s="251"/>
      <c r="R1012" s="251"/>
      <c r="S1012" s="251"/>
      <c r="T1012" s="251"/>
      <c r="U1012" s="251"/>
      <c r="V1012" s="251"/>
      <c r="W1012" s="251"/>
      <c r="X1012" s="251"/>
      <c r="Y1012" s="251"/>
      <c r="Z1012" s="251"/>
    </row>
    <row r="1013" ht="17.25" customHeight="1">
      <c r="A1013" s="251"/>
      <c r="B1013" s="251"/>
      <c r="C1013" s="251"/>
      <c r="D1013" s="251"/>
      <c r="E1013" s="258"/>
      <c r="F1013" s="258"/>
      <c r="G1013" s="258"/>
      <c r="H1013" s="258"/>
      <c r="I1013" s="258"/>
      <c r="J1013" s="251"/>
      <c r="K1013" s="251"/>
      <c r="L1013" s="251"/>
      <c r="M1013" s="251"/>
      <c r="N1013" s="251"/>
      <c r="O1013" s="251"/>
      <c r="P1013" s="251"/>
      <c r="Q1013" s="251"/>
      <c r="R1013" s="251"/>
      <c r="S1013" s="251"/>
      <c r="T1013" s="251"/>
      <c r="U1013" s="251"/>
      <c r="V1013" s="251"/>
      <c r="W1013" s="251"/>
      <c r="X1013" s="251"/>
      <c r="Y1013" s="251"/>
      <c r="Z1013" s="251"/>
    </row>
    <row r="1014" ht="17.25" customHeight="1">
      <c r="A1014" s="251"/>
      <c r="B1014" s="251"/>
      <c r="C1014" s="251"/>
      <c r="D1014" s="251"/>
      <c r="E1014" s="258"/>
      <c r="F1014" s="258"/>
      <c r="G1014" s="258"/>
      <c r="H1014" s="258"/>
      <c r="I1014" s="258"/>
      <c r="J1014" s="251"/>
      <c r="K1014" s="251"/>
      <c r="L1014" s="251"/>
      <c r="M1014" s="251"/>
      <c r="N1014" s="251"/>
      <c r="O1014" s="251"/>
      <c r="P1014" s="251"/>
      <c r="Q1014" s="251"/>
      <c r="R1014" s="251"/>
      <c r="S1014" s="251"/>
      <c r="T1014" s="251"/>
      <c r="U1014" s="251"/>
      <c r="V1014" s="251"/>
      <c r="W1014" s="251"/>
      <c r="X1014" s="251"/>
      <c r="Y1014" s="251"/>
      <c r="Z1014" s="251"/>
    </row>
    <row r="1015" ht="17.25" customHeight="1">
      <c r="A1015" s="251"/>
      <c r="B1015" s="251"/>
      <c r="C1015" s="251"/>
      <c r="D1015" s="251"/>
      <c r="E1015" s="258"/>
      <c r="F1015" s="258"/>
      <c r="G1015" s="258"/>
      <c r="H1015" s="258"/>
      <c r="I1015" s="258"/>
      <c r="J1015" s="251"/>
      <c r="K1015" s="251"/>
      <c r="L1015" s="251"/>
      <c r="M1015" s="251"/>
      <c r="N1015" s="251"/>
      <c r="O1015" s="251"/>
      <c r="P1015" s="251"/>
      <c r="Q1015" s="251"/>
      <c r="R1015" s="251"/>
      <c r="S1015" s="251"/>
      <c r="T1015" s="251"/>
      <c r="U1015" s="251"/>
      <c r="V1015" s="251"/>
      <c r="W1015" s="251"/>
      <c r="X1015" s="251"/>
      <c r="Y1015" s="251"/>
      <c r="Z1015" s="251"/>
    </row>
    <row r="1016" ht="17.25" customHeight="1">
      <c r="A1016" s="251"/>
      <c r="B1016" s="251"/>
      <c r="C1016" s="251"/>
      <c r="D1016" s="251"/>
      <c r="E1016" s="258"/>
      <c r="F1016" s="258"/>
      <c r="G1016" s="258"/>
      <c r="H1016" s="258"/>
      <c r="I1016" s="258"/>
      <c r="J1016" s="251"/>
      <c r="K1016" s="251"/>
      <c r="L1016" s="251"/>
      <c r="M1016" s="251"/>
      <c r="N1016" s="251"/>
      <c r="O1016" s="251"/>
      <c r="P1016" s="251"/>
      <c r="Q1016" s="251"/>
      <c r="R1016" s="251"/>
      <c r="S1016" s="251"/>
      <c r="T1016" s="251"/>
      <c r="U1016" s="251"/>
      <c r="V1016" s="251"/>
      <c r="W1016" s="251"/>
      <c r="X1016" s="251"/>
      <c r="Y1016" s="251"/>
      <c r="Z1016" s="251"/>
    </row>
    <row r="1017" ht="17.25" customHeight="1">
      <c r="A1017" s="251"/>
      <c r="B1017" s="251"/>
      <c r="C1017" s="251"/>
      <c r="D1017" s="251"/>
      <c r="E1017" s="258"/>
      <c r="F1017" s="258"/>
      <c r="G1017" s="258"/>
      <c r="H1017" s="258"/>
      <c r="I1017" s="258"/>
      <c r="J1017" s="251"/>
      <c r="K1017" s="251"/>
      <c r="L1017" s="251"/>
      <c r="M1017" s="251"/>
      <c r="N1017" s="251"/>
      <c r="O1017" s="251"/>
      <c r="P1017" s="251"/>
      <c r="Q1017" s="251"/>
      <c r="R1017" s="251"/>
      <c r="S1017" s="251"/>
      <c r="T1017" s="251"/>
      <c r="U1017" s="251"/>
      <c r="V1017" s="251"/>
      <c r="W1017" s="251"/>
      <c r="X1017" s="251"/>
      <c r="Y1017" s="251"/>
      <c r="Z1017" s="251"/>
    </row>
    <row r="1018" ht="17.25" customHeight="1">
      <c r="A1018" s="251"/>
      <c r="B1018" s="251"/>
      <c r="C1018" s="251"/>
      <c r="D1018" s="251"/>
      <c r="E1018" s="258"/>
      <c r="F1018" s="258"/>
      <c r="G1018" s="258"/>
      <c r="H1018" s="258"/>
      <c r="I1018" s="258"/>
      <c r="J1018" s="251"/>
      <c r="K1018" s="251"/>
      <c r="L1018" s="251"/>
      <c r="M1018" s="251"/>
      <c r="N1018" s="251"/>
      <c r="O1018" s="251"/>
      <c r="P1018" s="251"/>
      <c r="Q1018" s="251"/>
      <c r="R1018" s="251"/>
      <c r="S1018" s="251"/>
      <c r="T1018" s="251"/>
      <c r="U1018" s="251"/>
      <c r="V1018" s="251"/>
      <c r="W1018" s="251"/>
      <c r="X1018" s="251"/>
      <c r="Y1018" s="251"/>
      <c r="Z1018" s="251"/>
    </row>
    <row r="1019" ht="17.25" customHeight="1">
      <c r="A1019" s="251"/>
      <c r="B1019" s="251"/>
      <c r="C1019" s="251"/>
      <c r="D1019" s="251"/>
      <c r="E1019" s="258"/>
      <c r="F1019" s="258"/>
      <c r="G1019" s="258"/>
      <c r="H1019" s="258"/>
      <c r="I1019" s="258"/>
      <c r="J1019" s="251"/>
      <c r="K1019" s="251"/>
      <c r="L1019" s="251"/>
      <c r="M1019" s="251"/>
      <c r="N1019" s="251"/>
      <c r="O1019" s="251"/>
      <c r="P1019" s="251"/>
      <c r="Q1019" s="251"/>
      <c r="R1019" s="251"/>
      <c r="S1019" s="251"/>
      <c r="T1019" s="251"/>
      <c r="U1019" s="251"/>
      <c r="V1019" s="251"/>
      <c r="W1019" s="251"/>
      <c r="X1019" s="251"/>
      <c r="Y1019" s="251"/>
      <c r="Z1019" s="251"/>
    </row>
    <row r="1020" ht="17.25" customHeight="1">
      <c r="A1020" s="251"/>
      <c r="B1020" s="251"/>
      <c r="C1020" s="251"/>
      <c r="D1020" s="251"/>
      <c r="E1020" s="258"/>
      <c r="F1020" s="258"/>
      <c r="G1020" s="258"/>
      <c r="H1020" s="258"/>
      <c r="I1020" s="258"/>
      <c r="J1020" s="251"/>
      <c r="K1020" s="251"/>
      <c r="L1020" s="251"/>
      <c r="M1020" s="251"/>
      <c r="N1020" s="251"/>
      <c r="O1020" s="251"/>
      <c r="P1020" s="251"/>
      <c r="Q1020" s="251"/>
      <c r="R1020" s="251"/>
      <c r="S1020" s="251"/>
      <c r="T1020" s="251"/>
      <c r="U1020" s="251"/>
      <c r="V1020" s="251"/>
      <c r="W1020" s="251"/>
      <c r="X1020" s="251"/>
      <c r="Y1020" s="251"/>
      <c r="Z1020" s="251"/>
    </row>
    <row r="1021" ht="17.25" customHeight="1">
      <c r="A1021" s="251"/>
      <c r="B1021" s="251"/>
      <c r="C1021" s="251"/>
      <c r="D1021" s="251"/>
      <c r="E1021" s="258"/>
      <c r="F1021" s="258"/>
      <c r="G1021" s="258"/>
      <c r="H1021" s="258"/>
      <c r="I1021" s="258"/>
      <c r="J1021" s="251"/>
      <c r="K1021" s="251"/>
      <c r="L1021" s="251"/>
      <c r="M1021" s="251"/>
      <c r="N1021" s="251"/>
      <c r="O1021" s="251"/>
      <c r="P1021" s="251"/>
      <c r="Q1021" s="251"/>
      <c r="R1021" s="251"/>
      <c r="S1021" s="251"/>
      <c r="T1021" s="251"/>
      <c r="U1021" s="251"/>
      <c r="V1021" s="251"/>
      <c r="W1021" s="251"/>
      <c r="X1021" s="251"/>
      <c r="Y1021" s="251"/>
      <c r="Z1021" s="251"/>
    </row>
  </sheetData>
  <mergeCells count="880">
    <mergeCell ref="F176:I176"/>
    <mergeCell ref="F177:I177"/>
    <mergeCell ref="F169:I169"/>
    <mergeCell ref="F170:I170"/>
    <mergeCell ref="F171:I171"/>
    <mergeCell ref="F172:I172"/>
    <mergeCell ref="F173:I173"/>
    <mergeCell ref="F174:I174"/>
    <mergeCell ref="F175:I175"/>
    <mergeCell ref="F150:I150"/>
    <mergeCell ref="F151:I151"/>
    <mergeCell ref="F152:I152"/>
    <mergeCell ref="F153:I153"/>
    <mergeCell ref="B145:C145"/>
    <mergeCell ref="D146:E146"/>
    <mergeCell ref="B148:D148"/>
    <mergeCell ref="F148:I148"/>
    <mergeCell ref="E149:E154"/>
    <mergeCell ref="F149:I149"/>
    <mergeCell ref="F154:I154"/>
    <mergeCell ref="F155:I155"/>
    <mergeCell ref="F156:I156"/>
    <mergeCell ref="F157:I157"/>
    <mergeCell ref="F158:I158"/>
    <mergeCell ref="F159:I159"/>
    <mergeCell ref="F160:I160"/>
    <mergeCell ref="F161:I161"/>
    <mergeCell ref="F162:I162"/>
    <mergeCell ref="F163:I163"/>
    <mergeCell ref="F164:I164"/>
    <mergeCell ref="F165:I165"/>
    <mergeCell ref="F166:I166"/>
    <mergeCell ref="F167:I167"/>
    <mergeCell ref="F168:I168"/>
    <mergeCell ref="B173:D178"/>
    <mergeCell ref="E173:E178"/>
    <mergeCell ref="F178:I178"/>
    <mergeCell ref="B149:D154"/>
    <mergeCell ref="B155:D160"/>
    <mergeCell ref="E155:E160"/>
    <mergeCell ref="B161:D166"/>
    <mergeCell ref="E161:E166"/>
    <mergeCell ref="B167:D172"/>
    <mergeCell ref="E167:E172"/>
    <mergeCell ref="F221:I221"/>
    <mergeCell ref="F222:I222"/>
    <mergeCell ref="F214:I214"/>
    <mergeCell ref="F215:I215"/>
    <mergeCell ref="F216:I216"/>
    <mergeCell ref="F217:I217"/>
    <mergeCell ref="F218:I218"/>
    <mergeCell ref="F219:I219"/>
    <mergeCell ref="F220:I220"/>
    <mergeCell ref="F195:I195"/>
    <mergeCell ref="F196:I196"/>
    <mergeCell ref="F197:I197"/>
    <mergeCell ref="F198:I198"/>
    <mergeCell ref="B190:C190"/>
    <mergeCell ref="D191:E191"/>
    <mergeCell ref="B193:D193"/>
    <mergeCell ref="F193:I193"/>
    <mergeCell ref="E194:E199"/>
    <mergeCell ref="F194:I194"/>
    <mergeCell ref="F199:I199"/>
    <mergeCell ref="F200:I200"/>
    <mergeCell ref="F201:I201"/>
    <mergeCell ref="F202:I202"/>
    <mergeCell ref="F203:I203"/>
    <mergeCell ref="F204:I204"/>
    <mergeCell ref="F205:I205"/>
    <mergeCell ref="F206:I206"/>
    <mergeCell ref="F207:I207"/>
    <mergeCell ref="F208:I208"/>
    <mergeCell ref="F209:I209"/>
    <mergeCell ref="F210:I210"/>
    <mergeCell ref="F211:I211"/>
    <mergeCell ref="F212:I212"/>
    <mergeCell ref="F213:I213"/>
    <mergeCell ref="B218:D223"/>
    <mergeCell ref="E218:E223"/>
    <mergeCell ref="F223:I223"/>
    <mergeCell ref="B194:D199"/>
    <mergeCell ref="B200:D205"/>
    <mergeCell ref="E200:E205"/>
    <mergeCell ref="B206:D211"/>
    <mergeCell ref="E206:E211"/>
    <mergeCell ref="B212:D217"/>
    <mergeCell ref="E212:E217"/>
    <mergeCell ref="F266:I266"/>
    <mergeCell ref="F267:I267"/>
    <mergeCell ref="F259:I259"/>
    <mergeCell ref="F260:I260"/>
    <mergeCell ref="F261:I261"/>
    <mergeCell ref="F262:I262"/>
    <mergeCell ref="F263:I263"/>
    <mergeCell ref="F264:I264"/>
    <mergeCell ref="F265:I265"/>
    <mergeCell ref="F240:I240"/>
    <mergeCell ref="F241:I241"/>
    <mergeCell ref="F242:I242"/>
    <mergeCell ref="F243:I243"/>
    <mergeCell ref="B235:C235"/>
    <mergeCell ref="D236:E236"/>
    <mergeCell ref="B238:D238"/>
    <mergeCell ref="F238:I238"/>
    <mergeCell ref="E239:E244"/>
    <mergeCell ref="F239:I239"/>
    <mergeCell ref="F244:I244"/>
    <mergeCell ref="F245:I245"/>
    <mergeCell ref="F246:I246"/>
    <mergeCell ref="F247:I247"/>
    <mergeCell ref="F248:I248"/>
    <mergeCell ref="F249:I249"/>
    <mergeCell ref="F250:I250"/>
    <mergeCell ref="F251:I251"/>
    <mergeCell ref="F252:I252"/>
    <mergeCell ref="F253:I253"/>
    <mergeCell ref="F254:I254"/>
    <mergeCell ref="F255:I255"/>
    <mergeCell ref="F256:I256"/>
    <mergeCell ref="F257:I257"/>
    <mergeCell ref="F258:I258"/>
    <mergeCell ref="B263:D268"/>
    <mergeCell ref="E263:E268"/>
    <mergeCell ref="F268:I268"/>
    <mergeCell ref="B239:D244"/>
    <mergeCell ref="B245:D250"/>
    <mergeCell ref="E245:E250"/>
    <mergeCell ref="B251:D256"/>
    <mergeCell ref="E251:E256"/>
    <mergeCell ref="B257:D262"/>
    <mergeCell ref="E257:E262"/>
    <mergeCell ref="F311:I311"/>
    <mergeCell ref="F312:I312"/>
    <mergeCell ref="F304:I304"/>
    <mergeCell ref="F305:I305"/>
    <mergeCell ref="F306:I306"/>
    <mergeCell ref="F307:I307"/>
    <mergeCell ref="F308:I308"/>
    <mergeCell ref="F309:I309"/>
    <mergeCell ref="F310:I310"/>
    <mergeCell ref="F285:I285"/>
    <mergeCell ref="F286:I286"/>
    <mergeCell ref="F287:I287"/>
    <mergeCell ref="F288:I288"/>
    <mergeCell ref="B280:C280"/>
    <mergeCell ref="D281:E281"/>
    <mergeCell ref="B283:D283"/>
    <mergeCell ref="F283:I283"/>
    <mergeCell ref="E284:E289"/>
    <mergeCell ref="F284:I284"/>
    <mergeCell ref="F289:I289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99:I299"/>
    <mergeCell ref="F300:I300"/>
    <mergeCell ref="F301:I301"/>
    <mergeCell ref="F302:I302"/>
    <mergeCell ref="F303:I303"/>
    <mergeCell ref="B308:D313"/>
    <mergeCell ref="E308:E313"/>
    <mergeCell ref="F313:I313"/>
    <mergeCell ref="B284:D289"/>
    <mergeCell ref="B290:D295"/>
    <mergeCell ref="E290:E295"/>
    <mergeCell ref="B296:D301"/>
    <mergeCell ref="E296:E301"/>
    <mergeCell ref="B302:D307"/>
    <mergeCell ref="E302:E307"/>
    <mergeCell ref="F356:I356"/>
    <mergeCell ref="F357:I357"/>
    <mergeCell ref="F349:I349"/>
    <mergeCell ref="F350:I350"/>
    <mergeCell ref="F351:I351"/>
    <mergeCell ref="F352:I352"/>
    <mergeCell ref="F353:I353"/>
    <mergeCell ref="F354:I354"/>
    <mergeCell ref="F355:I355"/>
    <mergeCell ref="F330:I330"/>
    <mergeCell ref="F331:I331"/>
    <mergeCell ref="F332:I332"/>
    <mergeCell ref="F333:I333"/>
    <mergeCell ref="B325:C325"/>
    <mergeCell ref="D326:E326"/>
    <mergeCell ref="B328:D328"/>
    <mergeCell ref="F328:I328"/>
    <mergeCell ref="E329:E334"/>
    <mergeCell ref="F329:I329"/>
    <mergeCell ref="F334:I334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  <mergeCell ref="F344:I344"/>
    <mergeCell ref="F345:I345"/>
    <mergeCell ref="F346:I346"/>
    <mergeCell ref="F347:I347"/>
    <mergeCell ref="F348:I348"/>
    <mergeCell ref="B353:D358"/>
    <mergeCell ref="E353:E358"/>
    <mergeCell ref="F358:I358"/>
    <mergeCell ref="B329:D334"/>
    <mergeCell ref="B335:D340"/>
    <mergeCell ref="E335:E340"/>
    <mergeCell ref="B341:D346"/>
    <mergeCell ref="E341:E346"/>
    <mergeCell ref="B347:D352"/>
    <mergeCell ref="E347:E352"/>
    <mergeCell ref="F401:I401"/>
    <mergeCell ref="F402:I402"/>
    <mergeCell ref="F394:I394"/>
    <mergeCell ref="F395:I395"/>
    <mergeCell ref="F396:I396"/>
    <mergeCell ref="F397:I397"/>
    <mergeCell ref="F398:I398"/>
    <mergeCell ref="F399:I399"/>
    <mergeCell ref="F400:I400"/>
    <mergeCell ref="F375:I375"/>
    <mergeCell ref="F376:I376"/>
    <mergeCell ref="F377:I377"/>
    <mergeCell ref="F378:I378"/>
    <mergeCell ref="B370:C370"/>
    <mergeCell ref="D371:E371"/>
    <mergeCell ref="B373:D373"/>
    <mergeCell ref="F373:I373"/>
    <mergeCell ref="E374:E379"/>
    <mergeCell ref="F374:I374"/>
    <mergeCell ref="F379:I379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B398:D403"/>
    <mergeCell ref="E398:E403"/>
    <mergeCell ref="F403:I403"/>
    <mergeCell ref="B374:D379"/>
    <mergeCell ref="B380:D385"/>
    <mergeCell ref="E380:E385"/>
    <mergeCell ref="B386:D391"/>
    <mergeCell ref="E386:E391"/>
    <mergeCell ref="B392:D397"/>
    <mergeCell ref="E392:E397"/>
    <mergeCell ref="F446:I446"/>
    <mergeCell ref="F447:I447"/>
    <mergeCell ref="F439:I439"/>
    <mergeCell ref="F440:I440"/>
    <mergeCell ref="F441:I441"/>
    <mergeCell ref="F442:I442"/>
    <mergeCell ref="F443:I443"/>
    <mergeCell ref="F444:I444"/>
    <mergeCell ref="F445:I445"/>
    <mergeCell ref="F420:I420"/>
    <mergeCell ref="F421:I421"/>
    <mergeCell ref="F422:I422"/>
    <mergeCell ref="F423:I423"/>
    <mergeCell ref="B415:C415"/>
    <mergeCell ref="D416:E416"/>
    <mergeCell ref="B418:D418"/>
    <mergeCell ref="F418:I418"/>
    <mergeCell ref="E419:E424"/>
    <mergeCell ref="F419:I419"/>
    <mergeCell ref="F424:I424"/>
    <mergeCell ref="F425:I425"/>
    <mergeCell ref="F426:I426"/>
    <mergeCell ref="F427:I427"/>
    <mergeCell ref="F428:I428"/>
    <mergeCell ref="F429:I429"/>
    <mergeCell ref="F430:I430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B443:D448"/>
    <mergeCell ref="E443:E448"/>
    <mergeCell ref="F448:I448"/>
    <mergeCell ref="B419:D424"/>
    <mergeCell ref="B425:D430"/>
    <mergeCell ref="E425:E430"/>
    <mergeCell ref="B431:D436"/>
    <mergeCell ref="E431:E436"/>
    <mergeCell ref="B437:D442"/>
    <mergeCell ref="E437:E442"/>
    <mergeCell ref="F806:I806"/>
    <mergeCell ref="F807:I807"/>
    <mergeCell ref="F799:I799"/>
    <mergeCell ref="F800:I800"/>
    <mergeCell ref="F801:I801"/>
    <mergeCell ref="F802:I802"/>
    <mergeCell ref="F803:I803"/>
    <mergeCell ref="F804:I804"/>
    <mergeCell ref="F805:I805"/>
    <mergeCell ref="F780:I780"/>
    <mergeCell ref="F781:I781"/>
    <mergeCell ref="F782:I782"/>
    <mergeCell ref="F783:I783"/>
    <mergeCell ref="B775:C775"/>
    <mergeCell ref="D776:E776"/>
    <mergeCell ref="B778:D778"/>
    <mergeCell ref="F778:I778"/>
    <mergeCell ref="E779:E784"/>
    <mergeCell ref="F779:I779"/>
    <mergeCell ref="F784:I784"/>
    <mergeCell ref="F785:I785"/>
    <mergeCell ref="F786:I786"/>
    <mergeCell ref="F787:I787"/>
    <mergeCell ref="F788:I788"/>
    <mergeCell ref="F789:I789"/>
    <mergeCell ref="F790:I790"/>
    <mergeCell ref="F791:I791"/>
    <mergeCell ref="F792:I792"/>
    <mergeCell ref="F793:I793"/>
    <mergeCell ref="F794:I794"/>
    <mergeCell ref="F795:I795"/>
    <mergeCell ref="F796:I796"/>
    <mergeCell ref="F797:I797"/>
    <mergeCell ref="F798:I798"/>
    <mergeCell ref="B803:D808"/>
    <mergeCell ref="E803:E808"/>
    <mergeCell ref="F808:I808"/>
    <mergeCell ref="B779:D784"/>
    <mergeCell ref="B785:D790"/>
    <mergeCell ref="E785:E790"/>
    <mergeCell ref="B791:D796"/>
    <mergeCell ref="E791:E796"/>
    <mergeCell ref="B797:D802"/>
    <mergeCell ref="E797:E802"/>
    <mergeCell ref="F851:I851"/>
    <mergeCell ref="F852:I852"/>
    <mergeCell ref="F844:I844"/>
    <mergeCell ref="F845:I845"/>
    <mergeCell ref="F846:I846"/>
    <mergeCell ref="F847:I847"/>
    <mergeCell ref="F848:I848"/>
    <mergeCell ref="F849:I849"/>
    <mergeCell ref="F850:I850"/>
    <mergeCell ref="F825:I825"/>
    <mergeCell ref="F826:I826"/>
    <mergeCell ref="F827:I827"/>
    <mergeCell ref="F828:I828"/>
    <mergeCell ref="B820:C820"/>
    <mergeCell ref="D821:E821"/>
    <mergeCell ref="B823:D823"/>
    <mergeCell ref="F823:I823"/>
    <mergeCell ref="E824:E829"/>
    <mergeCell ref="F824:I824"/>
    <mergeCell ref="F829:I829"/>
    <mergeCell ref="F830:I830"/>
    <mergeCell ref="F831:I831"/>
    <mergeCell ref="F832:I832"/>
    <mergeCell ref="F833:I833"/>
    <mergeCell ref="F834:I834"/>
    <mergeCell ref="F835:I835"/>
    <mergeCell ref="F836:I836"/>
    <mergeCell ref="F837:I837"/>
    <mergeCell ref="F838:I838"/>
    <mergeCell ref="F839:I839"/>
    <mergeCell ref="F840:I840"/>
    <mergeCell ref="F841:I841"/>
    <mergeCell ref="F842:I842"/>
    <mergeCell ref="F843:I843"/>
    <mergeCell ref="B848:D853"/>
    <mergeCell ref="E848:E853"/>
    <mergeCell ref="F853:I853"/>
    <mergeCell ref="B824:D829"/>
    <mergeCell ref="B830:D835"/>
    <mergeCell ref="E830:E835"/>
    <mergeCell ref="B836:D841"/>
    <mergeCell ref="E836:E841"/>
    <mergeCell ref="B842:D847"/>
    <mergeCell ref="E842:E847"/>
    <mergeCell ref="F40:I40"/>
    <mergeCell ref="F41:I41"/>
    <mergeCell ref="F33:I33"/>
    <mergeCell ref="F34:I34"/>
    <mergeCell ref="F35:I35"/>
    <mergeCell ref="F36:I36"/>
    <mergeCell ref="F37:I37"/>
    <mergeCell ref="F38:I38"/>
    <mergeCell ref="F39:I39"/>
    <mergeCell ref="F14:I14"/>
    <mergeCell ref="F15:I15"/>
    <mergeCell ref="F16:I16"/>
    <mergeCell ref="F17:I17"/>
    <mergeCell ref="B9:C9"/>
    <mergeCell ref="D10:E10"/>
    <mergeCell ref="B12:D12"/>
    <mergeCell ref="F12:I12"/>
    <mergeCell ref="E13:E18"/>
    <mergeCell ref="F13:I13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B37:D42"/>
    <mergeCell ref="E37:E42"/>
    <mergeCell ref="F42:I42"/>
    <mergeCell ref="B13:D18"/>
    <mergeCell ref="B19:D24"/>
    <mergeCell ref="E19:E24"/>
    <mergeCell ref="B25:D30"/>
    <mergeCell ref="E25:E30"/>
    <mergeCell ref="B31:D36"/>
    <mergeCell ref="E31:E36"/>
    <mergeCell ref="F86:I86"/>
    <mergeCell ref="F87:I87"/>
    <mergeCell ref="F79:I79"/>
    <mergeCell ref="F80:I80"/>
    <mergeCell ref="F81:I81"/>
    <mergeCell ref="F82:I82"/>
    <mergeCell ref="F83:I83"/>
    <mergeCell ref="F84:I84"/>
    <mergeCell ref="F85:I85"/>
    <mergeCell ref="F60:I60"/>
    <mergeCell ref="F61:I61"/>
    <mergeCell ref="F62:I62"/>
    <mergeCell ref="F63:I63"/>
    <mergeCell ref="B55:C55"/>
    <mergeCell ref="D56:E56"/>
    <mergeCell ref="B58:D58"/>
    <mergeCell ref="F58:I58"/>
    <mergeCell ref="E59:E64"/>
    <mergeCell ref="F59:I59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F74:I74"/>
    <mergeCell ref="F75:I75"/>
    <mergeCell ref="F76:I76"/>
    <mergeCell ref="F77:I77"/>
    <mergeCell ref="F78:I78"/>
    <mergeCell ref="B83:D88"/>
    <mergeCell ref="E83:E88"/>
    <mergeCell ref="F88:I88"/>
    <mergeCell ref="B59:D64"/>
    <mergeCell ref="B65:D70"/>
    <mergeCell ref="E65:E70"/>
    <mergeCell ref="B71:D76"/>
    <mergeCell ref="E71:E76"/>
    <mergeCell ref="B77:D82"/>
    <mergeCell ref="E77:E82"/>
    <mergeCell ref="F131:I131"/>
    <mergeCell ref="F132:I132"/>
    <mergeCell ref="F124:I124"/>
    <mergeCell ref="F125:I125"/>
    <mergeCell ref="F126:I126"/>
    <mergeCell ref="F127:I127"/>
    <mergeCell ref="F128:I128"/>
    <mergeCell ref="F129:I129"/>
    <mergeCell ref="F130:I130"/>
    <mergeCell ref="F105:I105"/>
    <mergeCell ref="F106:I106"/>
    <mergeCell ref="F107:I107"/>
    <mergeCell ref="F108:I108"/>
    <mergeCell ref="B100:C100"/>
    <mergeCell ref="D101:E101"/>
    <mergeCell ref="B103:D103"/>
    <mergeCell ref="F103:I103"/>
    <mergeCell ref="E104:E109"/>
    <mergeCell ref="F104:I104"/>
    <mergeCell ref="F109:I109"/>
    <mergeCell ref="F110:I110"/>
    <mergeCell ref="F111:I111"/>
    <mergeCell ref="F112:I112"/>
    <mergeCell ref="F113:I113"/>
    <mergeCell ref="F114:I114"/>
    <mergeCell ref="F115:I115"/>
    <mergeCell ref="F116:I116"/>
    <mergeCell ref="F117:I117"/>
    <mergeCell ref="F118:I118"/>
    <mergeCell ref="F119:I119"/>
    <mergeCell ref="F120:I120"/>
    <mergeCell ref="F121:I121"/>
    <mergeCell ref="F122:I122"/>
    <mergeCell ref="F123:I123"/>
    <mergeCell ref="B128:D133"/>
    <mergeCell ref="E128:E133"/>
    <mergeCell ref="F133:I133"/>
    <mergeCell ref="B104:D109"/>
    <mergeCell ref="B110:D115"/>
    <mergeCell ref="E110:E115"/>
    <mergeCell ref="B116:D121"/>
    <mergeCell ref="E116:E121"/>
    <mergeCell ref="B122:D127"/>
    <mergeCell ref="E122:E127"/>
    <mergeCell ref="F896:I896"/>
    <mergeCell ref="F897:I897"/>
    <mergeCell ref="F889:I889"/>
    <mergeCell ref="F890:I890"/>
    <mergeCell ref="F891:I891"/>
    <mergeCell ref="F892:I892"/>
    <mergeCell ref="F893:I893"/>
    <mergeCell ref="F894:I894"/>
    <mergeCell ref="F895:I895"/>
    <mergeCell ref="F870:I870"/>
    <mergeCell ref="F871:I871"/>
    <mergeCell ref="F872:I872"/>
    <mergeCell ref="F873:I873"/>
    <mergeCell ref="B865:C865"/>
    <mergeCell ref="D866:E866"/>
    <mergeCell ref="B868:D868"/>
    <mergeCell ref="F868:I868"/>
    <mergeCell ref="E869:E874"/>
    <mergeCell ref="F869:I869"/>
    <mergeCell ref="F874:I874"/>
    <mergeCell ref="F875:I875"/>
    <mergeCell ref="F876:I876"/>
    <mergeCell ref="F877:I877"/>
    <mergeCell ref="F878:I878"/>
    <mergeCell ref="F879:I879"/>
    <mergeCell ref="F880:I880"/>
    <mergeCell ref="F881:I881"/>
    <mergeCell ref="F882:I882"/>
    <mergeCell ref="F883:I883"/>
    <mergeCell ref="F884:I884"/>
    <mergeCell ref="F885:I885"/>
    <mergeCell ref="F886:I886"/>
    <mergeCell ref="F887:I887"/>
    <mergeCell ref="F888:I888"/>
    <mergeCell ref="B893:D898"/>
    <mergeCell ref="E893:E898"/>
    <mergeCell ref="F898:I898"/>
    <mergeCell ref="B869:D874"/>
    <mergeCell ref="B875:D880"/>
    <mergeCell ref="E875:E880"/>
    <mergeCell ref="B881:D886"/>
    <mergeCell ref="E881:E886"/>
    <mergeCell ref="B887:D892"/>
    <mergeCell ref="E887:E892"/>
    <mergeCell ref="F491:I491"/>
    <mergeCell ref="F492:I492"/>
    <mergeCell ref="F484:I484"/>
    <mergeCell ref="F485:I485"/>
    <mergeCell ref="F486:I486"/>
    <mergeCell ref="F487:I487"/>
    <mergeCell ref="F488:I488"/>
    <mergeCell ref="F489:I489"/>
    <mergeCell ref="F490:I490"/>
    <mergeCell ref="F465:I465"/>
    <mergeCell ref="F466:I466"/>
    <mergeCell ref="F467:I467"/>
    <mergeCell ref="F468:I468"/>
    <mergeCell ref="B460:C460"/>
    <mergeCell ref="D461:E461"/>
    <mergeCell ref="B463:D463"/>
    <mergeCell ref="F463:I463"/>
    <mergeCell ref="E464:E469"/>
    <mergeCell ref="F464:I464"/>
    <mergeCell ref="F469:I469"/>
    <mergeCell ref="F470:I470"/>
    <mergeCell ref="F471:I471"/>
    <mergeCell ref="F472:I472"/>
    <mergeCell ref="F473:I473"/>
    <mergeCell ref="F474:I474"/>
    <mergeCell ref="F475:I475"/>
    <mergeCell ref="F476:I476"/>
    <mergeCell ref="F477:I477"/>
    <mergeCell ref="F478:I478"/>
    <mergeCell ref="F479:I479"/>
    <mergeCell ref="F480:I480"/>
    <mergeCell ref="F481:I481"/>
    <mergeCell ref="F482:I482"/>
    <mergeCell ref="F483:I483"/>
    <mergeCell ref="B488:D493"/>
    <mergeCell ref="E488:E493"/>
    <mergeCell ref="F493:I493"/>
    <mergeCell ref="B464:D469"/>
    <mergeCell ref="B470:D475"/>
    <mergeCell ref="E470:E475"/>
    <mergeCell ref="B476:D481"/>
    <mergeCell ref="E476:E481"/>
    <mergeCell ref="B482:D487"/>
    <mergeCell ref="E482:E487"/>
    <mergeCell ref="F536:I536"/>
    <mergeCell ref="F537:I537"/>
    <mergeCell ref="F529:I529"/>
    <mergeCell ref="F530:I530"/>
    <mergeCell ref="F531:I531"/>
    <mergeCell ref="F532:I532"/>
    <mergeCell ref="F533:I533"/>
    <mergeCell ref="F534:I534"/>
    <mergeCell ref="F535:I535"/>
    <mergeCell ref="F510:I510"/>
    <mergeCell ref="F511:I511"/>
    <mergeCell ref="F512:I512"/>
    <mergeCell ref="F513:I513"/>
    <mergeCell ref="B505:C505"/>
    <mergeCell ref="D506:E506"/>
    <mergeCell ref="B508:D508"/>
    <mergeCell ref="F508:I508"/>
    <mergeCell ref="E509:E514"/>
    <mergeCell ref="F509:I509"/>
    <mergeCell ref="F514:I514"/>
    <mergeCell ref="F515:I515"/>
    <mergeCell ref="F516:I516"/>
    <mergeCell ref="F517:I517"/>
    <mergeCell ref="F518:I518"/>
    <mergeCell ref="F519:I519"/>
    <mergeCell ref="F520:I520"/>
    <mergeCell ref="F521:I521"/>
    <mergeCell ref="F522:I522"/>
    <mergeCell ref="F523:I523"/>
    <mergeCell ref="F524:I524"/>
    <mergeCell ref="F525:I525"/>
    <mergeCell ref="F526:I526"/>
    <mergeCell ref="F527:I527"/>
    <mergeCell ref="F528:I528"/>
    <mergeCell ref="B533:D538"/>
    <mergeCell ref="E533:E538"/>
    <mergeCell ref="F538:I538"/>
    <mergeCell ref="B509:D514"/>
    <mergeCell ref="B515:D520"/>
    <mergeCell ref="E515:E520"/>
    <mergeCell ref="B521:D526"/>
    <mergeCell ref="E521:E526"/>
    <mergeCell ref="B527:D532"/>
    <mergeCell ref="E527:E532"/>
    <mergeCell ref="F581:I581"/>
    <mergeCell ref="F582:I582"/>
    <mergeCell ref="F574:I574"/>
    <mergeCell ref="F575:I575"/>
    <mergeCell ref="F576:I576"/>
    <mergeCell ref="F577:I577"/>
    <mergeCell ref="F578:I578"/>
    <mergeCell ref="F579:I579"/>
    <mergeCell ref="F580:I580"/>
    <mergeCell ref="F555:I555"/>
    <mergeCell ref="F556:I556"/>
    <mergeCell ref="F557:I557"/>
    <mergeCell ref="F558:I558"/>
    <mergeCell ref="B550:C550"/>
    <mergeCell ref="D551:E551"/>
    <mergeCell ref="B553:D553"/>
    <mergeCell ref="F553:I553"/>
    <mergeCell ref="E554:E559"/>
    <mergeCell ref="F554:I554"/>
    <mergeCell ref="F559:I559"/>
    <mergeCell ref="F560:I560"/>
    <mergeCell ref="F561:I561"/>
    <mergeCell ref="F562:I562"/>
    <mergeCell ref="F563:I563"/>
    <mergeCell ref="F564:I564"/>
    <mergeCell ref="F565:I565"/>
    <mergeCell ref="F566:I566"/>
    <mergeCell ref="F567:I567"/>
    <mergeCell ref="F568:I568"/>
    <mergeCell ref="F569:I569"/>
    <mergeCell ref="F570:I570"/>
    <mergeCell ref="F571:I571"/>
    <mergeCell ref="F572:I572"/>
    <mergeCell ref="F573:I573"/>
    <mergeCell ref="B578:D583"/>
    <mergeCell ref="E578:E583"/>
    <mergeCell ref="F583:I583"/>
    <mergeCell ref="B554:D559"/>
    <mergeCell ref="B560:D565"/>
    <mergeCell ref="E560:E565"/>
    <mergeCell ref="B566:D571"/>
    <mergeCell ref="E566:E571"/>
    <mergeCell ref="B572:D577"/>
    <mergeCell ref="E572:E577"/>
    <mergeCell ref="F626:I626"/>
    <mergeCell ref="F627:I627"/>
    <mergeCell ref="F619:I619"/>
    <mergeCell ref="F620:I620"/>
    <mergeCell ref="F621:I621"/>
    <mergeCell ref="F622:I622"/>
    <mergeCell ref="F623:I623"/>
    <mergeCell ref="F624:I624"/>
    <mergeCell ref="F625:I625"/>
    <mergeCell ref="F600:I600"/>
    <mergeCell ref="F601:I601"/>
    <mergeCell ref="F602:I602"/>
    <mergeCell ref="F603:I603"/>
    <mergeCell ref="B595:C595"/>
    <mergeCell ref="D596:E596"/>
    <mergeCell ref="B598:D598"/>
    <mergeCell ref="F598:I598"/>
    <mergeCell ref="E599:E604"/>
    <mergeCell ref="F599:I599"/>
    <mergeCell ref="F604:I604"/>
    <mergeCell ref="F605:I605"/>
    <mergeCell ref="F606:I606"/>
    <mergeCell ref="F607:I607"/>
    <mergeCell ref="F608:I608"/>
    <mergeCell ref="F609:I609"/>
    <mergeCell ref="F610:I610"/>
    <mergeCell ref="F611:I611"/>
    <mergeCell ref="F612:I612"/>
    <mergeCell ref="F613:I613"/>
    <mergeCell ref="F614:I614"/>
    <mergeCell ref="F615:I615"/>
    <mergeCell ref="F616:I616"/>
    <mergeCell ref="F617:I617"/>
    <mergeCell ref="F618:I618"/>
    <mergeCell ref="B623:D628"/>
    <mergeCell ref="E623:E628"/>
    <mergeCell ref="F628:I628"/>
    <mergeCell ref="B599:D604"/>
    <mergeCell ref="B605:D610"/>
    <mergeCell ref="E605:E610"/>
    <mergeCell ref="B611:D616"/>
    <mergeCell ref="E611:E616"/>
    <mergeCell ref="B617:D622"/>
    <mergeCell ref="E617:E622"/>
    <mergeCell ref="F671:I671"/>
    <mergeCell ref="F672:I672"/>
    <mergeCell ref="F664:I664"/>
    <mergeCell ref="F665:I665"/>
    <mergeCell ref="F666:I666"/>
    <mergeCell ref="F667:I667"/>
    <mergeCell ref="F668:I668"/>
    <mergeCell ref="F669:I669"/>
    <mergeCell ref="F670:I670"/>
    <mergeCell ref="F645:I645"/>
    <mergeCell ref="F646:I646"/>
    <mergeCell ref="F647:I647"/>
    <mergeCell ref="F648:I648"/>
    <mergeCell ref="B640:C640"/>
    <mergeCell ref="D641:E641"/>
    <mergeCell ref="B643:D643"/>
    <mergeCell ref="F643:I643"/>
    <mergeCell ref="E644:E649"/>
    <mergeCell ref="F644:I644"/>
    <mergeCell ref="F649:I649"/>
    <mergeCell ref="F650:I650"/>
    <mergeCell ref="F651:I651"/>
    <mergeCell ref="F652:I652"/>
    <mergeCell ref="F653:I653"/>
    <mergeCell ref="F654:I654"/>
    <mergeCell ref="F655:I655"/>
    <mergeCell ref="F656:I656"/>
    <mergeCell ref="F657:I657"/>
    <mergeCell ref="F658:I658"/>
    <mergeCell ref="F659:I659"/>
    <mergeCell ref="F660:I660"/>
    <mergeCell ref="F661:I661"/>
    <mergeCell ref="F662:I662"/>
    <mergeCell ref="F663:I663"/>
    <mergeCell ref="B668:D673"/>
    <mergeCell ref="E668:E673"/>
    <mergeCell ref="F673:I673"/>
    <mergeCell ref="B644:D649"/>
    <mergeCell ref="B650:D655"/>
    <mergeCell ref="E650:E655"/>
    <mergeCell ref="B656:D661"/>
    <mergeCell ref="E656:E661"/>
    <mergeCell ref="B662:D667"/>
    <mergeCell ref="E662:E667"/>
    <mergeCell ref="F716:I716"/>
    <mergeCell ref="F717:I717"/>
    <mergeCell ref="F709:I709"/>
    <mergeCell ref="F710:I710"/>
    <mergeCell ref="F711:I711"/>
    <mergeCell ref="F712:I712"/>
    <mergeCell ref="F713:I713"/>
    <mergeCell ref="F714:I714"/>
    <mergeCell ref="F715:I715"/>
    <mergeCell ref="F690:I690"/>
    <mergeCell ref="F691:I691"/>
    <mergeCell ref="F692:I692"/>
    <mergeCell ref="F693:I693"/>
    <mergeCell ref="B685:C685"/>
    <mergeCell ref="D686:E686"/>
    <mergeCell ref="B688:D688"/>
    <mergeCell ref="F688:I688"/>
    <mergeCell ref="E689:E694"/>
    <mergeCell ref="F689:I689"/>
    <mergeCell ref="F694:I694"/>
    <mergeCell ref="F695:I695"/>
    <mergeCell ref="F696:I696"/>
    <mergeCell ref="F697:I697"/>
    <mergeCell ref="F698:I698"/>
    <mergeCell ref="F699:I699"/>
    <mergeCell ref="F700:I700"/>
    <mergeCell ref="F701:I701"/>
    <mergeCell ref="F702:I702"/>
    <mergeCell ref="F703:I703"/>
    <mergeCell ref="F704:I704"/>
    <mergeCell ref="F705:I705"/>
    <mergeCell ref="F706:I706"/>
    <mergeCell ref="F707:I707"/>
    <mergeCell ref="F708:I708"/>
    <mergeCell ref="B713:D718"/>
    <mergeCell ref="E713:E718"/>
    <mergeCell ref="F718:I718"/>
    <mergeCell ref="B689:D694"/>
    <mergeCell ref="B695:D700"/>
    <mergeCell ref="E695:E700"/>
    <mergeCell ref="B701:D706"/>
    <mergeCell ref="E701:E706"/>
    <mergeCell ref="B707:D712"/>
    <mergeCell ref="E707:E712"/>
    <mergeCell ref="F761:I761"/>
    <mergeCell ref="F762:I762"/>
    <mergeCell ref="F754:I754"/>
    <mergeCell ref="F755:I755"/>
    <mergeCell ref="F756:I756"/>
    <mergeCell ref="F757:I757"/>
    <mergeCell ref="F758:I758"/>
    <mergeCell ref="F759:I759"/>
    <mergeCell ref="F760:I760"/>
    <mergeCell ref="F735:I735"/>
    <mergeCell ref="F736:I736"/>
    <mergeCell ref="F737:I737"/>
    <mergeCell ref="F738:I738"/>
    <mergeCell ref="B730:C730"/>
    <mergeCell ref="D731:E731"/>
    <mergeCell ref="B733:D733"/>
    <mergeCell ref="F733:I733"/>
    <mergeCell ref="E734:E739"/>
    <mergeCell ref="F734:I734"/>
    <mergeCell ref="F739:I739"/>
    <mergeCell ref="F740:I740"/>
    <mergeCell ref="F741:I741"/>
    <mergeCell ref="F742:I742"/>
    <mergeCell ref="F743:I743"/>
    <mergeCell ref="F744:I744"/>
    <mergeCell ref="F745:I745"/>
    <mergeCell ref="F746:I746"/>
    <mergeCell ref="F747:I747"/>
    <mergeCell ref="F748:I748"/>
    <mergeCell ref="F749:I749"/>
    <mergeCell ref="F750:I750"/>
    <mergeCell ref="F751:I751"/>
    <mergeCell ref="F752:I752"/>
    <mergeCell ref="F753:I753"/>
    <mergeCell ref="B758:D763"/>
    <mergeCell ref="E758:E763"/>
    <mergeCell ref="F763:I763"/>
    <mergeCell ref="B734:D739"/>
    <mergeCell ref="B740:D745"/>
    <mergeCell ref="E740:E745"/>
    <mergeCell ref="B746:D751"/>
    <mergeCell ref="E746:E751"/>
    <mergeCell ref="B752:D757"/>
    <mergeCell ref="E752:E757"/>
  </mergeCells>
  <dataValidations>
    <dataValidation type="list" allowBlank="1" showErrorMessage="1" sqref="F37:F42 F83:F88 F128:F133 F173:F178 F218:F223 F263:F268 F308:F313 F353:F358 F398:F403 F443:F448 F488:F493 F533:F538 F578:F583 F623:F628 F668:F673 F713:F718 F758:F763 F803:F808 F848:F853 F893:F898">
      <formula1>SOURCE!$B$54:$B$60</formula1>
    </dataValidation>
    <dataValidation type="list" allowBlank="1" showErrorMessage="1" sqref="F19:F24 F65:F70 F110:F115 F155:F160 F200:F205 F245:F250 F290:F295 F335:F340 F380:F385 F425:F430 F470:F475 F515:F520 F560:F565 F605:F610 F650:F655 F695:F700 F740:F745 F785:F790 F830:F835 F875:F880">
      <formula1>SOURCE!$B$18:$B$26</formula1>
    </dataValidation>
    <dataValidation type="list" allowBlank="1" showErrorMessage="1" sqref="F25:F30 F71:F76 F116:F121 F161:F166 F206:F211 F251:F256 F296:F301 F341:F346 F386:F391 F431:F436 F476:F481 F521:F526 F566:F571 F611:F616 F656:F661 F701:F706 F746:F751 F791:F796 F836:F841 F881:F886">
      <formula1>SOURCE!$B$28:$B$37</formula1>
    </dataValidation>
    <dataValidation type="list" allowBlank="1" showErrorMessage="1" sqref="F13:F18 F59:F64 F104:F109 F149:F154 F194:F199 F239:F244 F284:F289 F329:F334 F374:F379 F419:F424 F464:F469 F509:F514 F554:F559 F599:F604 F644:F649 F689:F694 F734:F739 F779:F784 F824:F829 F869:F874">
      <formula1>SOURCE!$B$1:$B$16</formula1>
    </dataValidation>
    <dataValidation type="list" allowBlank="1" showErrorMessage="1" sqref="F31:F36 F77:F82 F122:F127 F167:F172 F212:F217 F257:F262 F302:F307 F347:F352 F392:F397 F437:F442 F482:F487 F527:F532 F572:F577 F617:F622 F662:F667 F707:F712 F752:F757 F797:F802 F842:F847 F887:F892">
      <formula1>SOURCE!$B$39:$B$52</formula1>
    </dataValidation>
  </dataValidations>
  <printOptions horizontalCentered="1"/>
  <pageMargins bottom="0.3937007874015748" footer="0.0" header="0.0" left="0.31496062992125984" right="0.31496062992125984" top="0.3937007874015748"/>
  <pageSetup paperSize="9" orientation="portrait"/>
  <rowBreaks count="19" manualBreakCount="19">
    <brk id="226" man="1"/>
    <brk id="451" man="1"/>
    <brk id="676" man="1"/>
    <brk id="136" man="1"/>
    <brk id="361" man="1"/>
    <brk id="586" man="1"/>
    <brk id="811" man="1"/>
    <brk id="46" man="1"/>
    <brk id="271" man="1"/>
    <brk id="496" man="1"/>
    <brk id="721" man="1"/>
    <brk id="181" man="1"/>
    <brk id="406" man="1"/>
    <brk id="631" man="1"/>
    <brk id="856" man="1"/>
    <brk id="91" man="1"/>
    <brk id="316" man="1"/>
    <brk id="541" man="1"/>
    <brk id="766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2A1C7"/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7.71"/>
    <col customWidth="1" min="3" max="3" width="5.0"/>
    <col customWidth="1" min="4" max="4" width="1.57"/>
    <col customWidth="1" min="5" max="5" width="7.86"/>
    <col customWidth="1" min="6" max="6" width="12.0"/>
    <col customWidth="1" min="7" max="7" width="6.71"/>
    <col customWidth="1" min="8" max="8" width="12.86"/>
    <col customWidth="1" min="9" max="9" width="43.29"/>
    <col customWidth="1" min="10" max="26" width="8.71"/>
  </cols>
  <sheetData>
    <row r="1" ht="17.25" customHeight="1">
      <c r="A1" s="251"/>
      <c r="B1" s="252"/>
      <c r="C1" s="252"/>
      <c r="D1" s="252"/>
      <c r="E1" s="253"/>
      <c r="F1" s="253"/>
      <c r="G1" s="253"/>
      <c r="H1" s="253"/>
      <c r="I1" s="253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 ht="17.25" customHeight="1">
      <c r="A2" s="251"/>
      <c r="B2" s="254"/>
      <c r="C2" s="252"/>
      <c r="D2" s="252"/>
      <c r="E2" s="253"/>
      <c r="F2" s="253"/>
      <c r="G2" s="253"/>
      <c r="H2" s="253"/>
      <c r="I2" s="253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 ht="17.25" customHeight="1">
      <c r="A3" s="251"/>
      <c r="B3" s="254"/>
      <c r="C3" s="252"/>
      <c r="D3" s="252"/>
      <c r="E3" s="253"/>
      <c r="F3" s="253"/>
      <c r="G3" s="253"/>
      <c r="H3" s="253"/>
      <c r="I3" s="253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 ht="17.25" customHeight="1">
      <c r="A4" s="251"/>
      <c r="B4" s="254"/>
      <c r="C4" s="252"/>
      <c r="D4" s="252"/>
      <c r="E4" s="253"/>
      <c r="F4" s="253"/>
      <c r="G4" s="253"/>
      <c r="H4" s="253"/>
      <c r="I4" s="253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 ht="17.25" customHeight="1">
      <c r="A5" s="251"/>
      <c r="B5" s="254"/>
      <c r="C5" s="252"/>
      <c r="D5" s="252"/>
      <c r="E5" s="253"/>
      <c r="F5" s="253"/>
      <c r="G5" s="253"/>
      <c r="H5" s="253"/>
      <c r="I5" s="253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 ht="17.25" customHeight="1">
      <c r="A6" s="251"/>
      <c r="B6" s="254"/>
      <c r="C6" s="252"/>
      <c r="D6" s="252"/>
      <c r="E6" s="253"/>
      <c r="F6" s="253"/>
      <c r="G6" s="253"/>
      <c r="H6" s="253"/>
      <c r="I6" s="253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 ht="17.25" customHeight="1">
      <c r="A7" s="251"/>
      <c r="B7" s="255"/>
      <c r="C7" s="255"/>
      <c r="D7" s="255"/>
      <c r="E7" s="255"/>
      <c r="F7" s="255"/>
      <c r="G7" s="255"/>
      <c r="H7" s="255"/>
      <c r="I7" s="255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 ht="17.25" customHeight="1">
      <c r="A8" s="251"/>
      <c r="B8" s="256" t="s">
        <v>64</v>
      </c>
      <c r="C8" s="257"/>
      <c r="D8" s="251" t="str">
        <f>NOTAS!B7</f>
        <v/>
      </c>
      <c r="E8" s="251"/>
      <c r="F8" s="258"/>
      <c r="G8" s="258"/>
      <c r="H8" s="256" t="s">
        <v>65</v>
      </c>
      <c r="I8" s="251" t="str">
        <f>(NOTAS!$B$4)</f>
        <v/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 ht="17.25" customHeight="1">
      <c r="A9" s="251"/>
      <c r="B9" s="259" t="s">
        <v>66</v>
      </c>
      <c r="D9" s="253" t="str">
        <f>NOTAS!#REF!</f>
        <v>#ERROR!</v>
      </c>
      <c r="E9" s="252"/>
      <c r="F9" s="258"/>
      <c r="G9" s="258"/>
      <c r="H9" s="259" t="s">
        <v>92</v>
      </c>
      <c r="I9" s="253" t="str">
        <f>(NOTAS!$B$3)</f>
        <v>Carlos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 ht="17.25" customHeight="1">
      <c r="A10" s="251"/>
      <c r="B10" s="256" t="s">
        <v>68</v>
      </c>
      <c r="C10" s="260"/>
      <c r="D10" s="253">
        <f>NOTAS!$AT$3</f>
        <v>36</v>
      </c>
      <c r="F10" s="258"/>
      <c r="G10" s="258"/>
      <c r="H10" s="259" t="s">
        <v>69</v>
      </c>
      <c r="I10" s="253" t="str">
        <f>VLOOKUP(D8,NOTAS!$B$7:$AT$26,45,0)</f>
        <v>#N/A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 ht="17.25" customHeight="1">
      <c r="A11" s="251"/>
      <c r="B11" s="261"/>
      <c r="C11" s="261"/>
      <c r="D11" s="261"/>
      <c r="E11" s="261"/>
      <c r="F11" s="261"/>
      <c r="G11" s="261"/>
      <c r="H11" s="261"/>
      <c r="I11" s="26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 ht="17.25" customHeight="1">
      <c r="A12" s="251"/>
      <c r="B12" s="262" t="s">
        <v>70</v>
      </c>
      <c r="C12" s="263"/>
      <c r="D12" s="264"/>
      <c r="E12" s="265" t="s">
        <v>71</v>
      </c>
      <c r="F12" s="262" t="s">
        <v>72</v>
      </c>
      <c r="G12" s="263"/>
      <c r="H12" s="263"/>
      <c r="I12" s="264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 ht="17.25" customHeight="1">
      <c r="A13" s="251"/>
      <c r="B13" s="266" t="s">
        <v>24</v>
      </c>
      <c r="C13" s="267"/>
      <c r="D13" s="267"/>
      <c r="E13" s="285" t="s">
        <v>93</v>
      </c>
      <c r="F13" s="269"/>
      <c r="G13" s="267"/>
      <c r="H13" s="267"/>
      <c r="I13" s="267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 ht="17.25" customHeight="1">
      <c r="A14" s="251"/>
      <c r="E14" s="286" t="str">
        <f>VLOOKUP(D8,NOTAS!$B$7:$AT$26,4,0)</f>
        <v>#N/A</v>
      </c>
      <c r="F14" s="27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 ht="17.25" customHeight="1">
      <c r="A15" s="251"/>
      <c r="E15" s="285" t="s">
        <v>94</v>
      </c>
      <c r="F15" s="27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 ht="17.25" customHeight="1">
      <c r="A16" s="251"/>
      <c r="E16" s="286" t="str">
        <f>VLOOKUP(D8,NOTAS!$B$7:$AT$26,22,0)</f>
        <v>#N/A</v>
      </c>
      <c r="F16" s="27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 ht="17.25" customHeight="1">
      <c r="A17" s="251"/>
      <c r="B17" s="266" t="s">
        <v>20</v>
      </c>
      <c r="C17" s="267"/>
      <c r="D17" s="267"/>
      <c r="E17" s="285" t="s">
        <v>93</v>
      </c>
      <c r="F17" s="275"/>
      <c r="G17" s="267"/>
      <c r="H17" s="267"/>
      <c r="I17" s="267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17.25" customHeight="1">
      <c r="A18" s="251"/>
      <c r="E18" s="286" t="str">
        <f>VLOOKUP(D8,NOTAS!$B$7:$AT$26,7,0)</f>
        <v>#N/A</v>
      </c>
      <c r="F18" s="276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 ht="17.25" customHeight="1">
      <c r="A19" s="251"/>
      <c r="E19" s="285" t="s">
        <v>94</v>
      </c>
      <c r="F19" s="276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 ht="17.25" customHeight="1">
      <c r="A20" s="251"/>
      <c r="E20" s="286" t="str">
        <f>VLOOKUP(D8,NOTAS!$B$7:$AT$26,25,0)</f>
        <v>#N/A</v>
      </c>
      <c r="F20" s="276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7.25" customHeight="1">
      <c r="A21" s="251"/>
      <c r="B21" s="266" t="s">
        <v>22</v>
      </c>
      <c r="C21" s="267"/>
      <c r="D21" s="267"/>
      <c r="E21" s="285" t="s">
        <v>93</v>
      </c>
      <c r="F21" s="275"/>
      <c r="G21" s="267"/>
      <c r="H21" s="267"/>
      <c r="I21" s="267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7.25" customHeight="1">
      <c r="A22" s="251"/>
      <c r="E22" s="286" t="str">
        <f>VLOOKUP(D8,NOTAS!$B$7:$AT$26,10,0)</f>
        <v>#N/A</v>
      </c>
      <c r="F22" s="276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7.25" customHeight="1">
      <c r="A23" s="251"/>
      <c r="E23" s="285" t="s">
        <v>94</v>
      </c>
      <c r="F23" s="276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7.25" customHeight="1">
      <c r="A24" s="251"/>
      <c r="E24" s="286" t="str">
        <f>VLOOKUP(D8,NOTAS!$B$7:$AT$26,28,0)</f>
        <v>#N/A</v>
      </c>
      <c r="F24" s="276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7.25" customHeight="1">
      <c r="A25" s="251"/>
      <c r="B25" s="266" t="s">
        <v>23</v>
      </c>
      <c r="C25" s="267"/>
      <c r="D25" s="267"/>
      <c r="E25" s="285" t="s">
        <v>93</v>
      </c>
      <c r="F25" s="275"/>
      <c r="G25" s="267"/>
      <c r="H25" s="267"/>
      <c r="I25" s="267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7.25" customHeight="1">
      <c r="A26" s="251"/>
      <c r="E26" s="286" t="str">
        <f>VLOOKUP(D8,NOTAS!$B$7:$AT$26,13,0)</f>
        <v>#N/A</v>
      </c>
      <c r="F26" s="276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7.25" customHeight="1">
      <c r="A27" s="251"/>
      <c r="E27" s="285" t="s">
        <v>94</v>
      </c>
      <c r="F27" s="276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7.25" customHeight="1">
      <c r="A28" s="251"/>
      <c r="E28" s="286" t="str">
        <f>VLOOKUP(D8,NOTAS!$B$7:$AT$26,31,0)</f>
        <v>#N/A</v>
      </c>
      <c r="F28" s="276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7.25" customHeight="1">
      <c r="A29" s="251"/>
      <c r="B29" s="266" t="s">
        <v>21</v>
      </c>
      <c r="C29" s="267"/>
      <c r="D29" s="267"/>
      <c r="E29" s="285" t="s">
        <v>93</v>
      </c>
      <c r="F29" s="275"/>
      <c r="G29" s="267"/>
      <c r="H29" s="267"/>
      <c r="I29" s="267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7.25" customHeight="1">
      <c r="A30" s="251"/>
      <c r="E30" s="286" t="str">
        <f>VLOOKUP(D8,NOTAS!$B$7:$AT$26,16,0)</f>
        <v>#N/A</v>
      </c>
      <c r="F30" s="276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7.25" customHeight="1">
      <c r="A31" s="251"/>
      <c r="E31" s="285" t="s">
        <v>94</v>
      </c>
      <c r="F31" s="276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7.25" customHeight="1">
      <c r="A32" s="251"/>
      <c r="B32" s="272"/>
      <c r="C32" s="272"/>
      <c r="D32" s="272"/>
      <c r="E32" s="287" t="str">
        <f>VLOOKUP(D8,NOTAS!$B$7:$AT$26,34,0)</f>
        <v>#N/A</v>
      </c>
      <c r="F32" s="277"/>
      <c r="G32" s="272"/>
      <c r="H32" s="272"/>
      <c r="I32" s="272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7.25" customHeight="1">
      <c r="A33" s="278"/>
      <c r="B33" s="279"/>
      <c r="C33" s="279"/>
      <c r="D33" s="279"/>
      <c r="E33" s="280"/>
      <c r="F33" s="280"/>
      <c r="G33" s="280"/>
      <c r="H33" s="280"/>
      <c r="I33" s="280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</row>
    <row r="34" ht="17.25" customHeight="1">
      <c r="A34" s="278"/>
      <c r="B34" s="288" t="s">
        <v>95</v>
      </c>
      <c r="C34" s="289"/>
      <c r="D34" s="289"/>
      <c r="E34" s="290"/>
      <c r="F34" s="287" t="str">
        <f>VLOOKUP(D8,NOTAS!$B$7:$AT$26,44,0)</f>
        <v>#N/A</v>
      </c>
      <c r="G34" s="280"/>
      <c r="H34" s="291" t="str">
        <f>IF(F34&gt;=95,"APROVADO COM DISTINÇÃO",IF(F34&gt;=90,"APROVADO COM MÉRITO",IF(F34&gt;=80,"MUITO BOM",IF(F34&gt;=70,"BOM",IF(F34&gt;=60,"REGULAR","REFAZER O NÍVEL")))))</f>
        <v>#N/A</v>
      </c>
      <c r="I34" s="292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</row>
    <row r="35" ht="17.25" customHeight="1">
      <c r="A35" s="278"/>
      <c r="B35" s="279"/>
      <c r="C35" s="279"/>
      <c r="D35" s="279"/>
      <c r="E35" s="280"/>
      <c r="F35" s="280"/>
      <c r="G35" s="280"/>
      <c r="H35" s="280"/>
      <c r="I35" s="280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</row>
    <row r="36" ht="17.25" customHeight="1">
      <c r="A36" s="282"/>
      <c r="B36" s="282"/>
      <c r="C36" s="282"/>
      <c r="D36" s="282"/>
      <c r="E36" s="282"/>
      <c r="F36" s="282"/>
      <c r="G36" s="282"/>
      <c r="H36" s="282"/>
      <c r="I36" s="282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7.25" customHeight="1">
      <c r="A37" s="283"/>
      <c r="B37" s="284"/>
      <c r="C37" s="284"/>
      <c r="D37" s="284"/>
      <c r="E37" s="284"/>
      <c r="F37" s="284"/>
      <c r="G37" s="284"/>
      <c r="H37" s="284"/>
      <c r="I37" s="284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7.25" customHeight="1">
      <c r="A38" s="251"/>
      <c r="B38" s="252"/>
      <c r="C38" s="252"/>
      <c r="D38" s="252"/>
      <c r="E38" s="253"/>
      <c r="F38" s="253"/>
      <c r="G38" s="253"/>
      <c r="H38" s="253"/>
      <c r="I38" s="253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7.25" customHeight="1">
      <c r="A39" s="251"/>
      <c r="B39" s="254"/>
      <c r="C39" s="252"/>
      <c r="D39" s="252"/>
      <c r="E39" s="253"/>
      <c r="F39" s="253"/>
      <c r="G39" s="253"/>
      <c r="H39" s="253"/>
      <c r="I39" s="253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7.25" customHeight="1">
      <c r="A40" s="251"/>
      <c r="B40" s="254"/>
      <c r="C40" s="252"/>
      <c r="D40" s="252"/>
      <c r="E40" s="253"/>
      <c r="F40" s="253"/>
      <c r="G40" s="253"/>
      <c r="H40" s="253"/>
      <c r="I40" s="253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7.25" customHeight="1">
      <c r="A41" s="251"/>
      <c r="B41" s="254"/>
      <c r="C41" s="252"/>
      <c r="D41" s="252"/>
      <c r="E41" s="253"/>
      <c r="F41" s="253"/>
      <c r="G41" s="253"/>
      <c r="H41" s="253"/>
      <c r="I41" s="253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7.25" customHeight="1">
      <c r="A42" s="251"/>
      <c r="B42" s="254"/>
      <c r="C42" s="252"/>
      <c r="D42" s="252"/>
      <c r="E42" s="253"/>
      <c r="F42" s="253"/>
      <c r="G42" s="253"/>
      <c r="H42" s="253"/>
      <c r="I42" s="253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7.25" customHeight="1">
      <c r="A43" s="251"/>
      <c r="B43" s="254"/>
      <c r="C43" s="252"/>
      <c r="D43" s="252"/>
      <c r="E43" s="253"/>
      <c r="F43" s="253"/>
      <c r="G43" s="253"/>
      <c r="H43" s="253"/>
      <c r="I43" s="253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7.25" customHeight="1">
      <c r="A44" s="251"/>
      <c r="B44" s="255"/>
      <c r="C44" s="255"/>
      <c r="D44" s="255"/>
      <c r="E44" s="255"/>
      <c r="F44" s="255"/>
      <c r="G44" s="255"/>
      <c r="H44" s="255"/>
      <c r="I44" s="255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7.25" customHeight="1">
      <c r="A45" s="251"/>
      <c r="B45" s="256" t="s">
        <v>64</v>
      </c>
      <c r="C45" s="257"/>
      <c r="D45" s="251" t="str">
        <f>NOTAS!B8</f>
        <v/>
      </c>
      <c r="E45" s="251"/>
      <c r="F45" s="258"/>
      <c r="G45" s="258"/>
      <c r="H45" s="256" t="s">
        <v>65</v>
      </c>
      <c r="I45" s="251" t="str">
        <f>(NOTAS!$B$4)</f>
        <v/>
      </c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7.25" customHeight="1">
      <c r="A46" s="251"/>
      <c r="B46" s="259" t="s">
        <v>66</v>
      </c>
      <c r="D46" s="253" t="str">
        <f>NOTAS!#REF!</f>
        <v>#ERROR!</v>
      </c>
      <c r="E46" s="252"/>
      <c r="F46" s="258"/>
      <c r="G46" s="258"/>
      <c r="H46" s="259" t="s">
        <v>96</v>
      </c>
      <c r="I46" s="253" t="str">
        <f>(NOTAS!$B$3)</f>
        <v>Carlos</v>
      </c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7.25" customHeight="1">
      <c r="A47" s="251"/>
      <c r="B47" s="256" t="s">
        <v>68</v>
      </c>
      <c r="C47" s="260"/>
      <c r="D47" s="253">
        <f>NOTAS!$AT$3</f>
        <v>36</v>
      </c>
      <c r="F47" s="258"/>
      <c r="G47" s="258"/>
      <c r="H47" s="259" t="s">
        <v>69</v>
      </c>
      <c r="I47" s="253" t="str">
        <f>VLOOKUP(D45,NOTAS!$B$7:$AT$26,45,0)</f>
        <v>#N/A</v>
      </c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7.25" customHeight="1">
      <c r="A48" s="251"/>
      <c r="B48" s="261"/>
      <c r="C48" s="261"/>
      <c r="D48" s="261"/>
      <c r="E48" s="261"/>
      <c r="F48" s="261"/>
      <c r="G48" s="261"/>
      <c r="H48" s="261"/>
      <c r="I48" s="26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7.25" customHeight="1">
      <c r="A49" s="251"/>
      <c r="B49" s="293" t="s">
        <v>70</v>
      </c>
      <c r="C49" s="289"/>
      <c r="D49" s="290"/>
      <c r="E49" s="265" t="s">
        <v>71</v>
      </c>
      <c r="F49" s="294" t="s">
        <v>72</v>
      </c>
      <c r="G49" s="289"/>
      <c r="H49" s="289"/>
      <c r="I49" s="295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7.25" customHeight="1">
      <c r="A50" s="251"/>
      <c r="B50" s="266" t="s">
        <v>24</v>
      </c>
      <c r="C50" s="267"/>
      <c r="D50" s="267"/>
      <c r="E50" s="285" t="s">
        <v>93</v>
      </c>
      <c r="F50" s="269"/>
      <c r="G50" s="267"/>
      <c r="H50" s="267"/>
      <c r="I50" s="267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7.25" customHeight="1">
      <c r="A51" s="251"/>
      <c r="E51" s="286" t="str">
        <f>VLOOKUP(D45,NOTAS!$B$7:$AT$26,4,0)</f>
        <v>#N/A</v>
      </c>
      <c r="F51" s="27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7.25" customHeight="1">
      <c r="A52" s="251"/>
      <c r="E52" s="285" t="s">
        <v>94</v>
      </c>
      <c r="F52" s="27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7.25" customHeight="1">
      <c r="A53" s="251"/>
      <c r="E53" s="286" t="str">
        <f>VLOOKUP(D45,NOTAS!$B$7:$AT$26,22,0)</f>
        <v>#N/A</v>
      </c>
      <c r="F53" s="27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7.25" customHeight="1">
      <c r="A54" s="251"/>
      <c r="B54" s="266" t="s">
        <v>20</v>
      </c>
      <c r="C54" s="267"/>
      <c r="D54" s="267"/>
      <c r="E54" s="285" t="s">
        <v>93</v>
      </c>
      <c r="F54" s="275"/>
      <c r="G54" s="267"/>
      <c r="H54" s="267"/>
      <c r="I54" s="267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7.25" customHeight="1">
      <c r="A55" s="251"/>
      <c r="E55" s="286" t="str">
        <f>VLOOKUP(D45,NOTAS!$B$7:$AT$26,7,0)</f>
        <v>#N/A</v>
      </c>
      <c r="F55" s="276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7.25" customHeight="1">
      <c r="A56" s="251"/>
      <c r="E56" s="285" t="s">
        <v>94</v>
      </c>
      <c r="F56" s="276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7.25" customHeight="1">
      <c r="A57" s="251"/>
      <c r="E57" s="286" t="str">
        <f>VLOOKUP(D45,NOTAS!$B$7:$AT$26,25,0)</f>
        <v>#N/A</v>
      </c>
      <c r="F57" s="276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7.25" customHeight="1">
      <c r="A58" s="251"/>
      <c r="B58" s="266" t="s">
        <v>22</v>
      </c>
      <c r="C58" s="267"/>
      <c r="D58" s="267"/>
      <c r="E58" s="285" t="s">
        <v>93</v>
      </c>
      <c r="F58" s="275"/>
      <c r="G58" s="267"/>
      <c r="H58" s="267"/>
      <c r="I58" s="267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7.25" customHeight="1">
      <c r="A59" s="251"/>
      <c r="E59" s="286" t="str">
        <f>VLOOKUP(D45,NOTAS!$B$7:$AT$26,10,0)</f>
        <v>#N/A</v>
      </c>
      <c r="F59" s="276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7.25" customHeight="1">
      <c r="A60" s="251"/>
      <c r="E60" s="285" t="s">
        <v>94</v>
      </c>
      <c r="F60" s="276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7.25" customHeight="1">
      <c r="A61" s="251"/>
      <c r="E61" s="286" t="str">
        <f>VLOOKUP(D45,NOTAS!$B$7:$AT$26,28,0)</f>
        <v>#N/A</v>
      </c>
      <c r="F61" s="276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7.25" customHeight="1">
      <c r="A62" s="251"/>
      <c r="B62" s="266" t="s">
        <v>23</v>
      </c>
      <c r="C62" s="267"/>
      <c r="D62" s="267"/>
      <c r="E62" s="285" t="s">
        <v>93</v>
      </c>
      <c r="F62" s="275"/>
      <c r="G62" s="267"/>
      <c r="H62" s="267"/>
      <c r="I62" s="267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7.25" customHeight="1">
      <c r="A63" s="251"/>
      <c r="E63" s="286" t="str">
        <f>VLOOKUP(D45,NOTAS!$B$7:$AT$26,13,0)</f>
        <v>#N/A</v>
      </c>
      <c r="F63" s="276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7.25" customHeight="1">
      <c r="A64" s="251"/>
      <c r="E64" s="285" t="s">
        <v>94</v>
      </c>
      <c r="F64" s="276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7.25" customHeight="1">
      <c r="A65" s="251"/>
      <c r="E65" s="286" t="str">
        <f>VLOOKUP(D45,NOTAS!$B$7:$AT$26,31,0)</f>
        <v>#N/A</v>
      </c>
      <c r="F65" s="276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7.25" customHeight="1">
      <c r="A66" s="251"/>
      <c r="B66" s="266" t="s">
        <v>21</v>
      </c>
      <c r="C66" s="267"/>
      <c r="D66" s="267"/>
      <c r="E66" s="285" t="s">
        <v>93</v>
      </c>
      <c r="F66" s="275"/>
      <c r="G66" s="267"/>
      <c r="H66" s="267"/>
      <c r="I66" s="267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7.25" customHeight="1">
      <c r="A67" s="251"/>
      <c r="E67" s="286" t="str">
        <f>VLOOKUP(D45,NOTAS!$B$7:$AT$26,16,0)</f>
        <v>#N/A</v>
      </c>
      <c r="F67" s="276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7.25" customHeight="1">
      <c r="A68" s="251"/>
      <c r="E68" s="285" t="s">
        <v>94</v>
      </c>
      <c r="F68" s="276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7.25" customHeight="1">
      <c r="A69" s="251"/>
      <c r="B69" s="272"/>
      <c r="C69" s="272"/>
      <c r="D69" s="272"/>
      <c r="E69" s="287" t="str">
        <f>VLOOKUP(D45,NOTAS!$B$7:$AT$26,34,0)</f>
        <v>#N/A</v>
      </c>
      <c r="F69" s="277"/>
      <c r="G69" s="272"/>
      <c r="H69" s="272"/>
      <c r="I69" s="272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7.25" customHeight="1">
      <c r="A70" s="278"/>
      <c r="B70" s="279"/>
      <c r="C70" s="279"/>
      <c r="D70" s="279"/>
      <c r="E70" s="280"/>
      <c r="F70" s="280"/>
      <c r="G70" s="280"/>
      <c r="H70" s="280"/>
      <c r="I70" s="280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  <c r="Z70" s="278"/>
    </row>
    <row r="71" ht="17.25" customHeight="1">
      <c r="A71" s="278"/>
      <c r="B71" s="288" t="s">
        <v>95</v>
      </c>
      <c r="C71" s="289"/>
      <c r="D71" s="289"/>
      <c r="E71" s="290"/>
      <c r="F71" s="287" t="str">
        <f>VLOOKUP(D45,NOTAS!$B$7:$AT$26,44,0)</f>
        <v>#N/A</v>
      </c>
      <c r="G71" s="280"/>
      <c r="H71" s="291" t="str">
        <f>IF(F71&gt;=95,"APROVADO COM DISTINÇÃO",IF(F71&gt;=90,"APROVADO COM MÉRITO",IF(F71&gt;=80,"MUITO BOM",IF(F71&gt;=70,"BOM",IF(F71&gt;=60,"REGULAR","REFAZER O NÍVEL")))))</f>
        <v>#N/A</v>
      </c>
      <c r="I71" s="292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</row>
    <row r="72" ht="17.25" customHeight="1">
      <c r="A72" s="278"/>
      <c r="B72" s="279"/>
      <c r="C72" s="279"/>
      <c r="D72" s="279"/>
      <c r="E72" s="280"/>
      <c r="F72" s="280"/>
      <c r="G72" s="280"/>
      <c r="H72" s="280"/>
      <c r="I72" s="280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</row>
    <row r="73" ht="17.25" customHeight="1">
      <c r="A73" s="251"/>
      <c r="B73" s="281"/>
      <c r="C73" s="281"/>
      <c r="D73" s="281"/>
      <c r="E73" s="281"/>
      <c r="F73" s="281"/>
      <c r="G73" s="281"/>
      <c r="H73" s="281"/>
      <c r="I73" s="28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7.25" customHeight="1">
      <c r="A74" s="251"/>
      <c r="B74" s="282"/>
      <c r="C74" s="282"/>
      <c r="D74" s="282"/>
      <c r="E74" s="282"/>
      <c r="F74" s="282"/>
      <c r="G74" s="282"/>
      <c r="H74" s="282"/>
      <c r="I74" s="282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7.25" customHeight="1">
      <c r="A75" s="251"/>
      <c r="B75" s="284"/>
      <c r="C75" s="284"/>
      <c r="D75" s="284"/>
      <c r="E75" s="284"/>
      <c r="F75" s="284"/>
      <c r="G75" s="284"/>
      <c r="H75" s="284"/>
      <c r="I75" s="284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7.25" customHeight="1">
      <c r="A76" s="251"/>
      <c r="B76" s="252"/>
      <c r="C76" s="252"/>
      <c r="D76" s="252"/>
      <c r="E76" s="253"/>
      <c r="F76" s="253"/>
      <c r="G76" s="253"/>
      <c r="H76" s="253"/>
      <c r="I76" s="253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7.25" customHeight="1">
      <c r="A77" s="251"/>
      <c r="B77" s="254"/>
      <c r="C77" s="252"/>
      <c r="D77" s="252"/>
      <c r="E77" s="253"/>
      <c r="F77" s="253"/>
      <c r="G77" s="253"/>
      <c r="H77" s="253"/>
      <c r="I77" s="253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7.25" customHeight="1">
      <c r="A78" s="251"/>
      <c r="B78" s="254"/>
      <c r="C78" s="252"/>
      <c r="D78" s="252"/>
      <c r="E78" s="253"/>
      <c r="F78" s="253"/>
      <c r="G78" s="253"/>
      <c r="H78" s="253"/>
      <c r="I78" s="253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7.25" customHeight="1">
      <c r="A79" s="251"/>
      <c r="B79" s="254"/>
      <c r="C79" s="252"/>
      <c r="D79" s="252"/>
      <c r="E79" s="253"/>
      <c r="F79" s="253"/>
      <c r="G79" s="253"/>
      <c r="H79" s="253"/>
      <c r="I79" s="253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7.25" customHeight="1">
      <c r="A80" s="251"/>
      <c r="B80" s="254"/>
      <c r="C80" s="252"/>
      <c r="D80" s="252"/>
      <c r="E80" s="253"/>
      <c r="F80" s="253"/>
      <c r="G80" s="253"/>
      <c r="H80" s="253"/>
      <c r="I80" s="253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7.25" customHeight="1">
      <c r="A81" s="251"/>
      <c r="B81" s="254"/>
      <c r="C81" s="252"/>
      <c r="D81" s="252"/>
      <c r="E81" s="253"/>
      <c r="F81" s="253"/>
      <c r="G81" s="253"/>
      <c r="H81" s="253"/>
      <c r="I81" s="253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7.25" customHeight="1">
      <c r="A82" s="251"/>
      <c r="B82" s="255"/>
      <c r="C82" s="255"/>
      <c r="D82" s="255"/>
      <c r="E82" s="255"/>
      <c r="F82" s="255"/>
      <c r="G82" s="255"/>
      <c r="H82" s="255"/>
      <c r="I82" s="255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7.25" customHeight="1">
      <c r="A83" s="251"/>
      <c r="B83" s="256" t="s">
        <v>64</v>
      </c>
      <c r="C83" s="257"/>
      <c r="D83" s="251" t="str">
        <f>NOTAS!B9</f>
        <v/>
      </c>
      <c r="E83" s="251"/>
      <c r="F83" s="258"/>
      <c r="G83" s="258"/>
      <c r="H83" s="256" t="s">
        <v>65</v>
      </c>
      <c r="I83" s="251" t="str">
        <f>(NOTAS!$B$4)</f>
        <v/>
      </c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7.25" customHeight="1">
      <c r="A84" s="251"/>
      <c r="B84" s="259" t="s">
        <v>66</v>
      </c>
      <c r="D84" s="253" t="str">
        <f>NOTAS!#REF!</f>
        <v>#ERROR!</v>
      </c>
      <c r="E84" s="252"/>
      <c r="F84" s="258"/>
      <c r="G84" s="258"/>
      <c r="H84" s="259" t="s">
        <v>97</v>
      </c>
      <c r="I84" s="253" t="str">
        <f>(NOTAS!$B$3)</f>
        <v>Carlos</v>
      </c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7.25" customHeight="1">
      <c r="A85" s="251"/>
      <c r="B85" s="256" t="s">
        <v>68</v>
      </c>
      <c r="C85" s="260"/>
      <c r="D85" s="253">
        <f>NOTAS!$AT$3</f>
        <v>36</v>
      </c>
      <c r="F85" s="258"/>
      <c r="G85" s="258"/>
      <c r="H85" s="259" t="s">
        <v>69</v>
      </c>
      <c r="I85" s="253" t="str">
        <f>VLOOKUP(D83,NOTAS!$B$7:$AT$26,45,0)</f>
        <v>#N/A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7.25" customHeight="1">
      <c r="A86" s="251"/>
      <c r="B86" s="261"/>
      <c r="C86" s="261"/>
      <c r="D86" s="261"/>
      <c r="E86" s="261"/>
      <c r="F86" s="261"/>
      <c r="G86" s="261"/>
      <c r="H86" s="261"/>
      <c r="I86" s="26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7.25" customHeight="1">
      <c r="A87" s="251"/>
      <c r="B87" s="293" t="s">
        <v>70</v>
      </c>
      <c r="C87" s="289"/>
      <c r="D87" s="290"/>
      <c r="E87" s="265" t="s">
        <v>71</v>
      </c>
      <c r="F87" s="294" t="s">
        <v>72</v>
      </c>
      <c r="G87" s="289"/>
      <c r="H87" s="289"/>
      <c r="I87" s="295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7.25" customHeight="1">
      <c r="A88" s="251"/>
      <c r="B88" s="266" t="s">
        <v>24</v>
      </c>
      <c r="C88" s="267"/>
      <c r="D88" s="267"/>
      <c r="E88" s="285" t="s">
        <v>93</v>
      </c>
      <c r="F88" s="269"/>
      <c r="G88" s="267"/>
      <c r="H88" s="267"/>
      <c r="I88" s="267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7.25" customHeight="1">
      <c r="A89" s="251"/>
      <c r="E89" s="286" t="str">
        <f>VLOOKUP(D83,NOTAS!$B$7:$AT$26,4,0)</f>
        <v>#N/A</v>
      </c>
      <c r="F89" s="27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7.25" customHeight="1">
      <c r="A90" s="251"/>
      <c r="E90" s="285" t="s">
        <v>94</v>
      </c>
      <c r="F90" s="27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7.25" customHeight="1">
      <c r="A91" s="251"/>
      <c r="E91" s="286" t="str">
        <f>VLOOKUP(D83,NOTAS!$B$7:$AT$26,22,0)</f>
        <v>#N/A</v>
      </c>
      <c r="F91" s="27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7.25" customHeight="1">
      <c r="A92" s="251"/>
      <c r="B92" s="266" t="s">
        <v>20</v>
      </c>
      <c r="C92" s="267"/>
      <c r="D92" s="267"/>
      <c r="E92" s="285" t="s">
        <v>93</v>
      </c>
      <c r="F92" s="275"/>
      <c r="G92" s="267"/>
      <c r="H92" s="267"/>
      <c r="I92" s="267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7.25" customHeight="1">
      <c r="A93" s="251"/>
      <c r="E93" s="286" t="str">
        <f>VLOOKUP(D83,NOTAS!$B$7:$AT$26,7,0)</f>
        <v>#N/A</v>
      </c>
      <c r="F93" s="276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7.25" customHeight="1">
      <c r="A94" s="251"/>
      <c r="E94" s="285" t="s">
        <v>94</v>
      </c>
      <c r="F94" s="276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7.25" customHeight="1">
      <c r="A95" s="251"/>
      <c r="E95" s="286" t="str">
        <f>VLOOKUP(D83,NOTAS!$B$7:$AT$26,25,0)</f>
        <v>#N/A</v>
      </c>
      <c r="F95" s="276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7.25" customHeight="1">
      <c r="A96" s="251"/>
      <c r="B96" s="266" t="s">
        <v>22</v>
      </c>
      <c r="C96" s="267"/>
      <c r="D96" s="267"/>
      <c r="E96" s="285" t="s">
        <v>93</v>
      </c>
      <c r="F96" s="275"/>
      <c r="G96" s="267"/>
      <c r="H96" s="267"/>
      <c r="I96" s="267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7.25" customHeight="1">
      <c r="A97" s="251"/>
      <c r="E97" s="286" t="str">
        <f>VLOOKUP(D83,NOTAS!$B$7:$AT$26,10,0)</f>
        <v>#N/A</v>
      </c>
      <c r="F97" s="276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7.25" customHeight="1">
      <c r="A98" s="251"/>
      <c r="E98" s="285" t="s">
        <v>94</v>
      </c>
      <c r="F98" s="276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7.25" customHeight="1">
      <c r="A99" s="251"/>
      <c r="E99" s="286" t="str">
        <f>VLOOKUP(D83,NOTAS!$B$7:$AT$26,28,0)</f>
        <v>#N/A</v>
      </c>
      <c r="F99" s="276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7.25" customHeight="1">
      <c r="A100" s="251"/>
      <c r="B100" s="266" t="s">
        <v>23</v>
      </c>
      <c r="C100" s="267"/>
      <c r="D100" s="267"/>
      <c r="E100" s="285" t="s">
        <v>93</v>
      </c>
      <c r="F100" s="275"/>
      <c r="G100" s="267"/>
      <c r="H100" s="267"/>
      <c r="I100" s="267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7.25" customHeight="1">
      <c r="A101" s="251"/>
      <c r="E101" s="286" t="str">
        <f>VLOOKUP(D83,NOTAS!$B$7:$AT$26,13,0)</f>
        <v>#N/A</v>
      </c>
      <c r="F101" s="276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7.25" customHeight="1">
      <c r="A102" s="251"/>
      <c r="E102" s="285" t="s">
        <v>94</v>
      </c>
      <c r="F102" s="276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7.25" customHeight="1">
      <c r="A103" s="251"/>
      <c r="E103" s="286" t="str">
        <f>VLOOKUP(D83,NOTAS!$B$7:$AT$26,31,0)</f>
        <v>#N/A</v>
      </c>
      <c r="F103" s="276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7.25" customHeight="1">
      <c r="A104" s="251"/>
      <c r="B104" s="266" t="s">
        <v>21</v>
      </c>
      <c r="C104" s="267"/>
      <c r="D104" s="267"/>
      <c r="E104" s="285" t="s">
        <v>93</v>
      </c>
      <c r="F104" s="275"/>
      <c r="G104" s="267"/>
      <c r="H104" s="267"/>
      <c r="I104" s="267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7.25" customHeight="1">
      <c r="A105" s="251"/>
      <c r="E105" s="286" t="str">
        <f>VLOOKUP(D83,NOTAS!$B$7:$AT$26,16,0)</f>
        <v>#N/A</v>
      </c>
      <c r="F105" s="276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7.25" customHeight="1">
      <c r="A106" s="251"/>
      <c r="E106" s="285" t="s">
        <v>94</v>
      </c>
      <c r="F106" s="276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7.25" customHeight="1">
      <c r="A107" s="251"/>
      <c r="B107" s="272"/>
      <c r="C107" s="272"/>
      <c r="D107" s="272"/>
      <c r="E107" s="287" t="str">
        <f>VLOOKUP(D83,NOTAS!$B$7:$AT$26,34,0)</f>
        <v>#N/A</v>
      </c>
      <c r="F107" s="277"/>
      <c r="G107" s="272"/>
      <c r="H107" s="272"/>
      <c r="I107" s="272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7.25" customHeight="1">
      <c r="A108" s="278"/>
      <c r="B108" s="279"/>
      <c r="C108" s="279"/>
      <c r="D108" s="279"/>
      <c r="E108" s="280"/>
      <c r="F108" s="280"/>
      <c r="G108" s="280"/>
      <c r="H108" s="280"/>
      <c r="I108" s="280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</row>
    <row r="109" ht="17.25" customHeight="1">
      <c r="A109" s="278"/>
      <c r="B109" s="288" t="s">
        <v>95</v>
      </c>
      <c r="C109" s="289"/>
      <c r="D109" s="289"/>
      <c r="E109" s="290"/>
      <c r="F109" s="287" t="str">
        <f>VLOOKUP(D83,NOTAS!$B$7:$AT$26,44,0)</f>
        <v>#N/A</v>
      </c>
      <c r="G109" s="280"/>
      <c r="H109" s="291" t="str">
        <f>IF(F109&gt;=95,"APROVADO COM DISTINÇÃO",IF(F109&gt;=90,"APROVADO COM MÉRITO",IF(F109&gt;=80,"MUITO BOM",IF(F109&gt;=70,"BOM",IF(F109&gt;=60,"REGULAR","REFAZER O NÍVEL")))))</f>
        <v>#N/A</v>
      </c>
      <c r="I109" s="292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</row>
    <row r="110" ht="17.25" customHeight="1">
      <c r="A110" s="278"/>
      <c r="B110" s="279"/>
      <c r="C110" s="279"/>
      <c r="D110" s="279"/>
      <c r="E110" s="280"/>
      <c r="F110" s="280"/>
      <c r="G110" s="280"/>
      <c r="H110" s="280"/>
      <c r="I110" s="280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</row>
    <row r="111" ht="17.25" customHeight="1">
      <c r="A111" s="251"/>
      <c r="B111" s="282"/>
      <c r="C111" s="282"/>
      <c r="D111" s="282"/>
      <c r="E111" s="282"/>
      <c r="F111" s="282"/>
      <c r="G111" s="282"/>
      <c r="H111" s="282"/>
      <c r="I111" s="282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7.25" customHeight="1">
      <c r="A112" s="251"/>
      <c r="B112" s="284"/>
      <c r="C112" s="284"/>
      <c r="D112" s="284"/>
      <c r="E112" s="284"/>
      <c r="F112" s="284"/>
      <c r="G112" s="284"/>
      <c r="H112" s="284"/>
      <c r="I112" s="284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7.25" customHeight="1">
      <c r="A113" s="251"/>
      <c r="B113" s="252"/>
      <c r="C113" s="252"/>
      <c r="D113" s="252"/>
      <c r="E113" s="253"/>
      <c r="F113" s="253"/>
      <c r="G113" s="253"/>
      <c r="H113" s="253"/>
      <c r="I113" s="253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7.25" customHeight="1">
      <c r="A114" s="251"/>
      <c r="B114" s="254"/>
      <c r="C114" s="252"/>
      <c r="D114" s="252"/>
      <c r="E114" s="253"/>
      <c r="F114" s="253"/>
      <c r="G114" s="253"/>
      <c r="H114" s="253"/>
      <c r="I114" s="253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7.25" customHeight="1">
      <c r="A115" s="251"/>
      <c r="B115" s="254"/>
      <c r="C115" s="252"/>
      <c r="D115" s="252"/>
      <c r="E115" s="253"/>
      <c r="F115" s="253"/>
      <c r="G115" s="253"/>
      <c r="H115" s="253"/>
      <c r="I115" s="253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7.25" customHeight="1">
      <c r="A116" s="251"/>
      <c r="B116" s="254"/>
      <c r="C116" s="252"/>
      <c r="D116" s="252"/>
      <c r="E116" s="253"/>
      <c r="F116" s="253"/>
      <c r="G116" s="253"/>
      <c r="H116" s="253"/>
      <c r="I116" s="253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7.25" customHeight="1">
      <c r="A117" s="251"/>
      <c r="B117" s="254"/>
      <c r="C117" s="252"/>
      <c r="D117" s="252"/>
      <c r="E117" s="253"/>
      <c r="F117" s="253"/>
      <c r="G117" s="253"/>
      <c r="H117" s="253"/>
      <c r="I117" s="253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7.25" customHeight="1">
      <c r="A118" s="251"/>
      <c r="B118" s="254"/>
      <c r="C118" s="252"/>
      <c r="D118" s="252"/>
      <c r="E118" s="253"/>
      <c r="F118" s="253"/>
      <c r="G118" s="253"/>
      <c r="H118" s="253"/>
      <c r="I118" s="253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7.25" customHeight="1">
      <c r="A119" s="251"/>
      <c r="B119" s="255"/>
      <c r="C119" s="255"/>
      <c r="D119" s="255"/>
      <c r="E119" s="255"/>
      <c r="F119" s="255"/>
      <c r="G119" s="255"/>
      <c r="H119" s="255"/>
      <c r="I119" s="255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7.25" customHeight="1">
      <c r="A120" s="251"/>
      <c r="B120" s="256" t="s">
        <v>64</v>
      </c>
      <c r="C120" s="257"/>
      <c r="D120" s="251" t="str">
        <f>NOTAS!B10</f>
        <v/>
      </c>
      <c r="E120" s="251"/>
      <c r="F120" s="258"/>
      <c r="G120" s="258"/>
      <c r="H120" s="256" t="s">
        <v>65</v>
      </c>
      <c r="I120" s="251" t="str">
        <f>(NOTAS!$B$4)</f>
        <v/>
      </c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7.25" customHeight="1">
      <c r="A121" s="251"/>
      <c r="B121" s="259" t="s">
        <v>66</v>
      </c>
      <c r="D121" s="253" t="str">
        <f>NOTAS!#REF!</f>
        <v>#ERROR!</v>
      </c>
      <c r="E121" s="252"/>
      <c r="F121" s="258"/>
      <c r="G121" s="258"/>
      <c r="H121" s="259" t="s">
        <v>98</v>
      </c>
      <c r="I121" s="253" t="str">
        <f>(NOTAS!$B$3)</f>
        <v>Carlos</v>
      </c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7.25" customHeight="1">
      <c r="A122" s="251"/>
      <c r="B122" s="256" t="s">
        <v>68</v>
      </c>
      <c r="C122" s="260"/>
      <c r="D122" s="253">
        <f>NOTAS!$AT$3</f>
        <v>36</v>
      </c>
      <c r="F122" s="258"/>
      <c r="G122" s="258"/>
      <c r="H122" s="259" t="s">
        <v>69</v>
      </c>
      <c r="I122" s="253" t="str">
        <f>VLOOKUP(D120,NOTAS!$B$7:$AT$26,45,0)</f>
        <v>#N/A</v>
      </c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7.25" customHeight="1">
      <c r="A123" s="251"/>
      <c r="B123" s="261"/>
      <c r="C123" s="261"/>
      <c r="D123" s="261"/>
      <c r="E123" s="261"/>
      <c r="F123" s="261"/>
      <c r="G123" s="261"/>
      <c r="H123" s="261"/>
      <c r="I123" s="26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7.25" customHeight="1">
      <c r="A124" s="251"/>
      <c r="B124" s="293" t="s">
        <v>70</v>
      </c>
      <c r="C124" s="289"/>
      <c r="D124" s="290"/>
      <c r="E124" s="265" t="s">
        <v>71</v>
      </c>
      <c r="F124" s="294" t="s">
        <v>72</v>
      </c>
      <c r="G124" s="289"/>
      <c r="H124" s="289"/>
      <c r="I124" s="295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7.25" customHeight="1">
      <c r="A125" s="251"/>
      <c r="B125" s="266" t="s">
        <v>24</v>
      </c>
      <c r="C125" s="267"/>
      <c r="D125" s="267"/>
      <c r="E125" s="285" t="s">
        <v>93</v>
      </c>
      <c r="F125" s="269"/>
      <c r="G125" s="267"/>
      <c r="H125" s="267"/>
      <c r="I125" s="267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7.25" customHeight="1">
      <c r="A126" s="251"/>
      <c r="E126" s="286" t="str">
        <f>VLOOKUP(D120,NOTAS!$B$7:$AT$26,4,0)</f>
        <v>#N/A</v>
      </c>
      <c r="F126" s="27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7.25" customHeight="1">
      <c r="A127" s="251"/>
      <c r="E127" s="285" t="s">
        <v>94</v>
      </c>
      <c r="F127" s="27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7.25" customHeight="1">
      <c r="A128" s="251"/>
      <c r="E128" s="286" t="str">
        <f>VLOOKUP(D120,NOTAS!$B$7:$AT$26,22,0)</f>
        <v>#N/A</v>
      </c>
      <c r="F128" s="27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7.25" customHeight="1">
      <c r="A129" s="251"/>
      <c r="B129" s="266" t="s">
        <v>20</v>
      </c>
      <c r="C129" s="267"/>
      <c r="D129" s="267"/>
      <c r="E129" s="285" t="s">
        <v>93</v>
      </c>
      <c r="F129" s="275"/>
      <c r="G129" s="267"/>
      <c r="H129" s="267"/>
      <c r="I129" s="267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7.25" customHeight="1">
      <c r="A130" s="251"/>
      <c r="E130" s="286" t="str">
        <f>VLOOKUP(D120,NOTAS!$B$7:$AT$26,7,0)</f>
        <v>#N/A</v>
      </c>
      <c r="F130" s="276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7.25" customHeight="1">
      <c r="A131" s="251"/>
      <c r="E131" s="285" t="s">
        <v>94</v>
      </c>
      <c r="F131" s="276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7.25" customHeight="1">
      <c r="A132" s="251"/>
      <c r="E132" s="286" t="str">
        <f>VLOOKUP(D120,NOTAS!$B$7:$AT$26,25,0)</f>
        <v>#N/A</v>
      </c>
      <c r="F132" s="276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7.25" customHeight="1">
      <c r="A133" s="251"/>
      <c r="B133" s="266" t="s">
        <v>22</v>
      </c>
      <c r="C133" s="267"/>
      <c r="D133" s="267"/>
      <c r="E133" s="285" t="s">
        <v>93</v>
      </c>
      <c r="F133" s="275"/>
      <c r="G133" s="267"/>
      <c r="H133" s="267"/>
      <c r="I133" s="267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7.25" customHeight="1">
      <c r="A134" s="251"/>
      <c r="E134" s="286" t="str">
        <f>VLOOKUP(D120,NOTAS!$B$7:$AT$26,10,0)</f>
        <v>#N/A</v>
      </c>
      <c r="F134" s="276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7.25" customHeight="1">
      <c r="A135" s="251"/>
      <c r="E135" s="285" t="s">
        <v>94</v>
      </c>
      <c r="F135" s="276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7.25" customHeight="1">
      <c r="A136" s="251"/>
      <c r="E136" s="286" t="str">
        <f>VLOOKUP(D120,NOTAS!$B$7:$AT$26,28,0)</f>
        <v>#N/A</v>
      </c>
      <c r="F136" s="276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7.25" customHeight="1">
      <c r="A137" s="251"/>
      <c r="B137" s="266" t="s">
        <v>23</v>
      </c>
      <c r="C137" s="267"/>
      <c r="D137" s="267"/>
      <c r="E137" s="285" t="s">
        <v>93</v>
      </c>
      <c r="F137" s="275"/>
      <c r="G137" s="267"/>
      <c r="H137" s="267"/>
      <c r="I137" s="267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7.25" customHeight="1">
      <c r="A138" s="251"/>
      <c r="E138" s="286" t="str">
        <f>VLOOKUP(D120,NOTAS!$B$7:$AT$26,13,0)</f>
        <v>#N/A</v>
      </c>
      <c r="F138" s="276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7.25" customHeight="1">
      <c r="A139" s="251"/>
      <c r="E139" s="285" t="s">
        <v>94</v>
      </c>
      <c r="F139" s="276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7.25" customHeight="1">
      <c r="A140" s="251"/>
      <c r="E140" s="286" t="str">
        <f>VLOOKUP(D120,NOTAS!$B$7:$AT$26,31,0)</f>
        <v>#N/A</v>
      </c>
      <c r="F140" s="276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7.25" customHeight="1">
      <c r="A141" s="251"/>
      <c r="B141" s="266" t="s">
        <v>21</v>
      </c>
      <c r="C141" s="267"/>
      <c r="D141" s="267"/>
      <c r="E141" s="285" t="s">
        <v>93</v>
      </c>
      <c r="F141" s="275"/>
      <c r="G141" s="267"/>
      <c r="H141" s="267"/>
      <c r="I141" s="267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7.25" customHeight="1">
      <c r="A142" s="251"/>
      <c r="E142" s="286" t="str">
        <f>VLOOKUP(D120,NOTAS!$B$7:$AT$26,16,0)</f>
        <v>#N/A</v>
      </c>
      <c r="F142" s="276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7.25" customHeight="1">
      <c r="A143" s="251"/>
      <c r="E143" s="285" t="s">
        <v>94</v>
      </c>
      <c r="F143" s="276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7.25" customHeight="1">
      <c r="A144" s="251"/>
      <c r="B144" s="272"/>
      <c r="C144" s="272"/>
      <c r="D144" s="272"/>
      <c r="E144" s="287" t="str">
        <f>VLOOKUP(D120,NOTAS!$B$7:$AT$26,34,0)</f>
        <v>#N/A</v>
      </c>
      <c r="F144" s="277"/>
      <c r="G144" s="272"/>
      <c r="H144" s="272"/>
      <c r="I144" s="272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7.25" customHeight="1">
      <c r="A145" s="278"/>
      <c r="B145" s="279"/>
      <c r="C145" s="279"/>
      <c r="D145" s="279"/>
      <c r="E145" s="280"/>
      <c r="F145" s="280"/>
      <c r="G145" s="280"/>
      <c r="H145" s="280"/>
      <c r="I145" s="280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</row>
    <row r="146" ht="17.25" customHeight="1">
      <c r="A146" s="278"/>
      <c r="B146" s="288" t="s">
        <v>95</v>
      </c>
      <c r="C146" s="289"/>
      <c r="D146" s="289"/>
      <c r="E146" s="290"/>
      <c r="F146" s="287" t="str">
        <f>VLOOKUP(D120,NOTAS!$B$7:$AT$26,44,0)</f>
        <v>#N/A</v>
      </c>
      <c r="G146" s="280"/>
      <c r="H146" s="291" t="str">
        <f>IF(F146&gt;=95,"APROVADO COM DISTINÇÃO",IF(F146&gt;=90,"APROVADO COM MÉRITO",IF(F146&gt;=80,"MUITO BOM",IF(F146&gt;=70,"BOM",IF(F146&gt;=60,"REGULAR","REFAZER O NÍVEL")))))</f>
        <v>#N/A</v>
      </c>
      <c r="I146" s="292"/>
      <c r="J146" s="278"/>
      <c r="K146" s="278"/>
      <c r="L146" s="278"/>
      <c r="M146" s="278"/>
      <c r="N146" s="278"/>
      <c r="O146" s="278"/>
      <c r="P146" s="278"/>
      <c r="Q146" s="278"/>
      <c r="R146" s="278"/>
      <c r="S146" s="278"/>
      <c r="T146" s="278"/>
      <c r="U146" s="278"/>
      <c r="V146" s="278"/>
      <c r="W146" s="278"/>
      <c r="X146" s="278"/>
      <c r="Y146" s="278"/>
      <c r="Z146" s="278"/>
    </row>
    <row r="147" ht="17.25" customHeight="1">
      <c r="A147" s="278"/>
      <c r="B147" s="279"/>
      <c r="C147" s="279"/>
      <c r="D147" s="279"/>
      <c r="E147" s="280"/>
      <c r="F147" s="280"/>
      <c r="G147" s="280"/>
      <c r="H147" s="280"/>
      <c r="I147" s="280"/>
      <c r="J147" s="278"/>
      <c r="K147" s="278"/>
      <c r="L147" s="278"/>
      <c r="M147" s="278"/>
      <c r="N147" s="278"/>
      <c r="O147" s="278"/>
      <c r="P147" s="278"/>
      <c r="Q147" s="278"/>
      <c r="R147" s="278"/>
      <c r="S147" s="278"/>
      <c r="T147" s="278"/>
      <c r="U147" s="278"/>
      <c r="V147" s="278"/>
      <c r="W147" s="278"/>
      <c r="X147" s="278"/>
      <c r="Y147" s="278"/>
      <c r="Z147" s="278"/>
    </row>
    <row r="148" ht="17.25" customHeight="1">
      <c r="A148" s="251"/>
      <c r="B148" s="282"/>
      <c r="C148" s="282"/>
      <c r="D148" s="282"/>
      <c r="E148" s="282"/>
      <c r="F148" s="282"/>
      <c r="G148" s="282"/>
      <c r="H148" s="282"/>
      <c r="I148" s="282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7.25" customHeight="1">
      <c r="A149" s="251"/>
      <c r="B149" s="284"/>
      <c r="C149" s="284"/>
      <c r="D149" s="284"/>
      <c r="E149" s="284"/>
      <c r="F149" s="284"/>
      <c r="G149" s="284"/>
      <c r="H149" s="284"/>
      <c r="I149" s="284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7.25" customHeight="1">
      <c r="A150" s="251"/>
      <c r="B150" s="252"/>
      <c r="C150" s="252"/>
      <c r="D150" s="252"/>
      <c r="E150" s="253"/>
      <c r="F150" s="253"/>
      <c r="G150" s="253"/>
      <c r="H150" s="253"/>
      <c r="I150" s="253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7.25" customHeight="1">
      <c r="A151" s="251"/>
      <c r="B151" s="254"/>
      <c r="C151" s="252"/>
      <c r="D151" s="252"/>
      <c r="E151" s="253"/>
      <c r="F151" s="253"/>
      <c r="G151" s="253"/>
      <c r="H151" s="253"/>
      <c r="I151" s="253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7.25" customHeight="1">
      <c r="A152" s="251"/>
      <c r="B152" s="254"/>
      <c r="C152" s="252"/>
      <c r="D152" s="252"/>
      <c r="E152" s="253"/>
      <c r="F152" s="253"/>
      <c r="G152" s="253"/>
      <c r="H152" s="253"/>
      <c r="I152" s="253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7.25" customHeight="1">
      <c r="A153" s="251"/>
      <c r="B153" s="254"/>
      <c r="C153" s="252"/>
      <c r="D153" s="252"/>
      <c r="E153" s="253"/>
      <c r="F153" s="253"/>
      <c r="G153" s="253"/>
      <c r="H153" s="253"/>
      <c r="I153" s="253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7.25" customHeight="1">
      <c r="A154" s="251"/>
      <c r="B154" s="254"/>
      <c r="C154" s="252"/>
      <c r="D154" s="252"/>
      <c r="E154" s="253"/>
      <c r="F154" s="253"/>
      <c r="G154" s="253"/>
      <c r="H154" s="253"/>
      <c r="I154" s="253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7.25" customHeight="1">
      <c r="A155" s="251"/>
      <c r="B155" s="254"/>
      <c r="C155" s="252"/>
      <c r="D155" s="252"/>
      <c r="E155" s="253"/>
      <c r="F155" s="253"/>
      <c r="G155" s="253"/>
      <c r="H155" s="253"/>
      <c r="I155" s="253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7.25" customHeight="1">
      <c r="A156" s="251"/>
      <c r="B156" s="255"/>
      <c r="C156" s="255"/>
      <c r="D156" s="255"/>
      <c r="E156" s="255"/>
      <c r="F156" s="255"/>
      <c r="G156" s="255"/>
      <c r="H156" s="255"/>
      <c r="I156" s="255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7.25" customHeight="1">
      <c r="A157" s="251"/>
      <c r="B157" s="256" t="s">
        <v>64</v>
      </c>
      <c r="C157" s="257"/>
      <c r="D157" s="251" t="str">
        <f>NOTAS!B11</f>
        <v/>
      </c>
      <c r="E157" s="251"/>
      <c r="F157" s="258"/>
      <c r="G157" s="258"/>
      <c r="H157" s="256" t="s">
        <v>65</v>
      </c>
      <c r="I157" s="251" t="str">
        <f>(NOTAS!$B$4)</f>
        <v/>
      </c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7.25" customHeight="1">
      <c r="A158" s="251"/>
      <c r="B158" s="259" t="s">
        <v>66</v>
      </c>
      <c r="D158" s="253" t="str">
        <f>NOTAS!#REF!</f>
        <v>#ERROR!</v>
      </c>
      <c r="E158" s="252"/>
      <c r="F158" s="258"/>
      <c r="G158" s="258"/>
      <c r="H158" s="259" t="s">
        <v>99</v>
      </c>
      <c r="I158" s="253" t="str">
        <f>(NOTAS!$B$3)</f>
        <v>Carlos</v>
      </c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7.25" customHeight="1">
      <c r="A159" s="251"/>
      <c r="B159" s="256" t="s">
        <v>68</v>
      </c>
      <c r="C159" s="260"/>
      <c r="D159" s="253">
        <f>NOTAS!$AT$3</f>
        <v>36</v>
      </c>
      <c r="F159" s="258"/>
      <c r="G159" s="258"/>
      <c r="H159" s="259" t="s">
        <v>69</v>
      </c>
      <c r="I159" s="253" t="str">
        <f>VLOOKUP(D157,NOTAS!$B$7:$AT$26,45,0)</f>
        <v>#N/A</v>
      </c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7.25" customHeight="1">
      <c r="A160" s="251"/>
      <c r="B160" s="261"/>
      <c r="C160" s="261"/>
      <c r="D160" s="261"/>
      <c r="E160" s="261"/>
      <c r="F160" s="261"/>
      <c r="G160" s="261"/>
      <c r="H160" s="261"/>
      <c r="I160" s="26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7.25" customHeight="1">
      <c r="A161" s="251"/>
      <c r="B161" s="293" t="s">
        <v>70</v>
      </c>
      <c r="C161" s="289"/>
      <c r="D161" s="290"/>
      <c r="E161" s="265" t="s">
        <v>71</v>
      </c>
      <c r="F161" s="294" t="s">
        <v>72</v>
      </c>
      <c r="G161" s="289"/>
      <c r="H161" s="289"/>
      <c r="I161" s="295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7.25" customHeight="1">
      <c r="A162" s="251"/>
      <c r="B162" s="266" t="s">
        <v>24</v>
      </c>
      <c r="C162" s="267"/>
      <c r="D162" s="267"/>
      <c r="E162" s="285" t="s">
        <v>93</v>
      </c>
      <c r="F162" s="269"/>
      <c r="G162" s="267"/>
      <c r="H162" s="267"/>
      <c r="I162" s="267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7.25" customHeight="1">
      <c r="A163" s="251"/>
      <c r="E163" s="286" t="str">
        <f>VLOOKUP(D157,NOTAS!$B$7:$AT$26,4,0)</f>
        <v>#N/A</v>
      </c>
      <c r="F163" s="27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7.25" customHeight="1">
      <c r="A164" s="251"/>
      <c r="E164" s="285" t="s">
        <v>94</v>
      </c>
      <c r="F164" s="27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7.25" customHeight="1">
      <c r="A165" s="251"/>
      <c r="E165" s="286" t="str">
        <f>VLOOKUP(D157,NOTAS!$B$7:$AT$26,22,0)</f>
        <v>#N/A</v>
      </c>
      <c r="F165" s="27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7.25" customHeight="1">
      <c r="A166" s="251"/>
      <c r="B166" s="266" t="s">
        <v>20</v>
      </c>
      <c r="C166" s="267"/>
      <c r="D166" s="267"/>
      <c r="E166" s="285" t="s">
        <v>93</v>
      </c>
      <c r="F166" s="275"/>
      <c r="G166" s="267"/>
      <c r="H166" s="267"/>
      <c r="I166" s="267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7.25" customHeight="1">
      <c r="A167" s="251"/>
      <c r="E167" s="286" t="str">
        <f>VLOOKUP(D157,NOTAS!$B$7:$AT$26,7,0)</f>
        <v>#N/A</v>
      </c>
      <c r="F167" s="276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7.25" customHeight="1">
      <c r="A168" s="251"/>
      <c r="E168" s="285" t="s">
        <v>94</v>
      </c>
      <c r="F168" s="276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7.25" customHeight="1">
      <c r="A169" s="251"/>
      <c r="E169" s="286" t="str">
        <f>VLOOKUP(D157,NOTAS!$B$7:$AT$26,25,0)</f>
        <v>#N/A</v>
      </c>
      <c r="F169" s="276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7.25" customHeight="1">
      <c r="A170" s="251"/>
      <c r="B170" s="266" t="s">
        <v>22</v>
      </c>
      <c r="C170" s="267"/>
      <c r="D170" s="267"/>
      <c r="E170" s="285" t="s">
        <v>93</v>
      </c>
      <c r="F170" s="275"/>
      <c r="G170" s="267"/>
      <c r="H170" s="267"/>
      <c r="I170" s="267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7.25" customHeight="1">
      <c r="A171" s="251"/>
      <c r="E171" s="286" t="str">
        <f>VLOOKUP(D157,NOTAS!$B$7:$AT$26,10,0)</f>
        <v>#N/A</v>
      </c>
      <c r="F171" s="276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7.25" customHeight="1">
      <c r="A172" s="251"/>
      <c r="E172" s="285" t="s">
        <v>94</v>
      </c>
      <c r="F172" s="276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7.25" customHeight="1">
      <c r="A173" s="251"/>
      <c r="E173" s="286" t="str">
        <f>VLOOKUP(D157,NOTAS!$B$7:$AT$26,28,0)</f>
        <v>#N/A</v>
      </c>
      <c r="F173" s="276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7.25" customHeight="1">
      <c r="A174" s="251"/>
      <c r="B174" s="266" t="s">
        <v>23</v>
      </c>
      <c r="C174" s="267"/>
      <c r="D174" s="267"/>
      <c r="E174" s="285" t="s">
        <v>93</v>
      </c>
      <c r="F174" s="275"/>
      <c r="G174" s="267"/>
      <c r="H174" s="267"/>
      <c r="I174" s="267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7.25" customHeight="1">
      <c r="A175" s="251"/>
      <c r="E175" s="286" t="str">
        <f>VLOOKUP(D157,NOTAS!$B$7:$AT$26,13,0)</f>
        <v>#N/A</v>
      </c>
      <c r="F175" s="276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7.25" customHeight="1">
      <c r="A176" s="251"/>
      <c r="E176" s="285" t="s">
        <v>94</v>
      </c>
      <c r="F176" s="276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7.25" customHeight="1">
      <c r="A177" s="251"/>
      <c r="E177" s="286" t="str">
        <f>VLOOKUP(D157,NOTAS!$B$7:$AT$26,31,0)</f>
        <v>#N/A</v>
      </c>
      <c r="F177" s="276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7.25" customHeight="1">
      <c r="A178" s="251"/>
      <c r="B178" s="266" t="s">
        <v>21</v>
      </c>
      <c r="C178" s="267"/>
      <c r="D178" s="267"/>
      <c r="E178" s="285" t="s">
        <v>93</v>
      </c>
      <c r="F178" s="275"/>
      <c r="G178" s="267"/>
      <c r="H178" s="267"/>
      <c r="I178" s="267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7.25" customHeight="1">
      <c r="A179" s="251"/>
      <c r="E179" s="286" t="str">
        <f>VLOOKUP(D157,NOTAS!$B$7:$AT$26,16,0)</f>
        <v>#N/A</v>
      </c>
      <c r="F179" s="276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7.25" customHeight="1">
      <c r="A180" s="251"/>
      <c r="E180" s="285" t="s">
        <v>94</v>
      </c>
      <c r="F180" s="276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7.25" customHeight="1">
      <c r="A181" s="251"/>
      <c r="B181" s="272"/>
      <c r="C181" s="272"/>
      <c r="D181" s="272"/>
      <c r="E181" s="287" t="str">
        <f>VLOOKUP(D157,NOTAS!$B$7:$AT$26,34,0)</f>
        <v>#N/A</v>
      </c>
      <c r="F181" s="277"/>
      <c r="G181" s="272"/>
      <c r="H181" s="272"/>
      <c r="I181" s="272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7.25" customHeight="1">
      <c r="A182" s="278"/>
      <c r="B182" s="279"/>
      <c r="C182" s="279"/>
      <c r="D182" s="279"/>
      <c r="E182" s="280"/>
      <c r="F182" s="280"/>
      <c r="G182" s="280"/>
      <c r="H182" s="280"/>
      <c r="I182" s="280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78"/>
      <c r="U182" s="278"/>
      <c r="V182" s="278"/>
      <c r="W182" s="278"/>
      <c r="X182" s="278"/>
      <c r="Y182" s="278"/>
      <c r="Z182" s="278"/>
    </row>
    <row r="183" ht="17.25" customHeight="1">
      <c r="A183" s="278"/>
      <c r="B183" s="288" t="s">
        <v>95</v>
      </c>
      <c r="C183" s="289"/>
      <c r="D183" s="289"/>
      <c r="E183" s="290"/>
      <c r="F183" s="287" t="str">
        <f>VLOOKUP(D157,NOTAS!$B$7:$AT$26,44,0)</f>
        <v>#N/A</v>
      </c>
      <c r="G183" s="280"/>
      <c r="H183" s="291" t="str">
        <f>IF(F183&gt;=95,"APROVADO COM DISTINÇÃO",IF(F183&gt;=90,"APROVADO COM MÉRITO",IF(F183&gt;=80,"MUITO BOM",IF(F183&gt;=70,"BOM",IF(F183&gt;=60,"REGULAR","REFAZER O NÍVEL")))))</f>
        <v>#N/A</v>
      </c>
      <c r="I183" s="292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</row>
    <row r="184" ht="17.25" customHeight="1">
      <c r="A184" s="278"/>
      <c r="B184" s="279"/>
      <c r="C184" s="279"/>
      <c r="D184" s="279"/>
      <c r="E184" s="280"/>
      <c r="F184" s="280"/>
      <c r="G184" s="280"/>
      <c r="H184" s="280"/>
      <c r="I184" s="280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</row>
    <row r="185" ht="17.25" customHeight="1">
      <c r="A185" s="251"/>
      <c r="B185" s="282"/>
      <c r="C185" s="282"/>
      <c r="D185" s="282"/>
      <c r="E185" s="282"/>
      <c r="F185" s="282"/>
      <c r="G185" s="282"/>
      <c r="H185" s="282"/>
      <c r="I185" s="282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7.25" customHeight="1">
      <c r="A186" s="251"/>
      <c r="B186" s="284"/>
      <c r="C186" s="284"/>
      <c r="D186" s="284"/>
      <c r="E186" s="284"/>
      <c r="F186" s="284"/>
      <c r="G186" s="284"/>
      <c r="H186" s="284"/>
      <c r="I186" s="284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7.25" customHeight="1">
      <c r="A187" s="251"/>
      <c r="B187" s="252"/>
      <c r="C187" s="252"/>
      <c r="D187" s="252"/>
      <c r="E187" s="253"/>
      <c r="F187" s="253"/>
      <c r="G187" s="253"/>
      <c r="H187" s="253"/>
      <c r="I187" s="253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7.25" customHeight="1">
      <c r="A188" s="251"/>
      <c r="B188" s="254"/>
      <c r="C188" s="252"/>
      <c r="D188" s="252"/>
      <c r="E188" s="253"/>
      <c r="F188" s="253"/>
      <c r="G188" s="253"/>
      <c r="H188" s="253"/>
      <c r="I188" s="253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7.25" customHeight="1">
      <c r="A189" s="251"/>
      <c r="B189" s="254"/>
      <c r="C189" s="252"/>
      <c r="D189" s="252"/>
      <c r="E189" s="253"/>
      <c r="F189" s="253"/>
      <c r="G189" s="253"/>
      <c r="H189" s="253"/>
      <c r="I189" s="253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7.25" customHeight="1">
      <c r="A190" s="251"/>
      <c r="B190" s="254"/>
      <c r="C190" s="252"/>
      <c r="D190" s="252"/>
      <c r="E190" s="253"/>
      <c r="F190" s="253"/>
      <c r="G190" s="253"/>
      <c r="H190" s="253"/>
      <c r="I190" s="253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7.25" customHeight="1">
      <c r="A191" s="251"/>
      <c r="B191" s="254"/>
      <c r="C191" s="252"/>
      <c r="D191" s="252"/>
      <c r="E191" s="253"/>
      <c r="F191" s="253"/>
      <c r="G191" s="253"/>
      <c r="H191" s="253"/>
      <c r="I191" s="253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7.25" customHeight="1">
      <c r="A192" s="251"/>
      <c r="B192" s="254"/>
      <c r="C192" s="252"/>
      <c r="D192" s="252"/>
      <c r="E192" s="253"/>
      <c r="F192" s="253"/>
      <c r="G192" s="253"/>
      <c r="H192" s="253"/>
      <c r="I192" s="253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7.25" customHeight="1">
      <c r="A193" s="251"/>
      <c r="B193" s="255"/>
      <c r="C193" s="255"/>
      <c r="D193" s="255"/>
      <c r="E193" s="255"/>
      <c r="F193" s="255"/>
      <c r="G193" s="255"/>
      <c r="H193" s="255"/>
      <c r="I193" s="255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7.25" customHeight="1">
      <c r="A194" s="251"/>
      <c r="B194" s="256" t="s">
        <v>64</v>
      </c>
      <c r="C194" s="257"/>
      <c r="D194" s="251" t="str">
        <f>NOTAS!B12</f>
        <v/>
      </c>
      <c r="E194" s="251"/>
      <c r="F194" s="258"/>
      <c r="G194" s="258"/>
      <c r="H194" s="256" t="s">
        <v>65</v>
      </c>
      <c r="I194" s="251" t="str">
        <f>(NOTAS!$B$4)</f>
        <v/>
      </c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7.25" customHeight="1">
      <c r="A195" s="251"/>
      <c r="B195" s="259" t="s">
        <v>66</v>
      </c>
      <c r="D195" s="253" t="str">
        <f>NOTAS!#REF!</f>
        <v>#ERROR!</v>
      </c>
      <c r="E195" s="252"/>
      <c r="F195" s="258"/>
      <c r="G195" s="258"/>
      <c r="H195" s="259" t="s">
        <v>100</v>
      </c>
      <c r="I195" s="253" t="str">
        <f>(NOTAS!$B$3)</f>
        <v>Carlos</v>
      </c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7.25" customHeight="1">
      <c r="A196" s="251"/>
      <c r="B196" s="256" t="s">
        <v>68</v>
      </c>
      <c r="C196" s="260"/>
      <c r="D196" s="253">
        <f>NOTAS!$AT$3</f>
        <v>36</v>
      </c>
      <c r="F196" s="258"/>
      <c r="G196" s="258"/>
      <c r="H196" s="259" t="s">
        <v>69</v>
      </c>
      <c r="I196" s="253" t="str">
        <f>VLOOKUP(D194,NOTAS!$B$7:$AT$26,45,0)</f>
        <v>#N/A</v>
      </c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7.25" customHeight="1">
      <c r="A197" s="251"/>
      <c r="B197" s="261"/>
      <c r="C197" s="261"/>
      <c r="D197" s="261"/>
      <c r="E197" s="261"/>
      <c r="F197" s="261"/>
      <c r="G197" s="261"/>
      <c r="H197" s="261"/>
      <c r="I197" s="26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7.25" customHeight="1">
      <c r="A198" s="251"/>
      <c r="B198" s="293" t="s">
        <v>70</v>
      </c>
      <c r="C198" s="289"/>
      <c r="D198" s="290"/>
      <c r="E198" s="265" t="s">
        <v>71</v>
      </c>
      <c r="F198" s="294" t="s">
        <v>72</v>
      </c>
      <c r="G198" s="289"/>
      <c r="H198" s="289"/>
      <c r="I198" s="295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7.25" customHeight="1">
      <c r="A199" s="251"/>
      <c r="B199" s="266" t="s">
        <v>24</v>
      </c>
      <c r="C199" s="267"/>
      <c r="D199" s="267"/>
      <c r="E199" s="285" t="s">
        <v>93</v>
      </c>
      <c r="F199" s="269"/>
      <c r="G199" s="267"/>
      <c r="H199" s="267"/>
      <c r="I199" s="267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7.25" customHeight="1">
      <c r="A200" s="251"/>
      <c r="E200" s="286" t="str">
        <f>VLOOKUP(D194,NOTAS!$B$7:$AT$26,4,0)</f>
        <v>#N/A</v>
      </c>
      <c r="F200" s="27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7.25" customHeight="1">
      <c r="A201" s="251"/>
      <c r="E201" s="285" t="s">
        <v>94</v>
      </c>
      <c r="F201" s="27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7.25" customHeight="1">
      <c r="A202" s="251"/>
      <c r="E202" s="286" t="str">
        <f>VLOOKUP(D194,NOTAS!$B$7:$AT$26,22,0)</f>
        <v>#N/A</v>
      </c>
      <c r="F202" s="27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7.25" customHeight="1">
      <c r="A203" s="251"/>
      <c r="B203" s="266" t="s">
        <v>20</v>
      </c>
      <c r="C203" s="267"/>
      <c r="D203" s="267"/>
      <c r="E203" s="285" t="s">
        <v>93</v>
      </c>
      <c r="F203" s="275"/>
      <c r="G203" s="267"/>
      <c r="H203" s="267"/>
      <c r="I203" s="267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7.25" customHeight="1">
      <c r="A204" s="251"/>
      <c r="E204" s="286" t="str">
        <f>VLOOKUP(D194,NOTAS!$B$7:$AT$26,7,0)</f>
        <v>#N/A</v>
      </c>
      <c r="F204" s="276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7.25" customHeight="1">
      <c r="A205" s="251"/>
      <c r="E205" s="285" t="s">
        <v>94</v>
      </c>
      <c r="F205" s="276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7.25" customHeight="1">
      <c r="A206" s="251"/>
      <c r="E206" s="286" t="str">
        <f>VLOOKUP(D194,NOTAS!$B$7:$AT$26,25,0)</f>
        <v>#N/A</v>
      </c>
      <c r="F206" s="276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7.25" customHeight="1">
      <c r="A207" s="251"/>
      <c r="B207" s="266" t="s">
        <v>22</v>
      </c>
      <c r="C207" s="267"/>
      <c r="D207" s="267"/>
      <c r="E207" s="285" t="s">
        <v>93</v>
      </c>
      <c r="F207" s="275"/>
      <c r="G207" s="267"/>
      <c r="H207" s="267"/>
      <c r="I207" s="267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7.25" customHeight="1">
      <c r="A208" s="251"/>
      <c r="E208" s="286" t="str">
        <f>VLOOKUP(D194,NOTAS!$B$7:$AT$26,10,0)</f>
        <v>#N/A</v>
      </c>
      <c r="F208" s="276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7.25" customHeight="1">
      <c r="A209" s="251"/>
      <c r="E209" s="285" t="s">
        <v>94</v>
      </c>
      <c r="F209" s="276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7.25" customHeight="1">
      <c r="A210" s="251"/>
      <c r="E210" s="286" t="str">
        <f>VLOOKUP(D194,NOTAS!$B$7:$AT$26,28,0)</f>
        <v>#N/A</v>
      </c>
      <c r="F210" s="276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7.25" customHeight="1">
      <c r="A211" s="251"/>
      <c r="B211" s="266" t="s">
        <v>23</v>
      </c>
      <c r="C211" s="267"/>
      <c r="D211" s="267"/>
      <c r="E211" s="285" t="s">
        <v>93</v>
      </c>
      <c r="F211" s="275"/>
      <c r="G211" s="267"/>
      <c r="H211" s="267"/>
      <c r="I211" s="267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7.25" customHeight="1">
      <c r="A212" s="251"/>
      <c r="E212" s="286" t="str">
        <f>VLOOKUP(D194,NOTAS!$B$7:$AT$26,13,0)</f>
        <v>#N/A</v>
      </c>
      <c r="F212" s="276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7.25" customHeight="1">
      <c r="A213" s="251"/>
      <c r="E213" s="285" t="s">
        <v>94</v>
      </c>
      <c r="F213" s="276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7.25" customHeight="1">
      <c r="A214" s="251"/>
      <c r="E214" s="286" t="str">
        <f>VLOOKUP(D194,NOTAS!$B$7:$AT$26,31,0)</f>
        <v>#N/A</v>
      </c>
      <c r="F214" s="276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7.25" customHeight="1">
      <c r="A215" s="251"/>
      <c r="B215" s="266" t="s">
        <v>21</v>
      </c>
      <c r="C215" s="267"/>
      <c r="D215" s="267"/>
      <c r="E215" s="285" t="s">
        <v>93</v>
      </c>
      <c r="F215" s="275"/>
      <c r="G215" s="267"/>
      <c r="H215" s="267"/>
      <c r="I215" s="267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7.25" customHeight="1">
      <c r="A216" s="251"/>
      <c r="E216" s="286" t="str">
        <f>VLOOKUP(D194,NOTAS!$B$7:$AT$26,16,0)</f>
        <v>#N/A</v>
      </c>
      <c r="F216" s="276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7.25" customHeight="1">
      <c r="A217" s="251"/>
      <c r="E217" s="285" t="s">
        <v>94</v>
      </c>
      <c r="F217" s="276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7.25" customHeight="1">
      <c r="A218" s="251"/>
      <c r="B218" s="272"/>
      <c r="C218" s="272"/>
      <c r="D218" s="272"/>
      <c r="E218" s="287" t="str">
        <f>VLOOKUP(D194,NOTAS!$B$7:$AT$26,34,0)</f>
        <v>#N/A</v>
      </c>
      <c r="F218" s="277"/>
      <c r="G218" s="272"/>
      <c r="H218" s="272"/>
      <c r="I218" s="272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7.25" customHeight="1">
      <c r="A219" s="278"/>
      <c r="B219" s="279"/>
      <c r="C219" s="279"/>
      <c r="D219" s="279"/>
      <c r="E219" s="280"/>
      <c r="F219" s="280"/>
      <c r="G219" s="280"/>
      <c r="H219" s="280"/>
      <c r="I219" s="280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8"/>
      <c r="W219" s="278"/>
      <c r="X219" s="278"/>
      <c r="Y219" s="278"/>
      <c r="Z219" s="278"/>
    </row>
    <row r="220" ht="17.25" customHeight="1">
      <c r="A220" s="278"/>
      <c r="B220" s="288" t="s">
        <v>95</v>
      </c>
      <c r="C220" s="289"/>
      <c r="D220" s="289"/>
      <c r="E220" s="290"/>
      <c r="F220" s="287" t="str">
        <f>VLOOKUP(D194,NOTAS!$B$7:$AT$26,44,0)</f>
        <v>#N/A</v>
      </c>
      <c r="G220" s="280"/>
      <c r="H220" s="291" t="str">
        <f>IF(F220&gt;=95,"APROVADO COM DISTINÇÃO",IF(F220&gt;=90,"APROVADO COM MÉRITO",IF(F220&gt;=80,"MUITO BOM",IF(F220&gt;=70,"BOM",IF(F220&gt;=60,"REGULAR","REFAZER O NÍVEL")))))</f>
        <v>#N/A</v>
      </c>
      <c r="I220" s="292"/>
      <c r="J220" s="278"/>
      <c r="K220" s="278"/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  <c r="V220" s="278"/>
      <c r="W220" s="278"/>
      <c r="X220" s="278"/>
      <c r="Y220" s="278"/>
      <c r="Z220" s="278"/>
    </row>
    <row r="221" ht="17.25" customHeight="1">
      <c r="A221" s="278"/>
      <c r="B221" s="279"/>
      <c r="C221" s="279"/>
      <c r="D221" s="279"/>
      <c r="E221" s="280"/>
      <c r="F221" s="280"/>
      <c r="G221" s="280"/>
      <c r="H221" s="280"/>
      <c r="I221" s="280"/>
      <c r="J221" s="278"/>
      <c r="K221" s="278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  <c r="V221" s="278"/>
      <c r="W221" s="278"/>
      <c r="X221" s="278"/>
      <c r="Y221" s="278"/>
      <c r="Z221" s="278"/>
    </row>
    <row r="222" ht="17.25" customHeight="1">
      <c r="A222" s="251"/>
      <c r="B222" s="282"/>
      <c r="C222" s="282"/>
      <c r="D222" s="282"/>
      <c r="E222" s="282"/>
      <c r="F222" s="282"/>
      <c r="G222" s="282"/>
      <c r="H222" s="282"/>
      <c r="I222" s="282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</row>
    <row r="223" ht="17.25" customHeight="1">
      <c r="A223" s="251"/>
      <c r="B223" s="284"/>
      <c r="C223" s="284"/>
      <c r="D223" s="284"/>
      <c r="E223" s="284"/>
      <c r="F223" s="284"/>
      <c r="G223" s="284"/>
      <c r="H223" s="284"/>
      <c r="I223" s="284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</row>
    <row r="224" ht="17.25" customHeight="1">
      <c r="A224" s="251"/>
      <c r="B224" s="252"/>
      <c r="C224" s="252"/>
      <c r="D224" s="252"/>
      <c r="E224" s="253"/>
      <c r="F224" s="253"/>
      <c r="G224" s="253"/>
      <c r="H224" s="253"/>
      <c r="I224" s="253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</row>
    <row r="225" ht="17.25" customHeight="1">
      <c r="A225" s="251"/>
      <c r="B225" s="254"/>
      <c r="C225" s="252"/>
      <c r="D225" s="252"/>
      <c r="E225" s="253"/>
      <c r="F225" s="253"/>
      <c r="G225" s="253"/>
      <c r="H225" s="253"/>
      <c r="I225" s="253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</row>
    <row r="226" ht="17.25" customHeight="1">
      <c r="A226" s="251"/>
      <c r="B226" s="254"/>
      <c r="C226" s="252"/>
      <c r="D226" s="252"/>
      <c r="E226" s="253"/>
      <c r="F226" s="253"/>
      <c r="G226" s="253"/>
      <c r="H226" s="253"/>
      <c r="I226" s="253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</row>
    <row r="227" ht="17.25" customHeight="1">
      <c r="A227" s="251"/>
      <c r="B227" s="254"/>
      <c r="C227" s="252"/>
      <c r="D227" s="252"/>
      <c r="E227" s="253"/>
      <c r="F227" s="253"/>
      <c r="G227" s="253"/>
      <c r="H227" s="253"/>
      <c r="I227" s="253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</row>
    <row r="228" ht="17.25" customHeight="1">
      <c r="A228" s="251"/>
      <c r="B228" s="254"/>
      <c r="C228" s="252"/>
      <c r="D228" s="252"/>
      <c r="E228" s="253"/>
      <c r="F228" s="253"/>
      <c r="G228" s="253"/>
      <c r="H228" s="253"/>
      <c r="I228" s="253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</row>
    <row r="229" ht="17.25" customHeight="1">
      <c r="A229" s="251"/>
      <c r="B229" s="254"/>
      <c r="C229" s="252"/>
      <c r="D229" s="252"/>
      <c r="E229" s="253"/>
      <c r="F229" s="253"/>
      <c r="G229" s="253"/>
      <c r="H229" s="253"/>
      <c r="I229" s="253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</row>
    <row r="230" ht="17.25" customHeight="1">
      <c r="A230" s="251"/>
      <c r="B230" s="255"/>
      <c r="C230" s="255"/>
      <c r="D230" s="255"/>
      <c r="E230" s="255"/>
      <c r="F230" s="255"/>
      <c r="G230" s="255"/>
      <c r="H230" s="255"/>
      <c r="I230" s="255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</row>
    <row r="231" ht="17.25" customHeight="1">
      <c r="A231" s="251"/>
      <c r="B231" s="256" t="s">
        <v>64</v>
      </c>
      <c r="C231" s="257"/>
      <c r="D231" s="251" t="str">
        <f>NOTAS!B13</f>
        <v/>
      </c>
      <c r="E231" s="251"/>
      <c r="F231" s="258"/>
      <c r="G231" s="258"/>
      <c r="H231" s="256" t="s">
        <v>65</v>
      </c>
      <c r="I231" s="251" t="str">
        <f>(NOTAS!$B$4)</f>
        <v/>
      </c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</row>
    <row r="232" ht="17.25" customHeight="1">
      <c r="A232" s="251"/>
      <c r="B232" s="259" t="s">
        <v>66</v>
      </c>
      <c r="D232" s="253" t="str">
        <f>NOTAS!#REF!</f>
        <v>#ERROR!</v>
      </c>
      <c r="E232" s="252"/>
      <c r="F232" s="258"/>
      <c r="G232" s="258"/>
      <c r="H232" s="259" t="s">
        <v>101</v>
      </c>
      <c r="I232" s="253" t="str">
        <f>(NOTAS!$B$3)</f>
        <v>Carlos</v>
      </c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</row>
    <row r="233" ht="17.25" customHeight="1">
      <c r="A233" s="251"/>
      <c r="B233" s="256" t="s">
        <v>68</v>
      </c>
      <c r="C233" s="260"/>
      <c r="D233" s="253">
        <f>NOTAS!$AT$3</f>
        <v>36</v>
      </c>
      <c r="F233" s="258"/>
      <c r="G233" s="258"/>
      <c r="H233" s="259" t="s">
        <v>69</v>
      </c>
      <c r="I233" s="253" t="str">
        <f>VLOOKUP(D231,NOTAS!$B$7:$AT$26,45,0)</f>
        <v>#N/A</v>
      </c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</row>
    <row r="234" ht="17.25" customHeight="1">
      <c r="A234" s="251"/>
      <c r="B234" s="261"/>
      <c r="C234" s="261"/>
      <c r="D234" s="261"/>
      <c r="E234" s="261"/>
      <c r="F234" s="261"/>
      <c r="G234" s="261"/>
      <c r="H234" s="261"/>
      <c r="I234" s="26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</row>
    <row r="235" ht="17.25" customHeight="1">
      <c r="A235" s="251"/>
      <c r="B235" s="293" t="s">
        <v>70</v>
      </c>
      <c r="C235" s="289"/>
      <c r="D235" s="290"/>
      <c r="E235" s="265" t="s">
        <v>71</v>
      </c>
      <c r="F235" s="294" t="s">
        <v>72</v>
      </c>
      <c r="G235" s="289"/>
      <c r="H235" s="289"/>
      <c r="I235" s="295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</row>
    <row r="236" ht="17.25" customHeight="1">
      <c r="A236" s="251"/>
      <c r="B236" s="266" t="s">
        <v>24</v>
      </c>
      <c r="C236" s="267"/>
      <c r="D236" s="267"/>
      <c r="E236" s="285" t="s">
        <v>93</v>
      </c>
      <c r="F236" s="269"/>
      <c r="G236" s="267"/>
      <c r="H236" s="267"/>
      <c r="I236" s="267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</row>
    <row r="237" ht="17.25" customHeight="1">
      <c r="A237" s="251"/>
      <c r="E237" s="286" t="str">
        <f>VLOOKUP(D231,NOTAS!$B$7:$AT$26,4,0)</f>
        <v>#N/A</v>
      </c>
      <c r="F237" s="27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</row>
    <row r="238" ht="17.25" customHeight="1">
      <c r="A238" s="251"/>
      <c r="E238" s="285" t="s">
        <v>94</v>
      </c>
      <c r="F238" s="27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</row>
    <row r="239" ht="17.25" customHeight="1">
      <c r="A239" s="251"/>
      <c r="E239" s="286" t="str">
        <f>VLOOKUP(D231,NOTAS!$B$7:$AT$26,22,0)</f>
        <v>#N/A</v>
      </c>
      <c r="F239" s="27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</row>
    <row r="240" ht="17.25" customHeight="1">
      <c r="A240" s="251"/>
      <c r="B240" s="266" t="s">
        <v>20</v>
      </c>
      <c r="C240" s="267"/>
      <c r="D240" s="267"/>
      <c r="E240" s="285" t="s">
        <v>93</v>
      </c>
      <c r="F240" s="275"/>
      <c r="G240" s="267"/>
      <c r="H240" s="267"/>
      <c r="I240" s="267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</row>
    <row r="241" ht="17.25" customHeight="1">
      <c r="A241" s="251"/>
      <c r="E241" s="286" t="str">
        <f>VLOOKUP(D231,NOTAS!$B$7:$AT$26,7,0)</f>
        <v>#N/A</v>
      </c>
      <c r="F241" s="276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</row>
    <row r="242" ht="17.25" customHeight="1">
      <c r="A242" s="251"/>
      <c r="E242" s="285" t="s">
        <v>94</v>
      </c>
      <c r="F242" s="276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</row>
    <row r="243" ht="17.25" customHeight="1">
      <c r="A243" s="251"/>
      <c r="E243" s="286" t="str">
        <f>VLOOKUP(D231,NOTAS!$B$7:$AT$26,25,0)</f>
        <v>#N/A</v>
      </c>
      <c r="F243" s="276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</row>
    <row r="244" ht="17.25" customHeight="1">
      <c r="A244" s="251"/>
      <c r="B244" s="266" t="s">
        <v>22</v>
      </c>
      <c r="C244" s="267"/>
      <c r="D244" s="267"/>
      <c r="E244" s="285" t="s">
        <v>93</v>
      </c>
      <c r="F244" s="275"/>
      <c r="G244" s="267"/>
      <c r="H244" s="267"/>
      <c r="I244" s="267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</row>
    <row r="245" ht="17.25" customHeight="1">
      <c r="A245" s="251"/>
      <c r="E245" s="286" t="str">
        <f>VLOOKUP(D231,NOTAS!$B$7:$AT$26,10,0)</f>
        <v>#N/A</v>
      </c>
      <c r="F245" s="276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</row>
    <row r="246" ht="17.25" customHeight="1">
      <c r="A246" s="251"/>
      <c r="E246" s="285" t="s">
        <v>94</v>
      </c>
      <c r="F246" s="276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</row>
    <row r="247" ht="17.25" customHeight="1">
      <c r="A247" s="251"/>
      <c r="E247" s="286" t="str">
        <f>VLOOKUP(D231,NOTAS!$B$7:$AT$26,28,0)</f>
        <v>#N/A</v>
      </c>
      <c r="F247" s="276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</row>
    <row r="248" ht="17.25" customHeight="1">
      <c r="A248" s="251"/>
      <c r="B248" s="266" t="s">
        <v>23</v>
      </c>
      <c r="C248" s="267"/>
      <c r="D248" s="267"/>
      <c r="E248" s="285" t="s">
        <v>93</v>
      </c>
      <c r="F248" s="275"/>
      <c r="G248" s="267"/>
      <c r="H248" s="267"/>
      <c r="I248" s="267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</row>
    <row r="249" ht="17.25" customHeight="1">
      <c r="A249" s="251"/>
      <c r="E249" s="286" t="str">
        <f>VLOOKUP(D231,NOTAS!$B$7:$AT$26,13,0)</f>
        <v>#N/A</v>
      </c>
      <c r="F249" s="276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</row>
    <row r="250" ht="17.25" customHeight="1">
      <c r="A250" s="251"/>
      <c r="E250" s="285" t="s">
        <v>94</v>
      </c>
      <c r="F250" s="276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</row>
    <row r="251" ht="17.25" customHeight="1">
      <c r="A251" s="251"/>
      <c r="E251" s="286" t="str">
        <f>VLOOKUP(D231,NOTAS!$B$7:$AT$26,31,0)</f>
        <v>#N/A</v>
      </c>
      <c r="F251" s="276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</row>
    <row r="252" ht="17.25" customHeight="1">
      <c r="A252" s="251"/>
      <c r="B252" s="266" t="s">
        <v>21</v>
      </c>
      <c r="C252" s="267"/>
      <c r="D252" s="267"/>
      <c r="E252" s="285" t="s">
        <v>93</v>
      </c>
      <c r="F252" s="275"/>
      <c r="G252" s="267"/>
      <c r="H252" s="267"/>
      <c r="I252" s="267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</row>
    <row r="253" ht="17.25" customHeight="1">
      <c r="A253" s="251"/>
      <c r="E253" s="286" t="str">
        <f>VLOOKUP(D231,NOTAS!$B$7:$AT$26,16,0)</f>
        <v>#N/A</v>
      </c>
      <c r="F253" s="276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</row>
    <row r="254" ht="17.25" customHeight="1">
      <c r="A254" s="251"/>
      <c r="E254" s="285" t="s">
        <v>94</v>
      </c>
      <c r="F254" s="276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</row>
    <row r="255" ht="17.25" customHeight="1">
      <c r="A255" s="251"/>
      <c r="B255" s="272"/>
      <c r="C255" s="272"/>
      <c r="D255" s="272"/>
      <c r="E255" s="287" t="str">
        <f>VLOOKUP(D231,NOTAS!$B$7:$AT$26,34,0)</f>
        <v>#N/A</v>
      </c>
      <c r="F255" s="277"/>
      <c r="G255" s="272"/>
      <c r="H255" s="272"/>
      <c r="I255" s="272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</row>
    <row r="256" ht="17.25" customHeight="1">
      <c r="A256" s="278"/>
      <c r="B256" s="279"/>
      <c r="C256" s="279"/>
      <c r="D256" s="279"/>
      <c r="E256" s="280"/>
      <c r="F256" s="280"/>
      <c r="G256" s="280"/>
      <c r="H256" s="280"/>
      <c r="I256" s="280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</row>
    <row r="257" ht="17.25" customHeight="1">
      <c r="A257" s="278"/>
      <c r="B257" s="288" t="s">
        <v>95</v>
      </c>
      <c r="C257" s="289"/>
      <c r="D257" s="289"/>
      <c r="E257" s="290"/>
      <c r="F257" s="287" t="str">
        <f>VLOOKUP(D231,NOTAS!$B$7:$AT$26,44,0)</f>
        <v>#N/A</v>
      </c>
      <c r="G257" s="280"/>
      <c r="H257" s="291" t="str">
        <f>IF(F257&gt;=95,"APROVADO COM DISTINÇÃO",IF(F257&gt;=90,"APROVADO COM MÉRITO",IF(F257&gt;=80,"MUITO BOM",IF(F257&gt;=70,"BOM",IF(F257&gt;=60,"REGULAR","REFAZER O NÍVEL")))))</f>
        <v>#N/A</v>
      </c>
      <c r="I257" s="292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</row>
    <row r="258" ht="17.25" customHeight="1">
      <c r="A258" s="278"/>
      <c r="B258" s="279"/>
      <c r="C258" s="279"/>
      <c r="D258" s="279"/>
      <c r="E258" s="280"/>
      <c r="F258" s="280"/>
      <c r="G258" s="280"/>
      <c r="H258" s="280"/>
      <c r="I258" s="280"/>
      <c r="J258" s="278"/>
      <c r="K258" s="278"/>
      <c r="L258" s="278"/>
      <c r="M258" s="278"/>
      <c r="N258" s="278"/>
      <c r="O258" s="278"/>
      <c r="P258" s="278"/>
      <c r="Q258" s="278"/>
      <c r="R258" s="278"/>
      <c r="S258" s="278"/>
      <c r="T258" s="278"/>
      <c r="U258" s="278"/>
      <c r="V258" s="278"/>
      <c r="W258" s="278"/>
      <c r="X258" s="278"/>
      <c r="Y258" s="278"/>
      <c r="Z258" s="278"/>
    </row>
    <row r="259" ht="17.25" customHeight="1">
      <c r="A259" s="251"/>
      <c r="B259" s="282"/>
      <c r="C259" s="282"/>
      <c r="D259" s="282"/>
      <c r="E259" s="282"/>
      <c r="F259" s="282"/>
      <c r="G259" s="282"/>
      <c r="H259" s="282"/>
      <c r="I259" s="282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</row>
    <row r="260" ht="17.25" customHeight="1">
      <c r="A260" s="251"/>
      <c r="B260" s="284"/>
      <c r="C260" s="284"/>
      <c r="D260" s="284"/>
      <c r="E260" s="284"/>
      <c r="F260" s="284"/>
      <c r="G260" s="284"/>
      <c r="H260" s="284"/>
      <c r="I260" s="284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</row>
    <row r="261" ht="17.25" customHeight="1">
      <c r="A261" s="251"/>
      <c r="B261" s="252"/>
      <c r="C261" s="252"/>
      <c r="D261" s="252"/>
      <c r="E261" s="253"/>
      <c r="F261" s="253"/>
      <c r="G261" s="253"/>
      <c r="H261" s="253"/>
      <c r="I261" s="253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</row>
    <row r="262" ht="17.25" customHeight="1">
      <c r="A262" s="251"/>
      <c r="B262" s="254"/>
      <c r="C262" s="252"/>
      <c r="D262" s="252"/>
      <c r="E262" s="253"/>
      <c r="F262" s="253"/>
      <c r="G262" s="253"/>
      <c r="H262" s="253"/>
      <c r="I262" s="253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</row>
    <row r="263" ht="17.25" customHeight="1">
      <c r="A263" s="251"/>
      <c r="B263" s="254"/>
      <c r="C263" s="252"/>
      <c r="D263" s="252"/>
      <c r="E263" s="253"/>
      <c r="F263" s="253"/>
      <c r="G263" s="253"/>
      <c r="H263" s="253"/>
      <c r="I263" s="253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</row>
    <row r="264" ht="17.25" customHeight="1">
      <c r="A264" s="251"/>
      <c r="B264" s="254"/>
      <c r="C264" s="252"/>
      <c r="D264" s="252"/>
      <c r="E264" s="253"/>
      <c r="F264" s="253"/>
      <c r="G264" s="253"/>
      <c r="H264" s="253"/>
      <c r="I264" s="253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</row>
    <row r="265" ht="17.25" customHeight="1">
      <c r="A265" s="251"/>
      <c r="B265" s="254"/>
      <c r="C265" s="252"/>
      <c r="D265" s="252"/>
      <c r="E265" s="253"/>
      <c r="F265" s="253"/>
      <c r="G265" s="253"/>
      <c r="H265" s="253"/>
      <c r="I265" s="253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</row>
    <row r="266" ht="17.25" customHeight="1">
      <c r="A266" s="251"/>
      <c r="B266" s="254"/>
      <c r="C266" s="252"/>
      <c r="D266" s="252"/>
      <c r="E266" s="253"/>
      <c r="F266" s="253"/>
      <c r="G266" s="253"/>
      <c r="H266" s="253"/>
      <c r="I266" s="253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</row>
    <row r="267" ht="17.25" customHeight="1">
      <c r="A267" s="251"/>
      <c r="B267" s="255"/>
      <c r="C267" s="255"/>
      <c r="D267" s="255"/>
      <c r="E267" s="255"/>
      <c r="F267" s="255"/>
      <c r="G267" s="255"/>
      <c r="H267" s="255"/>
      <c r="I267" s="255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</row>
    <row r="268" ht="17.25" customHeight="1">
      <c r="A268" s="251"/>
      <c r="B268" s="256" t="s">
        <v>64</v>
      </c>
      <c r="C268" s="257"/>
      <c r="D268" s="251" t="str">
        <f>NOTAS!B14</f>
        <v/>
      </c>
      <c r="E268" s="251"/>
      <c r="F268" s="258"/>
      <c r="G268" s="258"/>
      <c r="H268" s="256" t="s">
        <v>65</v>
      </c>
      <c r="I268" s="251" t="str">
        <f>(NOTAS!$B$4)</f>
        <v/>
      </c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</row>
    <row r="269" ht="17.25" customHeight="1">
      <c r="A269" s="251"/>
      <c r="B269" s="259" t="s">
        <v>66</v>
      </c>
      <c r="D269" s="253" t="str">
        <f>NOTAS!#REF!</f>
        <v>#ERROR!</v>
      </c>
      <c r="E269" s="252"/>
      <c r="F269" s="258"/>
      <c r="G269" s="258"/>
      <c r="H269" s="259" t="s">
        <v>102</v>
      </c>
      <c r="I269" s="253" t="str">
        <f>(NOTAS!$B$3)</f>
        <v>Carlos</v>
      </c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</row>
    <row r="270" ht="17.25" customHeight="1">
      <c r="A270" s="251"/>
      <c r="B270" s="256" t="s">
        <v>68</v>
      </c>
      <c r="C270" s="260"/>
      <c r="D270" s="253">
        <f>NOTAS!$AT$3</f>
        <v>36</v>
      </c>
      <c r="F270" s="258"/>
      <c r="G270" s="258"/>
      <c r="H270" s="259" t="s">
        <v>69</v>
      </c>
      <c r="I270" s="253" t="str">
        <f>VLOOKUP(D268,NOTAS!$B$7:$AT$26,45,0)</f>
        <v>#N/A</v>
      </c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</row>
    <row r="271" ht="17.25" customHeight="1">
      <c r="A271" s="251"/>
      <c r="B271" s="261"/>
      <c r="C271" s="261"/>
      <c r="D271" s="261"/>
      <c r="E271" s="261"/>
      <c r="F271" s="261"/>
      <c r="G271" s="261"/>
      <c r="H271" s="261"/>
      <c r="I271" s="26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</row>
    <row r="272" ht="17.25" customHeight="1">
      <c r="A272" s="251"/>
      <c r="B272" s="293" t="s">
        <v>70</v>
      </c>
      <c r="C272" s="289"/>
      <c r="D272" s="290"/>
      <c r="E272" s="265" t="s">
        <v>71</v>
      </c>
      <c r="F272" s="294" t="s">
        <v>72</v>
      </c>
      <c r="G272" s="289"/>
      <c r="H272" s="289"/>
      <c r="I272" s="295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</row>
    <row r="273" ht="17.25" customHeight="1">
      <c r="A273" s="251"/>
      <c r="B273" s="266" t="s">
        <v>24</v>
      </c>
      <c r="C273" s="267"/>
      <c r="D273" s="267"/>
      <c r="E273" s="285" t="s">
        <v>93</v>
      </c>
      <c r="F273" s="269"/>
      <c r="G273" s="267"/>
      <c r="H273" s="267"/>
      <c r="I273" s="267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</row>
    <row r="274" ht="17.25" customHeight="1">
      <c r="A274" s="251"/>
      <c r="E274" s="286" t="str">
        <f>VLOOKUP(D268,NOTAS!$B$7:$AT$26,4,0)</f>
        <v>#N/A</v>
      </c>
      <c r="F274" s="27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</row>
    <row r="275" ht="17.25" customHeight="1">
      <c r="A275" s="251"/>
      <c r="E275" s="285" t="s">
        <v>94</v>
      </c>
      <c r="F275" s="27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</row>
    <row r="276" ht="17.25" customHeight="1">
      <c r="A276" s="251"/>
      <c r="E276" s="286" t="str">
        <f>VLOOKUP(D268,NOTAS!$B$7:$AT$26,22,0)</f>
        <v>#N/A</v>
      </c>
      <c r="F276" s="27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</row>
    <row r="277" ht="17.25" customHeight="1">
      <c r="A277" s="251"/>
      <c r="B277" s="266" t="s">
        <v>20</v>
      </c>
      <c r="C277" s="267"/>
      <c r="D277" s="267"/>
      <c r="E277" s="285" t="s">
        <v>93</v>
      </c>
      <c r="F277" s="275"/>
      <c r="G277" s="267"/>
      <c r="H277" s="267"/>
      <c r="I277" s="267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</row>
    <row r="278" ht="17.25" customHeight="1">
      <c r="A278" s="251"/>
      <c r="E278" s="286" t="str">
        <f>VLOOKUP(D268,NOTAS!$B$7:$AT$26,7,0)</f>
        <v>#N/A</v>
      </c>
      <c r="F278" s="276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</row>
    <row r="279" ht="17.25" customHeight="1">
      <c r="A279" s="251"/>
      <c r="E279" s="285" t="s">
        <v>94</v>
      </c>
      <c r="F279" s="276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</row>
    <row r="280" ht="17.25" customHeight="1">
      <c r="A280" s="251"/>
      <c r="E280" s="286" t="str">
        <f>VLOOKUP(D268,NOTAS!$B$7:$AT$26,25,0)</f>
        <v>#N/A</v>
      </c>
      <c r="F280" s="276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</row>
    <row r="281" ht="17.25" customHeight="1">
      <c r="A281" s="251"/>
      <c r="B281" s="266" t="s">
        <v>22</v>
      </c>
      <c r="C281" s="267"/>
      <c r="D281" s="267"/>
      <c r="E281" s="285" t="s">
        <v>93</v>
      </c>
      <c r="F281" s="275"/>
      <c r="G281" s="267"/>
      <c r="H281" s="267"/>
      <c r="I281" s="267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</row>
    <row r="282" ht="17.25" customHeight="1">
      <c r="A282" s="251"/>
      <c r="E282" s="286" t="str">
        <f>VLOOKUP(D268,NOTAS!$B$7:$AT$26,10,0)</f>
        <v>#N/A</v>
      </c>
      <c r="F282" s="276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</row>
    <row r="283" ht="17.25" customHeight="1">
      <c r="A283" s="251"/>
      <c r="E283" s="285" t="s">
        <v>94</v>
      </c>
      <c r="F283" s="276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</row>
    <row r="284" ht="17.25" customHeight="1">
      <c r="A284" s="251"/>
      <c r="E284" s="286" t="str">
        <f>VLOOKUP(D268,NOTAS!$B$7:$AT$26,28,0)</f>
        <v>#N/A</v>
      </c>
      <c r="F284" s="276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</row>
    <row r="285" ht="17.25" customHeight="1">
      <c r="A285" s="251"/>
      <c r="B285" s="266" t="s">
        <v>23</v>
      </c>
      <c r="C285" s="267"/>
      <c r="D285" s="267"/>
      <c r="E285" s="285" t="s">
        <v>93</v>
      </c>
      <c r="F285" s="275"/>
      <c r="G285" s="267"/>
      <c r="H285" s="267"/>
      <c r="I285" s="267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</row>
    <row r="286" ht="17.25" customHeight="1">
      <c r="A286" s="251"/>
      <c r="E286" s="286" t="str">
        <f>VLOOKUP(D268,NOTAS!$B$7:$AT$26,13,0)</f>
        <v>#N/A</v>
      </c>
      <c r="F286" s="276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</row>
    <row r="287" ht="17.25" customHeight="1">
      <c r="A287" s="251"/>
      <c r="E287" s="285" t="s">
        <v>94</v>
      </c>
      <c r="F287" s="276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</row>
    <row r="288" ht="17.25" customHeight="1">
      <c r="A288" s="251"/>
      <c r="E288" s="286" t="str">
        <f>VLOOKUP(D268,NOTAS!$B$7:$AT$26,31,0)</f>
        <v>#N/A</v>
      </c>
      <c r="F288" s="276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</row>
    <row r="289" ht="17.25" customHeight="1">
      <c r="A289" s="251"/>
      <c r="B289" s="266" t="s">
        <v>21</v>
      </c>
      <c r="C289" s="267"/>
      <c r="D289" s="267"/>
      <c r="E289" s="285" t="s">
        <v>93</v>
      </c>
      <c r="F289" s="275"/>
      <c r="G289" s="267"/>
      <c r="H289" s="267"/>
      <c r="I289" s="267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</row>
    <row r="290" ht="17.25" customHeight="1">
      <c r="A290" s="251"/>
      <c r="E290" s="286" t="str">
        <f>VLOOKUP(D268,NOTAS!$B$7:$AT$26,16,0)</f>
        <v>#N/A</v>
      </c>
      <c r="F290" s="276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</row>
    <row r="291" ht="17.25" customHeight="1">
      <c r="A291" s="251"/>
      <c r="E291" s="285" t="s">
        <v>94</v>
      </c>
      <c r="F291" s="276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</row>
    <row r="292" ht="17.25" customHeight="1">
      <c r="A292" s="251"/>
      <c r="B292" s="272"/>
      <c r="C292" s="272"/>
      <c r="D292" s="272"/>
      <c r="E292" s="287" t="str">
        <f>VLOOKUP(D268,NOTAS!$B$7:$AT$26,34,0)</f>
        <v>#N/A</v>
      </c>
      <c r="F292" s="277"/>
      <c r="G292" s="272"/>
      <c r="H292" s="272"/>
      <c r="I292" s="272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</row>
    <row r="293" ht="17.25" customHeight="1">
      <c r="A293" s="278"/>
      <c r="B293" s="279"/>
      <c r="C293" s="279"/>
      <c r="D293" s="279"/>
      <c r="E293" s="280"/>
      <c r="F293" s="280"/>
      <c r="G293" s="280"/>
      <c r="H293" s="280"/>
      <c r="I293" s="280"/>
      <c r="J293" s="278"/>
      <c r="K293" s="278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8"/>
      <c r="W293" s="278"/>
      <c r="X293" s="278"/>
      <c r="Y293" s="278"/>
      <c r="Z293" s="278"/>
    </row>
    <row r="294" ht="17.25" customHeight="1">
      <c r="A294" s="278"/>
      <c r="B294" s="288" t="s">
        <v>95</v>
      </c>
      <c r="C294" s="289"/>
      <c r="D294" s="289"/>
      <c r="E294" s="290"/>
      <c r="F294" s="287" t="str">
        <f>VLOOKUP(D268,NOTAS!$B$7:$AT$26,44,0)</f>
        <v>#N/A</v>
      </c>
      <c r="G294" s="280"/>
      <c r="H294" s="291" t="str">
        <f>IF(F294&gt;=95,"APROVADO COM DISTINÇÃO",IF(F294&gt;=90,"APROVADO COM MÉRITO",IF(F294&gt;=80,"MUITO BOM",IF(F294&gt;=70,"BOM",IF(F294&gt;=60,"REGULAR","REFAZER O NÍVEL")))))</f>
        <v>#N/A</v>
      </c>
      <c r="I294" s="292"/>
      <c r="J294" s="278"/>
      <c r="K294" s="278"/>
      <c r="L294" s="278"/>
      <c r="M294" s="278"/>
      <c r="N294" s="278"/>
      <c r="O294" s="278"/>
      <c r="P294" s="278"/>
      <c r="Q294" s="278"/>
      <c r="R294" s="278"/>
      <c r="S294" s="278"/>
      <c r="T294" s="278"/>
      <c r="U294" s="278"/>
      <c r="V294" s="278"/>
      <c r="W294" s="278"/>
      <c r="X294" s="278"/>
      <c r="Y294" s="278"/>
      <c r="Z294" s="278"/>
    </row>
    <row r="295" ht="17.25" customHeight="1">
      <c r="A295" s="278"/>
      <c r="B295" s="279"/>
      <c r="C295" s="279"/>
      <c r="D295" s="279"/>
      <c r="E295" s="280"/>
      <c r="F295" s="280"/>
      <c r="G295" s="280"/>
      <c r="H295" s="280"/>
      <c r="I295" s="280"/>
      <c r="J295" s="278"/>
      <c r="K295" s="278"/>
      <c r="L295" s="278"/>
      <c r="M295" s="278"/>
      <c r="N295" s="278"/>
      <c r="O295" s="278"/>
      <c r="P295" s="278"/>
      <c r="Q295" s="278"/>
      <c r="R295" s="278"/>
      <c r="S295" s="278"/>
      <c r="T295" s="278"/>
      <c r="U295" s="278"/>
      <c r="V295" s="278"/>
      <c r="W295" s="278"/>
      <c r="X295" s="278"/>
      <c r="Y295" s="278"/>
      <c r="Z295" s="278"/>
    </row>
    <row r="296" ht="17.25" customHeight="1">
      <c r="A296" s="251"/>
      <c r="B296" s="282"/>
      <c r="C296" s="282"/>
      <c r="D296" s="282"/>
      <c r="E296" s="282"/>
      <c r="F296" s="282"/>
      <c r="G296" s="282"/>
      <c r="H296" s="282"/>
      <c r="I296" s="282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</row>
    <row r="297" ht="17.25" customHeight="1">
      <c r="A297" s="251"/>
      <c r="B297" s="284"/>
      <c r="C297" s="284"/>
      <c r="D297" s="284"/>
      <c r="E297" s="284"/>
      <c r="F297" s="284"/>
      <c r="G297" s="284"/>
      <c r="H297" s="284"/>
      <c r="I297" s="284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</row>
    <row r="298" ht="17.25" customHeight="1">
      <c r="A298" s="251"/>
      <c r="B298" s="252"/>
      <c r="C298" s="252"/>
      <c r="D298" s="252"/>
      <c r="E298" s="253"/>
      <c r="F298" s="253"/>
      <c r="G298" s="253"/>
      <c r="H298" s="253"/>
      <c r="I298" s="253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</row>
    <row r="299" ht="17.25" customHeight="1">
      <c r="A299" s="251"/>
      <c r="B299" s="254"/>
      <c r="C299" s="252"/>
      <c r="D299" s="252"/>
      <c r="E299" s="253"/>
      <c r="F299" s="253"/>
      <c r="G299" s="253"/>
      <c r="H299" s="253"/>
      <c r="I299" s="253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</row>
    <row r="300" ht="17.25" customHeight="1">
      <c r="A300" s="251"/>
      <c r="B300" s="254"/>
      <c r="C300" s="252"/>
      <c r="D300" s="252"/>
      <c r="E300" s="253"/>
      <c r="F300" s="253"/>
      <c r="G300" s="253"/>
      <c r="H300" s="253"/>
      <c r="I300" s="253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</row>
    <row r="301" ht="17.25" customHeight="1">
      <c r="A301" s="251"/>
      <c r="B301" s="254"/>
      <c r="C301" s="252"/>
      <c r="D301" s="252"/>
      <c r="E301" s="253"/>
      <c r="F301" s="253"/>
      <c r="G301" s="253"/>
      <c r="H301" s="253"/>
      <c r="I301" s="253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</row>
    <row r="302" ht="17.25" customHeight="1">
      <c r="A302" s="251"/>
      <c r="B302" s="254"/>
      <c r="C302" s="252"/>
      <c r="D302" s="252"/>
      <c r="E302" s="253"/>
      <c r="F302" s="253"/>
      <c r="G302" s="253"/>
      <c r="H302" s="253"/>
      <c r="I302" s="253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</row>
    <row r="303" ht="17.25" customHeight="1">
      <c r="A303" s="251"/>
      <c r="B303" s="254"/>
      <c r="C303" s="252"/>
      <c r="D303" s="252"/>
      <c r="E303" s="253"/>
      <c r="F303" s="253"/>
      <c r="G303" s="253"/>
      <c r="H303" s="253"/>
      <c r="I303" s="253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</row>
    <row r="304" ht="17.25" customHeight="1">
      <c r="A304" s="251"/>
      <c r="B304" s="255"/>
      <c r="C304" s="255"/>
      <c r="D304" s="255"/>
      <c r="E304" s="255"/>
      <c r="F304" s="255"/>
      <c r="G304" s="255"/>
      <c r="H304" s="255"/>
      <c r="I304" s="255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</row>
    <row r="305" ht="17.25" customHeight="1">
      <c r="A305" s="251"/>
      <c r="B305" s="256" t="s">
        <v>64</v>
      </c>
      <c r="C305" s="257"/>
      <c r="D305" s="251" t="str">
        <f>NOTAS!B15</f>
        <v/>
      </c>
      <c r="E305" s="251"/>
      <c r="F305" s="258"/>
      <c r="G305" s="258"/>
      <c r="H305" s="256" t="s">
        <v>65</v>
      </c>
      <c r="I305" s="251" t="str">
        <f>(NOTAS!$B$4)</f>
        <v/>
      </c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</row>
    <row r="306" ht="17.25" customHeight="1">
      <c r="A306" s="251"/>
      <c r="B306" s="259" t="s">
        <v>66</v>
      </c>
      <c r="D306" s="253" t="str">
        <f>NOTAS!#REF!</f>
        <v>#ERROR!</v>
      </c>
      <c r="E306" s="252"/>
      <c r="F306" s="258"/>
      <c r="G306" s="258"/>
      <c r="H306" s="259" t="s">
        <v>103</v>
      </c>
      <c r="I306" s="253" t="str">
        <f>(NOTAS!$B$3)</f>
        <v>Carlos</v>
      </c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</row>
    <row r="307" ht="17.25" customHeight="1">
      <c r="A307" s="251"/>
      <c r="B307" s="256" t="s">
        <v>68</v>
      </c>
      <c r="C307" s="260"/>
      <c r="D307" s="253">
        <f>NOTAS!$AT$3</f>
        <v>36</v>
      </c>
      <c r="F307" s="258"/>
      <c r="G307" s="258"/>
      <c r="H307" s="259" t="s">
        <v>69</v>
      </c>
      <c r="I307" s="253" t="str">
        <f>VLOOKUP(D305,NOTAS!$B$7:$AT$26,45,0)</f>
        <v>#N/A</v>
      </c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</row>
    <row r="308" ht="17.25" customHeight="1">
      <c r="A308" s="251"/>
      <c r="B308" s="261"/>
      <c r="C308" s="261"/>
      <c r="D308" s="261"/>
      <c r="E308" s="261"/>
      <c r="F308" s="261"/>
      <c r="G308" s="261"/>
      <c r="H308" s="261"/>
      <c r="I308" s="26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</row>
    <row r="309" ht="17.25" customHeight="1">
      <c r="A309" s="251"/>
      <c r="B309" s="293" t="s">
        <v>70</v>
      </c>
      <c r="C309" s="289"/>
      <c r="D309" s="290"/>
      <c r="E309" s="265" t="s">
        <v>71</v>
      </c>
      <c r="F309" s="294" t="s">
        <v>72</v>
      </c>
      <c r="G309" s="289"/>
      <c r="H309" s="289"/>
      <c r="I309" s="295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</row>
    <row r="310" ht="17.25" customHeight="1">
      <c r="A310" s="251"/>
      <c r="B310" s="266" t="s">
        <v>24</v>
      </c>
      <c r="C310" s="267"/>
      <c r="D310" s="267"/>
      <c r="E310" s="285" t="s">
        <v>93</v>
      </c>
      <c r="F310" s="269"/>
      <c r="G310" s="267"/>
      <c r="H310" s="267"/>
      <c r="I310" s="267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</row>
    <row r="311" ht="17.25" customHeight="1">
      <c r="A311" s="251"/>
      <c r="E311" s="286" t="str">
        <f>VLOOKUP(D305,NOTAS!$B$7:$AT$26,4,0)</f>
        <v>#N/A</v>
      </c>
      <c r="F311" s="27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</row>
    <row r="312" ht="17.25" customHeight="1">
      <c r="A312" s="251"/>
      <c r="E312" s="285" t="s">
        <v>94</v>
      </c>
      <c r="F312" s="27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</row>
    <row r="313" ht="17.25" customHeight="1">
      <c r="A313" s="251"/>
      <c r="E313" s="286" t="str">
        <f>VLOOKUP(D305,NOTAS!$B$7:$AT$26,22,0)</f>
        <v>#N/A</v>
      </c>
      <c r="F313" s="27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</row>
    <row r="314" ht="17.25" customHeight="1">
      <c r="A314" s="251"/>
      <c r="B314" s="266" t="s">
        <v>20</v>
      </c>
      <c r="C314" s="267"/>
      <c r="D314" s="267"/>
      <c r="E314" s="285" t="s">
        <v>93</v>
      </c>
      <c r="F314" s="275"/>
      <c r="G314" s="267"/>
      <c r="H314" s="267"/>
      <c r="I314" s="267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</row>
    <row r="315" ht="17.25" customHeight="1">
      <c r="A315" s="251"/>
      <c r="E315" s="286" t="str">
        <f>VLOOKUP(D305,NOTAS!$B$7:$AT$26,7,0)</f>
        <v>#N/A</v>
      </c>
      <c r="F315" s="276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</row>
    <row r="316" ht="17.25" customHeight="1">
      <c r="A316" s="251"/>
      <c r="E316" s="285" t="s">
        <v>94</v>
      </c>
      <c r="F316" s="276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</row>
    <row r="317" ht="17.25" customHeight="1">
      <c r="A317" s="251"/>
      <c r="E317" s="286" t="str">
        <f>VLOOKUP(D305,NOTAS!$B$7:$AT$26,25,0)</f>
        <v>#N/A</v>
      </c>
      <c r="F317" s="276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</row>
    <row r="318" ht="17.25" customHeight="1">
      <c r="A318" s="251"/>
      <c r="B318" s="266" t="s">
        <v>22</v>
      </c>
      <c r="C318" s="267"/>
      <c r="D318" s="267"/>
      <c r="E318" s="285" t="s">
        <v>93</v>
      </c>
      <c r="F318" s="275"/>
      <c r="G318" s="267"/>
      <c r="H318" s="267"/>
      <c r="I318" s="267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</row>
    <row r="319" ht="17.25" customHeight="1">
      <c r="A319" s="251"/>
      <c r="E319" s="286" t="str">
        <f>VLOOKUP(D305,NOTAS!$B$7:$AT$26,10,0)</f>
        <v>#N/A</v>
      </c>
      <c r="F319" s="276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</row>
    <row r="320" ht="17.25" customHeight="1">
      <c r="A320" s="251"/>
      <c r="E320" s="285" t="s">
        <v>94</v>
      </c>
      <c r="F320" s="276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</row>
    <row r="321" ht="17.25" customHeight="1">
      <c r="A321" s="251"/>
      <c r="E321" s="286" t="str">
        <f>VLOOKUP(D305,NOTAS!$B$7:$AT$26,28,0)</f>
        <v>#N/A</v>
      </c>
      <c r="F321" s="276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</row>
    <row r="322" ht="17.25" customHeight="1">
      <c r="A322" s="251"/>
      <c r="B322" s="266" t="s">
        <v>23</v>
      </c>
      <c r="C322" s="267"/>
      <c r="D322" s="267"/>
      <c r="E322" s="285" t="s">
        <v>93</v>
      </c>
      <c r="F322" s="275"/>
      <c r="G322" s="267"/>
      <c r="H322" s="267"/>
      <c r="I322" s="267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</row>
    <row r="323" ht="17.25" customHeight="1">
      <c r="A323" s="251"/>
      <c r="E323" s="286" t="str">
        <f>VLOOKUP(D305,NOTAS!$B$7:$AT$26,13,0)</f>
        <v>#N/A</v>
      </c>
      <c r="F323" s="276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</row>
    <row r="324" ht="17.25" customHeight="1">
      <c r="A324" s="251"/>
      <c r="E324" s="285" t="s">
        <v>94</v>
      </c>
      <c r="F324" s="276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</row>
    <row r="325" ht="17.25" customHeight="1">
      <c r="A325" s="251"/>
      <c r="E325" s="286" t="str">
        <f>VLOOKUP(D305,NOTAS!$B$7:$AT$26,31,0)</f>
        <v>#N/A</v>
      </c>
      <c r="F325" s="276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</row>
    <row r="326" ht="17.25" customHeight="1">
      <c r="A326" s="251"/>
      <c r="B326" s="266" t="s">
        <v>21</v>
      </c>
      <c r="C326" s="267"/>
      <c r="D326" s="267"/>
      <c r="E326" s="285" t="s">
        <v>93</v>
      </c>
      <c r="F326" s="275"/>
      <c r="G326" s="267"/>
      <c r="H326" s="267"/>
      <c r="I326" s="267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</row>
    <row r="327" ht="17.25" customHeight="1">
      <c r="A327" s="251"/>
      <c r="E327" s="286" t="str">
        <f>VLOOKUP(D305,NOTAS!$B$7:$AT$26,16,0)</f>
        <v>#N/A</v>
      </c>
      <c r="F327" s="276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</row>
    <row r="328" ht="17.25" customHeight="1">
      <c r="A328" s="251"/>
      <c r="E328" s="285" t="s">
        <v>94</v>
      </c>
      <c r="F328" s="276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</row>
    <row r="329" ht="17.25" customHeight="1">
      <c r="A329" s="251"/>
      <c r="B329" s="272"/>
      <c r="C329" s="272"/>
      <c r="D329" s="272"/>
      <c r="E329" s="287" t="str">
        <f>VLOOKUP(D305,NOTAS!$B$7:$AT$26,34,0)</f>
        <v>#N/A</v>
      </c>
      <c r="F329" s="277"/>
      <c r="G329" s="272"/>
      <c r="H329" s="272"/>
      <c r="I329" s="272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</row>
    <row r="330" ht="17.25" customHeight="1">
      <c r="A330" s="278"/>
      <c r="B330" s="279"/>
      <c r="C330" s="279"/>
      <c r="D330" s="279"/>
      <c r="E330" s="280"/>
      <c r="F330" s="280"/>
      <c r="G330" s="280"/>
      <c r="H330" s="280"/>
      <c r="I330" s="280"/>
      <c r="J330" s="278"/>
      <c r="K330" s="278"/>
      <c r="L330" s="278"/>
      <c r="M330" s="278"/>
      <c r="N330" s="278"/>
      <c r="O330" s="278"/>
      <c r="P330" s="278"/>
      <c r="Q330" s="278"/>
      <c r="R330" s="278"/>
      <c r="S330" s="278"/>
      <c r="T330" s="278"/>
      <c r="U330" s="278"/>
      <c r="V330" s="278"/>
      <c r="W330" s="278"/>
      <c r="X330" s="278"/>
      <c r="Y330" s="278"/>
      <c r="Z330" s="278"/>
    </row>
    <row r="331" ht="17.25" customHeight="1">
      <c r="A331" s="278"/>
      <c r="B331" s="288" t="s">
        <v>95</v>
      </c>
      <c r="C331" s="289"/>
      <c r="D331" s="289"/>
      <c r="E331" s="290"/>
      <c r="F331" s="287" t="str">
        <f>VLOOKUP(D305,NOTAS!$B$7:$AT$26,44,0)</f>
        <v>#N/A</v>
      </c>
      <c r="G331" s="280"/>
      <c r="H331" s="291" t="str">
        <f>IF(F331&gt;=95,"APROVADO COM DISTINÇÃO",IF(F331&gt;=90,"APROVADO COM MÉRITO",IF(F331&gt;=80,"MUITO BOM",IF(F331&gt;=70,"BOM",IF(F331&gt;=60,"REGULAR","REFAZER O NÍVEL")))))</f>
        <v>#N/A</v>
      </c>
      <c r="I331" s="292"/>
      <c r="J331" s="278"/>
      <c r="K331" s="278"/>
      <c r="L331" s="278"/>
      <c r="M331" s="278"/>
      <c r="N331" s="278"/>
      <c r="O331" s="278"/>
      <c r="P331" s="278"/>
      <c r="Q331" s="278"/>
      <c r="R331" s="278"/>
      <c r="S331" s="278"/>
      <c r="T331" s="278"/>
      <c r="U331" s="278"/>
      <c r="V331" s="278"/>
      <c r="W331" s="278"/>
      <c r="X331" s="278"/>
      <c r="Y331" s="278"/>
      <c r="Z331" s="278"/>
    </row>
    <row r="332" ht="17.25" customHeight="1">
      <c r="A332" s="278"/>
      <c r="B332" s="279"/>
      <c r="C332" s="279"/>
      <c r="D332" s="279"/>
      <c r="E332" s="280"/>
      <c r="F332" s="280"/>
      <c r="G332" s="280"/>
      <c r="H332" s="280"/>
      <c r="I332" s="280"/>
      <c r="J332" s="278"/>
      <c r="K332" s="278"/>
      <c r="L332" s="278"/>
      <c r="M332" s="278"/>
      <c r="N332" s="278"/>
      <c r="O332" s="278"/>
      <c r="P332" s="278"/>
      <c r="Q332" s="278"/>
      <c r="R332" s="278"/>
      <c r="S332" s="278"/>
      <c r="T332" s="278"/>
      <c r="U332" s="278"/>
      <c r="V332" s="278"/>
      <c r="W332" s="278"/>
      <c r="X332" s="278"/>
      <c r="Y332" s="278"/>
      <c r="Z332" s="278"/>
    </row>
    <row r="333" ht="17.25" customHeight="1">
      <c r="A333" s="251"/>
      <c r="B333" s="282"/>
      <c r="C333" s="282"/>
      <c r="D333" s="282"/>
      <c r="E333" s="282"/>
      <c r="F333" s="282"/>
      <c r="G333" s="282"/>
      <c r="H333" s="282"/>
      <c r="I333" s="282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</row>
    <row r="334" ht="17.25" customHeight="1">
      <c r="A334" s="251"/>
      <c r="B334" s="284"/>
      <c r="C334" s="284"/>
      <c r="D334" s="284"/>
      <c r="E334" s="284"/>
      <c r="F334" s="284"/>
      <c r="G334" s="284"/>
      <c r="H334" s="284"/>
      <c r="I334" s="284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</row>
    <row r="335" ht="17.25" customHeight="1">
      <c r="A335" s="251"/>
      <c r="B335" s="252"/>
      <c r="C335" s="252"/>
      <c r="D335" s="252"/>
      <c r="E335" s="253"/>
      <c r="F335" s="253"/>
      <c r="G335" s="253"/>
      <c r="H335" s="253"/>
      <c r="I335" s="253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</row>
    <row r="336" ht="17.25" customHeight="1">
      <c r="A336" s="251"/>
      <c r="B336" s="254"/>
      <c r="C336" s="252"/>
      <c r="D336" s="252"/>
      <c r="E336" s="253"/>
      <c r="F336" s="253"/>
      <c r="G336" s="253"/>
      <c r="H336" s="253"/>
      <c r="I336" s="253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</row>
    <row r="337" ht="17.25" customHeight="1">
      <c r="A337" s="251"/>
      <c r="B337" s="254"/>
      <c r="C337" s="252"/>
      <c r="D337" s="252"/>
      <c r="E337" s="253"/>
      <c r="F337" s="253"/>
      <c r="G337" s="253"/>
      <c r="H337" s="253"/>
      <c r="I337" s="253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</row>
    <row r="338" ht="17.25" customHeight="1">
      <c r="A338" s="251"/>
      <c r="B338" s="254"/>
      <c r="C338" s="252"/>
      <c r="D338" s="252"/>
      <c r="E338" s="253"/>
      <c r="F338" s="253"/>
      <c r="G338" s="253"/>
      <c r="H338" s="253"/>
      <c r="I338" s="253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</row>
    <row r="339" ht="17.25" customHeight="1">
      <c r="A339" s="251"/>
      <c r="B339" s="254"/>
      <c r="C339" s="252"/>
      <c r="D339" s="252"/>
      <c r="E339" s="253"/>
      <c r="F339" s="253"/>
      <c r="G339" s="253"/>
      <c r="H339" s="253"/>
      <c r="I339" s="253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</row>
    <row r="340" ht="17.25" customHeight="1">
      <c r="A340" s="251"/>
      <c r="B340" s="254"/>
      <c r="C340" s="252"/>
      <c r="D340" s="252"/>
      <c r="E340" s="253"/>
      <c r="F340" s="253"/>
      <c r="G340" s="253"/>
      <c r="H340" s="253"/>
      <c r="I340" s="253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</row>
    <row r="341" ht="17.25" customHeight="1">
      <c r="A341" s="251"/>
      <c r="B341" s="255"/>
      <c r="C341" s="255"/>
      <c r="D341" s="255"/>
      <c r="E341" s="255"/>
      <c r="F341" s="255"/>
      <c r="G341" s="255"/>
      <c r="H341" s="255"/>
      <c r="I341" s="255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</row>
    <row r="342" ht="17.25" customHeight="1">
      <c r="A342" s="251"/>
      <c r="B342" s="256" t="s">
        <v>64</v>
      </c>
      <c r="C342" s="257"/>
      <c r="D342" s="251" t="str">
        <f>NOTAS!B16</f>
        <v/>
      </c>
      <c r="E342" s="251"/>
      <c r="F342" s="258"/>
      <c r="G342" s="258"/>
      <c r="H342" s="256" t="s">
        <v>65</v>
      </c>
      <c r="I342" s="251" t="str">
        <f>(NOTAS!$B$4)</f>
        <v/>
      </c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</row>
    <row r="343" ht="17.25" customHeight="1">
      <c r="A343" s="251"/>
      <c r="B343" s="259" t="s">
        <v>66</v>
      </c>
      <c r="D343" s="253" t="str">
        <f>NOTAS!#REF!</f>
        <v>#ERROR!</v>
      </c>
      <c r="E343" s="252"/>
      <c r="F343" s="258"/>
      <c r="G343" s="258"/>
      <c r="H343" s="259" t="s">
        <v>104</v>
      </c>
      <c r="I343" s="253" t="str">
        <f>(NOTAS!$B$3)</f>
        <v>Carlos</v>
      </c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</row>
    <row r="344" ht="17.25" customHeight="1">
      <c r="A344" s="251"/>
      <c r="B344" s="256" t="s">
        <v>68</v>
      </c>
      <c r="C344" s="260"/>
      <c r="D344" s="253">
        <f>NOTAS!$AT$3</f>
        <v>36</v>
      </c>
      <c r="F344" s="258"/>
      <c r="G344" s="258"/>
      <c r="H344" s="259" t="s">
        <v>69</v>
      </c>
      <c r="I344" s="253" t="str">
        <f>VLOOKUP(D342,NOTAS!$B$7:$AT$26,45,0)</f>
        <v>#N/A</v>
      </c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</row>
    <row r="345" ht="17.25" customHeight="1">
      <c r="A345" s="251"/>
      <c r="B345" s="261"/>
      <c r="C345" s="261"/>
      <c r="D345" s="261"/>
      <c r="E345" s="261"/>
      <c r="F345" s="261"/>
      <c r="G345" s="261"/>
      <c r="H345" s="261"/>
      <c r="I345" s="26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</row>
    <row r="346" ht="17.25" customHeight="1">
      <c r="A346" s="251"/>
      <c r="B346" s="293" t="s">
        <v>70</v>
      </c>
      <c r="C346" s="289"/>
      <c r="D346" s="290"/>
      <c r="E346" s="265" t="s">
        <v>71</v>
      </c>
      <c r="F346" s="294" t="s">
        <v>72</v>
      </c>
      <c r="G346" s="289"/>
      <c r="H346" s="289"/>
      <c r="I346" s="295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</row>
    <row r="347" ht="17.25" customHeight="1">
      <c r="A347" s="251"/>
      <c r="B347" s="266" t="s">
        <v>24</v>
      </c>
      <c r="C347" s="267"/>
      <c r="D347" s="267"/>
      <c r="E347" s="285" t="s">
        <v>93</v>
      </c>
      <c r="F347" s="269"/>
      <c r="G347" s="267"/>
      <c r="H347" s="267"/>
      <c r="I347" s="267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</row>
    <row r="348" ht="17.25" customHeight="1">
      <c r="A348" s="251"/>
      <c r="E348" s="286" t="str">
        <f>VLOOKUP(D342,NOTAS!$B$7:$AT$26,4,0)</f>
        <v>#N/A</v>
      </c>
      <c r="F348" s="27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</row>
    <row r="349" ht="17.25" customHeight="1">
      <c r="A349" s="251"/>
      <c r="E349" s="285" t="s">
        <v>94</v>
      </c>
      <c r="F349" s="27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</row>
    <row r="350" ht="17.25" customHeight="1">
      <c r="A350" s="251"/>
      <c r="E350" s="286" t="str">
        <f>VLOOKUP(D342,NOTAS!$B$7:$AT$26,22,0)</f>
        <v>#N/A</v>
      </c>
      <c r="F350" s="27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</row>
    <row r="351" ht="17.25" customHeight="1">
      <c r="A351" s="251"/>
      <c r="B351" s="266" t="s">
        <v>20</v>
      </c>
      <c r="C351" s="267"/>
      <c r="D351" s="267"/>
      <c r="E351" s="285" t="s">
        <v>93</v>
      </c>
      <c r="F351" s="275"/>
      <c r="G351" s="267"/>
      <c r="H351" s="267"/>
      <c r="I351" s="267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</row>
    <row r="352" ht="17.25" customHeight="1">
      <c r="A352" s="251"/>
      <c r="E352" s="286" t="str">
        <f>VLOOKUP(D342,NOTAS!$B$7:$AT$26,7,0)</f>
        <v>#N/A</v>
      </c>
      <c r="F352" s="276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</row>
    <row r="353" ht="17.25" customHeight="1">
      <c r="A353" s="251"/>
      <c r="E353" s="285" t="s">
        <v>94</v>
      </c>
      <c r="F353" s="276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</row>
    <row r="354" ht="17.25" customHeight="1">
      <c r="A354" s="251"/>
      <c r="E354" s="286" t="str">
        <f>VLOOKUP(D342,NOTAS!$B$7:$AT$26,25,0)</f>
        <v>#N/A</v>
      </c>
      <c r="F354" s="276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</row>
    <row r="355" ht="17.25" customHeight="1">
      <c r="A355" s="251"/>
      <c r="B355" s="266" t="s">
        <v>22</v>
      </c>
      <c r="C355" s="267"/>
      <c r="D355" s="267"/>
      <c r="E355" s="285" t="s">
        <v>93</v>
      </c>
      <c r="F355" s="275"/>
      <c r="G355" s="267"/>
      <c r="H355" s="267"/>
      <c r="I355" s="267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</row>
    <row r="356" ht="17.25" customHeight="1">
      <c r="A356" s="251"/>
      <c r="E356" s="286" t="str">
        <f>VLOOKUP(D342,NOTAS!$B$7:$AT$26,10,0)</f>
        <v>#N/A</v>
      </c>
      <c r="F356" s="276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</row>
    <row r="357" ht="17.25" customHeight="1">
      <c r="A357" s="251"/>
      <c r="E357" s="285" t="s">
        <v>94</v>
      </c>
      <c r="F357" s="276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</row>
    <row r="358" ht="17.25" customHeight="1">
      <c r="A358" s="251"/>
      <c r="E358" s="286" t="str">
        <f>VLOOKUP(D342,NOTAS!$B$7:$AT$26,28,0)</f>
        <v>#N/A</v>
      </c>
      <c r="F358" s="276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</row>
    <row r="359" ht="17.25" customHeight="1">
      <c r="A359" s="251"/>
      <c r="B359" s="266" t="s">
        <v>23</v>
      </c>
      <c r="C359" s="267"/>
      <c r="D359" s="267"/>
      <c r="E359" s="285" t="s">
        <v>93</v>
      </c>
      <c r="F359" s="275"/>
      <c r="G359" s="267"/>
      <c r="H359" s="267"/>
      <c r="I359" s="267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</row>
    <row r="360" ht="17.25" customHeight="1">
      <c r="A360" s="251"/>
      <c r="E360" s="286" t="str">
        <f>VLOOKUP(D342,NOTAS!$B$7:$AT$26,13,0)</f>
        <v>#N/A</v>
      </c>
      <c r="F360" s="276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</row>
    <row r="361" ht="17.25" customHeight="1">
      <c r="A361" s="251"/>
      <c r="E361" s="285" t="s">
        <v>94</v>
      </c>
      <c r="F361" s="276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</row>
    <row r="362" ht="17.25" customHeight="1">
      <c r="A362" s="251"/>
      <c r="E362" s="286" t="str">
        <f>VLOOKUP(D342,NOTAS!$B$7:$AT$26,31,0)</f>
        <v>#N/A</v>
      </c>
      <c r="F362" s="276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</row>
    <row r="363" ht="17.25" customHeight="1">
      <c r="A363" s="251"/>
      <c r="B363" s="266" t="s">
        <v>21</v>
      </c>
      <c r="C363" s="267"/>
      <c r="D363" s="267"/>
      <c r="E363" s="285" t="s">
        <v>93</v>
      </c>
      <c r="F363" s="275"/>
      <c r="G363" s="267"/>
      <c r="H363" s="267"/>
      <c r="I363" s="267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</row>
    <row r="364" ht="17.25" customHeight="1">
      <c r="A364" s="251"/>
      <c r="E364" s="286" t="str">
        <f>VLOOKUP(D342,NOTAS!$B$7:$AT$26,16,0)</f>
        <v>#N/A</v>
      </c>
      <c r="F364" s="276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</row>
    <row r="365" ht="17.25" customHeight="1">
      <c r="A365" s="251"/>
      <c r="E365" s="285" t="s">
        <v>94</v>
      </c>
      <c r="F365" s="276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</row>
    <row r="366" ht="17.25" customHeight="1">
      <c r="A366" s="251"/>
      <c r="B366" s="272"/>
      <c r="C366" s="272"/>
      <c r="D366" s="272"/>
      <c r="E366" s="287" t="str">
        <f>VLOOKUP(D342,NOTAS!$B$7:$AT$26,34,0)</f>
        <v>#N/A</v>
      </c>
      <c r="F366" s="277"/>
      <c r="G366" s="272"/>
      <c r="H366" s="272"/>
      <c r="I366" s="272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</row>
    <row r="367" ht="17.25" customHeight="1">
      <c r="A367" s="278"/>
      <c r="B367" s="279"/>
      <c r="C367" s="279"/>
      <c r="D367" s="279"/>
      <c r="E367" s="280"/>
      <c r="F367" s="280"/>
      <c r="G367" s="280"/>
      <c r="H367" s="280"/>
      <c r="I367" s="280"/>
      <c r="J367" s="278"/>
      <c r="K367" s="278"/>
      <c r="L367" s="278"/>
      <c r="M367" s="278"/>
      <c r="N367" s="278"/>
      <c r="O367" s="278"/>
      <c r="P367" s="278"/>
      <c r="Q367" s="278"/>
      <c r="R367" s="278"/>
      <c r="S367" s="278"/>
      <c r="T367" s="278"/>
      <c r="U367" s="278"/>
      <c r="V367" s="278"/>
      <c r="W367" s="278"/>
      <c r="X367" s="278"/>
      <c r="Y367" s="278"/>
      <c r="Z367" s="278"/>
    </row>
    <row r="368" ht="17.25" customHeight="1">
      <c r="A368" s="278"/>
      <c r="B368" s="288" t="s">
        <v>95</v>
      </c>
      <c r="C368" s="289"/>
      <c r="D368" s="289"/>
      <c r="E368" s="290"/>
      <c r="F368" s="287" t="str">
        <f>VLOOKUP(D342,NOTAS!$B$7:$AT$26,44,0)</f>
        <v>#N/A</v>
      </c>
      <c r="G368" s="280"/>
      <c r="H368" s="291" t="str">
        <f>IF(F368&gt;=95,"APROVADO COM DISTINÇÃO",IF(F368&gt;=90,"APROVADO COM MÉRITO",IF(F368&gt;=80,"MUITO BOM",IF(F368&gt;=70,"BOM",IF(F368&gt;=60,"REGULAR","REFAZER O NÍVEL")))))</f>
        <v>#N/A</v>
      </c>
      <c r="I368" s="292"/>
      <c r="J368" s="278"/>
      <c r="K368" s="278"/>
      <c r="L368" s="278"/>
      <c r="M368" s="278"/>
      <c r="N368" s="278"/>
      <c r="O368" s="278"/>
      <c r="P368" s="278"/>
      <c r="Q368" s="278"/>
      <c r="R368" s="278"/>
      <c r="S368" s="278"/>
      <c r="T368" s="278"/>
      <c r="U368" s="278"/>
      <c r="V368" s="278"/>
      <c r="W368" s="278"/>
      <c r="X368" s="278"/>
      <c r="Y368" s="278"/>
      <c r="Z368" s="278"/>
    </row>
    <row r="369" ht="17.25" customHeight="1">
      <c r="A369" s="278"/>
      <c r="B369" s="279"/>
      <c r="C369" s="279"/>
      <c r="D369" s="279"/>
      <c r="E369" s="280"/>
      <c r="F369" s="280"/>
      <c r="G369" s="280"/>
      <c r="H369" s="280"/>
      <c r="I369" s="280"/>
      <c r="J369" s="278"/>
      <c r="K369" s="278"/>
      <c r="L369" s="278"/>
      <c r="M369" s="278"/>
      <c r="N369" s="278"/>
      <c r="O369" s="278"/>
      <c r="P369" s="278"/>
      <c r="Q369" s="278"/>
      <c r="R369" s="278"/>
      <c r="S369" s="278"/>
      <c r="T369" s="278"/>
      <c r="U369" s="278"/>
      <c r="V369" s="278"/>
      <c r="W369" s="278"/>
      <c r="X369" s="278"/>
      <c r="Y369" s="278"/>
      <c r="Z369" s="278"/>
    </row>
    <row r="370" ht="17.25" customHeight="1">
      <c r="A370" s="251"/>
      <c r="B370" s="282"/>
      <c r="C370" s="282"/>
      <c r="D370" s="282"/>
      <c r="E370" s="282"/>
      <c r="F370" s="282"/>
      <c r="G370" s="282"/>
      <c r="H370" s="282"/>
      <c r="I370" s="282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</row>
    <row r="371" ht="17.25" customHeight="1">
      <c r="A371" s="251"/>
      <c r="B371" s="284"/>
      <c r="C371" s="284"/>
      <c r="D371" s="284"/>
      <c r="E371" s="284"/>
      <c r="F371" s="284"/>
      <c r="G371" s="284"/>
      <c r="H371" s="284"/>
      <c r="I371" s="284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</row>
    <row r="372" ht="17.25" customHeight="1">
      <c r="A372" s="251"/>
      <c r="B372" s="252"/>
      <c r="C372" s="252"/>
      <c r="D372" s="252"/>
      <c r="E372" s="253"/>
      <c r="F372" s="253"/>
      <c r="G372" s="253"/>
      <c r="H372" s="253"/>
      <c r="I372" s="253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</row>
    <row r="373" ht="17.25" customHeight="1">
      <c r="A373" s="251"/>
      <c r="B373" s="254"/>
      <c r="C373" s="252"/>
      <c r="D373" s="252"/>
      <c r="E373" s="253"/>
      <c r="F373" s="253"/>
      <c r="G373" s="253"/>
      <c r="H373" s="253"/>
      <c r="I373" s="253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</row>
    <row r="374" ht="17.25" customHeight="1">
      <c r="A374" s="251"/>
      <c r="B374" s="254"/>
      <c r="C374" s="252"/>
      <c r="D374" s="252"/>
      <c r="E374" s="253"/>
      <c r="F374" s="253"/>
      <c r="G374" s="253"/>
      <c r="H374" s="253"/>
      <c r="I374" s="253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</row>
    <row r="375" ht="17.25" customHeight="1">
      <c r="A375" s="251"/>
      <c r="B375" s="254"/>
      <c r="C375" s="252"/>
      <c r="D375" s="252"/>
      <c r="E375" s="253"/>
      <c r="F375" s="253"/>
      <c r="G375" s="253"/>
      <c r="H375" s="253"/>
      <c r="I375" s="253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</row>
    <row r="376" ht="17.25" customHeight="1">
      <c r="A376" s="251"/>
      <c r="B376" s="254"/>
      <c r="C376" s="252"/>
      <c r="D376" s="252"/>
      <c r="E376" s="253"/>
      <c r="F376" s="253"/>
      <c r="G376" s="253"/>
      <c r="H376" s="253"/>
      <c r="I376" s="253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</row>
    <row r="377" ht="17.25" customHeight="1">
      <c r="A377" s="251"/>
      <c r="B377" s="254"/>
      <c r="C377" s="252"/>
      <c r="D377" s="252"/>
      <c r="E377" s="253"/>
      <c r="F377" s="253"/>
      <c r="G377" s="253"/>
      <c r="H377" s="253"/>
      <c r="I377" s="253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</row>
    <row r="378" ht="17.25" customHeight="1">
      <c r="A378" s="251"/>
      <c r="B378" s="255"/>
      <c r="C378" s="255"/>
      <c r="D378" s="255"/>
      <c r="E378" s="255"/>
      <c r="F378" s="255"/>
      <c r="G378" s="255"/>
      <c r="H378" s="255"/>
      <c r="I378" s="255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</row>
    <row r="379" ht="17.25" customHeight="1">
      <c r="A379" s="251"/>
      <c r="B379" s="256" t="s">
        <v>64</v>
      </c>
      <c r="C379" s="257"/>
      <c r="D379" s="251" t="str">
        <f>NOTAS!B17</f>
        <v/>
      </c>
      <c r="E379" s="251"/>
      <c r="F379" s="258"/>
      <c r="G379" s="258"/>
      <c r="H379" s="256" t="s">
        <v>65</v>
      </c>
      <c r="I379" s="251" t="str">
        <f>(NOTAS!$B$4)</f>
        <v/>
      </c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</row>
    <row r="380" ht="17.25" customHeight="1">
      <c r="A380" s="251"/>
      <c r="B380" s="259" t="s">
        <v>66</v>
      </c>
      <c r="D380" s="253" t="str">
        <f>NOTAS!#REF!</f>
        <v>#ERROR!</v>
      </c>
      <c r="E380" s="252"/>
      <c r="F380" s="258"/>
      <c r="G380" s="258"/>
      <c r="H380" s="259" t="s">
        <v>105</v>
      </c>
      <c r="I380" s="253" t="str">
        <f>(NOTAS!$B$3)</f>
        <v>Carlos</v>
      </c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</row>
    <row r="381" ht="17.25" customHeight="1">
      <c r="A381" s="251"/>
      <c r="B381" s="256" t="s">
        <v>68</v>
      </c>
      <c r="C381" s="260"/>
      <c r="D381" s="253">
        <f>NOTAS!$AT$3</f>
        <v>36</v>
      </c>
      <c r="F381" s="258"/>
      <c r="G381" s="258"/>
      <c r="H381" s="259" t="s">
        <v>69</v>
      </c>
      <c r="I381" s="253" t="str">
        <f>VLOOKUP(D379,NOTAS!$B$7:$AT$26,45,0)</f>
        <v>#N/A</v>
      </c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</row>
    <row r="382" ht="17.25" customHeight="1">
      <c r="A382" s="251"/>
      <c r="B382" s="261"/>
      <c r="C382" s="261"/>
      <c r="D382" s="261"/>
      <c r="E382" s="261"/>
      <c r="F382" s="261"/>
      <c r="G382" s="261"/>
      <c r="H382" s="261"/>
      <c r="I382" s="26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</row>
    <row r="383" ht="17.25" customHeight="1">
      <c r="A383" s="251"/>
      <c r="B383" s="293" t="s">
        <v>70</v>
      </c>
      <c r="C383" s="289"/>
      <c r="D383" s="290"/>
      <c r="E383" s="265" t="s">
        <v>71</v>
      </c>
      <c r="F383" s="294" t="s">
        <v>72</v>
      </c>
      <c r="G383" s="289"/>
      <c r="H383" s="289"/>
      <c r="I383" s="295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</row>
    <row r="384" ht="17.25" customHeight="1">
      <c r="A384" s="251"/>
      <c r="B384" s="266" t="s">
        <v>24</v>
      </c>
      <c r="C384" s="267"/>
      <c r="D384" s="267"/>
      <c r="E384" s="285" t="s">
        <v>93</v>
      </c>
      <c r="F384" s="269"/>
      <c r="G384" s="267"/>
      <c r="H384" s="267"/>
      <c r="I384" s="267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</row>
    <row r="385" ht="17.25" customHeight="1">
      <c r="A385" s="251"/>
      <c r="E385" s="286" t="str">
        <f>VLOOKUP(D379,NOTAS!$B$7:$AT$26,4,0)</f>
        <v>#N/A</v>
      </c>
      <c r="F385" s="27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</row>
    <row r="386" ht="17.25" customHeight="1">
      <c r="A386" s="251"/>
      <c r="E386" s="285" t="s">
        <v>94</v>
      </c>
      <c r="F386" s="27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</row>
    <row r="387" ht="17.25" customHeight="1">
      <c r="A387" s="251"/>
      <c r="E387" s="286" t="str">
        <f>VLOOKUP(D379,NOTAS!$B$7:$AT$26,22,0)</f>
        <v>#N/A</v>
      </c>
      <c r="F387" s="27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</row>
    <row r="388" ht="17.25" customHeight="1">
      <c r="A388" s="251"/>
      <c r="B388" s="266" t="s">
        <v>20</v>
      </c>
      <c r="C388" s="267"/>
      <c r="D388" s="267"/>
      <c r="E388" s="285" t="s">
        <v>93</v>
      </c>
      <c r="F388" s="275"/>
      <c r="G388" s="267"/>
      <c r="H388" s="267"/>
      <c r="I388" s="267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</row>
    <row r="389" ht="17.25" customHeight="1">
      <c r="A389" s="251"/>
      <c r="E389" s="286" t="str">
        <f>VLOOKUP(D379,NOTAS!$B$7:$AT$26,7,0)</f>
        <v>#N/A</v>
      </c>
      <c r="F389" s="276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</row>
    <row r="390" ht="17.25" customHeight="1">
      <c r="A390" s="251"/>
      <c r="E390" s="285" t="s">
        <v>94</v>
      </c>
      <c r="F390" s="276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</row>
    <row r="391" ht="17.25" customHeight="1">
      <c r="A391" s="251"/>
      <c r="E391" s="286" t="str">
        <f>VLOOKUP(D379,NOTAS!$B$7:$AT$26,25,0)</f>
        <v>#N/A</v>
      </c>
      <c r="F391" s="276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</row>
    <row r="392" ht="17.25" customHeight="1">
      <c r="A392" s="251"/>
      <c r="B392" s="266" t="s">
        <v>22</v>
      </c>
      <c r="C392" s="267"/>
      <c r="D392" s="267"/>
      <c r="E392" s="285" t="s">
        <v>93</v>
      </c>
      <c r="F392" s="275"/>
      <c r="G392" s="267"/>
      <c r="H392" s="267"/>
      <c r="I392" s="267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</row>
    <row r="393" ht="17.25" customHeight="1">
      <c r="A393" s="251"/>
      <c r="E393" s="286" t="str">
        <f>VLOOKUP(D379,NOTAS!$B$7:$AT$26,10,0)</f>
        <v>#N/A</v>
      </c>
      <c r="F393" s="276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</row>
    <row r="394" ht="17.25" customHeight="1">
      <c r="A394" s="251"/>
      <c r="E394" s="285" t="s">
        <v>94</v>
      </c>
      <c r="F394" s="276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</row>
    <row r="395" ht="17.25" customHeight="1">
      <c r="A395" s="251"/>
      <c r="E395" s="286" t="str">
        <f>VLOOKUP(D379,NOTAS!$B$7:$AT$26,28,0)</f>
        <v>#N/A</v>
      </c>
      <c r="F395" s="276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</row>
    <row r="396" ht="17.25" customHeight="1">
      <c r="A396" s="251"/>
      <c r="B396" s="266" t="s">
        <v>23</v>
      </c>
      <c r="C396" s="267"/>
      <c r="D396" s="267"/>
      <c r="E396" s="285" t="s">
        <v>93</v>
      </c>
      <c r="F396" s="275"/>
      <c r="G396" s="267"/>
      <c r="H396" s="267"/>
      <c r="I396" s="267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</row>
    <row r="397" ht="17.25" customHeight="1">
      <c r="A397" s="251"/>
      <c r="E397" s="286" t="str">
        <f>VLOOKUP(D379,NOTAS!$B$7:$AT$26,13,0)</f>
        <v>#N/A</v>
      </c>
      <c r="F397" s="276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</row>
    <row r="398" ht="17.25" customHeight="1">
      <c r="A398" s="251"/>
      <c r="E398" s="285" t="s">
        <v>94</v>
      </c>
      <c r="F398" s="276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</row>
    <row r="399" ht="17.25" customHeight="1">
      <c r="A399" s="251"/>
      <c r="E399" s="286" t="str">
        <f>VLOOKUP(D379,NOTAS!$B$7:$AT$26,31,0)</f>
        <v>#N/A</v>
      </c>
      <c r="F399" s="276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</row>
    <row r="400" ht="17.25" customHeight="1">
      <c r="A400" s="251"/>
      <c r="B400" s="266" t="s">
        <v>21</v>
      </c>
      <c r="C400" s="267"/>
      <c r="D400" s="267"/>
      <c r="E400" s="285" t="s">
        <v>93</v>
      </c>
      <c r="F400" s="275"/>
      <c r="G400" s="267"/>
      <c r="H400" s="267"/>
      <c r="I400" s="267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</row>
    <row r="401" ht="17.25" customHeight="1">
      <c r="A401" s="251"/>
      <c r="E401" s="286" t="str">
        <f>VLOOKUP(D379,NOTAS!$B$7:$AT$26,16,0)</f>
        <v>#N/A</v>
      </c>
      <c r="F401" s="276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</row>
    <row r="402" ht="17.25" customHeight="1">
      <c r="A402" s="251"/>
      <c r="E402" s="285" t="s">
        <v>94</v>
      </c>
      <c r="F402" s="276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</row>
    <row r="403" ht="17.25" customHeight="1">
      <c r="A403" s="251"/>
      <c r="B403" s="272"/>
      <c r="C403" s="272"/>
      <c r="D403" s="272"/>
      <c r="E403" s="287" t="str">
        <f>VLOOKUP(D379,NOTAS!$B$7:$AT$26,34,0)</f>
        <v>#N/A</v>
      </c>
      <c r="F403" s="277"/>
      <c r="G403" s="272"/>
      <c r="H403" s="272"/>
      <c r="I403" s="272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</row>
    <row r="404" ht="17.25" customHeight="1">
      <c r="A404" s="278"/>
      <c r="B404" s="279"/>
      <c r="C404" s="279"/>
      <c r="D404" s="279"/>
      <c r="E404" s="280"/>
      <c r="F404" s="280"/>
      <c r="G404" s="280"/>
      <c r="H404" s="280"/>
      <c r="I404" s="280"/>
      <c r="J404" s="278"/>
      <c r="K404" s="278"/>
      <c r="L404" s="278"/>
      <c r="M404" s="278"/>
      <c r="N404" s="278"/>
      <c r="O404" s="278"/>
      <c r="P404" s="278"/>
      <c r="Q404" s="278"/>
      <c r="R404" s="278"/>
      <c r="S404" s="278"/>
      <c r="T404" s="278"/>
      <c r="U404" s="278"/>
      <c r="V404" s="278"/>
      <c r="W404" s="278"/>
      <c r="X404" s="278"/>
      <c r="Y404" s="278"/>
      <c r="Z404" s="278"/>
    </row>
    <row r="405" ht="17.25" customHeight="1">
      <c r="A405" s="278"/>
      <c r="B405" s="288" t="s">
        <v>95</v>
      </c>
      <c r="C405" s="289"/>
      <c r="D405" s="289"/>
      <c r="E405" s="290"/>
      <c r="F405" s="287" t="str">
        <f>VLOOKUP(D379,NOTAS!$B$7:$AT$26,44,0)</f>
        <v>#N/A</v>
      </c>
      <c r="G405" s="280"/>
      <c r="H405" s="291" t="str">
        <f>IF(F405&gt;=95,"APROVADO COM DISTINÇÃO",IF(F405&gt;=90,"APROVADO COM MÉRITO",IF(F405&gt;=80,"MUITO BOM",IF(F405&gt;=70,"BOM",IF(F405&gt;=60,"REGULAR","REFAZER O NÍVEL")))))</f>
        <v>#N/A</v>
      </c>
      <c r="I405" s="292"/>
      <c r="J405" s="278"/>
      <c r="K405" s="278"/>
      <c r="L405" s="278"/>
      <c r="M405" s="278"/>
      <c r="N405" s="278"/>
      <c r="O405" s="278"/>
      <c r="P405" s="278"/>
      <c r="Q405" s="278"/>
      <c r="R405" s="278"/>
      <c r="S405" s="278"/>
      <c r="T405" s="278"/>
      <c r="U405" s="278"/>
      <c r="V405" s="278"/>
      <c r="W405" s="278"/>
      <c r="X405" s="278"/>
      <c r="Y405" s="278"/>
      <c r="Z405" s="278"/>
    </row>
    <row r="406" ht="17.25" customHeight="1">
      <c r="A406" s="278"/>
      <c r="B406" s="279"/>
      <c r="C406" s="279"/>
      <c r="D406" s="279"/>
      <c r="E406" s="280"/>
      <c r="F406" s="280"/>
      <c r="G406" s="280"/>
      <c r="H406" s="280"/>
      <c r="I406" s="280"/>
      <c r="J406" s="278"/>
      <c r="K406" s="278"/>
      <c r="L406" s="278"/>
      <c r="M406" s="278"/>
      <c r="N406" s="278"/>
      <c r="O406" s="278"/>
      <c r="P406" s="278"/>
      <c r="Q406" s="278"/>
      <c r="R406" s="278"/>
      <c r="S406" s="278"/>
      <c r="T406" s="278"/>
      <c r="U406" s="278"/>
      <c r="V406" s="278"/>
      <c r="W406" s="278"/>
      <c r="X406" s="278"/>
      <c r="Y406" s="278"/>
      <c r="Z406" s="278"/>
    </row>
    <row r="407" ht="17.25" customHeight="1">
      <c r="A407" s="251"/>
      <c r="B407" s="282"/>
      <c r="C407" s="282"/>
      <c r="D407" s="282"/>
      <c r="E407" s="282"/>
      <c r="F407" s="282"/>
      <c r="G407" s="282"/>
      <c r="H407" s="282"/>
      <c r="I407" s="282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</row>
    <row r="408" ht="17.25" customHeight="1">
      <c r="A408" s="251"/>
      <c r="B408" s="284"/>
      <c r="C408" s="284"/>
      <c r="D408" s="284"/>
      <c r="E408" s="284"/>
      <c r="F408" s="284"/>
      <c r="G408" s="284"/>
      <c r="H408" s="284"/>
      <c r="I408" s="284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</row>
    <row r="409" ht="17.25" customHeight="1">
      <c r="A409" s="251"/>
      <c r="B409" s="252"/>
      <c r="C409" s="252"/>
      <c r="D409" s="252"/>
      <c r="E409" s="253"/>
      <c r="F409" s="253"/>
      <c r="G409" s="253"/>
      <c r="H409" s="253"/>
      <c r="I409" s="253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</row>
    <row r="410" ht="17.25" customHeight="1">
      <c r="A410" s="251"/>
      <c r="B410" s="254"/>
      <c r="C410" s="252"/>
      <c r="D410" s="252"/>
      <c r="E410" s="253"/>
      <c r="F410" s="253"/>
      <c r="G410" s="253"/>
      <c r="H410" s="253"/>
      <c r="I410" s="253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</row>
    <row r="411" ht="17.25" customHeight="1">
      <c r="A411" s="251"/>
      <c r="B411" s="254"/>
      <c r="C411" s="252"/>
      <c r="D411" s="252"/>
      <c r="E411" s="253"/>
      <c r="F411" s="253"/>
      <c r="G411" s="253"/>
      <c r="H411" s="253"/>
      <c r="I411" s="253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</row>
    <row r="412" ht="17.25" customHeight="1">
      <c r="A412" s="251"/>
      <c r="B412" s="254"/>
      <c r="C412" s="252"/>
      <c r="D412" s="252"/>
      <c r="E412" s="253"/>
      <c r="F412" s="253"/>
      <c r="G412" s="253"/>
      <c r="H412" s="253"/>
      <c r="I412" s="253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</row>
    <row r="413" ht="17.25" customHeight="1">
      <c r="A413" s="251"/>
      <c r="B413" s="254"/>
      <c r="C413" s="252"/>
      <c r="D413" s="252"/>
      <c r="E413" s="253"/>
      <c r="F413" s="253"/>
      <c r="G413" s="253"/>
      <c r="H413" s="253"/>
      <c r="I413" s="253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</row>
    <row r="414" ht="17.25" customHeight="1">
      <c r="A414" s="251"/>
      <c r="B414" s="254"/>
      <c r="C414" s="252"/>
      <c r="D414" s="252"/>
      <c r="E414" s="253"/>
      <c r="F414" s="253"/>
      <c r="G414" s="253"/>
      <c r="H414" s="253"/>
      <c r="I414" s="253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</row>
    <row r="415" ht="17.25" customHeight="1">
      <c r="A415" s="251"/>
      <c r="B415" s="255"/>
      <c r="C415" s="255"/>
      <c r="D415" s="255"/>
      <c r="E415" s="255"/>
      <c r="F415" s="255"/>
      <c r="G415" s="255"/>
      <c r="H415" s="255"/>
      <c r="I415" s="255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</row>
    <row r="416" ht="17.25" customHeight="1">
      <c r="A416" s="251"/>
      <c r="B416" s="256" t="s">
        <v>64</v>
      </c>
      <c r="C416" s="257"/>
      <c r="D416" s="251" t="str">
        <f>NOTAS!B18</f>
        <v/>
      </c>
      <c r="E416" s="251"/>
      <c r="F416" s="258"/>
      <c r="G416" s="258"/>
      <c r="H416" s="256" t="s">
        <v>65</v>
      </c>
      <c r="I416" s="251" t="str">
        <f>(NOTAS!$B$4)</f>
        <v/>
      </c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</row>
    <row r="417" ht="17.25" customHeight="1">
      <c r="A417" s="251"/>
      <c r="B417" s="259" t="s">
        <v>66</v>
      </c>
      <c r="D417" s="253" t="str">
        <f>NOTAS!#REF!</f>
        <v>#ERROR!</v>
      </c>
      <c r="E417" s="252"/>
      <c r="F417" s="258"/>
      <c r="G417" s="258"/>
      <c r="H417" s="259" t="s">
        <v>106</v>
      </c>
      <c r="I417" s="253" t="str">
        <f>(NOTAS!$B$3)</f>
        <v>Carlos</v>
      </c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</row>
    <row r="418" ht="17.25" customHeight="1">
      <c r="A418" s="251"/>
      <c r="B418" s="256" t="s">
        <v>68</v>
      </c>
      <c r="C418" s="260"/>
      <c r="D418" s="253">
        <f>NOTAS!$AT$3</f>
        <v>36</v>
      </c>
      <c r="F418" s="258"/>
      <c r="G418" s="258"/>
      <c r="H418" s="259" t="s">
        <v>69</v>
      </c>
      <c r="I418" s="253" t="str">
        <f>VLOOKUP(D416,NOTAS!$B$7:$AT$26,45,0)</f>
        <v>#N/A</v>
      </c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</row>
    <row r="419" ht="17.25" customHeight="1">
      <c r="A419" s="251"/>
      <c r="B419" s="261"/>
      <c r="C419" s="261"/>
      <c r="D419" s="261"/>
      <c r="E419" s="261"/>
      <c r="F419" s="261"/>
      <c r="G419" s="261"/>
      <c r="H419" s="261"/>
      <c r="I419" s="26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</row>
    <row r="420" ht="17.25" customHeight="1">
      <c r="A420" s="251"/>
      <c r="B420" s="293" t="s">
        <v>70</v>
      </c>
      <c r="C420" s="289"/>
      <c r="D420" s="290"/>
      <c r="E420" s="265" t="s">
        <v>71</v>
      </c>
      <c r="F420" s="294" t="s">
        <v>72</v>
      </c>
      <c r="G420" s="289"/>
      <c r="H420" s="289"/>
      <c r="I420" s="295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</row>
    <row r="421" ht="17.25" customHeight="1">
      <c r="A421" s="251"/>
      <c r="B421" s="266" t="s">
        <v>24</v>
      </c>
      <c r="C421" s="267"/>
      <c r="D421" s="267"/>
      <c r="E421" s="285" t="s">
        <v>93</v>
      </c>
      <c r="F421" s="269"/>
      <c r="G421" s="267"/>
      <c r="H421" s="267"/>
      <c r="I421" s="267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</row>
    <row r="422" ht="17.25" customHeight="1">
      <c r="A422" s="251"/>
      <c r="E422" s="286" t="str">
        <f>VLOOKUP(D416,NOTAS!$B$7:$AT$26,4,0)</f>
        <v>#N/A</v>
      </c>
      <c r="F422" s="27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</row>
    <row r="423" ht="17.25" customHeight="1">
      <c r="A423" s="251"/>
      <c r="E423" s="285" t="s">
        <v>94</v>
      </c>
      <c r="F423" s="27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</row>
    <row r="424" ht="17.25" customHeight="1">
      <c r="A424" s="251"/>
      <c r="E424" s="286" t="str">
        <f>VLOOKUP(D416,NOTAS!$B$7:$AT$26,22,0)</f>
        <v>#N/A</v>
      </c>
      <c r="F424" s="27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</row>
    <row r="425" ht="17.25" customHeight="1">
      <c r="A425" s="251"/>
      <c r="B425" s="266" t="s">
        <v>20</v>
      </c>
      <c r="C425" s="267"/>
      <c r="D425" s="267"/>
      <c r="E425" s="285" t="s">
        <v>93</v>
      </c>
      <c r="F425" s="275"/>
      <c r="G425" s="267"/>
      <c r="H425" s="267"/>
      <c r="I425" s="267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</row>
    <row r="426" ht="17.25" customHeight="1">
      <c r="A426" s="251"/>
      <c r="E426" s="286" t="str">
        <f>VLOOKUP(D416,NOTAS!$B$7:$AT$26,7,0)</f>
        <v>#N/A</v>
      </c>
      <c r="F426" s="276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</row>
    <row r="427" ht="17.25" customHeight="1">
      <c r="A427" s="251"/>
      <c r="E427" s="285" t="s">
        <v>94</v>
      </c>
      <c r="F427" s="276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</row>
    <row r="428" ht="17.25" customHeight="1">
      <c r="A428" s="251"/>
      <c r="E428" s="286" t="str">
        <f>VLOOKUP(D416,NOTAS!$B$7:$AT$26,25,0)</f>
        <v>#N/A</v>
      </c>
      <c r="F428" s="276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</row>
    <row r="429" ht="17.25" customHeight="1">
      <c r="A429" s="251"/>
      <c r="B429" s="266" t="s">
        <v>22</v>
      </c>
      <c r="C429" s="267"/>
      <c r="D429" s="267"/>
      <c r="E429" s="285" t="s">
        <v>93</v>
      </c>
      <c r="F429" s="275"/>
      <c r="G429" s="267"/>
      <c r="H429" s="267"/>
      <c r="I429" s="267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</row>
    <row r="430" ht="17.25" customHeight="1">
      <c r="A430" s="251"/>
      <c r="E430" s="286" t="str">
        <f>VLOOKUP(D416,NOTAS!$B$7:$AT$26,10,0)</f>
        <v>#N/A</v>
      </c>
      <c r="F430" s="276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</row>
    <row r="431" ht="17.25" customHeight="1">
      <c r="A431" s="251"/>
      <c r="E431" s="285" t="s">
        <v>94</v>
      </c>
      <c r="F431" s="276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</row>
    <row r="432" ht="17.25" customHeight="1">
      <c r="A432" s="251"/>
      <c r="E432" s="286" t="str">
        <f>VLOOKUP(D416,NOTAS!$B$7:$AT$26,28,0)</f>
        <v>#N/A</v>
      </c>
      <c r="F432" s="276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</row>
    <row r="433" ht="17.25" customHeight="1">
      <c r="A433" s="251"/>
      <c r="B433" s="266" t="s">
        <v>23</v>
      </c>
      <c r="C433" s="267"/>
      <c r="D433" s="267"/>
      <c r="E433" s="285" t="s">
        <v>93</v>
      </c>
      <c r="F433" s="275"/>
      <c r="G433" s="267"/>
      <c r="H433" s="267"/>
      <c r="I433" s="267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</row>
    <row r="434" ht="17.25" customHeight="1">
      <c r="A434" s="251"/>
      <c r="E434" s="286" t="str">
        <f>VLOOKUP(D416,NOTAS!$B$7:$AT$26,13,0)</f>
        <v>#N/A</v>
      </c>
      <c r="F434" s="276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</row>
    <row r="435" ht="17.25" customHeight="1">
      <c r="A435" s="251"/>
      <c r="E435" s="285" t="s">
        <v>94</v>
      </c>
      <c r="F435" s="276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</row>
    <row r="436" ht="17.25" customHeight="1">
      <c r="A436" s="251"/>
      <c r="E436" s="286" t="str">
        <f>VLOOKUP(D416,NOTAS!$B$7:$AT$26,31,0)</f>
        <v>#N/A</v>
      </c>
      <c r="F436" s="276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</row>
    <row r="437" ht="17.25" customHeight="1">
      <c r="A437" s="251"/>
      <c r="B437" s="266" t="s">
        <v>21</v>
      </c>
      <c r="C437" s="267"/>
      <c r="D437" s="267"/>
      <c r="E437" s="285" t="s">
        <v>93</v>
      </c>
      <c r="F437" s="275"/>
      <c r="G437" s="267"/>
      <c r="H437" s="267"/>
      <c r="I437" s="267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</row>
    <row r="438" ht="17.25" customHeight="1">
      <c r="A438" s="251"/>
      <c r="E438" s="286" t="str">
        <f>VLOOKUP(D416,NOTAS!$B$7:$AT$26,16,0)</f>
        <v>#N/A</v>
      </c>
      <c r="F438" s="276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</row>
    <row r="439" ht="17.25" customHeight="1">
      <c r="A439" s="251"/>
      <c r="E439" s="285" t="s">
        <v>94</v>
      </c>
      <c r="F439" s="276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</row>
    <row r="440" ht="17.25" customHeight="1">
      <c r="A440" s="251"/>
      <c r="B440" s="272"/>
      <c r="C440" s="272"/>
      <c r="D440" s="272"/>
      <c r="E440" s="287" t="str">
        <f>VLOOKUP(D416,NOTAS!$B$7:$AT$26,34,0)</f>
        <v>#N/A</v>
      </c>
      <c r="F440" s="277"/>
      <c r="G440" s="272"/>
      <c r="H440" s="272"/>
      <c r="I440" s="272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</row>
    <row r="441" ht="17.25" customHeight="1">
      <c r="A441" s="278"/>
      <c r="B441" s="279"/>
      <c r="C441" s="279"/>
      <c r="D441" s="279"/>
      <c r="E441" s="280"/>
      <c r="F441" s="280"/>
      <c r="G441" s="280"/>
      <c r="H441" s="280"/>
      <c r="I441" s="280"/>
      <c r="J441" s="278"/>
      <c r="K441" s="278"/>
      <c r="L441" s="278"/>
      <c r="M441" s="278"/>
      <c r="N441" s="278"/>
      <c r="O441" s="278"/>
      <c r="P441" s="278"/>
      <c r="Q441" s="278"/>
      <c r="R441" s="278"/>
      <c r="S441" s="278"/>
      <c r="T441" s="278"/>
      <c r="U441" s="278"/>
      <c r="V441" s="278"/>
      <c r="W441" s="278"/>
      <c r="X441" s="278"/>
      <c r="Y441" s="278"/>
      <c r="Z441" s="278"/>
    </row>
    <row r="442" ht="17.25" customHeight="1">
      <c r="A442" s="278"/>
      <c r="B442" s="288" t="s">
        <v>95</v>
      </c>
      <c r="C442" s="289"/>
      <c r="D442" s="289"/>
      <c r="E442" s="290"/>
      <c r="F442" s="287" t="str">
        <f>VLOOKUP(D416,NOTAS!$B$7:$AT$26,44,0)</f>
        <v>#N/A</v>
      </c>
      <c r="G442" s="280"/>
      <c r="H442" s="291" t="str">
        <f>IF(F442&gt;=95,"APROVADO COM DISTINÇÃO",IF(F442&gt;=90,"APROVADO COM MÉRITO",IF(F442&gt;=80,"MUITO BOM",IF(F442&gt;=70,"BOM",IF(F442&gt;=60,"REGULAR","REFAZER O NÍVEL")))))</f>
        <v>#N/A</v>
      </c>
      <c r="I442" s="292"/>
      <c r="J442" s="278"/>
      <c r="K442" s="278"/>
      <c r="L442" s="278"/>
      <c r="M442" s="278"/>
      <c r="N442" s="278"/>
      <c r="O442" s="278"/>
      <c r="P442" s="278"/>
      <c r="Q442" s="278"/>
      <c r="R442" s="278"/>
      <c r="S442" s="278"/>
      <c r="T442" s="278"/>
      <c r="U442" s="278"/>
      <c r="V442" s="278"/>
      <c r="W442" s="278"/>
      <c r="X442" s="278"/>
      <c r="Y442" s="278"/>
      <c r="Z442" s="278"/>
    </row>
    <row r="443" ht="17.25" customHeight="1">
      <c r="A443" s="278"/>
      <c r="B443" s="279"/>
      <c r="C443" s="279"/>
      <c r="D443" s="279"/>
      <c r="E443" s="280"/>
      <c r="F443" s="280"/>
      <c r="G443" s="280"/>
      <c r="H443" s="280"/>
      <c r="I443" s="280"/>
      <c r="J443" s="278"/>
      <c r="K443" s="278"/>
      <c r="L443" s="278"/>
      <c r="M443" s="278"/>
      <c r="N443" s="278"/>
      <c r="O443" s="278"/>
      <c r="P443" s="278"/>
      <c r="Q443" s="278"/>
      <c r="R443" s="278"/>
      <c r="S443" s="278"/>
      <c r="T443" s="278"/>
      <c r="U443" s="278"/>
      <c r="V443" s="278"/>
      <c r="W443" s="278"/>
      <c r="X443" s="278"/>
      <c r="Y443" s="278"/>
      <c r="Z443" s="278"/>
    </row>
    <row r="444" ht="17.25" customHeight="1">
      <c r="A444" s="251"/>
      <c r="B444" s="282"/>
      <c r="C444" s="282"/>
      <c r="D444" s="282"/>
      <c r="E444" s="282"/>
      <c r="F444" s="282"/>
      <c r="G444" s="282"/>
      <c r="H444" s="282"/>
      <c r="I444" s="282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</row>
    <row r="445" ht="17.25" customHeight="1">
      <c r="A445" s="251"/>
      <c r="B445" s="284"/>
      <c r="C445" s="284"/>
      <c r="D445" s="284"/>
      <c r="E445" s="284"/>
      <c r="F445" s="284"/>
      <c r="G445" s="284"/>
      <c r="H445" s="284"/>
      <c r="I445" s="284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</row>
    <row r="446" ht="17.25" customHeight="1">
      <c r="A446" s="251"/>
      <c r="B446" s="252"/>
      <c r="C446" s="252"/>
      <c r="D446" s="252"/>
      <c r="E446" s="253"/>
      <c r="F446" s="253"/>
      <c r="G446" s="253"/>
      <c r="H446" s="253"/>
      <c r="I446" s="253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</row>
    <row r="447" ht="17.25" customHeight="1">
      <c r="A447" s="251"/>
      <c r="B447" s="254"/>
      <c r="C447" s="252"/>
      <c r="D447" s="252"/>
      <c r="E447" s="253"/>
      <c r="F447" s="253"/>
      <c r="G447" s="253"/>
      <c r="H447" s="253"/>
      <c r="I447" s="253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</row>
    <row r="448" ht="17.25" customHeight="1">
      <c r="A448" s="251"/>
      <c r="B448" s="254"/>
      <c r="C448" s="252"/>
      <c r="D448" s="252"/>
      <c r="E448" s="253"/>
      <c r="F448" s="253"/>
      <c r="G448" s="253"/>
      <c r="H448" s="253"/>
      <c r="I448" s="253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</row>
    <row r="449" ht="17.25" customHeight="1">
      <c r="A449" s="251"/>
      <c r="B449" s="254"/>
      <c r="C449" s="252"/>
      <c r="D449" s="252"/>
      <c r="E449" s="253"/>
      <c r="F449" s="253"/>
      <c r="G449" s="253"/>
      <c r="H449" s="253"/>
      <c r="I449" s="253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</row>
    <row r="450" ht="17.25" customHeight="1">
      <c r="A450" s="251"/>
      <c r="B450" s="254"/>
      <c r="C450" s="252"/>
      <c r="D450" s="252"/>
      <c r="E450" s="253"/>
      <c r="F450" s="253"/>
      <c r="G450" s="253"/>
      <c r="H450" s="253"/>
      <c r="I450" s="253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</row>
    <row r="451" ht="17.25" customHeight="1">
      <c r="A451" s="251"/>
      <c r="B451" s="254"/>
      <c r="C451" s="252"/>
      <c r="D451" s="252"/>
      <c r="E451" s="253"/>
      <c r="F451" s="253"/>
      <c r="G451" s="253"/>
      <c r="H451" s="253"/>
      <c r="I451" s="253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</row>
    <row r="452" ht="17.25" customHeight="1">
      <c r="A452" s="251"/>
      <c r="B452" s="255"/>
      <c r="C452" s="255"/>
      <c r="D452" s="255"/>
      <c r="E452" s="255"/>
      <c r="F452" s="255"/>
      <c r="G452" s="255"/>
      <c r="H452" s="255"/>
      <c r="I452" s="255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</row>
    <row r="453" ht="17.25" customHeight="1">
      <c r="A453" s="251"/>
      <c r="B453" s="256" t="s">
        <v>64</v>
      </c>
      <c r="C453" s="257"/>
      <c r="D453" s="251" t="str">
        <f>NOTAS!B19</f>
        <v/>
      </c>
      <c r="E453" s="251"/>
      <c r="F453" s="258"/>
      <c r="G453" s="258"/>
      <c r="H453" s="256" t="s">
        <v>65</v>
      </c>
      <c r="I453" s="251" t="str">
        <f>(NOTAS!$B$4)</f>
        <v/>
      </c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</row>
    <row r="454" ht="17.25" customHeight="1">
      <c r="A454" s="251"/>
      <c r="B454" s="259" t="s">
        <v>66</v>
      </c>
      <c r="D454" s="253" t="str">
        <f>NOTAS!#REF!</f>
        <v>#ERROR!</v>
      </c>
      <c r="E454" s="252"/>
      <c r="F454" s="258"/>
      <c r="G454" s="258"/>
      <c r="H454" s="259" t="s">
        <v>107</v>
      </c>
      <c r="I454" s="253" t="str">
        <f>(NOTAS!$B$3)</f>
        <v>Carlos</v>
      </c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</row>
    <row r="455" ht="17.25" customHeight="1">
      <c r="A455" s="251"/>
      <c r="B455" s="256" t="s">
        <v>68</v>
      </c>
      <c r="C455" s="260"/>
      <c r="D455" s="253">
        <f>NOTAS!$AT$3</f>
        <v>36</v>
      </c>
      <c r="F455" s="258"/>
      <c r="G455" s="258"/>
      <c r="H455" s="259" t="s">
        <v>69</v>
      </c>
      <c r="I455" s="253" t="str">
        <f>VLOOKUP(D453,NOTAS!$B$7:$AT$26,45,0)</f>
        <v>#N/A</v>
      </c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</row>
    <row r="456" ht="17.25" customHeight="1">
      <c r="A456" s="251"/>
      <c r="B456" s="261"/>
      <c r="C456" s="261"/>
      <c r="D456" s="261"/>
      <c r="E456" s="261"/>
      <c r="F456" s="261"/>
      <c r="G456" s="261"/>
      <c r="H456" s="261"/>
      <c r="I456" s="26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</row>
    <row r="457" ht="17.25" customHeight="1">
      <c r="A457" s="251"/>
      <c r="B457" s="293" t="s">
        <v>70</v>
      </c>
      <c r="C457" s="289"/>
      <c r="D457" s="290"/>
      <c r="E457" s="265" t="s">
        <v>71</v>
      </c>
      <c r="F457" s="294" t="s">
        <v>72</v>
      </c>
      <c r="G457" s="289"/>
      <c r="H457" s="289"/>
      <c r="I457" s="295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</row>
    <row r="458" ht="17.25" customHeight="1">
      <c r="A458" s="251"/>
      <c r="B458" s="266" t="s">
        <v>24</v>
      </c>
      <c r="C458" s="267"/>
      <c r="D458" s="267"/>
      <c r="E458" s="285" t="s">
        <v>93</v>
      </c>
      <c r="F458" s="269"/>
      <c r="G458" s="267"/>
      <c r="H458" s="267"/>
      <c r="I458" s="267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</row>
    <row r="459" ht="17.25" customHeight="1">
      <c r="A459" s="251"/>
      <c r="E459" s="286" t="str">
        <f>VLOOKUP(D453,NOTAS!$B$7:$AT$26,4,0)</f>
        <v>#N/A</v>
      </c>
      <c r="F459" s="27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</row>
    <row r="460" ht="17.25" customHeight="1">
      <c r="A460" s="251"/>
      <c r="E460" s="285" t="s">
        <v>94</v>
      </c>
      <c r="F460" s="27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</row>
    <row r="461" ht="17.25" customHeight="1">
      <c r="A461" s="251"/>
      <c r="E461" s="286" t="str">
        <f>VLOOKUP(D453,NOTAS!$B$7:$AT$26,22,0)</f>
        <v>#N/A</v>
      </c>
      <c r="F461" s="27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</row>
    <row r="462" ht="17.25" customHeight="1">
      <c r="A462" s="251"/>
      <c r="B462" s="266" t="s">
        <v>20</v>
      </c>
      <c r="C462" s="267"/>
      <c r="D462" s="267"/>
      <c r="E462" s="285" t="s">
        <v>93</v>
      </c>
      <c r="F462" s="275"/>
      <c r="G462" s="267"/>
      <c r="H462" s="267"/>
      <c r="I462" s="267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</row>
    <row r="463" ht="17.25" customHeight="1">
      <c r="A463" s="251"/>
      <c r="E463" s="286" t="str">
        <f>VLOOKUP(D453,NOTAS!$B$7:$AT$26,7,0)</f>
        <v>#N/A</v>
      </c>
      <c r="F463" s="276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</row>
    <row r="464" ht="17.25" customHeight="1">
      <c r="A464" s="251"/>
      <c r="E464" s="285" t="s">
        <v>94</v>
      </c>
      <c r="F464" s="276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</row>
    <row r="465" ht="17.25" customHeight="1">
      <c r="A465" s="251"/>
      <c r="E465" s="286" t="str">
        <f>VLOOKUP(D453,NOTAS!$B$7:$AT$26,25,0)</f>
        <v>#N/A</v>
      </c>
      <c r="F465" s="276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</row>
    <row r="466" ht="17.25" customHeight="1">
      <c r="A466" s="251"/>
      <c r="B466" s="266" t="s">
        <v>22</v>
      </c>
      <c r="C466" s="267"/>
      <c r="D466" s="267"/>
      <c r="E466" s="285" t="s">
        <v>93</v>
      </c>
      <c r="F466" s="275"/>
      <c r="G466" s="267"/>
      <c r="H466" s="267"/>
      <c r="I466" s="267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</row>
    <row r="467" ht="17.25" customHeight="1">
      <c r="A467" s="251"/>
      <c r="E467" s="286" t="str">
        <f>VLOOKUP(D453,NOTAS!$B$7:$AT$26,10,0)</f>
        <v>#N/A</v>
      </c>
      <c r="F467" s="276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</row>
    <row r="468" ht="17.25" customHeight="1">
      <c r="A468" s="251"/>
      <c r="E468" s="285" t="s">
        <v>94</v>
      </c>
      <c r="F468" s="276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</row>
    <row r="469" ht="17.25" customHeight="1">
      <c r="A469" s="251"/>
      <c r="E469" s="286" t="str">
        <f>VLOOKUP(D453,NOTAS!$B$7:$AT$26,28,0)</f>
        <v>#N/A</v>
      </c>
      <c r="F469" s="276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</row>
    <row r="470" ht="17.25" customHeight="1">
      <c r="A470" s="251"/>
      <c r="B470" s="266" t="s">
        <v>23</v>
      </c>
      <c r="C470" s="267"/>
      <c r="D470" s="267"/>
      <c r="E470" s="285" t="s">
        <v>93</v>
      </c>
      <c r="F470" s="275"/>
      <c r="G470" s="267"/>
      <c r="H470" s="267"/>
      <c r="I470" s="267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</row>
    <row r="471" ht="17.25" customHeight="1">
      <c r="A471" s="251"/>
      <c r="E471" s="286" t="str">
        <f>VLOOKUP(D453,NOTAS!$B$7:$AT$26,13,0)</f>
        <v>#N/A</v>
      </c>
      <c r="F471" s="276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</row>
    <row r="472" ht="17.25" customHeight="1">
      <c r="A472" s="251"/>
      <c r="E472" s="285" t="s">
        <v>94</v>
      </c>
      <c r="F472" s="276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</row>
    <row r="473" ht="17.25" customHeight="1">
      <c r="A473" s="251"/>
      <c r="E473" s="286" t="str">
        <f>VLOOKUP(D453,NOTAS!$B$7:$AT$26,31,0)</f>
        <v>#N/A</v>
      </c>
      <c r="F473" s="276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</row>
    <row r="474" ht="17.25" customHeight="1">
      <c r="A474" s="251"/>
      <c r="B474" s="266" t="s">
        <v>21</v>
      </c>
      <c r="C474" s="267"/>
      <c r="D474" s="267"/>
      <c r="E474" s="285" t="s">
        <v>93</v>
      </c>
      <c r="F474" s="275"/>
      <c r="G474" s="267"/>
      <c r="H474" s="267"/>
      <c r="I474" s="267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</row>
    <row r="475" ht="17.25" customHeight="1">
      <c r="A475" s="251"/>
      <c r="E475" s="286" t="str">
        <f>VLOOKUP(D453,NOTAS!$B$7:$AT$26,16,0)</f>
        <v>#N/A</v>
      </c>
      <c r="F475" s="276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</row>
    <row r="476" ht="17.25" customHeight="1">
      <c r="A476" s="251"/>
      <c r="E476" s="285" t="s">
        <v>94</v>
      </c>
      <c r="F476" s="276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</row>
    <row r="477" ht="17.25" customHeight="1">
      <c r="A477" s="251"/>
      <c r="B477" s="272"/>
      <c r="C477" s="272"/>
      <c r="D477" s="272"/>
      <c r="E477" s="287" t="str">
        <f>VLOOKUP(D453,NOTAS!$B$7:$AT$26,34,0)</f>
        <v>#N/A</v>
      </c>
      <c r="F477" s="277"/>
      <c r="G477" s="272"/>
      <c r="H477" s="272"/>
      <c r="I477" s="272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</row>
    <row r="478" ht="17.25" customHeight="1">
      <c r="A478" s="278"/>
      <c r="B478" s="279"/>
      <c r="C478" s="279"/>
      <c r="D478" s="279"/>
      <c r="E478" s="280"/>
      <c r="F478" s="280"/>
      <c r="G478" s="280"/>
      <c r="H478" s="280"/>
      <c r="I478" s="280"/>
      <c r="J478" s="278"/>
      <c r="K478" s="278"/>
      <c r="L478" s="278"/>
      <c r="M478" s="278"/>
      <c r="N478" s="278"/>
      <c r="O478" s="278"/>
      <c r="P478" s="278"/>
      <c r="Q478" s="278"/>
      <c r="R478" s="278"/>
      <c r="S478" s="278"/>
      <c r="T478" s="278"/>
      <c r="U478" s="278"/>
      <c r="V478" s="278"/>
      <c r="W478" s="278"/>
      <c r="X478" s="278"/>
      <c r="Y478" s="278"/>
      <c r="Z478" s="278"/>
    </row>
    <row r="479" ht="17.25" customHeight="1">
      <c r="A479" s="278"/>
      <c r="B479" s="288" t="s">
        <v>95</v>
      </c>
      <c r="C479" s="289"/>
      <c r="D479" s="289"/>
      <c r="E479" s="290"/>
      <c r="F479" s="287" t="str">
        <f>VLOOKUP(D453,NOTAS!$B$7:$AT$26,44,0)</f>
        <v>#N/A</v>
      </c>
      <c r="G479" s="280"/>
      <c r="H479" s="291" t="str">
        <f>IF(F479&gt;=95,"APROVADO COM DISTINÇÃO",IF(F479&gt;=90,"APROVADO COM MÉRITO",IF(F479&gt;=80,"MUITO BOM",IF(F479&gt;=70,"BOM",IF(F479&gt;=60,"REGULAR","REFAZER O NÍVEL")))))</f>
        <v>#N/A</v>
      </c>
      <c r="I479" s="292"/>
      <c r="J479" s="278"/>
      <c r="K479" s="278"/>
      <c r="L479" s="278"/>
      <c r="M479" s="278"/>
      <c r="N479" s="278"/>
      <c r="O479" s="278"/>
      <c r="P479" s="278"/>
      <c r="Q479" s="278"/>
      <c r="R479" s="278"/>
      <c r="S479" s="278"/>
      <c r="T479" s="278"/>
      <c r="U479" s="278"/>
      <c r="V479" s="278"/>
      <c r="W479" s="278"/>
      <c r="X479" s="278"/>
      <c r="Y479" s="278"/>
      <c r="Z479" s="278"/>
    </row>
    <row r="480" ht="17.25" customHeight="1">
      <c r="A480" s="278"/>
      <c r="B480" s="279"/>
      <c r="C480" s="279"/>
      <c r="D480" s="279"/>
      <c r="E480" s="280"/>
      <c r="F480" s="280"/>
      <c r="G480" s="280"/>
      <c r="H480" s="280"/>
      <c r="I480" s="280"/>
      <c r="J480" s="278"/>
      <c r="K480" s="278"/>
      <c r="L480" s="278"/>
      <c r="M480" s="278"/>
      <c r="N480" s="278"/>
      <c r="O480" s="278"/>
      <c r="P480" s="278"/>
      <c r="Q480" s="278"/>
      <c r="R480" s="278"/>
      <c r="S480" s="278"/>
      <c r="T480" s="278"/>
      <c r="U480" s="278"/>
      <c r="V480" s="278"/>
      <c r="W480" s="278"/>
      <c r="X480" s="278"/>
      <c r="Y480" s="278"/>
      <c r="Z480" s="278"/>
    </row>
    <row r="481" ht="17.25" customHeight="1">
      <c r="A481" s="251"/>
      <c r="B481" s="282"/>
      <c r="C481" s="282"/>
      <c r="D481" s="282"/>
      <c r="E481" s="282"/>
      <c r="F481" s="282"/>
      <c r="G481" s="282"/>
      <c r="H481" s="282"/>
      <c r="I481" s="282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</row>
    <row r="482" ht="17.25" customHeight="1">
      <c r="A482" s="251"/>
      <c r="B482" s="284"/>
      <c r="C482" s="284"/>
      <c r="D482" s="284"/>
      <c r="E482" s="284"/>
      <c r="F482" s="284"/>
      <c r="G482" s="284"/>
      <c r="H482" s="284"/>
      <c r="I482" s="284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</row>
    <row r="483" ht="17.25" customHeight="1">
      <c r="A483" s="251"/>
      <c r="B483" s="252"/>
      <c r="C483" s="252"/>
      <c r="D483" s="252"/>
      <c r="E483" s="253"/>
      <c r="F483" s="253"/>
      <c r="G483" s="253"/>
      <c r="H483" s="253"/>
      <c r="I483" s="253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</row>
    <row r="484" ht="17.25" customHeight="1">
      <c r="A484" s="251"/>
      <c r="B484" s="254"/>
      <c r="C484" s="252"/>
      <c r="D484" s="252"/>
      <c r="E484" s="253"/>
      <c r="F484" s="253"/>
      <c r="G484" s="253"/>
      <c r="H484" s="253"/>
      <c r="I484" s="253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</row>
    <row r="485" ht="17.25" customHeight="1">
      <c r="A485" s="251"/>
      <c r="B485" s="254"/>
      <c r="C485" s="252"/>
      <c r="D485" s="252"/>
      <c r="E485" s="253"/>
      <c r="F485" s="253"/>
      <c r="G485" s="253"/>
      <c r="H485" s="253"/>
      <c r="I485" s="253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</row>
    <row r="486" ht="17.25" customHeight="1">
      <c r="A486" s="251"/>
      <c r="B486" s="254"/>
      <c r="C486" s="252"/>
      <c r="D486" s="252"/>
      <c r="E486" s="253"/>
      <c r="F486" s="253"/>
      <c r="G486" s="253"/>
      <c r="H486" s="253"/>
      <c r="I486" s="253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</row>
    <row r="487" ht="17.25" customHeight="1">
      <c r="A487" s="251"/>
      <c r="B487" s="254"/>
      <c r="C487" s="252"/>
      <c r="D487" s="252"/>
      <c r="E487" s="253"/>
      <c r="F487" s="253"/>
      <c r="G487" s="253"/>
      <c r="H487" s="253"/>
      <c r="I487" s="253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</row>
    <row r="488" ht="17.25" customHeight="1">
      <c r="A488" s="251"/>
      <c r="B488" s="254"/>
      <c r="C488" s="252"/>
      <c r="D488" s="252"/>
      <c r="E488" s="253"/>
      <c r="F488" s="253"/>
      <c r="G488" s="253"/>
      <c r="H488" s="253"/>
      <c r="I488" s="253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</row>
    <row r="489" ht="17.25" customHeight="1">
      <c r="A489" s="251"/>
      <c r="B489" s="255"/>
      <c r="C489" s="255"/>
      <c r="D489" s="255"/>
      <c r="E489" s="255"/>
      <c r="F489" s="255"/>
      <c r="G489" s="255"/>
      <c r="H489" s="255"/>
      <c r="I489" s="255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</row>
    <row r="490" ht="17.25" customHeight="1">
      <c r="A490" s="251"/>
      <c r="B490" s="256" t="s">
        <v>64</v>
      </c>
      <c r="C490" s="257"/>
      <c r="D490" s="251" t="str">
        <f>NOTAS!B20</f>
        <v/>
      </c>
      <c r="E490" s="251"/>
      <c r="F490" s="258"/>
      <c r="G490" s="258"/>
      <c r="H490" s="256" t="s">
        <v>65</v>
      </c>
      <c r="I490" s="251" t="str">
        <f>(NOTAS!$B$4)</f>
        <v/>
      </c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</row>
    <row r="491" ht="17.25" customHeight="1">
      <c r="A491" s="251"/>
      <c r="B491" s="259" t="s">
        <v>66</v>
      </c>
      <c r="D491" s="253" t="str">
        <f>NOTAS!#REF!</f>
        <v>#ERROR!</v>
      </c>
      <c r="E491" s="252"/>
      <c r="F491" s="258"/>
      <c r="G491" s="258"/>
      <c r="H491" s="259" t="s">
        <v>108</v>
      </c>
      <c r="I491" s="253" t="str">
        <f>(NOTAS!$B$3)</f>
        <v>Carlos</v>
      </c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</row>
    <row r="492" ht="17.25" customHeight="1">
      <c r="A492" s="251"/>
      <c r="B492" s="256" t="s">
        <v>68</v>
      </c>
      <c r="C492" s="260"/>
      <c r="D492" s="253">
        <f>NOTAS!$AT$3</f>
        <v>36</v>
      </c>
      <c r="F492" s="258"/>
      <c r="G492" s="258"/>
      <c r="H492" s="259" t="s">
        <v>69</v>
      </c>
      <c r="I492" s="253" t="str">
        <f>VLOOKUP(D490,NOTAS!$B$7:$AT$26,45,0)</f>
        <v>#N/A</v>
      </c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</row>
    <row r="493" ht="17.25" customHeight="1">
      <c r="A493" s="251"/>
      <c r="B493" s="261"/>
      <c r="C493" s="261"/>
      <c r="D493" s="261"/>
      <c r="E493" s="261"/>
      <c r="F493" s="261"/>
      <c r="G493" s="261"/>
      <c r="H493" s="261"/>
      <c r="I493" s="26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</row>
    <row r="494" ht="17.25" customHeight="1">
      <c r="A494" s="251"/>
      <c r="B494" s="293" t="s">
        <v>70</v>
      </c>
      <c r="C494" s="289"/>
      <c r="D494" s="290"/>
      <c r="E494" s="265" t="s">
        <v>71</v>
      </c>
      <c r="F494" s="294" t="s">
        <v>72</v>
      </c>
      <c r="G494" s="289"/>
      <c r="H494" s="289"/>
      <c r="I494" s="295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</row>
    <row r="495" ht="17.25" customHeight="1">
      <c r="A495" s="251"/>
      <c r="B495" s="266" t="s">
        <v>24</v>
      </c>
      <c r="C495" s="267"/>
      <c r="D495" s="267"/>
      <c r="E495" s="285" t="s">
        <v>93</v>
      </c>
      <c r="F495" s="269"/>
      <c r="G495" s="267"/>
      <c r="H495" s="267"/>
      <c r="I495" s="267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</row>
    <row r="496" ht="17.25" customHeight="1">
      <c r="A496" s="251"/>
      <c r="E496" s="286" t="str">
        <f>VLOOKUP(D490,NOTAS!$B$7:$AT$26,4,0)</f>
        <v>#N/A</v>
      </c>
      <c r="F496" s="27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</row>
    <row r="497" ht="17.25" customHeight="1">
      <c r="A497" s="251"/>
      <c r="E497" s="285" t="s">
        <v>94</v>
      </c>
      <c r="F497" s="27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</row>
    <row r="498" ht="17.25" customHeight="1">
      <c r="A498" s="251"/>
      <c r="E498" s="286" t="str">
        <f>VLOOKUP(D490,NOTAS!$B$7:$AT$26,22,0)</f>
        <v>#N/A</v>
      </c>
      <c r="F498" s="27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</row>
    <row r="499" ht="17.25" customHeight="1">
      <c r="A499" s="251"/>
      <c r="B499" s="266" t="s">
        <v>20</v>
      </c>
      <c r="C499" s="267"/>
      <c r="D499" s="267"/>
      <c r="E499" s="285" t="s">
        <v>93</v>
      </c>
      <c r="F499" s="275"/>
      <c r="G499" s="267"/>
      <c r="H499" s="267"/>
      <c r="I499" s="267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</row>
    <row r="500" ht="17.25" customHeight="1">
      <c r="A500" s="251"/>
      <c r="E500" s="286" t="str">
        <f>VLOOKUP(D490,NOTAS!$B$7:$AT$26,7,0)</f>
        <v>#N/A</v>
      </c>
      <c r="F500" s="276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</row>
    <row r="501" ht="17.25" customHeight="1">
      <c r="A501" s="251"/>
      <c r="E501" s="285" t="s">
        <v>94</v>
      </c>
      <c r="F501" s="276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</row>
    <row r="502" ht="17.25" customHeight="1">
      <c r="A502" s="251"/>
      <c r="E502" s="286" t="str">
        <f>VLOOKUP(D490,NOTAS!$B$7:$AT$26,25,0)</f>
        <v>#N/A</v>
      </c>
      <c r="F502" s="276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</row>
    <row r="503" ht="17.25" customHeight="1">
      <c r="A503" s="251"/>
      <c r="B503" s="266" t="s">
        <v>22</v>
      </c>
      <c r="C503" s="267"/>
      <c r="D503" s="267"/>
      <c r="E503" s="285" t="s">
        <v>93</v>
      </c>
      <c r="F503" s="275"/>
      <c r="G503" s="267"/>
      <c r="H503" s="267"/>
      <c r="I503" s="267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</row>
    <row r="504" ht="17.25" customHeight="1">
      <c r="A504" s="251"/>
      <c r="E504" s="286" t="str">
        <f>VLOOKUP(D490,NOTAS!$B$7:$AT$26,10,0)</f>
        <v>#N/A</v>
      </c>
      <c r="F504" s="276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</row>
    <row r="505" ht="17.25" customHeight="1">
      <c r="A505" s="251"/>
      <c r="E505" s="285" t="s">
        <v>94</v>
      </c>
      <c r="F505" s="276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</row>
    <row r="506" ht="17.25" customHeight="1">
      <c r="A506" s="251"/>
      <c r="E506" s="286" t="str">
        <f>VLOOKUP(D490,NOTAS!$B$7:$AT$26,28,0)</f>
        <v>#N/A</v>
      </c>
      <c r="F506" s="276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</row>
    <row r="507" ht="17.25" customHeight="1">
      <c r="A507" s="251"/>
      <c r="B507" s="266" t="s">
        <v>23</v>
      </c>
      <c r="C507" s="267"/>
      <c r="D507" s="267"/>
      <c r="E507" s="285" t="s">
        <v>93</v>
      </c>
      <c r="F507" s="275"/>
      <c r="G507" s="267"/>
      <c r="H507" s="267"/>
      <c r="I507" s="267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</row>
    <row r="508" ht="17.25" customHeight="1">
      <c r="A508" s="251"/>
      <c r="E508" s="286" t="str">
        <f>VLOOKUP(D490,NOTAS!$B$7:$AT$26,13,0)</f>
        <v>#N/A</v>
      </c>
      <c r="F508" s="276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</row>
    <row r="509" ht="17.25" customHeight="1">
      <c r="A509" s="251"/>
      <c r="E509" s="285" t="s">
        <v>94</v>
      </c>
      <c r="F509" s="276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</row>
    <row r="510" ht="17.25" customHeight="1">
      <c r="A510" s="251"/>
      <c r="E510" s="286" t="str">
        <f>VLOOKUP(D490,NOTAS!$B$7:$AT$26,31,0)</f>
        <v>#N/A</v>
      </c>
      <c r="F510" s="276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</row>
    <row r="511" ht="17.25" customHeight="1">
      <c r="A511" s="251"/>
      <c r="B511" s="266" t="s">
        <v>21</v>
      </c>
      <c r="C511" s="267"/>
      <c r="D511" s="267"/>
      <c r="E511" s="285" t="s">
        <v>93</v>
      </c>
      <c r="F511" s="275"/>
      <c r="G511" s="267"/>
      <c r="H511" s="267"/>
      <c r="I511" s="267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</row>
    <row r="512" ht="17.25" customHeight="1">
      <c r="A512" s="251"/>
      <c r="E512" s="286" t="str">
        <f>VLOOKUP(D490,NOTAS!$B$7:$AT$26,16,0)</f>
        <v>#N/A</v>
      </c>
      <c r="F512" s="276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</row>
    <row r="513" ht="17.25" customHeight="1">
      <c r="A513" s="251"/>
      <c r="E513" s="285" t="s">
        <v>94</v>
      </c>
      <c r="F513" s="276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</row>
    <row r="514" ht="17.25" customHeight="1">
      <c r="A514" s="251"/>
      <c r="B514" s="272"/>
      <c r="C514" s="272"/>
      <c r="D514" s="272"/>
      <c r="E514" s="287" t="str">
        <f>VLOOKUP(D490,NOTAS!$B$7:$AT$26,34,0)</f>
        <v>#N/A</v>
      </c>
      <c r="F514" s="277"/>
      <c r="G514" s="272"/>
      <c r="H514" s="272"/>
      <c r="I514" s="272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</row>
    <row r="515" ht="17.25" customHeight="1">
      <c r="A515" s="278"/>
      <c r="B515" s="279"/>
      <c r="C515" s="279"/>
      <c r="D515" s="279"/>
      <c r="E515" s="280"/>
      <c r="F515" s="280"/>
      <c r="G515" s="280"/>
      <c r="H515" s="280"/>
      <c r="I515" s="280"/>
      <c r="J515" s="278"/>
      <c r="K515" s="278"/>
      <c r="L515" s="278"/>
      <c r="M515" s="278"/>
      <c r="N515" s="278"/>
      <c r="O515" s="278"/>
      <c r="P515" s="278"/>
      <c r="Q515" s="278"/>
      <c r="R515" s="278"/>
      <c r="S515" s="278"/>
      <c r="T515" s="278"/>
      <c r="U515" s="278"/>
      <c r="V515" s="278"/>
      <c r="W515" s="278"/>
      <c r="X515" s="278"/>
      <c r="Y515" s="278"/>
      <c r="Z515" s="278"/>
    </row>
    <row r="516" ht="17.25" customHeight="1">
      <c r="A516" s="278"/>
      <c r="B516" s="288" t="s">
        <v>95</v>
      </c>
      <c r="C516" s="289"/>
      <c r="D516" s="289"/>
      <c r="E516" s="290"/>
      <c r="F516" s="287" t="str">
        <f>VLOOKUP(D490,NOTAS!$B$7:$AT$26,44,0)</f>
        <v>#N/A</v>
      </c>
      <c r="G516" s="280"/>
      <c r="H516" s="291" t="str">
        <f>IF(F516&gt;=95,"APROVADO COM DISTINÇÃO",IF(F516&gt;=90,"APROVADO COM MÉRITO",IF(F516&gt;=80,"MUITO BOM",IF(F516&gt;=70,"BOM",IF(F516&gt;=60,"REGULAR","REFAZER O NÍVEL")))))</f>
        <v>#N/A</v>
      </c>
      <c r="I516" s="292"/>
      <c r="J516" s="278"/>
      <c r="K516" s="278"/>
      <c r="L516" s="278"/>
      <c r="M516" s="278"/>
      <c r="N516" s="278"/>
      <c r="O516" s="278"/>
      <c r="P516" s="278"/>
      <c r="Q516" s="278"/>
      <c r="R516" s="278"/>
      <c r="S516" s="278"/>
      <c r="T516" s="278"/>
      <c r="U516" s="278"/>
      <c r="V516" s="278"/>
      <c r="W516" s="278"/>
      <c r="X516" s="278"/>
      <c r="Y516" s="278"/>
      <c r="Z516" s="278"/>
    </row>
    <row r="517" ht="17.25" customHeight="1">
      <c r="A517" s="278"/>
      <c r="B517" s="279"/>
      <c r="C517" s="279"/>
      <c r="D517" s="279"/>
      <c r="E517" s="280"/>
      <c r="F517" s="280"/>
      <c r="G517" s="280"/>
      <c r="H517" s="280"/>
      <c r="I517" s="280"/>
      <c r="J517" s="278"/>
      <c r="K517" s="278"/>
      <c r="L517" s="278"/>
      <c r="M517" s="278"/>
      <c r="N517" s="278"/>
      <c r="O517" s="278"/>
      <c r="P517" s="278"/>
      <c r="Q517" s="278"/>
      <c r="R517" s="278"/>
      <c r="S517" s="278"/>
      <c r="T517" s="278"/>
      <c r="U517" s="278"/>
      <c r="V517" s="278"/>
      <c r="W517" s="278"/>
      <c r="X517" s="278"/>
      <c r="Y517" s="278"/>
      <c r="Z517" s="278"/>
    </row>
    <row r="518" ht="17.25" customHeight="1">
      <c r="A518" s="251"/>
      <c r="B518" s="282"/>
      <c r="C518" s="282"/>
      <c r="D518" s="282"/>
      <c r="E518" s="282"/>
      <c r="F518" s="282"/>
      <c r="G518" s="282"/>
      <c r="H518" s="282"/>
      <c r="I518" s="282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</row>
    <row r="519" ht="17.25" customHeight="1">
      <c r="A519" s="251"/>
      <c r="B519" s="284"/>
      <c r="C519" s="284"/>
      <c r="D519" s="284"/>
      <c r="E519" s="284"/>
      <c r="F519" s="284"/>
      <c r="G519" s="284"/>
      <c r="H519" s="284"/>
      <c r="I519" s="284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</row>
    <row r="520" ht="17.25" customHeight="1">
      <c r="A520" s="251"/>
      <c r="B520" s="252"/>
      <c r="C520" s="252"/>
      <c r="D520" s="252"/>
      <c r="E520" s="253"/>
      <c r="F520" s="253"/>
      <c r="G520" s="253"/>
      <c r="H520" s="253"/>
      <c r="I520" s="253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</row>
    <row r="521" ht="17.25" customHeight="1">
      <c r="A521" s="251"/>
      <c r="B521" s="254"/>
      <c r="C521" s="252"/>
      <c r="D521" s="252"/>
      <c r="E521" s="253"/>
      <c r="F521" s="253"/>
      <c r="G521" s="253"/>
      <c r="H521" s="253"/>
      <c r="I521" s="253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</row>
    <row r="522" ht="17.25" customHeight="1">
      <c r="A522" s="251"/>
      <c r="B522" s="254"/>
      <c r="C522" s="252"/>
      <c r="D522" s="252"/>
      <c r="E522" s="253"/>
      <c r="F522" s="253"/>
      <c r="G522" s="253"/>
      <c r="H522" s="253"/>
      <c r="I522" s="253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</row>
    <row r="523" ht="17.25" customHeight="1">
      <c r="A523" s="251"/>
      <c r="B523" s="254"/>
      <c r="C523" s="252"/>
      <c r="D523" s="252"/>
      <c r="E523" s="253"/>
      <c r="F523" s="253"/>
      <c r="G523" s="253"/>
      <c r="H523" s="253"/>
      <c r="I523" s="253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</row>
    <row r="524" ht="17.25" customHeight="1">
      <c r="A524" s="251"/>
      <c r="B524" s="254"/>
      <c r="C524" s="252"/>
      <c r="D524" s="252"/>
      <c r="E524" s="253"/>
      <c r="F524" s="253"/>
      <c r="G524" s="253"/>
      <c r="H524" s="253"/>
      <c r="I524" s="253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</row>
    <row r="525" ht="17.25" customHeight="1">
      <c r="A525" s="251"/>
      <c r="B525" s="254"/>
      <c r="C525" s="252"/>
      <c r="D525" s="252"/>
      <c r="E525" s="253"/>
      <c r="F525" s="253"/>
      <c r="G525" s="253"/>
      <c r="H525" s="253"/>
      <c r="I525" s="253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</row>
    <row r="526" ht="17.25" customHeight="1">
      <c r="A526" s="251"/>
      <c r="B526" s="255"/>
      <c r="C526" s="255"/>
      <c r="D526" s="255"/>
      <c r="E526" s="255"/>
      <c r="F526" s="255"/>
      <c r="G526" s="255"/>
      <c r="H526" s="255"/>
      <c r="I526" s="255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</row>
    <row r="527" ht="17.25" customHeight="1">
      <c r="A527" s="251"/>
      <c r="B527" s="256" t="s">
        <v>64</v>
      </c>
      <c r="C527" s="257"/>
      <c r="D527" s="251" t="str">
        <f>NOTAS!B21</f>
        <v/>
      </c>
      <c r="E527" s="251"/>
      <c r="F527" s="258"/>
      <c r="G527" s="258"/>
      <c r="H527" s="256" t="s">
        <v>65</v>
      </c>
      <c r="I527" s="251" t="str">
        <f>(NOTAS!$B$4)</f>
        <v/>
      </c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</row>
    <row r="528" ht="17.25" customHeight="1">
      <c r="A528" s="251"/>
      <c r="B528" s="259" t="s">
        <v>66</v>
      </c>
      <c r="D528" s="253" t="str">
        <f>NOTAS!#REF!</f>
        <v>#ERROR!</v>
      </c>
      <c r="E528" s="252"/>
      <c r="F528" s="258"/>
      <c r="G528" s="258"/>
      <c r="H528" s="259" t="s">
        <v>109</v>
      </c>
      <c r="I528" s="253" t="str">
        <f>(NOTAS!$B$3)</f>
        <v>Carlos</v>
      </c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</row>
    <row r="529" ht="17.25" customHeight="1">
      <c r="A529" s="251"/>
      <c r="B529" s="256" t="s">
        <v>68</v>
      </c>
      <c r="C529" s="260"/>
      <c r="D529" s="253">
        <f>NOTAS!$AT$3</f>
        <v>36</v>
      </c>
      <c r="F529" s="258"/>
      <c r="G529" s="258"/>
      <c r="H529" s="259" t="s">
        <v>69</v>
      </c>
      <c r="I529" s="253" t="str">
        <f>VLOOKUP(D527,NOTAS!$B$7:$AT$26,45,0)</f>
        <v>#N/A</v>
      </c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</row>
    <row r="530" ht="17.25" customHeight="1">
      <c r="A530" s="251"/>
      <c r="B530" s="261"/>
      <c r="C530" s="261"/>
      <c r="D530" s="261"/>
      <c r="E530" s="261"/>
      <c r="F530" s="261"/>
      <c r="G530" s="261"/>
      <c r="H530" s="261"/>
      <c r="I530" s="26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</row>
    <row r="531" ht="17.25" customHeight="1">
      <c r="A531" s="251"/>
      <c r="B531" s="293" t="s">
        <v>70</v>
      </c>
      <c r="C531" s="289"/>
      <c r="D531" s="290"/>
      <c r="E531" s="265" t="s">
        <v>71</v>
      </c>
      <c r="F531" s="294" t="s">
        <v>72</v>
      </c>
      <c r="G531" s="289"/>
      <c r="H531" s="289"/>
      <c r="I531" s="295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</row>
    <row r="532" ht="17.25" customHeight="1">
      <c r="A532" s="251"/>
      <c r="B532" s="266" t="s">
        <v>24</v>
      </c>
      <c r="C532" s="267"/>
      <c r="D532" s="267"/>
      <c r="E532" s="285" t="s">
        <v>93</v>
      </c>
      <c r="F532" s="269"/>
      <c r="G532" s="267"/>
      <c r="H532" s="267"/>
      <c r="I532" s="267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</row>
    <row r="533" ht="17.25" customHeight="1">
      <c r="A533" s="251"/>
      <c r="E533" s="286" t="str">
        <f>VLOOKUP(D527,NOTAS!$B$7:$AT$26,4,0)</f>
        <v>#N/A</v>
      </c>
      <c r="F533" s="27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</row>
    <row r="534" ht="17.25" customHeight="1">
      <c r="A534" s="251"/>
      <c r="E534" s="285" t="s">
        <v>94</v>
      </c>
      <c r="F534" s="27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</row>
    <row r="535" ht="17.25" customHeight="1">
      <c r="A535" s="251"/>
      <c r="E535" s="286" t="str">
        <f>VLOOKUP(D527,NOTAS!$B$7:$AT$26,22,0)</f>
        <v>#N/A</v>
      </c>
      <c r="F535" s="27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</row>
    <row r="536" ht="17.25" customHeight="1">
      <c r="A536" s="251"/>
      <c r="B536" s="266" t="s">
        <v>20</v>
      </c>
      <c r="C536" s="267"/>
      <c r="D536" s="267"/>
      <c r="E536" s="285" t="s">
        <v>93</v>
      </c>
      <c r="F536" s="275"/>
      <c r="G536" s="267"/>
      <c r="H536" s="267"/>
      <c r="I536" s="267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</row>
    <row r="537" ht="17.25" customHeight="1">
      <c r="A537" s="251"/>
      <c r="E537" s="286" t="str">
        <f>VLOOKUP(D527,NOTAS!$B$7:$AT$26,7,0)</f>
        <v>#N/A</v>
      </c>
      <c r="F537" s="276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</row>
    <row r="538" ht="17.25" customHeight="1">
      <c r="A538" s="251"/>
      <c r="E538" s="285" t="s">
        <v>94</v>
      </c>
      <c r="F538" s="276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</row>
    <row r="539" ht="17.25" customHeight="1">
      <c r="A539" s="251"/>
      <c r="E539" s="286" t="str">
        <f>VLOOKUP(D527,NOTAS!$B$7:$AT$26,25,0)</f>
        <v>#N/A</v>
      </c>
      <c r="F539" s="276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</row>
    <row r="540" ht="17.25" customHeight="1">
      <c r="A540" s="251"/>
      <c r="B540" s="266" t="s">
        <v>22</v>
      </c>
      <c r="C540" s="267"/>
      <c r="D540" s="267"/>
      <c r="E540" s="285" t="s">
        <v>93</v>
      </c>
      <c r="F540" s="275"/>
      <c r="G540" s="267"/>
      <c r="H540" s="267"/>
      <c r="I540" s="267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</row>
    <row r="541" ht="17.25" customHeight="1">
      <c r="A541" s="251"/>
      <c r="E541" s="286" t="str">
        <f>VLOOKUP(D527,NOTAS!$B$7:$AT$26,10,0)</f>
        <v>#N/A</v>
      </c>
      <c r="F541" s="276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</row>
    <row r="542" ht="17.25" customHeight="1">
      <c r="A542" s="251"/>
      <c r="E542" s="285" t="s">
        <v>94</v>
      </c>
      <c r="F542" s="276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</row>
    <row r="543" ht="17.25" customHeight="1">
      <c r="A543" s="251"/>
      <c r="E543" s="286" t="str">
        <f>VLOOKUP(D527,NOTAS!$B$7:$AT$26,28,0)</f>
        <v>#N/A</v>
      </c>
      <c r="F543" s="276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</row>
    <row r="544" ht="17.25" customHeight="1">
      <c r="A544" s="251"/>
      <c r="B544" s="266" t="s">
        <v>23</v>
      </c>
      <c r="C544" s="267"/>
      <c r="D544" s="267"/>
      <c r="E544" s="285" t="s">
        <v>93</v>
      </c>
      <c r="F544" s="275"/>
      <c r="G544" s="267"/>
      <c r="H544" s="267"/>
      <c r="I544" s="267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</row>
    <row r="545" ht="17.25" customHeight="1">
      <c r="A545" s="251"/>
      <c r="E545" s="286" t="str">
        <f>VLOOKUP(D527,NOTAS!$B$7:$AT$26,13,0)</f>
        <v>#N/A</v>
      </c>
      <c r="F545" s="276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</row>
    <row r="546" ht="17.25" customHeight="1">
      <c r="A546" s="251"/>
      <c r="E546" s="285" t="s">
        <v>94</v>
      </c>
      <c r="F546" s="276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</row>
    <row r="547" ht="17.25" customHeight="1">
      <c r="A547" s="251"/>
      <c r="E547" s="286" t="str">
        <f>VLOOKUP(D527,NOTAS!$B$7:$AT$26,31,0)</f>
        <v>#N/A</v>
      </c>
      <c r="F547" s="276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</row>
    <row r="548" ht="17.25" customHeight="1">
      <c r="A548" s="251"/>
      <c r="B548" s="266" t="s">
        <v>21</v>
      </c>
      <c r="C548" s="267"/>
      <c r="D548" s="267"/>
      <c r="E548" s="285" t="s">
        <v>93</v>
      </c>
      <c r="F548" s="275"/>
      <c r="G548" s="267"/>
      <c r="H548" s="267"/>
      <c r="I548" s="267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</row>
    <row r="549" ht="17.25" customHeight="1">
      <c r="A549" s="251"/>
      <c r="E549" s="286" t="str">
        <f>VLOOKUP(D527,NOTAS!$B$7:$AT$26,16,0)</f>
        <v>#N/A</v>
      </c>
      <c r="F549" s="276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</row>
    <row r="550" ht="17.25" customHeight="1">
      <c r="A550" s="251"/>
      <c r="E550" s="285" t="s">
        <v>94</v>
      </c>
      <c r="F550" s="276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</row>
    <row r="551" ht="17.25" customHeight="1">
      <c r="A551" s="251"/>
      <c r="B551" s="272"/>
      <c r="C551" s="272"/>
      <c r="D551" s="272"/>
      <c r="E551" s="287" t="str">
        <f>VLOOKUP(D527,NOTAS!$B$7:$AT$26,34,0)</f>
        <v>#N/A</v>
      </c>
      <c r="F551" s="277"/>
      <c r="G551" s="272"/>
      <c r="H551" s="272"/>
      <c r="I551" s="272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</row>
    <row r="552" ht="17.25" customHeight="1">
      <c r="A552" s="278"/>
      <c r="B552" s="279"/>
      <c r="C552" s="279"/>
      <c r="D552" s="279"/>
      <c r="E552" s="280"/>
      <c r="F552" s="280"/>
      <c r="G552" s="280"/>
      <c r="H552" s="280"/>
      <c r="I552" s="280"/>
      <c r="J552" s="278"/>
      <c r="K552" s="278"/>
      <c r="L552" s="278"/>
      <c r="M552" s="278"/>
      <c r="N552" s="278"/>
      <c r="O552" s="278"/>
      <c r="P552" s="278"/>
      <c r="Q552" s="278"/>
      <c r="R552" s="278"/>
      <c r="S552" s="278"/>
      <c r="T552" s="278"/>
      <c r="U552" s="278"/>
      <c r="V552" s="278"/>
      <c r="W552" s="278"/>
      <c r="X552" s="278"/>
      <c r="Y552" s="278"/>
      <c r="Z552" s="278"/>
    </row>
    <row r="553" ht="17.25" customHeight="1">
      <c r="A553" s="278"/>
      <c r="B553" s="288" t="s">
        <v>95</v>
      </c>
      <c r="C553" s="289"/>
      <c r="D553" s="289"/>
      <c r="E553" s="290"/>
      <c r="F553" s="287" t="str">
        <f>VLOOKUP(D527,NOTAS!$B$7:$AT$26,44,0)</f>
        <v>#N/A</v>
      </c>
      <c r="G553" s="280"/>
      <c r="H553" s="291" t="str">
        <f>IF(F553&gt;=95,"APROVADO COM DISTINÇÃO",IF(F553&gt;=90,"APROVADO COM MÉRITO",IF(F553&gt;=80,"MUITO BOM",IF(F553&gt;=70,"BOM",IF(F553&gt;=60,"REGULAR","REFAZER O NÍVEL")))))</f>
        <v>#N/A</v>
      </c>
      <c r="I553" s="292"/>
      <c r="J553" s="278"/>
      <c r="K553" s="278"/>
      <c r="L553" s="278"/>
      <c r="M553" s="278"/>
      <c r="N553" s="278"/>
      <c r="O553" s="278"/>
      <c r="P553" s="278"/>
      <c r="Q553" s="278"/>
      <c r="R553" s="278"/>
      <c r="S553" s="278"/>
      <c r="T553" s="278"/>
      <c r="U553" s="278"/>
      <c r="V553" s="278"/>
      <c r="W553" s="278"/>
      <c r="X553" s="278"/>
      <c r="Y553" s="278"/>
      <c r="Z553" s="278"/>
    </row>
    <row r="554" ht="17.25" customHeight="1">
      <c r="A554" s="278"/>
      <c r="B554" s="279"/>
      <c r="C554" s="279"/>
      <c r="D554" s="279"/>
      <c r="E554" s="280"/>
      <c r="F554" s="280"/>
      <c r="G554" s="280"/>
      <c r="H554" s="280"/>
      <c r="I554" s="280"/>
      <c r="J554" s="278"/>
      <c r="K554" s="278"/>
      <c r="L554" s="278"/>
      <c r="M554" s="278"/>
      <c r="N554" s="278"/>
      <c r="O554" s="278"/>
      <c r="P554" s="278"/>
      <c r="Q554" s="278"/>
      <c r="R554" s="278"/>
      <c r="S554" s="278"/>
      <c r="T554" s="278"/>
      <c r="U554" s="278"/>
      <c r="V554" s="278"/>
      <c r="W554" s="278"/>
      <c r="X554" s="278"/>
      <c r="Y554" s="278"/>
      <c r="Z554" s="278"/>
    </row>
    <row r="555" ht="17.25" customHeight="1">
      <c r="A555" s="251"/>
      <c r="B555" s="282"/>
      <c r="C555" s="282"/>
      <c r="D555" s="282"/>
      <c r="E555" s="282"/>
      <c r="F555" s="282"/>
      <c r="G555" s="282"/>
      <c r="H555" s="282"/>
      <c r="I555" s="282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</row>
    <row r="556" ht="17.25" customHeight="1">
      <c r="A556" s="251"/>
      <c r="B556" s="284"/>
      <c r="C556" s="284"/>
      <c r="D556" s="284"/>
      <c r="E556" s="284"/>
      <c r="F556" s="284"/>
      <c r="G556" s="284"/>
      <c r="H556" s="284"/>
      <c r="I556" s="284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</row>
    <row r="557" ht="17.25" customHeight="1">
      <c r="A557" s="251"/>
      <c r="B557" s="252"/>
      <c r="C557" s="252"/>
      <c r="D557" s="252"/>
      <c r="E557" s="253"/>
      <c r="F557" s="253"/>
      <c r="G557" s="253"/>
      <c r="H557" s="253"/>
      <c r="I557" s="253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</row>
    <row r="558" ht="17.25" customHeight="1">
      <c r="A558" s="251"/>
      <c r="B558" s="254"/>
      <c r="C558" s="252"/>
      <c r="D558" s="252"/>
      <c r="E558" s="253"/>
      <c r="F558" s="253"/>
      <c r="G558" s="253"/>
      <c r="H558" s="253"/>
      <c r="I558" s="253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</row>
    <row r="559" ht="17.25" customHeight="1">
      <c r="A559" s="251"/>
      <c r="B559" s="254"/>
      <c r="C559" s="252"/>
      <c r="D559" s="252"/>
      <c r="E559" s="253"/>
      <c r="F559" s="253"/>
      <c r="G559" s="253"/>
      <c r="H559" s="253"/>
      <c r="I559" s="253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</row>
    <row r="560" ht="17.25" customHeight="1">
      <c r="A560" s="251"/>
      <c r="B560" s="254"/>
      <c r="C560" s="252"/>
      <c r="D560" s="252"/>
      <c r="E560" s="253"/>
      <c r="F560" s="253"/>
      <c r="G560" s="253"/>
      <c r="H560" s="253"/>
      <c r="I560" s="253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</row>
    <row r="561" ht="17.25" customHeight="1">
      <c r="A561" s="251"/>
      <c r="B561" s="254"/>
      <c r="C561" s="252"/>
      <c r="D561" s="252"/>
      <c r="E561" s="253"/>
      <c r="F561" s="253"/>
      <c r="G561" s="253"/>
      <c r="H561" s="253"/>
      <c r="I561" s="253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</row>
    <row r="562" ht="17.25" customHeight="1">
      <c r="A562" s="251"/>
      <c r="B562" s="254"/>
      <c r="C562" s="252"/>
      <c r="D562" s="252"/>
      <c r="E562" s="253"/>
      <c r="F562" s="253"/>
      <c r="G562" s="253"/>
      <c r="H562" s="253"/>
      <c r="I562" s="253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</row>
    <row r="563" ht="17.25" customHeight="1">
      <c r="A563" s="251"/>
      <c r="B563" s="255"/>
      <c r="C563" s="255"/>
      <c r="D563" s="255"/>
      <c r="E563" s="255"/>
      <c r="F563" s="255"/>
      <c r="G563" s="255"/>
      <c r="H563" s="255"/>
      <c r="I563" s="255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</row>
    <row r="564" ht="17.25" customHeight="1">
      <c r="A564" s="251"/>
      <c r="B564" s="256" t="s">
        <v>64</v>
      </c>
      <c r="C564" s="257"/>
      <c r="D564" s="251" t="str">
        <f>NOTAS!B22</f>
        <v/>
      </c>
      <c r="E564" s="251"/>
      <c r="F564" s="258"/>
      <c r="G564" s="258"/>
      <c r="H564" s="256" t="s">
        <v>65</v>
      </c>
      <c r="I564" s="251" t="str">
        <f>(NOTAS!$B$4)</f>
        <v/>
      </c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</row>
    <row r="565" ht="17.25" customHeight="1">
      <c r="A565" s="251"/>
      <c r="B565" s="259" t="s">
        <v>66</v>
      </c>
      <c r="D565" s="253" t="str">
        <f>NOTAS!#REF!</f>
        <v>#ERROR!</v>
      </c>
      <c r="E565" s="252"/>
      <c r="F565" s="258"/>
      <c r="G565" s="258"/>
      <c r="H565" s="259" t="s">
        <v>110</v>
      </c>
      <c r="I565" s="253" t="str">
        <f>(NOTAS!$B$3)</f>
        <v>Carlos</v>
      </c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</row>
    <row r="566" ht="17.25" customHeight="1">
      <c r="A566" s="251"/>
      <c r="B566" s="256" t="s">
        <v>68</v>
      </c>
      <c r="C566" s="260"/>
      <c r="D566" s="253">
        <f>NOTAS!$AT$3</f>
        <v>36</v>
      </c>
      <c r="F566" s="258"/>
      <c r="G566" s="258"/>
      <c r="H566" s="259" t="s">
        <v>69</v>
      </c>
      <c r="I566" s="253" t="str">
        <f>VLOOKUP(D564,NOTAS!$B$7:$AT$26,45,0)</f>
        <v>#N/A</v>
      </c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</row>
    <row r="567" ht="17.25" customHeight="1">
      <c r="A567" s="251"/>
      <c r="B567" s="261"/>
      <c r="C567" s="261"/>
      <c r="D567" s="261"/>
      <c r="E567" s="261"/>
      <c r="F567" s="261"/>
      <c r="G567" s="261"/>
      <c r="H567" s="261"/>
      <c r="I567" s="26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</row>
    <row r="568" ht="17.25" customHeight="1">
      <c r="A568" s="251"/>
      <c r="B568" s="293" t="s">
        <v>70</v>
      </c>
      <c r="C568" s="289"/>
      <c r="D568" s="290"/>
      <c r="E568" s="265" t="s">
        <v>71</v>
      </c>
      <c r="F568" s="294" t="s">
        <v>72</v>
      </c>
      <c r="G568" s="289"/>
      <c r="H568" s="289"/>
      <c r="I568" s="295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</row>
    <row r="569" ht="17.25" customHeight="1">
      <c r="A569" s="251"/>
      <c r="B569" s="266" t="s">
        <v>24</v>
      </c>
      <c r="C569" s="267"/>
      <c r="D569" s="267"/>
      <c r="E569" s="285" t="s">
        <v>93</v>
      </c>
      <c r="F569" s="269"/>
      <c r="G569" s="267"/>
      <c r="H569" s="267"/>
      <c r="I569" s="267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</row>
    <row r="570" ht="17.25" customHeight="1">
      <c r="A570" s="251"/>
      <c r="E570" s="286" t="str">
        <f>VLOOKUP(D564,NOTAS!$B$7:$AT$26,4,0)</f>
        <v>#N/A</v>
      </c>
      <c r="F570" s="27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</row>
    <row r="571" ht="17.25" customHeight="1">
      <c r="A571" s="251"/>
      <c r="E571" s="285" t="s">
        <v>94</v>
      </c>
      <c r="F571" s="27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</row>
    <row r="572" ht="17.25" customHeight="1">
      <c r="A572" s="251"/>
      <c r="E572" s="286" t="str">
        <f>VLOOKUP(D564,NOTAS!$B$7:$AT$26,22,0)</f>
        <v>#N/A</v>
      </c>
      <c r="F572" s="27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</row>
    <row r="573" ht="17.25" customHeight="1">
      <c r="A573" s="251"/>
      <c r="B573" s="266" t="s">
        <v>20</v>
      </c>
      <c r="C573" s="267"/>
      <c r="D573" s="267"/>
      <c r="E573" s="285" t="s">
        <v>93</v>
      </c>
      <c r="F573" s="275"/>
      <c r="G573" s="267"/>
      <c r="H573" s="267"/>
      <c r="I573" s="267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</row>
    <row r="574" ht="17.25" customHeight="1">
      <c r="A574" s="251"/>
      <c r="E574" s="286" t="str">
        <f>VLOOKUP(D564,NOTAS!$B$7:$AT$26,7,0)</f>
        <v>#N/A</v>
      </c>
      <c r="F574" s="276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</row>
    <row r="575" ht="17.25" customHeight="1">
      <c r="A575" s="251"/>
      <c r="E575" s="285" t="s">
        <v>94</v>
      </c>
      <c r="F575" s="276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</row>
    <row r="576" ht="17.25" customHeight="1">
      <c r="A576" s="251"/>
      <c r="E576" s="286" t="str">
        <f>VLOOKUP(D564,NOTAS!$B$7:$AT$26,25,0)</f>
        <v>#N/A</v>
      </c>
      <c r="F576" s="276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</row>
    <row r="577" ht="17.25" customHeight="1">
      <c r="A577" s="251"/>
      <c r="B577" s="266" t="s">
        <v>22</v>
      </c>
      <c r="C577" s="267"/>
      <c r="D577" s="267"/>
      <c r="E577" s="285" t="s">
        <v>93</v>
      </c>
      <c r="F577" s="275"/>
      <c r="G577" s="267"/>
      <c r="H577" s="267"/>
      <c r="I577" s="267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</row>
    <row r="578" ht="17.25" customHeight="1">
      <c r="A578" s="251"/>
      <c r="E578" s="286" t="str">
        <f>VLOOKUP(D564,NOTAS!$B$7:$AT$26,10,0)</f>
        <v>#N/A</v>
      </c>
      <c r="F578" s="276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</row>
    <row r="579" ht="17.25" customHeight="1">
      <c r="A579" s="251"/>
      <c r="E579" s="285" t="s">
        <v>94</v>
      </c>
      <c r="F579" s="276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</row>
    <row r="580" ht="17.25" customHeight="1">
      <c r="A580" s="251"/>
      <c r="E580" s="286" t="str">
        <f>VLOOKUP(D564,NOTAS!$B$7:$AT$26,28,0)</f>
        <v>#N/A</v>
      </c>
      <c r="F580" s="276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</row>
    <row r="581" ht="17.25" customHeight="1">
      <c r="A581" s="251"/>
      <c r="B581" s="266" t="s">
        <v>23</v>
      </c>
      <c r="C581" s="267"/>
      <c r="D581" s="267"/>
      <c r="E581" s="285" t="s">
        <v>93</v>
      </c>
      <c r="F581" s="275"/>
      <c r="G581" s="267"/>
      <c r="H581" s="267"/>
      <c r="I581" s="267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</row>
    <row r="582" ht="17.25" customHeight="1">
      <c r="A582" s="251"/>
      <c r="E582" s="286" t="str">
        <f>VLOOKUP(D564,NOTAS!$B$7:$AT$26,13,0)</f>
        <v>#N/A</v>
      </c>
      <c r="F582" s="276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</row>
    <row r="583" ht="17.25" customHeight="1">
      <c r="A583" s="251"/>
      <c r="E583" s="285" t="s">
        <v>94</v>
      </c>
      <c r="F583" s="276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</row>
    <row r="584" ht="17.25" customHeight="1">
      <c r="A584" s="251"/>
      <c r="E584" s="286" t="str">
        <f>VLOOKUP(D564,NOTAS!$B$7:$AT$26,31,0)</f>
        <v>#N/A</v>
      </c>
      <c r="F584" s="276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</row>
    <row r="585" ht="17.25" customHeight="1">
      <c r="A585" s="251"/>
      <c r="B585" s="266" t="s">
        <v>21</v>
      </c>
      <c r="C585" s="267"/>
      <c r="D585" s="267"/>
      <c r="E585" s="285" t="s">
        <v>93</v>
      </c>
      <c r="F585" s="275"/>
      <c r="G585" s="267"/>
      <c r="H585" s="267"/>
      <c r="I585" s="267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</row>
    <row r="586" ht="17.25" customHeight="1">
      <c r="A586" s="251"/>
      <c r="E586" s="286" t="str">
        <f>VLOOKUP(D564,NOTAS!$B$7:$AT$26,16,0)</f>
        <v>#N/A</v>
      </c>
      <c r="F586" s="276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</row>
    <row r="587" ht="17.25" customHeight="1">
      <c r="A587" s="251"/>
      <c r="E587" s="285" t="s">
        <v>94</v>
      </c>
      <c r="F587" s="276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</row>
    <row r="588" ht="17.25" customHeight="1">
      <c r="A588" s="251"/>
      <c r="B588" s="272"/>
      <c r="C588" s="272"/>
      <c r="D588" s="272"/>
      <c r="E588" s="287" t="str">
        <f>VLOOKUP(D564,NOTAS!$B$7:$AT$26,34,0)</f>
        <v>#N/A</v>
      </c>
      <c r="F588" s="277"/>
      <c r="G588" s="272"/>
      <c r="H588" s="272"/>
      <c r="I588" s="272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</row>
    <row r="589" ht="17.25" customHeight="1">
      <c r="A589" s="278"/>
      <c r="B589" s="279"/>
      <c r="C589" s="279"/>
      <c r="D589" s="279"/>
      <c r="E589" s="280"/>
      <c r="F589" s="280"/>
      <c r="G589" s="280"/>
      <c r="H589" s="280"/>
      <c r="I589" s="280"/>
      <c r="J589" s="278"/>
      <c r="K589" s="278"/>
      <c r="L589" s="278"/>
      <c r="M589" s="278"/>
      <c r="N589" s="278"/>
      <c r="O589" s="278"/>
      <c r="P589" s="278"/>
      <c r="Q589" s="278"/>
      <c r="R589" s="278"/>
      <c r="S589" s="278"/>
      <c r="T589" s="278"/>
      <c r="U589" s="278"/>
      <c r="V589" s="278"/>
      <c r="W589" s="278"/>
      <c r="X589" s="278"/>
      <c r="Y589" s="278"/>
      <c r="Z589" s="278"/>
    </row>
    <row r="590" ht="17.25" customHeight="1">
      <c r="A590" s="278"/>
      <c r="B590" s="288" t="s">
        <v>95</v>
      </c>
      <c r="C590" s="289"/>
      <c r="D590" s="289"/>
      <c r="E590" s="290"/>
      <c r="F590" s="287" t="str">
        <f>VLOOKUP(D564,NOTAS!$B$7:$AT$26,44,0)</f>
        <v>#N/A</v>
      </c>
      <c r="G590" s="280"/>
      <c r="H590" s="291" t="str">
        <f>IF(F590&gt;=95,"APROVADO COM DISTINÇÃO",IF(F590&gt;=90,"APROVADO COM MÉRITO",IF(F590&gt;=80,"MUITO BOM",IF(F590&gt;=70,"BOM",IF(F590&gt;=60,"REGULAR","REFAZER O NÍVEL")))))</f>
        <v>#N/A</v>
      </c>
      <c r="I590" s="292"/>
      <c r="J590" s="278"/>
      <c r="K590" s="278"/>
      <c r="L590" s="278"/>
      <c r="M590" s="278"/>
      <c r="N590" s="278"/>
      <c r="O590" s="278"/>
      <c r="P590" s="278"/>
      <c r="Q590" s="278"/>
      <c r="R590" s="278"/>
      <c r="S590" s="278"/>
      <c r="T590" s="278"/>
      <c r="U590" s="278"/>
      <c r="V590" s="278"/>
      <c r="W590" s="278"/>
      <c r="X590" s="278"/>
      <c r="Y590" s="278"/>
      <c r="Z590" s="278"/>
    </row>
    <row r="591" ht="17.25" customHeight="1">
      <c r="A591" s="278"/>
      <c r="B591" s="279"/>
      <c r="C591" s="279"/>
      <c r="D591" s="279"/>
      <c r="E591" s="280"/>
      <c r="F591" s="280"/>
      <c r="G591" s="280"/>
      <c r="H591" s="280"/>
      <c r="I591" s="280"/>
      <c r="J591" s="278"/>
      <c r="K591" s="278"/>
      <c r="L591" s="278"/>
      <c r="M591" s="278"/>
      <c r="N591" s="278"/>
      <c r="O591" s="278"/>
      <c r="P591" s="278"/>
      <c r="Q591" s="278"/>
      <c r="R591" s="278"/>
      <c r="S591" s="278"/>
      <c r="T591" s="278"/>
      <c r="U591" s="278"/>
      <c r="V591" s="278"/>
      <c r="W591" s="278"/>
      <c r="X591" s="278"/>
      <c r="Y591" s="278"/>
      <c r="Z591" s="278"/>
    </row>
    <row r="592" ht="17.25" customHeight="1">
      <c r="A592" s="251"/>
      <c r="B592" s="282"/>
      <c r="C592" s="282"/>
      <c r="D592" s="282"/>
      <c r="E592" s="282"/>
      <c r="F592" s="282"/>
      <c r="G592" s="282"/>
      <c r="H592" s="282"/>
      <c r="I592" s="282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</row>
    <row r="593" ht="17.25" customHeight="1">
      <c r="A593" s="251"/>
      <c r="B593" s="284"/>
      <c r="C593" s="284"/>
      <c r="D593" s="284"/>
      <c r="E593" s="284"/>
      <c r="F593" s="284"/>
      <c r="G593" s="284"/>
      <c r="H593" s="284"/>
      <c r="I593" s="284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</row>
    <row r="594" ht="17.25" customHeight="1">
      <c r="A594" s="251"/>
      <c r="B594" s="252"/>
      <c r="C594" s="252"/>
      <c r="D594" s="252"/>
      <c r="E594" s="253"/>
      <c r="F594" s="253"/>
      <c r="G594" s="253"/>
      <c r="H594" s="253"/>
      <c r="I594" s="253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</row>
    <row r="595" ht="17.25" customHeight="1">
      <c r="A595" s="251"/>
      <c r="B595" s="254"/>
      <c r="C595" s="252"/>
      <c r="D595" s="252"/>
      <c r="E595" s="253"/>
      <c r="F595" s="253"/>
      <c r="G595" s="253"/>
      <c r="H595" s="253"/>
      <c r="I595" s="253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</row>
    <row r="596" ht="17.25" customHeight="1">
      <c r="A596" s="251"/>
      <c r="B596" s="254"/>
      <c r="C596" s="252"/>
      <c r="D596" s="252"/>
      <c r="E596" s="253"/>
      <c r="F596" s="253"/>
      <c r="G596" s="253"/>
      <c r="H596" s="253"/>
      <c r="I596" s="253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</row>
    <row r="597" ht="17.25" customHeight="1">
      <c r="A597" s="251"/>
      <c r="B597" s="254"/>
      <c r="C597" s="252"/>
      <c r="D597" s="252"/>
      <c r="E597" s="253"/>
      <c r="F597" s="253"/>
      <c r="G597" s="253"/>
      <c r="H597" s="253"/>
      <c r="I597" s="253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</row>
    <row r="598" ht="17.25" customHeight="1">
      <c r="A598" s="251"/>
      <c r="B598" s="254"/>
      <c r="C598" s="252"/>
      <c r="D598" s="252"/>
      <c r="E598" s="253"/>
      <c r="F598" s="253"/>
      <c r="G598" s="253"/>
      <c r="H598" s="253"/>
      <c r="I598" s="253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</row>
    <row r="599" ht="17.25" customHeight="1">
      <c r="A599" s="251"/>
      <c r="B599" s="254"/>
      <c r="C599" s="252"/>
      <c r="D599" s="252"/>
      <c r="E599" s="253"/>
      <c r="F599" s="253"/>
      <c r="G599" s="253"/>
      <c r="H599" s="253"/>
      <c r="I599" s="253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</row>
    <row r="600" ht="17.25" customHeight="1">
      <c r="A600" s="251"/>
      <c r="B600" s="255"/>
      <c r="C600" s="255"/>
      <c r="D600" s="255"/>
      <c r="E600" s="255"/>
      <c r="F600" s="255"/>
      <c r="G600" s="255"/>
      <c r="H600" s="255"/>
      <c r="I600" s="255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</row>
    <row r="601" ht="17.25" customHeight="1">
      <c r="A601" s="251"/>
      <c r="B601" s="256" t="s">
        <v>64</v>
      </c>
      <c r="C601" s="257"/>
      <c r="D601" s="251" t="str">
        <f>NOTAS!B23</f>
        <v/>
      </c>
      <c r="E601" s="251"/>
      <c r="F601" s="258"/>
      <c r="G601" s="258"/>
      <c r="H601" s="256" t="s">
        <v>65</v>
      </c>
      <c r="I601" s="251" t="str">
        <f>(NOTAS!$B$4)</f>
        <v/>
      </c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</row>
    <row r="602" ht="17.25" customHeight="1">
      <c r="A602" s="251"/>
      <c r="B602" s="259" t="s">
        <v>66</v>
      </c>
      <c r="D602" s="253" t="str">
        <f>NOTAS!#REF!</f>
        <v>#ERROR!</v>
      </c>
      <c r="E602" s="252"/>
      <c r="F602" s="258"/>
      <c r="G602" s="258"/>
      <c r="H602" s="259" t="s">
        <v>111</v>
      </c>
      <c r="I602" s="253" t="str">
        <f>(NOTAS!$B$3)</f>
        <v>Carlos</v>
      </c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</row>
    <row r="603" ht="17.25" customHeight="1">
      <c r="A603" s="251"/>
      <c r="B603" s="256" t="s">
        <v>68</v>
      </c>
      <c r="C603" s="260"/>
      <c r="D603" s="253">
        <f>NOTAS!$AT$3</f>
        <v>36</v>
      </c>
      <c r="F603" s="258"/>
      <c r="G603" s="258"/>
      <c r="H603" s="259" t="s">
        <v>69</v>
      </c>
      <c r="I603" s="253" t="str">
        <f>VLOOKUP(D601,NOTAS!$B$7:$AT$26,45,0)</f>
        <v>#N/A</v>
      </c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</row>
    <row r="604" ht="17.25" customHeight="1">
      <c r="A604" s="251"/>
      <c r="B604" s="261"/>
      <c r="C604" s="261"/>
      <c r="D604" s="261"/>
      <c r="E604" s="261"/>
      <c r="F604" s="261"/>
      <c r="G604" s="261"/>
      <c r="H604" s="261"/>
      <c r="I604" s="26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</row>
    <row r="605" ht="17.25" customHeight="1">
      <c r="A605" s="251"/>
      <c r="B605" s="293" t="s">
        <v>70</v>
      </c>
      <c r="C605" s="289"/>
      <c r="D605" s="290"/>
      <c r="E605" s="265" t="s">
        <v>71</v>
      </c>
      <c r="F605" s="294" t="s">
        <v>72</v>
      </c>
      <c r="G605" s="289"/>
      <c r="H605" s="289"/>
      <c r="I605" s="295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</row>
    <row r="606" ht="17.25" customHeight="1">
      <c r="A606" s="251"/>
      <c r="B606" s="266" t="s">
        <v>24</v>
      </c>
      <c r="C606" s="267"/>
      <c r="D606" s="267"/>
      <c r="E606" s="285" t="s">
        <v>93</v>
      </c>
      <c r="F606" s="269"/>
      <c r="G606" s="267"/>
      <c r="H606" s="267"/>
      <c r="I606" s="267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</row>
    <row r="607" ht="17.25" customHeight="1">
      <c r="A607" s="251"/>
      <c r="E607" s="286" t="str">
        <f>VLOOKUP(D601,NOTAS!$B$7:$AT$26,4,0)</f>
        <v>#N/A</v>
      </c>
      <c r="F607" s="27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</row>
    <row r="608" ht="17.25" customHeight="1">
      <c r="A608" s="251"/>
      <c r="E608" s="285" t="s">
        <v>94</v>
      </c>
      <c r="F608" s="27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</row>
    <row r="609" ht="17.25" customHeight="1">
      <c r="A609" s="251"/>
      <c r="E609" s="286" t="str">
        <f>VLOOKUP(D601,NOTAS!$B$7:$AT$26,22,0)</f>
        <v>#N/A</v>
      </c>
      <c r="F609" s="27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</row>
    <row r="610" ht="17.25" customHeight="1">
      <c r="A610" s="251"/>
      <c r="B610" s="266" t="s">
        <v>20</v>
      </c>
      <c r="C610" s="267"/>
      <c r="D610" s="267"/>
      <c r="E610" s="285" t="s">
        <v>93</v>
      </c>
      <c r="F610" s="275"/>
      <c r="G610" s="267"/>
      <c r="H610" s="267"/>
      <c r="I610" s="267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</row>
    <row r="611" ht="17.25" customHeight="1">
      <c r="A611" s="251"/>
      <c r="E611" s="286" t="str">
        <f>VLOOKUP(D601,NOTAS!$B$7:$AT$26,7,0)</f>
        <v>#N/A</v>
      </c>
      <c r="F611" s="276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</row>
    <row r="612" ht="17.25" customHeight="1">
      <c r="A612" s="251"/>
      <c r="E612" s="285" t="s">
        <v>94</v>
      </c>
      <c r="F612" s="276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</row>
    <row r="613" ht="17.25" customHeight="1">
      <c r="A613" s="251"/>
      <c r="E613" s="286" t="str">
        <f>VLOOKUP(D601,NOTAS!$B$7:$AT$26,25,0)</f>
        <v>#N/A</v>
      </c>
      <c r="F613" s="276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</row>
    <row r="614" ht="17.25" customHeight="1">
      <c r="A614" s="251"/>
      <c r="B614" s="266" t="s">
        <v>22</v>
      </c>
      <c r="C614" s="267"/>
      <c r="D614" s="267"/>
      <c r="E614" s="285" t="s">
        <v>93</v>
      </c>
      <c r="F614" s="275"/>
      <c r="G614" s="267"/>
      <c r="H614" s="267"/>
      <c r="I614" s="267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</row>
    <row r="615" ht="17.25" customHeight="1">
      <c r="A615" s="251"/>
      <c r="E615" s="286" t="str">
        <f>VLOOKUP(D601,NOTAS!$B$7:$AT$26,10,0)</f>
        <v>#N/A</v>
      </c>
      <c r="F615" s="276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</row>
    <row r="616" ht="17.25" customHeight="1">
      <c r="A616" s="251"/>
      <c r="E616" s="285" t="s">
        <v>94</v>
      </c>
      <c r="F616" s="276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</row>
    <row r="617" ht="17.25" customHeight="1">
      <c r="A617" s="251"/>
      <c r="E617" s="286" t="str">
        <f>VLOOKUP(D601,NOTAS!$B$7:$AT$26,28,0)</f>
        <v>#N/A</v>
      </c>
      <c r="F617" s="276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</row>
    <row r="618" ht="17.25" customHeight="1">
      <c r="A618" s="251"/>
      <c r="B618" s="266" t="s">
        <v>23</v>
      </c>
      <c r="C618" s="267"/>
      <c r="D618" s="267"/>
      <c r="E618" s="285" t="s">
        <v>93</v>
      </c>
      <c r="F618" s="275"/>
      <c r="G618" s="267"/>
      <c r="H618" s="267"/>
      <c r="I618" s="267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</row>
    <row r="619" ht="17.25" customHeight="1">
      <c r="A619" s="251"/>
      <c r="E619" s="286" t="str">
        <f>VLOOKUP(D601,NOTAS!$B$7:$AT$26,13,0)</f>
        <v>#N/A</v>
      </c>
      <c r="F619" s="276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</row>
    <row r="620" ht="17.25" customHeight="1">
      <c r="A620" s="251"/>
      <c r="E620" s="285" t="s">
        <v>94</v>
      </c>
      <c r="F620" s="276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</row>
    <row r="621" ht="17.25" customHeight="1">
      <c r="A621" s="251"/>
      <c r="E621" s="286" t="str">
        <f>VLOOKUP(D601,NOTAS!$B$7:$AT$26,31,0)</f>
        <v>#N/A</v>
      </c>
      <c r="F621" s="276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</row>
    <row r="622" ht="17.25" customHeight="1">
      <c r="A622" s="251"/>
      <c r="B622" s="266" t="s">
        <v>21</v>
      </c>
      <c r="C622" s="267"/>
      <c r="D622" s="267"/>
      <c r="E622" s="285" t="s">
        <v>93</v>
      </c>
      <c r="F622" s="275"/>
      <c r="G622" s="267"/>
      <c r="H622" s="267"/>
      <c r="I622" s="267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</row>
    <row r="623" ht="17.25" customHeight="1">
      <c r="A623" s="251"/>
      <c r="E623" s="286" t="str">
        <f>VLOOKUP(D601,NOTAS!$B$7:$AT$26,16,0)</f>
        <v>#N/A</v>
      </c>
      <c r="F623" s="276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</row>
    <row r="624" ht="17.25" customHeight="1">
      <c r="A624" s="251"/>
      <c r="E624" s="285" t="s">
        <v>94</v>
      </c>
      <c r="F624" s="276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</row>
    <row r="625" ht="17.25" customHeight="1">
      <c r="A625" s="251"/>
      <c r="B625" s="272"/>
      <c r="C625" s="272"/>
      <c r="D625" s="272"/>
      <c r="E625" s="287" t="str">
        <f>VLOOKUP(D601,NOTAS!$B$7:$AT$26,34,0)</f>
        <v>#N/A</v>
      </c>
      <c r="F625" s="277"/>
      <c r="G625" s="272"/>
      <c r="H625" s="272"/>
      <c r="I625" s="272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</row>
    <row r="626" ht="17.25" customHeight="1">
      <c r="A626" s="278"/>
      <c r="B626" s="279"/>
      <c r="C626" s="279"/>
      <c r="D626" s="279"/>
      <c r="E626" s="280"/>
      <c r="F626" s="280"/>
      <c r="G626" s="280"/>
      <c r="H626" s="280"/>
      <c r="I626" s="280"/>
      <c r="J626" s="278"/>
      <c r="K626" s="278"/>
      <c r="L626" s="278"/>
      <c r="M626" s="278"/>
      <c r="N626" s="278"/>
      <c r="O626" s="278"/>
      <c r="P626" s="278"/>
      <c r="Q626" s="278"/>
      <c r="R626" s="278"/>
      <c r="S626" s="278"/>
      <c r="T626" s="278"/>
      <c r="U626" s="278"/>
      <c r="V626" s="278"/>
      <c r="W626" s="278"/>
      <c r="X626" s="278"/>
      <c r="Y626" s="278"/>
      <c r="Z626" s="278"/>
    </row>
    <row r="627" ht="17.25" customHeight="1">
      <c r="A627" s="278"/>
      <c r="B627" s="288" t="s">
        <v>95</v>
      </c>
      <c r="C627" s="289"/>
      <c r="D627" s="289"/>
      <c r="E627" s="290"/>
      <c r="F627" s="287" t="str">
        <f>VLOOKUP(D601,NOTAS!$B$7:$AT$26,44,0)</f>
        <v>#N/A</v>
      </c>
      <c r="G627" s="280"/>
      <c r="H627" s="291" t="str">
        <f>IF(F627&gt;=95,"APROVADO COM DISTINÇÃO",IF(F627&gt;=90,"APROVADO COM MÉRITO",IF(F627&gt;=80,"MUITO BOM",IF(F627&gt;=70,"BOM",IF(F627&gt;=60,"REGULAR","REFAZER O NÍVEL")))))</f>
        <v>#N/A</v>
      </c>
      <c r="I627" s="292"/>
      <c r="J627" s="278"/>
      <c r="K627" s="278"/>
      <c r="L627" s="278"/>
      <c r="M627" s="278"/>
      <c r="N627" s="278"/>
      <c r="O627" s="278"/>
      <c r="P627" s="278"/>
      <c r="Q627" s="278"/>
      <c r="R627" s="278"/>
      <c r="S627" s="278"/>
      <c r="T627" s="278"/>
      <c r="U627" s="278"/>
      <c r="V627" s="278"/>
      <c r="W627" s="278"/>
      <c r="X627" s="278"/>
      <c r="Y627" s="278"/>
      <c r="Z627" s="278"/>
    </row>
    <row r="628" ht="17.25" customHeight="1">
      <c r="A628" s="278"/>
      <c r="B628" s="279"/>
      <c r="C628" s="279"/>
      <c r="D628" s="279"/>
      <c r="E628" s="280"/>
      <c r="F628" s="280"/>
      <c r="G628" s="280"/>
      <c r="H628" s="280"/>
      <c r="I628" s="280"/>
      <c r="J628" s="278"/>
      <c r="K628" s="278"/>
      <c r="L628" s="278"/>
      <c r="M628" s="278"/>
      <c r="N628" s="278"/>
      <c r="O628" s="278"/>
      <c r="P628" s="278"/>
      <c r="Q628" s="278"/>
      <c r="R628" s="278"/>
      <c r="S628" s="278"/>
      <c r="T628" s="278"/>
      <c r="U628" s="278"/>
      <c r="V628" s="278"/>
      <c r="W628" s="278"/>
      <c r="X628" s="278"/>
      <c r="Y628" s="278"/>
      <c r="Z628" s="278"/>
    </row>
    <row r="629" ht="17.25" customHeight="1">
      <c r="A629" s="251"/>
      <c r="B629" s="282"/>
      <c r="C629" s="282"/>
      <c r="D629" s="282"/>
      <c r="E629" s="282"/>
      <c r="F629" s="282"/>
      <c r="G629" s="282"/>
      <c r="H629" s="282"/>
      <c r="I629" s="282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</row>
    <row r="630" ht="17.25" customHeight="1">
      <c r="A630" s="251"/>
      <c r="B630" s="284"/>
      <c r="C630" s="284"/>
      <c r="D630" s="284"/>
      <c r="E630" s="284"/>
      <c r="F630" s="284"/>
      <c r="G630" s="284"/>
      <c r="H630" s="284"/>
      <c r="I630" s="284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</row>
    <row r="631" ht="17.25" customHeight="1">
      <c r="A631" s="251"/>
      <c r="B631" s="252"/>
      <c r="C631" s="252"/>
      <c r="D631" s="252"/>
      <c r="E631" s="253"/>
      <c r="F631" s="253"/>
      <c r="G631" s="253"/>
      <c r="H631" s="253"/>
      <c r="I631" s="253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</row>
    <row r="632" ht="17.25" customHeight="1">
      <c r="A632" s="251"/>
      <c r="B632" s="254"/>
      <c r="C632" s="252"/>
      <c r="D632" s="252"/>
      <c r="E632" s="253"/>
      <c r="F632" s="253"/>
      <c r="G632" s="253"/>
      <c r="H632" s="253"/>
      <c r="I632" s="253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</row>
    <row r="633" ht="17.25" customHeight="1">
      <c r="A633" s="251"/>
      <c r="B633" s="254"/>
      <c r="C633" s="252"/>
      <c r="D633" s="252"/>
      <c r="E633" s="253"/>
      <c r="F633" s="253"/>
      <c r="G633" s="253"/>
      <c r="H633" s="253"/>
      <c r="I633" s="253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</row>
    <row r="634" ht="17.25" customHeight="1">
      <c r="A634" s="251"/>
      <c r="B634" s="254"/>
      <c r="C634" s="252"/>
      <c r="D634" s="252"/>
      <c r="E634" s="253"/>
      <c r="F634" s="253"/>
      <c r="G634" s="253"/>
      <c r="H634" s="253"/>
      <c r="I634" s="253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</row>
    <row r="635" ht="17.25" customHeight="1">
      <c r="A635" s="251"/>
      <c r="B635" s="254"/>
      <c r="C635" s="252"/>
      <c r="D635" s="252"/>
      <c r="E635" s="253"/>
      <c r="F635" s="253"/>
      <c r="G635" s="253"/>
      <c r="H635" s="253"/>
      <c r="I635" s="253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</row>
    <row r="636" ht="17.25" customHeight="1">
      <c r="A636" s="251"/>
      <c r="B636" s="254"/>
      <c r="C636" s="252"/>
      <c r="D636" s="252"/>
      <c r="E636" s="253"/>
      <c r="F636" s="253"/>
      <c r="G636" s="253"/>
      <c r="H636" s="253"/>
      <c r="I636" s="253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</row>
    <row r="637" ht="17.25" customHeight="1">
      <c r="A637" s="251"/>
      <c r="B637" s="255"/>
      <c r="C637" s="255"/>
      <c r="D637" s="255"/>
      <c r="E637" s="255"/>
      <c r="F637" s="255"/>
      <c r="G637" s="255"/>
      <c r="H637" s="255"/>
      <c r="I637" s="255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</row>
    <row r="638" ht="17.25" customHeight="1">
      <c r="A638" s="251"/>
      <c r="B638" s="256" t="s">
        <v>64</v>
      </c>
      <c r="C638" s="257"/>
      <c r="D638" s="251" t="str">
        <f>NOTAS!B24</f>
        <v/>
      </c>
      <c r="E638" s="251"/>
      <c r="F638" s="258"/>
      <c r="G638" s="258"/>
      <c r="H638" s="256" t="s">
        <v>65</v>
      </c>
      <c r="I638" s="251" t="str">
        <f>(NOTAS!$B$4)</f>
        <v/>
      </c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</row>
    <row r="639" ht="17.25" customHeight="1">
      <c r="A639" s="251"/>
      <c r="B639" s="259" t="s">
        <v>66</v>
      </c>
      <c r="D639" s="253" t="str">
        <f>NOTAS!#REF!</f>
        <v>#ERROR!</v>
      </c>
      <c r="E639" s="252"/>
      <c r="F639" s="258"/>
      <c r="G639" s="258"/>
      <c r="H639" s="259" t="s">
        <v>112</v>
      </c>
      <c r="I639" s="253" t="str">
        <f>(NOTAS!$B$3)</f>
        <v>Carlos</v>
      </c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</row>
    <row r="640" ht="17.25" customHeight="1">
      <c r="A640" s="251"/>
      <c r="B640" s="256" t="s">
        <v>68</v>
      </c>
      <c r="C640" s="260"/>
      <c r="D640" s="253">
        <f>NOTAS!$AT$3</f>
        <v>36</v>
      </c>
      <c r="F640" s="258"/>
      <c r="G640" s="258"/>
      <c r="H640" s="259" t="s">
        <v>69</v>
      </c>
      <c r="I640" s="253" t="str">
        <f>VLOOKUP(D638,NOTAS!$B$7:$AT$26,45,0)</f>
        <v>#N/A</v>
      </c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</row>
    <row r="641" ht="17.25" customHeight="1">
      <c r="A641" s="251"/>
      <c r="B641" s="261"/>
      <c r="C641" s="261"/>
      <c r="D641" s="261"/>
      <c r="E641" s="261"/>
      <c r="F641" s="261"/>
      <c r="G641" s="261"/>
      <c r="H641" s="261"/>
      <c r="I641" s="26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</row>
    <row r="642" ht="17.25" customHeight="1">
      <c r="A642" s="251"/>
      <c r="B642" s="293" t="s">
        <v>70</v>
      </c>
      <c r="C642" s="289"/>
      <c r="D642" s="290"/>
      <c r="E642" s="265" t="s">
        <v>71</v>
      </c>
      <c r="F642" s="294" t="s">
        <v>72</v>
      </c>
      <c r="G642" s="289"/>
      <c r="H642" s="289"/>
      <c r="I642" s="295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</row>
    <row r="643" ht="17.25" customHeight="1">
      <c r="A643" s="251"/>
      <c r="B643" s="266" t="s">
        <v>24</v>
      </c>
      <c r="C643" s="267"/>
      <c r="D643" s="267"/>
      <c r="E643" s="285" t="s">
        <v>93</v>
      </c>
      <c r="F643" s="269"/>
      <c r="G643" s="267"/>
      <c r="H643" s="267"/>
      <c r="I643" s="267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</row>
    <row r="644" ht="17.25" customHeight="1">
      <c r="A644" s="251"/>
      <c r="E644" s="286" t="str">
        <f>VLOOKUP(D638,NOTAS!$B$7:$AT$26,4,0)</f>
        <v>#N/A</v>
      </c>
      <c r="F644" s="27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</row>
    <row r="645" ht="17.25" customHeight="1">
      <c r="A645" s="251"/>
      <c r="E645" s="285" t="s">
        <v>94</v>
      </c>
      <c r="F645" s="27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</row>
    <row r="646" ht="17.25" customHeight="1">
      <c r="A646" s="251"/>
      <c r="E646" s="286" t="str">
        <f>VLOOKUP(D638,NOTAS!$B$7:$AT$26,22,0)</f>
        <v>#N/A</v>
      </c>
      <c r="F646" s="27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</row>
    <row r="647" ht="17.25" customHeight="1">
      <c r="A647" s="251"/>
      <c r="B647" s="266" t="s">
        <v>20</v>
      </c>
      <c r="C647" s="267"/>
      <c r="D647" s="267"/>
      <c r="E647" s="285" t="s">
        <v>93</v>
      </c>
      <c r="F647" s="275"/>
      <c r="G647" s="267"/>
      <c r="H647" s="267"/>
      <c r="I647" s="267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</row>
    <row r="648" ht="17.25" customHeight="1">
      <c r="A648" s="251"/>
      <c r="E648" s="286" t="str">
        <f>VLOOKUP(D638,NOTAS!$B$7:$AT$26,7,0)</f>
        <v>#N/A</v>
      </c>
      <c r="F648" s="276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</row>
    <row r="649" ht="17.25" customHeight="1">
      <c r="A649" s="251"/>
      <c r="E649" s="285" t="s">
        <v>94</v>
      </c>
      <c r="F649" s="276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</row>
    <row r="650" ht="17.25" customHeight="1">
      <c r="A650" s="251"/>
      <c r="E650" s="286" t="str">
        <f>VLOOKUP(D638,NOTAS!$B$7:$AT$26,25,0)</f>
        <v>#N/A</v>
      </c>
      <c r="F650" s="276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</row>
    <row r="651" ht="17.25" customHeight="1">
      <c r="A651" s="251"/>
      <c r="B651" s="266" t="s">
        <v>22</v>
      </c>
      <c r="C651" s="267"/>
      <c r="D651" s="267"/>
      <c r="E651" s="285" t="s">
        <v>93</v>
      </c>
      <c r="F651" s="275"/>
      <c r="G651" s="267"/>
      <c r="H651" s="267"/>
      <c r="I651" s="267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</row>
    <row r="652" ht="17.25" customHeight="1">
      <c r="A652" s="251"/>
      <c r="E652" s="286" t="str">
        <f>VLOOKUP(D638,NOTAS!$B$7:$AT$26,10,0)</f>
        <v>#N/A</v>
      </c>
      <c r="F652" s="276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</row>
    <row r="653" ht="17.25" customHeight="1">
      <c r="A653" s="251"/>
      <c r="E653" s="285" t="s">
        <v>94</v>
      </c>
      <c r="F653" s="276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</row>
    <row r="654" ht="17.25" customHeight="1">
      <c r="A654" s="251"/>
      <c r="E654" s="286" t="str">
        <f>VLOOKUP(D638,NOTAS!$B$7:$AT$26,28,0)</f>
        <v>#N/A</v>
      </c>
      <c r="F654" s="276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</row>
    <row r="655" ht="17.25" customHeight="1">
      <c r="A655" s="251"/>
      <c r="B655" s="266" t="s">
        <v>23</v>
      </c>
      <c r="C655" s="267"/>
      <c r="D655" s="267"/>
      <c r="E655" s="285" t="s">
        <v>93</v>
      </c>
      <c r="F655" s="275"/>
      <c r="G655" s="267"/>
      <c r="H655" s="267"/>
      <c r="I655" s="267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</row>
    <row r="656" ht="17.25" customHeight="1">
      <c r="A656" s="251"/>
      <c r="E656" s="286" t="str">
        <f>VLOOKUP(D638,NOTAS!$B$7:$AT$26,13,0)</f>
        <v>#N/A</v>
      </c>
      <c r="F656" s="276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</row>
    <row r="657" ht="17.25" customHeight="1">
      <c r="A657" s="251"/>
      <c r="E657" s="285" t="s">
        <v>94</v>
      </c>
      <c r="F657" s="276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</row>
    <row r="658" ht="17.25" customHeight="1">
      <c r="A658" s="251"/>
      <c r="E658" s="286" t="str">
        <f>VLOOKUP(D638,NOTAS!$B$7:$AT$26,31,0)</f>
        <v>#N/A</v>
      </c>
      <c r="F658" s="276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</row>
    <row r="659" ht="17.25" customHeight="1">
      <c r="A659" s="251"/>
      <c r="B659" s="266" t="s">
        <v>21</v>
      </c>
      <c r="C659" s="267"/>
      <c r="D659" s="267"/>
      <c r="E659" s="285" t="s">
        <v>93</v>
      </c>
      <c r="F659" s="275"/>
      <c r="G659" s="267"/>
      <c r="H659" s="267"/>
      <c r="I659" s="267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</row>
    <row r="660" ht="17.25" customHeight="1">
      <c r="A660" s="251"/>
      <c r="E660" s="286" t="str">
        <f>VLOOKUP(D638,NOTAS!$B$7:$AT$26,16,0)</f>
        <v>#N/A</v>
      </c>
      <c r="F660" s="276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</row>
    <row r="661" ht="17.25" customHeight="1">
      <c r="A661" s="251"/>
      <c r="E661" s="285" t="s">
        <v>94</v>
      </c>
      <c r="F661" s="276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</row>
    <row r="662" ht="17.25" customHeight="1">
      <c r="A662" s="251"/>
      <c r="B662" s="272"/>
      <c r="C662" s="272"/>
      <c r="D662" s="272"/>
      <c r="E662" s="287" t="str">
        <f>VLOOKUP(D638,NOTAS!$B$7:$AT$26,34,0)</f>
        <v>#N/A</v>
      </c>
      <c r="F662" s="277"/>
      <c r="G662" s="272"/>
      <c r="H662" s="272"/>
      <c r="I662" s="272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</row>
    <row r="663" ht="17.25" customHeight="1">
      <c r="A663" s="278"/>
      <c r="B663" s="279"/>
      <c r="C663" s="279"/>
      <c r="D663" s="279"/>
      <c r="E663" s="280"/>
      <c r="F663" s="280"/>
      <c r="G663" s="280"/>
      <c r="H663" s="280"/>
      <c r="I663" s="280"/>
      <c r="J663" s="278"/>
      <c r="K663" s="278"/>
      <c r="L663" s="278"/>
      <c r="M663" s="278"/>
      <c r="N663" s="278"/>
      <c r="O663" s="278"/>
      <c r="P663" s="278"/>
      <c r="Q663" s="278"/>
      <c r="R663" s="278"/>
      <c r="S663" s="278"/>
      <c r="T663" s="278"/>
      <c r="U663" s="278"/>
      <c r="V663" s="278"/>
      <c r="W663" s="278"/>
      <c r="X663" s="278"/>
      <c r="Y663" s="278"/>
      <c r="Z663" s="278"/>
    </row>
    <row r="664" ht="17.25" customHeight="1">
      <c r="A664" s="278"/>
      <c r="B664" s="288" t="s">
        <v>95</v>
      </c>
      <c r="C664" s="289"/>
      <c r="D664" s="289"/>
      <c r="E664" s="290"/>
      <c r="F664" s="287" t="str">
        <f>VLOOKUP(D638,NOTAS!$B$7:$AT$26,44,0)</f>
        <v>#N/A</v>
      </c>
      <c r="G664" s="280"/>
      <c r="H664" s="291" t="str">
        <f>IF(F664&gt;=95,"APROVADO COM DISTINÇÃO",IF(F664&gt;=90,"APROVADO COM MÉRITO",IF(F664&gt;=80,"MUITO BOM",IF(F664&gt;=70,"BOM",IF(F664&gt;=60,"REGULAR","REFAZER O NÍVEL")))))</f>
        <v>#N/A</v>
      </c>
      <c r="I664" s="292"/>
      <c r="J664" s="278"/>
      <c r="K664" s="278"/>
      <c r="L664" s="278"/>
      <c r="M664" s="278"/>
      <c r="N664" s="278"/>
      <c r="O664" s="278"/>
      <c r="P664" s="278"/>
      <c r="Q664" s="278"/>
      <c r="R664" s="278"/>
      <c r="S664" s="278"/>
      <c r="T664" s="278"/>
      <c r="U664" s="278"/>
      <c r="V664" s="278"/>
      <c r="W664" s="278"/>
      <c r="X664" s="278"/>
      <c r="Y664" s="278"/>
      <c r="Z664" s="278"/>
    </row>
    <row r="665" ht="17.25" customHeight="1">
      <c r="A665" s="278"/>
      <c r="B665" s="279"/>
      <c r="C665" s="279"/>
      <c r="D665" s="279"/>
      <c r="E665" s="280"/>
      <c r="F665" s="280"/>
      <c r="G665" s="280"/>
      <c r="H665" s="280"/>
      <c r="I665" s="280"/>
      <c r="J665" s="278"/>
      <c r="K665" s="278"/>
      <c r="L665" s="278"/>
      <c r="M665" s="278"/>
      <c r="N665" s="278"/>
      <c r="O665" s="278"/>
      <c r="P665" s="278"/>
      <c r="Q665" s="278"/>
      <c r="R665" s="278"/>
      <c r="S665" s="278"/>
      <c r="T665" s="278"/>
      <c r="U665" s="278"/>
      <c r="V665" s="278"/>
      <c r="W665" s="278"/>
      <c r="X665" s="278"/>
      <c r="Y665" s="278"/>
      <c r="Z665" s="278"/>
    </row>
    <row r="666" ht="17.25" customHeight="1">
      <c r="A666" s="251"/>
      <c r="B666" s="282"/>
      <c r="C666" s="282"/>
      <c r="D666" s="282"/>
      <c r="E666" s="282"/>
      <c r="F666" s="282"/>
      <c r="G666" s="282"/>
      <c r="H666" s="282"/>
      <c r="I666" s="282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</row>
    <row r="667" ht="17.25" customHeight="1">
      <c r="A667" s="251"/>
      <c r="B667" s="284"/>
      <c r="C667" s="284"/>
      <c r="D667" s="284"/>
      <c r="E667" s="284"/>
      <c r="F667" s="284"/>
      <c r="G667" s="284"/>
      <c r="H667" s="284"/>
      <c r="I667" s="284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</row>
    <row r="668" ht="17.25" customHeight="1">
      <c r="A668" s="251"/>
      <c r="B668" s="252"/>
      <c r="C668" s="252"/>
      <c r="D668" s="252"/>
      <c r="E668" s="253"/>
      <c r="F668" s="253"/>
      <c r="G668" s="253"/>
      <c r="H668" s="253"/>
      <c r="I668" s="253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</row>
    <row r="669" ht="17.25" customHeight="1">
      <c r="A669" s="251"/>
      <c r="B669" s="254"/>
      <c r="C669" s="252"/>
      <c r="D669" s="252"/>
      <c r="E669" s="253"/>
      <c r="F669" s="253"/>
      <c r="G669" s="253"/>
      <c r="H669" s="253"/>
      <c r="I669" s="253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</row>
    <row r="670" ht="17.25" customHeight="1">
      <c r="A670" s="251"/>
      <c r="B670" s="254"/>
      <c r="C670" s="252"/>
      <c r="D670" s="252"/>
      <c r="E670" s="253"/>
      <c r="F670" s="253"/>
      <c r="G670" s="253"/>
      <c r="H670" s="253"/>
      <c r="I670" s="253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</row>
    <row r="671" ht="17.25" customHeight="1">
      <c r="A671" s="251"/>
      <c r="B671" s="254"/>
      <c r="C671" s="252"/>
      <c r="D671" s="252"/>
      <c r="E671" s="253"/>
      <c r="F671" s="253"/>
      <c r="G671" s="253"/>
      <c r="H671" s="253"/>
      <c r="I671" s="253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</row>
    <row r="672" ht="17.25" customHeight="1">
      <c r="A672" s="251"/>
      <c r="B672" s="254"/>
      <c r="C672" s="252"/>
      <c r="D672" s="252"/>
      <c r="E672" s="253"/>
      <c r="F672" s="253"/>
      <c r="G672" s="253"/>
      <c r="H672" s="253"/>
      <c r="I672" s="253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</row>
    <row r="673" ht="17.25" customHeight="1">
      <c r="A673" s="251"/>
      <c r="B673" s="254"/>
      <c r="C673" s="252"/>
      <c r="D673" s="252"/>
      <c r="E673" s="253"/>
      <c r="F673" s="253"/>
      <c r="G673" s="253"/>
      <c r="H673" s="253"/>
      <c r="I673" s="253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</row>
    <row r="674" ht="17.25" customHeight="1">
      <c r="A674" s="251"/>
      <c r="B674" s="255"/>
      <c r="C674" s="255"/>
      <c r="D674" s="255"/>
      <c r="E674" s="255"/>
      <c r="F674" s="255"/>
      <c r="G674" s="255"/>
      <c r="H674" s="255"/>
      <c r="I674" s="255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</row>
    <row r="675" ht="17.25" customHeight="1">
      <c r="A675" s="251"/>
      <c r="B675" s="256" t="s">
        <v>64</v>
      </c>
      <c r="C675" s="257"/>
      <c r="D675" s="251" t="str">
        <f>NOTAS!B25</f>
        <v/>
      </c>
      <c r="E675" s="251"/>
      <c r="F675" s="258"/>
      <c r="G675" s="258"/>
      <c r="H675" s="256" t="s">
        <v>65</v>
      </c>
      <c r="I675" s="251" t="str">
        <f>(NOTAS!$B$4)</f>
        <v/>
      </c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</row>
    <row r="676" ht="17.25" customHeight="1">
      <c r="A676" s="251"/>
      <c r="B676" s="259" t="s">
        <v>66</v>
      </c>
      <c r="D676" s="253" t="str">
        <f>NOTAS!#REF!</f>
        <v>#ERROR!</v>
      </c>
      <c r="E676" s="252"/>
      <c r="F676" s="258"/>
      <c r="G676" s="258"/>
      <c r="H676" s="259" t="s">
        <v>113</v>
      </c>
      <c r="I676" s="253" t="str">
        <f>(NOTAS!$B$3)</f>
        <v>Carlos</v>
      </c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</row>
    <row r="677" ht="17.25" customHeight="1">
      <c r="A677" s="251"/>
      <c r="B677" s="256" t="s">
        <v>68</v>
      </c>
      <c r="C677" s="260"/>
      <c r="D677" s="253">
        <f>NOTAS!$AT$3</f>
        <v>36</v>
      </c>
      <c r="F677" s="258"/>
      <c r="G677" s="258"/>
      <c r="H677" s="259" t="s">
        <v>69</v>
      </c>
      <c r="I677" s="253" t="str">
        <f>VLOOKUP(D675,NOTAS!$B$7:$AT$26,45,0)</f>
        <v>#N/A</v>
      </c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</row>
    <row r="678" ht="17.25" customHeight="1">
      <c r="A678" s="251"/>
      <c r="B678" s="261"/>
      <c r="C678" s="261"/>
      <c r="D678" s="261"/>
      <c r="E678" s="261"/>
      <c r="F678" s="261"/>
      <c r="G678" s="261"/>
      <c r="H678" s="261"/>
      <c r="I678" s="26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</row>
    <row r="679" ht="17.25" customHeight="1">
      <c r="A679" s="251"/>
      <c r="B679" s="293" t="s">
        <v>70</v>
      </c>
      <c r="C679" s="289"/>
      <c r="D679" s="290"/>
      <c r="E679" s="265" t="s">
        <v>71</v>
      </c>
      <c r="F679" s="294" t="s">
        <v>72</v>
      </c>
      <c r="G679" s="289"/>
      <c r="H679" s="289"/>
      <c r="I679" s="295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</row>
    <row r="680" ht="17.25" customHeight="1">
      <c r="A680" s="251"/>
      <c r="B680" s="266" t="s">
        <v>24</v>
      </c>
      <c r="C680" s="267"/>
      <c r="D680" s="267"/>
      <c r="E680" s="285" t="s">
        <v>93</v>
      </c>
      <c r="F680" s="269"/>
      <c r="G680" s="267"/>
      <c r="H680" s="267"/>
      <c r="I680" s="267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</row>
    <row r="681" ht="17.25" customHeight="1">
      <c r="A681" s="251"/>
      <c r="E681" s="286" t="str">
        <f>VLOOKUP(D675,NOTAS!$B$7:$AT$26,4,0)</f>
        <v>#N/A</v>
      </c>
      <c r="F681" s="27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</row>
    <row r="682" ht="17.25" customHeight="1">
      <c r="A682" s="251"/>
      <c r="E682" s="285" t="s">
        <v>94</v>
      </c>
      <c r="F682" s="27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</row>
    <row r="683" ht="17.25" customHeight="1">
      <c r="A683" s="251"/>
      <c r="E683" s="286" t="str">
        <f>VLOOKUP(D675,NOTAS!$B$7:$AT$26,22,0)</f>
        <v>#N/A</v>
      </c>
      <c r="F683" s="27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</row>
    <row r="684" ht="17.25" customHeight="1">
      <c r="A684" s="251"/>
      <c r="B684" s="266" t="s">
        <v>20</v>
      </c>
      <c r="C684" s="267"/>
      <c r="D684" s="267"/>
      <c r="E684" s="285" t="s">
        <v>93</v>
      </c>
      <c r="F684" s="275"/>
      <c r="G684" s="267"/>
      <c r="H684" s="267"/>
      <c r="I684" s="267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</row>
    <row r="685" ht="17.25" customHeight="1">
      <c r="A685" s="251"/>
      <c r="E685" s="286" t="str">
        <f>VLOOKUP(D675,NOTAS!$B$7:$AT$26,7,0)</f>
        <v>#N/A</v>
      </c>
      <c r="F685" s="276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</row>
    <row r="686" ht="17.25" customHeight="1">
      <c r="A686" s="251"/>
      <c r="E686" s="285" t="s">
        <v>94</v>
      </c>
      <c r="F686" s="276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</row>
    <row r="687" ht="17.25" customHeight="1">
      <c r="A687" s="251"/>
      <c r="E687" s="286" t="str">
        <f>VLOOKUP(D675,NOTAS!$B$7:$AT$26,25,0)</f>
        <v>#N/A</v>
      </c>
      <c r="F687" s="276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</row>
    <row r="688" ht="17.25" customHeight="1">
      <c r="A688" s="251"/>
      <c r="B688" s="266" t="s">
        <v>22</v>
      </c>
      <c r="C688" s="267"/>
      <c r="D688" s="267"/>
      <c r="E688" s="285" t="s">
        <v>93</v>
      </c>
      <c r="F688" s="275"/>
      <c r="G688" s="267"/>
      <c r="H688" s="267"/>
      <c r="I688" s="267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</row>
    <row r="689" ht="17.25" customHeight="1">
      <c r="A689" s="251"/>
      <c r="E689" s="286" t="str">
        <f>VLOOKUP(D675,NOTAS!$B$7:$AT$26,10,0)</f>
        <v>#N/A</v>
      </c>
      <c r="F689" s="276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</row>
    <row r="690" ht="17.25" customHeight="1">
      <c r="A690" s="251"/>
      <c r="E690" s="285" t="s">
        <v>94</v>
      </c>
      <c r="F690" s="276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</row>
    <row r="691" ht="17.25" customHeight="1">
      <c r="A691" s="251"/>
      <c r="E691" s="286" t="str">
        <f>VLOOKUP(D675,NOTAS!$B$7:$AT$26,28,0)</f>
        <v>#N/A</v>
      </c>
      <c r="F691" s="276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</row>
    <row r="692" ht="17.25" customHeight="1">
      <c r="A692" s="251"/>
      <c r="B692" s="266" t="s">
        <v>23</v>
      </c>
      <c r="C692" s="267"/>
      <c r="D692" s="267"/>
      <c r="E692" s="285" t="s">
        <v>93</v>
      </c>
      <c r="F692" s="275"/>
      <c r="G692" s="267"/>
      <c r="H692" s="267"/>
      <c r="I692" s="267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</row>
    <row r="693" ht="17.25" customHeight="1">
      <c r="A693" s="251"/>
      <c r="E693" s="286" t="str">
        <f>VLOOKUP(D675,NOTAS!$B$7:$AT$26,13,0)</f>
        <v>#N/A</v>
      </c>
      <c r="F693" s="276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</row>
    <row r="694" ht="17.25" customHeight="1">
      <c r="A694" s="251"/>
      <c r="E694" s="285" t="s">
        <v>94</v>
      </c>
      <c r="F694" s="276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</row>
    <row r="695" ht="17.25" customHeight="1">
      <c r="A695" s="251"/>
      <c r="E695" s="286" t="str">
        <f>VLOOKUP(D675,NOTAS!$B$7:$AT$26,31,0)</f>
        <v>#N/A</v>
      </c>
      <c r="F695" s="276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</row>
    <row r="696" ht="17.25" customHeight="1">
      <c r="A696" s="251"/>
      <c r="B696" s="266" t="s">
        <v>21</v>
      </c>
      <c r="C696" s="267"/>
      <c r="D696" s="267"/>
      <c r="E696" s="285" t="s">
        <v>93</v>
      </c>
      <c r="F696" s="275"/>
      <c r="G696" s="267"/>
      <c r="H696" s="267"/>
      <c r="I696" s="267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</row>
    <row r="697" ht="17.25" customHeight="1">
      <c r="A697" s="251"/>
      <c r="E697" s="286" t="str">
        <f>VLOOKUP(D675,NOTAS!$B$7:$AT$26,16,0)</f>
        <v>#N/A</v>
      </c>
      <c r="F697" s="276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</row>
    <row r="698" ht="17.25" customHeight="1">
      <c r="A698" s="251"/>
      <c r="E698" s="285" t="s">
        <v>94</v>
      </c>
      <c r="F698" s="276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</row>
    <row r="699" ht="17.25" customHeight="1">
      <c r="A699" s="251"/>
      <c r="B699" s="272"/>
      <c r="C699" s="272"/>
      <c r="D699" s="272"/>
      <c r="E699" s="287" t="str">
        <f>VLOOKUP(D675,NOTAS!$B$7:$AT$26,34,0)</f>
        <v>#N/A</v>
      </c>
      <c r="F699" s="277"/>
      <c r="G699" s="272"/>
      <c r="H699" s="272"/>
      <c r="I699" s="272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</row>
    <row r="700" ht="17.25" customHeight="1">
      <c r="A700" s="278"/>
      <c r="B700" s="279"/>
      <c r="C700" s="279"/>
      <c r="D700" s="279"/>
      <c r="E700" s="280"/>
      <c r="F700" s="280"/>
      <c r="G700" s="280"/>
      <c r="H700" s="280"/>
      <c r="I700" s="280"/>
      <c r="J700" s="278"/>
      <c r="K700" s="278"/>
      <c r="L700" s="278"/>
      <c r="M700" s="278"/>
      <c r="N700" s="278"/>
      <c r="O700" s="278"/>
      <c r="P700" s="278"/>
      <c r="Q700" s="278"/>
      <c r="R700" s="278"/>
      <c r="S700" s="278"/>
      <c r="T700" s="278"/>
      <c r="U700" s="278"/>
      <c r="V700" s="278"/>
      <c r="W700" s="278"/>
      <c r="X700" s="278"/>
      <c r="Y700" s="278"/>
      <c r="Z700" s="278"/>
    </row>
    <row r="701" ht="17.25" customHeight="1">
      <c r="A701" s="278"/>
      <c r="B701" s="288" t="s">
        <v>95</v>
      </c>
      <c r="C701" s="289"/>
      <c r="D701" s="289"/>
      <c r="E701" s="290"/>
      <c r="F701" s="287" t="str">
        <f>VLOOKUP(D675,NOTAS!$B$7:$AT$26,44,0)</f>
        <v>#N/A</v>
      </c>
      <c r="G701" s="280"/>
      <c r="H701" s="291" t="str">
        <f>IF(F701&gt;=95,"APROVADO COM DISTINÇÃO",IF(F701&gt;=90,"APROVADO COM MÉRITO",IF(F701&gt;=80,"MUITO BOM",IF(F701&gt;=70,"BOM",IF(F701&gt;=60,"REGULAR","REFAZER O NÍVEL")))))</f>
        <v>#N/A</v>
      </c>
      <c r="I701" s="292"/>
      <c r="J701" s="278"/>
      <c r="K701" s="278"/>
      <c r="L701" s="278"/>
      <c r="M701" s="278"/>
      <c r="N701" s="278"/>
      <c r="O701" s="278"/>
      <c r="P701" s="278"/>
      <c r="Q701" s="278"/>
      <c r="R701" s="278"/>
      <c r="S701" s="278"/>
      <c r="T701" s="278"/>
      <c r="U701" s="278"/>
      <c r="V701" s="278"/>
      <c r="W701" s="278"/>
      <c r="X701" s="278"/>
      <c r="Y701" s="278"/>
      <c r="Z701" s="278"/>
    </row>
    <row r="702" ht="17.25" customHeight="1">
      <c r="A702" s="278"/>
      <c r="B702" s="279"/>
      <c r="C702" s="279"/>
      <c r="D702" s="279"/>
      <c r="E702" s="280"/>
      <c r="F702" s="280"/>
      <c r="G702" s="280"/>
      <c r="H702" s="280"/>
      <c r="I702" s="280"/>
      <c r="J702" s="278"/>
      <c r="K702" s="278"/>
      <c r="L702" s="278"/>
      <c r="M702" s="278"/>
      <c r="N702" s="278"/>
      <c r="O702" s="278"/>
      <c r="P702" s="278"/>
      <c r="Q702" s="278"/>
      <c r="R702" s="278"/>
      <c r="S702" s="278"/>
      <c r="T702" s="278"/>
      <c r="U702" s="278"/>
      <c r="V702" s="278"/>
      <c r="W702" s="278"/>
      <c r="X702" s="278"/>
      <c r="Y702" s="278"/>
      <c r="Z702" s="278"/>
    </row>
    <row r="703" ht="17.25" customHeight="1">
      <c r="A703" s="251"/>
      <c r="B703" s="282"/>
      <c r="C703" s="282"/>
      <c r="D703" s="282"/>
      <c r="E703" s="282"/>
      <c r="F703" s="282"/>
      <c r="G703" s="282"/>
      <c r="H703" s="282"/>
      <c r="I703" s="282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</row>
    <row r="704" ht="17.25" customHeight="1">
      <c r="A704" s="251"/>
      <c r="B704" s="284"/>
      <c r="C704" s="284"/>
      <c r="D704" s="284"/>
      <c r="E704" s="284"/>
      <c r="F704" s="284"/>
      <c r="G704" s="284"/>
      <c r="H704" s="284"/>
      <c r="I704" s="284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</row>
    <row r="705" ht="17.25" customHeight="1">
      <c r="A705" s="251"/>
      <c r="B705" s="252"/>
      <c r="C705" s="252"/>
      <c r="D705" s="252"/>
      <c r="E705" s="253"/>
      <c r="F705" s="253"/>
      <c r="G705" s="253"/>
      <c r="H705" s="253"/>
      <c r="I705" s="253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</row>
    <row r="706" ht="17.25" customHeight="1">
      <c r="A706" s="251"/>
      <c r="B706" s="254"/>
      <c r="C706" s="252"/>
      <c r="D706" s="252"/>
      <c r="E706" s="253"/>
      <c r="F706" s="253"/>
      <c r="G706" s="253"/>
      <c r="H706" s="253"/>
      <c r="I706" s="253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</row>
    <row r="707" ht="17.25" customHeight="1">
      <c r="A707" s="251"/>
      <c r="B707" s="254"/>
      <c r="C707" s="252"/>
      <c r="D707" s="252"/>
      <c r="E707" s="253"/>
      <c r="F707" s="253"/>
      <c r="G707" s="253"/>
      <c r="H707" s="253"/>
      <c r="I707" s="253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</row>
    <row r="708" ht="17.25" customHeight="1">
      <c r="A708" s="251"/>
      <c r="B708" s="254"/>
      <c r="C708" s="252"/>
      <c r="D708" s="252"/>
      <c r="E708" s="253"/>
      <c r="F708" s="253"/>
      <c r="G708" s="253"/>
      <c r="H708" s="253"/>
      <c r="I708" s="253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</row>
    <row r="709" ht="17.25" customHeight="1">
      <c r="A709" s="251"/>
      <c r="B709" s="254"/>
      <c r="C709" s="252"/>
      <c r="D709" s="252"/>
      <c r="E709" s="253"/>
      <c r="F709" s="253"/>
      <c r="G709" s="253"/>
      <c r="H709" s="253"/>
      <c r="I709" s="253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</row>
    <row r="710" ht="17.25" customHeight="1">
      <c r="A710" s="251"/>
      <c r="B710" s="254"/>
      <c r="C710" s="252"/>
      <c r="D710" s="252"/>
      <c r="E710" s="253"/>
      <c r="F710" s="253"/>
      <c r="G710" s="253"/>
      <c r="H710" s="253"/>
      <c r="I710" s="253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</row>
    <row r="711" ht="17.25" customHeight="1">
      <c r="A711" s="251"/>
      <c r="B711" s="255"/>
      <c r="C711" s="255"/>
      <c r="D711" s="255"/>
      <c r="E711" s="255"/>
      <c r="F711" s="255"/>
      <c r="G711" s="255"/>
      <c r="H711" s="255"/>
      <c r="I711" s="255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</row>
    <row r="712" ht="17.25" customHeight="1">
      <c r="A712" s="251"/>
      <c r="B712" s="256" t="s">
        <v>64</v>
      </c>
      <c r="C712" s="257"/>
      <c r="D712" s="251" t="str">
        <f>NOTAS!B26</f>
        <v/>
      </c>
      <c r="E712" s="251"/>
      <c r="F712" s="258"/>
      <c r="G712" s="258"/>
      <c r="H712" s="256" t="s">
        <v>65</v>
      </c>
      <c r="I712" s="251" t="str">
        <f>(NOTAS!$B$4)</f>
        <v/>
      </c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</row>
    <row r="713" ht="17.25" customHeight="1">
      <c r="A713" s="251"/>
      <c r="B713" s="259" t="s">
        <v>66</v>
      </c>
      <c r="D713" s="253" t="str">
        <f>NOTAS!#REF!</f>
        <v>#ERROR!</v>
      </c>
      <c r="E713" s="252"/>
      <c r="F713" s="258"/>
      <c r="G713" s="258"/>
      <c r="H713" s="259" t="s">
        <v>114</v>
      </c>
      <c r="I713" s="253" t="str">
        <f>(NOTAS!$B$3)</f>
        <v>Carlos</v>
      </c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</row>
    <row r="714" ht="17.25" customHeight="1">
      <c r="A714" s="251"/>
      <c r="B714" s="256" t="s">
        <v>68</v>
      </c>
      <c r="C714" s="260"/>
      <c r="D714" s="253">
        <f>NOTAS!$AT$3</f>
        <v>36</v>
      </c>
      <c r="F714" s="258"/>
      <c r="G714" s="258"/>
      <c r="H714" s="259" t="s">
        <v>69</v>
      </c>
      <c r="I714" s="253" t="str">
        <f>VLOOKUP(D712,NOTAS!$B$7:$AT$26,45,0)</f>
        <v>#N/A</v>
      </c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</row>
    <row r="715" ht="17.25" customHeight="1">
      <c r="A715" s="251"/>
      <c r="B715" s="261"/>
      <c r="C715" s="261"/>
      <c r="D715" s="261"/>
      <c r="E715" s="261"/>
      <c r="F715" s="261"/>
      <c r="G715" s="261"/>
      <c r="H715" s="261"/>
      <c r="I715" s="26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</row>
    <row r="716" ht="17.25" customHeight="1">
      <c r="A716" s="251"/>
      <c r="B716" s="293" t="s">
        <v>70</v>
      </c>
      <c r="C716" s="289"/>
      <c r="D716" s="290"/>
      <c r="E716" s="265" t="s">
        <v>71</v>
      </c>
      <c r="F716" s="294" t="s">
        <v>72</v>
      </c>
      <c r="G716" s="289"/>
      <c r="H716" s="289"/>
      <c r="I716" s="295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</row>
    <row r="717" ht="17.25" customHeight="1">
      <c r="A717" s="251"/>
      <c r="B717" s="266" t="s">
        <v>24</v>
      </c>
      <c r="C717" s="267"/>
      <c r="D717" s="267"/>
      <c r="E717" s="285" t="s">
        <v>93</v>
      </c>
      <c r="F717" s="269"/>
      <c r="G717" s="267"/>
      <c r="H717" s="267"/>
      <c r="I717" s="267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</row>
    <row r="718" ht="17.25" customHeight="1">
      <c r="A718" s="251"/>
      <c r="E718" s="286" t="str">
        <f>VLOOKUP(D712,NOTAS!$B$7:$AT$26,4,0)</f>
        <v>#N/A</v>
      </c>
      <c r="F718" s="27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</row>
    <row r="719" ht="17.25" customHeight="1">
      <c r="A719" s="251"/>
      <c r="E719" s="285" t="s">
        <v>94</v>
      </c>
      <c r="F719" s="27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</row>
    <row r="720" ht="17.25" customHeight="1">
      <c r="A720" s="251"/>
      <c r="E720" s="286" t="str">
        <f>VLOOKUP(D712,NOTAS!$B$7:$AT$26,22,0)</f>
        <v>#N/A</v>
      </c>
      <c r="F720" s="27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</row>
    <row r="721" ht="17.25" customHeight="1">
      <c r="A721" s="251"/>
      <c r="B721" s="266" t="s">
        <v>20</v>
      </c>
      <c r="C721" s="267"/>
      <c r="D721" s="267"/>
      <c r="E721" s="285" t="s">
        <v>93</v>
      </c>
      <c r="F721" s="275"/>
      <c r="G721" s="267"/>
      <c r="H721" s="267"/>
      <c r="I721" s="267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</row>
    <row r="722" ht="17.25" customHeight="1">
      <c r="A722" s="251"/>
      <c r="E722" s="286" t="str">
        <f>VLOOKUP(D712,NOTAS!$B$7:$AT$26,7,0)</f>
        <v>#N/A</v>
      </c>
      <c r="F722" s="276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</row>
    <row r="723" ht="17.25" customHeight="1">
      <c r="A723" s="251"/>
      <c r="E723" s="285" t="s">
        <v>94</v>
      </c>
      <c r="F723" s="276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</row>
    <row r="724" ht="17.25" customHeight="1">
      <c r="A724" s="251"/>
      <c r="E724" s="286" t="str">
        <f>VLOOKUP(D712,NOTAS!$B$7:$AT$26,25,0)</f>
        <v>#N/A</v>
      </c>
      <c r="F724" s="276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</row>
    <row r="725" ht="17.25" customHeight="1">
      <c r="A725" s="251"/>
      <c r="B725" s="266" t="s">
        <v>22</v>
      </c>
      <c r="C725" s="267"/>
      <c r="D725" s="267"/>
      <c r="E725" s="285" t="s">
        <v>93</v>
      </c>
      <c r="F725" s="275"/>
      <c r="G725" s="267"/>
      <c r="H725" s="267"/>
      <c r="I725" s="267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</row>
    <row r="726" ht="17.25" customHeight="1">
      <c r="A726" s="251"/>
      <c r="E726" s="286" t="str">
        <f>VLOOKUP(D712,NOTAS!$B$7:$AT$26,10,0)</f>
        <v>#N/A</v>
      </c>
      <c r="F726" s="276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</row>
    <row r="727" ht="17.25" customHeight="1">
      <c r="A727" s="251"/>
      <c r="E727" s="285" t="s">
        <v>94</v>
      </c>
      <c r="F727" s="276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</row>
    <row r="728" ht="17.25" customHeight="1">
      <c r="A728" s="251"/>
      <c r="E728" s="286" t="str">
        <f>VLOOKUP(D712,NOTAS!$B$7:$AT$26,28,0)</f>
        <v>#N/A</v>
      </c>
      <c r="F728" s="276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</row>
    <row r="729" ht="17.25" customHeight="1">
      <c r="A729" s="251"/>
      <c r="B729" s="266" t="s">
        <v>23</v>
      </c>
      <c r="C729" s="267"/>
      <c r="D729" s="267"/>
      <c r="E729" s="285" t="s">
        <v>93</v>
      </c>
      <c r="F729" s="275"/>
      <c r="G729" s="267"/>
      <c r="H729" s="267"/>
      <c r="I729" s="267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</row>
    <row r="730" ht="17.25" customHeight="1">
      <c r="A730" s="251"/>
      <c r="E730" s="286" t="str">
        <f>VLOOKUP(D712,NOTAS!$B$7:$AT$26,13,0)</f>
        <v>#N/A</v>
      </c>
      <c r="F730" s="276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</row>
    <row r="731" ht="17.25" customHeight="1">
      <c r="A731" s="251"/>
      <c r="E731" s="285" t="s">
        <v>94</v>
      </c>
      <c r="F731" s="276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</row>
    <row r="732" ht="17.25" customHeight="1">
      <c r="A732" s="251"/>
      <c r="E732" s="286" t="str">
        <f>VLOOKUP(D712,NOTAS!$B$7:$AT$26,31,0)</f>
        <v>#N/A</v>
      </c>
      <c r="F732" s="276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</row>
    <row r="733" ht="17.25" customHeight="1">
      <c r="A733" s="251"/>
      <c r="B733" s="266" t="s">
        <v>21</v>
      </c>
      <c r="C733" s="267"/>
      <c r="D733" s="267"/>
      <c r="E733" s="285" t="s">
        <v>93</v>
      </c>
      <c r="F733" s="275"/>
      <c r="G733" s="267"/>
      <c r="H733" s="267"/>
      <c r="I733" s="267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</row>
    <row r="734" ht="17.25" customHeight="1">
      <c r="A734" s="251"/>
      <c r="E734" s="286" t="str">
        <f>VLOOKUP(D712,NOTAS!$B$7:$AT$26,16,0)</f>
        <v>#N/A</v>
      </c>
      <c r="F734" s="276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</row>
    <row r="735" ht="17.25" customHeight="1">
      <c r="A735" s="251"/>
      <c r="E735" s="285" t="s">
        <v>94</v>
      </c>
      <c r="F735" s="276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</row>
    <row r="736" ht="17.25" customHeight="1">
      <c r="A736" s="251"/>
      <c r="B736" s="272"/>
      <c r="C736" s="272"/>
      <c r="D736" s="272"/>
      <c r="E736" s="287" t="str">
        <f>VLOOKUP(D712,NOTAS!$B$7:$AT$26,34,0)</f>
        <v>#N/A</v>
      </c>
      <c r="F736" s="277"/>
      <c r="G736" s="272"/>
      <c r="H736" s="272"/>
      <c r="I736" s="272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</row>
    <row r="737" ht="17.25" customHeight="1">
      <c r="A737" s="278"/>
      <c r="B737" s="279"/>
      <c r="C737" s="279"/>
      <c r="D737" s="279"/>
      <c r="E737" s="280"/>
      <c r="F737" s="280"/>
      <c r="G737" s="280"/>
      <c r="H737" s="280"/>
      <c r="I737" s="280"/>
      <c r="J737" s="278"/>
      <c r="K737" s="278"/>
      <c r="L737" s="278"/>
      <c r="M737" s="278"/>
      <c r="N737" s="278"/>
      <c r="O737" s="278"/>
      <c r="P737" s="278"/>
      <c r="Q737" s="278"/>
      <c r="R737" s="278"/>
      <c r="S737" s="278"/>
      <c r="T737" s="278"/>
      <c r="U737" s="278"/>
      <c r="V737" s="278"/>
      <c r="W737" s="278"/>
      <c r="X737" s="278"/>
      <c r="Y737" s="278"/>
      <c r="Z737" s="278"/>
    </row>
    <row r="738" ht="17.25" customHeight="1">
      <c r="A738" s="278"/>
      <c r="B738" s="288" t="s">
        <v>95</v>
      </c>
      <c r="C738" s="289"/>
      <c r="D738" s="289"/>
      <c r="E738" s="290"/>
      <c r="F738" s="287" t="str">
        <f>VLOOKUP(D712,NOTAS!$B$7:$AT$26,44,0)</f>
        <v>#N/A</v>
      </c>
      <c r="G738" s="280"/>
      <c r="H738" s="291" t="str">
        <f>IF(F738&gt;=95,"APROVADO COM DISTINÇÃO",IF(F738&gt;=90,"APROVADO COM MÉRITO",IF(F738&gt;=80,"MUITO BOM",IF(F738&gt;=70,"BOM",IF(F738&gt;=60,"REGULAR","REFAZER O NÍVEL")))))</f>
        <v>#N/A</v>
      </c>
      <c r="I738" s="292"/>
      <c r="J738" s="278"/>
      <c r="K738" s="278"/>
      <c r="L738" s="278"/>
      <c r="M738" s="278"/>
      <c r="N738" s="278"/>
      <c r="O738" s="278"/>
      <c r="P738" s="278"/>
      <c r="Q738" s="278"/>
      <c r="R738" s="278"/>
      <c r="S738" s="278"/>
      <c r="T738" s="278"/>
      <c r="U738" s="278"/>
      <c r="V738" s="278"/>
      <c r="W738" s="278"/>
      <c r="X738" s="278"/>
      <c r="Y738" s="278"/>
      <c r="Z738" s="278"/>
    </row>
    <row r="739" ht="17.25" customHeight="1">
      <c r="A739" s="278"/>
      <c r="B739" s="279"/>
      <c r="C739" s="279"/>
      <c r="D739" s="279"/>
      <c r="E739" s="280"/>
      <c r="F739" s="280"/>
      <c r="G739" s="280"/>
      <c r="H739" s="280"/>
      <c r="I739" s="280"/>
      <c r="J739" s="278"/>
      <c r="K739" s="278"/>
      <c r="L739" s="278"/>
      <c r="M739" s="278"/>
      <c r="N739" s="278"/>
      <c r="O739" s="278"/>
      <c r="P739" s="278"/>
      <c r="Q739" s="278"/>
      <c r="R739" s="278"/>
      <c r="S739" s="278"/>
      <c r="T739" s="278"/>
      <c r="U739" s="278"/>
      <c r="V739" s="278"/>
      <c r="W739" s="278"/>
      <c r="X739" s="278"/>
      <c r="Y739" s="278"/>
      <c r="Z739" s="278"/>
    </row>
    <row r="740" ht="17.25" customHeight="1">
      <c r="A740" s="251"/>
      <c r="B740" s="282"/>
      <c r="C740" s="282"/>
      <c r="D740" s="282"/>
      <c r="E740" s="282"/>
      <c r="F740" s="282"/>
      <c r="G740" s="282"/>
      <c r="H740" s="282"/>
      <c r="I740" s="282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</row>
    <row r="741" ht="17.25" customHeight="1">
      <c r="A741" s="251"/>
      <c r="B741" s="284"/>
      <c r="C741" s="284"/>
      <c r="D741" s="284"/>
      <c r="E741" s="284"/>
      <c r="F741" s="284"/>
      <c r="G741" s="284"/>
      <c r="H741" s="284"/>
      <c r="I741" s="284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</row>
    <row r="742" ht="17.25" customHeight="1">
      <c r="A742" s="251"/>
      <c r="B742" s="251"/>
      <c r="C742" s="251"/>
      <c r="D742" s="251"/>
      <c r="E742" s="258"/>
      <c r="F742" s="258"/>
      <c r="G742" s="258"/>
      <c r="H742" s="258"/>
      <c r="I742" s="258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</row>
    <row r="743" ht="17.25" customHeight="1">
      <c r="A743" s="251"/>
      <c r="B743" s="251"/>
      <c r="C743" s="251"/>
      <c r="D743" s="251"/>
      <c r="E743" s="258"/>
      <c r="F743" s="258"/>
      <c r="G743" s="258"/>
      <c r="H743" s="258"/>
      <c r="I743" s="258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</row>
    <row r="744" ht="17.25" customHeight="1">
      <c r="A744" s="251"/>
      <c r="B744" s="251"/>
      <c r="C744" s="251"/>
      <c r="D744" s="251"/>
      <c r="E744" s="258"/>
      <c r="F744" s="258"/>
      <c r="G744" s="258"/>
      <c r="H744" s="258"/>
      <c r="I744" s="258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</row>
    <row r="745" ht="17.25" customHeight="1">
      <c r="A745" s="251"/>
      <c r="B745" s="251"/>
      <c r="C745" s="251"/>
      <c r="D745" s="251"/>
      <c r="E745" s="258"/>
      <c r="F745" s="258"/>
      <c r="G745" s="258"/>
      <c r="H745" s="258"/>
      <c r="I745" s="258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</row>
    <row r="746" ht="17.25" customHeight="1">
      <c r="A746" s="251"/>
      <c r="B746" s="251"/>
      <c r="C746" s="251"/>
      <c r="D746" s="251"/>
      <c r="E746" s="258"/>
      <c r="F746" s="258"/>
      <c r="G746" s="258"/>
      <c r="H746" s="258"/>
      <c r="I746" s="258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</row>
    <row r="747" ht="17.25" customHeight="1">
      <c r="A747" s="251"/>
      <c r="B747" s="251"/>
      <c r="C747" s="251"/>
      <c r="D747" s="251"/>
      <c r="E747" s="258"/>
      <c r="F747" s="258"/>
      <c r="G747" s="258"/>
      <c r="H747" s="258"/>
      <c r="I747" s="258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</row>
    <row r="748" ht="17.25" customHeight="1">
      <c r="A748" s="251"/>
      <c r="B748" s="251"/>
      <c r="C748" s="251"/>
      <c r="D748" s="251"/>
      <c r="E748" s="258"/>
      <c r="F748" s="258"/>
      <c r="G748" s="258"/>
      <c r="H748" s="258"/>
      <c r="I748" s="258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</row>
    <row r="749" ht="17.25" customHeight="1">
      <c r="A749" s="251"/>
      <c r="B749" s="251"/>
      <c r="C749" s="251"/>
      <c r="D749" s="251"/>
      <c r="E749" s="258"/>
      <c r="F749" s="258"/>
      <c r="G749" s="258"/>
      <c r="H749" s="258"/>
      <c r="I749" s="258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</row>
    <row r="750" ht="17.25" customHeight="1">
      <c r="A750" s="251"/>
      <c r="B750" s="251"/>
      <c r="C750" s="251"/>
      <c r="D750" s="251"/>
      <c r="E750" s="258"/>
      <c r="F750" s="258"/>
      <c r="G750" s="258"/>
      <c r="H750" s="258"/>
      <c r="I750" s="258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</row>
    <row r="751" ht="17.25" customHeight="1">
      <c r="A751" s="251"/>
      <c r="B751" s="251"/>
      <c r="C751" s="251"/>
      <c r="D751" s="251"/>
      <c r="E751" s="258"/>
      <c r="F751" s="258"/>
      <c r="G751" s="258"/>
      <c r="H751" s="258"/>
      <c r="I751" s="258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</row>
    <row r="752" ht="17.25" customHeight="1">
      <c r="A752" s="251"/>
      <c r="B752" s="251"/>
      <c r="C752" s="251"/>
      <c r="D752" s="251"/>
      <c r="E752" s="258"/>
      <c r="F752" s="258"/>
      <c r="G752" s="258"/>
      <c r="H752" s="258"/>
      <c r="I752" s="258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</row>
    <row r="753" ht="17.25" customHeight="1">
      <c r="A753" s="251"/>
      <c r="B753" s="251"/>
      <c r="C753" s="251"/>
      <c r="D753" s="251"/>
      <c r="E753" s="258"/>
      <c r="F753" s="258"/>
      <c r="G753" s="258"/>
      <c r="H753" s="258"/>
      <c r="I753" s="258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</row>
    <row r="754" ht="17.25" customHeight="1">
      <c r="A754" s="251"/>
      <c r="B754" s="251"/>
      <c r="C754" s="251"/>
      <c r="D754" s="251"/>
      <c r="E754" s="258"/>
      <c r="F754" s="258"/>
      <c r="G754" s="258"/>
      <c r="H754" s="258"/>
      <c r="I754" s="258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</row>
    <row r="755" ht="17.25" customHeight="1">
      <c r="A755" s="251"/>
      <c r="B755" s="251"/>
      <c r="C755" s="251"/>
      <c r="D755" s="251"/>
      <c r="E755" s="258"/>
      <c r="F755" s="258"/>
      <c r="G755" s="258"/>
      <c r="H755" s="258"/>
      <c r="I755" s="258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</row>
    <row r="756" ht="17.25" customHeight="1">
      <c r="A756" s="251"/>
      <c r="B756" s="251"/>
      <c r="C756" s="251"/>
      <c r="D756" s="251"/>
      <c r="E756" s="258"/>
      <c r="F756" s="258"/>
      <c r="G756" s="258"/>
      <c r="H756" s="258"/>
      <c r="I756" s="258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</row>
    <row r="757" ht="17.25" customHeight="1">
      <c r="A757" s="251"/>
      <c r="B757" s="251"/>
      <c r="C757" s="251"/>
      <c r="D757" s="251"/>
      <c r="E757" s="258"/>
      <c r="F757" s="258"/>
      <c r="G757" s="258"/>
      <c r="H757" s="258"/>
      <c r="I757" s="258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</row>
    <row r="758" ht="17.25" customHeight="1">
      <c r="A758" s="251"/>
      <c r="B758" s="251"/>
      <c r="C758" s="251"/>
      <c r="D758" s="251"/>
      <c r="E758" s="258"/>
      <c r="F758" s="258"/>
      <c r="G758" s="258"/>
      <c r="H758" s="258"/>
      <c r="I758" s="258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</row>
    <row r="759" ht="17.25" customHeight="1">
      <c r="A759" s="251"/>
      <c r="B759" s="251"/>
      <c r="C759" s="251"/>
      <c r="D759" s="251"/>
      <c r="E759" s="258"/>
      <c r="F759" s="258"/>
      <c r="G759" s="258"/>
      <c r="H759" s="258"/>
      <c r="I759" s="258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</row>
    <row r="760" ht="17.25" customHeight="1">
      <c r="A760" s="251"/>
      <c r="B760" s="251"/>
      <c r="C760" s="251"/>
      <c r="D760" s="251"/>
      <c r="E760" s="258"/>
      <c r="F760" s="258"/>
      <c r="G760" s="258"/>
      <c r="H760" s="258"/>
      <c r="I760" s="258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</row>
    <row r="761" ht="17.25" customHeight="1">
      <c r="A761" s="251"/>
      <c r="B761" s="251"/>
      <c r="C761" s="251"/>
      <c r="D761" s="251"/>
      <c r="E761" s="258"/>
      <c r="F761" s="258"/>
      <c r="G761" s="258"/>
      <c r="H761" s="258"/>
      <c r="I761" s="258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</row>
    <row r="762" ht="17.25" customHeight="1">
      <c r="A762" s="251"/>
      <c r="B762" s="251"/>
      <c r="C762" s="251"/>
      <c r="D762" s="251"/>
      <c r="E762" s="258"/>
      <c r="F762" s="258"/>
      <c r="G762" s="258"/>
      <c r="H762" s="258"/>
      <c r="I762" s="258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</row>
    <row r="763" ht="17.25" customHeight="1">
      <c r="A763" s="251"/>
      <c r="B763" s="251"/>
      <c r="C763" s="251"/>
      <c r="D763" s="251"/>
      <c r="E763" s="258"/>
      <c r="F763" s="258"/>
      <c r="G763" s="258"/>
      <c r="H763" s="258"/>
      <c r="I763" s="258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</row>
    <row r="764" ht="17.25" customHeight="1">
      <c r="A764" s="251"/>
      <c r="B764" s="251"/>
      <c r="C764" s="251"/>
      <c r="D764" s="251"/>
      <c r="E764" s="258"/>
      <c r="F764" s="258"/>
      <c r="G764" s="258"/>
      <c r="H764" s="258"/>
      <c r="I764" s="258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</row>
    <row r="765" ht="17.25" customHeight="1">
      <c r="A765" s="251"/>
      <c r="B765" s="251"/>
      <c r="C765" s="251"/>
      <c r="D765" s="251"/>
      <c r="E765" s="258"/>
      <c r="F765" s="258"/>
      <c r="G765" s="258"/>
      <c r="H765" s="258"/>
      <c r="I765" s="258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</row>
    <row r="766" ht="17.25" customHeight="1">
      <c r="A766" s="251"/>
      <c r="B766" s="251"/>
      <c r="C766" s="251"/>
      <c r="D766" s="251"/>
      <c r="E766" s="258"/>
      <c r="F766" s="258"/>
      <c r="G766" s="258"/>
      <c r="H766" s="258"/>
      <c r="I766" s="258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</row>
    <row r="767" ht="17.25" customHeight="1">
      <c r="A767" s="251"/>
      <c r="B767" s="251"/>
      <c r="C767" s="251"/>
      <c r="D767" s="251"/>
      <c r="E767" s="258"/>
      <c r="F767" s="258"/>
      <c r="G767" s="258"/>
      <c r="H767" s="258"/>
      <c r="I767" s="258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</row>
    <row r="768" ht="17.25" customHeight="1">
      <c r="A768" s="251"/>
      <c r="B768" s="251"/>
      <c r="C768" s="251"/>
      <c r="D768" s="251"/>
      <c r="E768" s="258"/>
      <c r="F768" s="258"/>
      <c r="G768" s="258"/>
      <c r="H768" s="258"/>
      <c r="I768" s="258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</row>
    <row r="769" ht="17.25" customHeight="1">
      <c r="A769" s="251"/>
      <c r="B769" s="251"/>
      <c r="C769" s="251"/>
      <c r="D769" s="251"/>
      <c r="E769" s="258"/>
      <c r="F769" s="258"/>
      <c r="G769" s="258"/>
      <c r="H769" s="258"/>
      <c r="I769" s="258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</row>
    <row r="770" ht="17.25" customHeight="1">
      <c r="A770" s="251"/>
      <c r="B770" s="251"/>
      <c r="C770" s="251"/>
      <c r="D770" s="251"/>
      <c r="E770" s="258"/>
      <c r="F770" s="258"/>
      <c r="G770" s="258"/>
      <c r="H770" s="258"/>
      <c r="I770" s="258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</row>
    <row r="771" ht="17.25" customHeight="1">
      <c r="A771" s="251"/>
      <c r="B771" s="251"/>
      <c r="C771" s="251"/>
      <c r="D771" s="251"/>
      <c r="E771" s="258"/>
      <c r="F771" s="258"/>
      <c r="G771" s="258"/>
      <c r="H771" s="258"/>
      <c r="I771" s="258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</row>
    <row r="772" ht="17.25" customHeight="1">
      <c r="A772" s="251"/>
      <c r="B772" s="251"/>
      <c r="C772" s="251"/>
      <c r="D772" s="251"/>
      <c r="E772" s="258"/>
      <c r="F772" s="258"/>
      <c r="G772" s="258"/>
      <c r="H772" s="258"/>
      <c r="I772" s="258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</row>
    <row r="773" ht="17.25" customHeight="1">
      <c r="A773" s="251"/>
      <c r="B773" s="251"/>
      <c r="C773" s="251"/>
      <c r="D773" s="251"/>
      <c r="E773" s="258"/>
      <c r="F773" s="258"/>
      <c r="G773" s="258"/>
      <c r="H773" s="258"/>
      <c r="I773" s="258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</row>
    <row r="774" ht="17.25" customHeight="1">
      <c r="A774" s="251"/>
      <c r="B774" s="251"/>
      <c r="C774" s="251"/>
      <c r="D774" s="251"/>
      <c r="E774" s="258"/>
      <c r="F774" s="258"/>
      <c r="G774" s="258"/>
      <c r="H774" s="258"/>
      <c r="I774" s="258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</row>
    <row r="775" ht="17.25" customHeight="1">
      <c r="A775" s="251"/>
      <c r="B775" s="251"/>
      <c r="C775" s="251"/>
      <c r="D775" s="251"/>
      <c r="E775" s="258"/>
      <c r="F775" s="258"/>
      <c r="G775" s="258"/>
      <c r="H775" s="258"/>
      <c r="I775" s="258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</row>
    <row r="776" ht="17.25" customHeight="1">
      <c r="A776" s="251"/>
      <c r="B776" s="251"/>
      <c r="C776" s="251"/>
      <c r="D776" s="251"/>
      <c r="E776" s="258"/>
      <c r="F776" s="258"/>
      <c r="G776" s="258"/>
      <c r="H776" s="258"/>
      <c r="I776" s="258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</row>
    <row r="777" ht="17.25" customHeight="1">
      <c r="A777" s="251"/>
      <c r="B777" s="251"/>
      <c r="C777" s="251"/>
      <c r="D777" s="251"/>
      <c r="E777" s="258"/>
      <c r="F777" s="258"/>
      <c r="G777" s="258"/>
      <c r="H777" s="258"/>
      <c r="I777" s="258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</row>
    <row r="778" ht="17.25" customHeight="1">
      <c r="A778" s="251"/>
      <c r="B778" s="251"/>
      <c r="C778" s="251"/>
      <c r="D778" s="251"/>
      <c r="E778" s="258"/>
      <c r="F778" s="258"/>
      <c r="G778" s="258"/>
      <c r="H778" s="258"/>
      <c r="I778" s="258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</row>
    <row r="779" ht="17.25" customHeight="1">
      <c r="A779" s="251"/>
      <c r="B779" s="251"/>
      <c r="C779" s="251"/>
      <c r="D779" s="251"/>
      <c r="E779" s="258"/>
      <c r="F779" s="258"/>
      <c r="G779" s="258"/>
      <c r="H779" s="258"/>
      <c r="I779" s="258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</row>
    <row r="780" ht="17.25" customHeight="1">
      <c r="A780" s="251"/>
      <c r="B780" s="251"/>
      <c r="C780" s="251"/>
      <c r="D780" s="251"/>
      <c r="E780" s="258"/>
      <c r="F780" s="258"/>
      <c r="G780" s="258"/>
      <c r="H780" s="258"/>
      <c r="I780" s="258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</row>
    <row r="781" ht="17.25" customHeight="1">
      <c r="A781" s="251"/>
      <c r="B781" s="251"/>
      <c r="C781" s="251"/>
      <c r="D781" s="251"/>
      <c r="E781" s="258"/>
      <c r="F781" s="258"/>
      <c r="G781" s="258"/>
      <c r="H781" s="258"/>
      <c r="I781" s="258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</row>
    <row r="782" ht="17.25" customHeight="1">
      <c r="A782" s="251"/>
      <c r="B782" s="251"/>
      <c r="C782" s="251"/>
      <c r="D782" s="251"/>
      <c r="E782" s="258"/>
      <c r="F782" s="258"/>
      <c r="G782" s="258"/>
      <c r="H782" s="258"/>
      <c r="I782" s="258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</row>
    <row r="783" ht="17.25" customHeight="1">
      <c r="A783" s="251"/>
      <c r="B783" s="251"/>
      <c r="C783" s="251"/>
      <c r="D783" s="251"/>
      <c r="E783" s="258"/>
      <c r="F783" s="258"/>
      <c r="G783" s="258"/>
      <c r="H783" s="258"/>
      <c r="I783" s="258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</row>
    <row r="784" ht="17.25" customHeight="1">
      <c r="A784" s="251"/>
      <c r="B784" s="251"/>
      <c r="C784" s="251"/>
      <c r="D784" s="251"/>
      <c r="E784" s="258"/>
      <c r="F784" s="258"/>
      <c r="G784" s="258"/>
      <c r="H784" s="258"/>
      <c r="I784" s="258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</row>
    <row r="785" ht="17.25" customHeight="1">
      <c r="A785" s="251"/>
      <c r="B785" s="251"/>
      <c r="C785" s="251"/>
      <c r="D785" s="251"/>
      <c r="E785" s="258"/>
      <c r="F785" s="258"/>
      <c r="G785" s="258"/>
      <c r="H785" s="258"/>
      <c r="I785" s="258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</row>
    <row r="786" ht="17.25" customHeight="1">
      <c r="A786" s="251"/>
      <c r="B786" s="251"/>
      <c r="C786" s="251"/>
      <c r="D786" s="251"/>
      <c r="E786" s="258"/>
      <c r="F786" s="258"/>
      <c r="G786" s="258"/>
      <c r="H786" s="258"/>
      <c r="I786" s="258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</row>
    <row r="787" ht="17.25" customHeight="1">
      <c r="A787" s="251"/>
      <c r="B787" s="251"/>
      <c r="C787" s="251"/>
      <c r="D787" s="251"/>
      <c r="E787" s="258"/>
      <c r="F787" s="258"/>
      <c r="G787" s="258"/>
      <c r="H787" s="258"/>
      <c r="I787" s="258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</row>
    <row r="788" ht="17.25" customHeight="1">
      <c r="A788" s="251"/>
      <c r="B788" s="251"/>
      <c r="C788" s="251"/>
      <c r="D788" s="251"/>
      <c r="E788" s="258"/>
      <c r="F788" s="258"/>
      <c r="G788" s="258"/>
      <c r="H788" s="258"/>
      <c r="I788" s="258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</row>
    <row r="789" ht="17.25" customHeight="1">
      <c r="A789" s="251"/>
      <c r="B789" s="251"/>
      <c r="C789" s="251"/>
      <c r="D789" s="251"/>
      <c r="E789" s="258"/>
      <c r="F789" s="258"/>
      <c r="G789" s="258"/>
      <c r="H789" s="258"/>
      <c r="I789" s="258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</row>
    <row r="790" ht="17.25" customHeight="1">
      <c r="A790" s="251"/>
      <c r="B790" s="251"/>
      <c r="C790" s="251"/>
      <c r="D790" s="251"/>
      <c r="E790" s="258"/>
      <c r="F790" s="258"/>
      <c r="G790" s="258"/>
      <c r="H790" s="258"/>
      <c r="I790" s="258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</row>
    <row r="791" ht="17.25" customHeight="1">
      <c r="A791" s="251"/>
      <c r="B791" s="251"/>
      <c r="C791" s="251"/>
      <c r="D791" s="251"/>
      <c r="E791" s="258"/>
      <c r="F791" s="258"/>
      <c r="G791" s="258"/>
      <c r="H791" s="258"/>
      <c r="I791" s="258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</row>
    <row r="792" ht="17.25" customHeight="1">
      <c r="A792" s="251"/>
      <c r="B792" s="251"/>
      <c r="C792" s="251"/>
      <c r="D792" s="251"/>
      <c r="E792" s="258"/>
      <c r="F792" s="258"/>
      <c r="G792" s="258"/>
      <c r="H792" s="258"/>
      <c r="I792" s="258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</row>
    <row r="793" ht="17.25" customHeight="1">
      <c r="A793" s="251"/>
      <c r="B793" s="251"/>
      <c r="C793" s="251"/>
      <c r="D793" s="251"/>
      <c r="E793" s="258"/>
      <c r="F793" s="258"/>
      <c r="G793" s="258"/>
      <c r="H793" s="258"/>
      <c r="I793" s="258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</row>
    <row r="794" ht="17.25" customHeight="1">
      <c r="A794" s="251"/>
      <c r="B794" s="251"/>
      <c r="C794" s="251"/>
      <c r="D794" s="251"/>
      <c r="E794" s="258"/>
      <c r="F794" s="258"/>
      <c r="G794" s="258"/>
      <c r="H794" s="258"/>
      <c r="I794" s="258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</row>
    <row r="795" ht="17.25" customHeight="1">
      <c r="A795" s="251"/>
      <c r="B795" s="251"/>
      <c r="C795" s="251"/>
      <c r="D795" s="251"/>
      <c r="E795" s="258"/>
      <c r="F795" s="258"/>
      <c r="G795" s="258"/>
      <c r="H795" s="258"/>
      <c r="I795" s="258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</row>
    <row r="796" ht="17.25" customHeight="1">
      <c r="A796" s="251"/>
      <c r="B796" s="251"/>
      <c r="C796" s="251"/>
      <c r="D796" s="251"/>
      <c r="E796" s="258"/>
      <c r="F796" s="258"/>
      <c r="G796" s="258"/>
      <c r="H796" s="258"/>
      <c r="I796" s="258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</row>
    <row r="797" ht="17.25" customHeight="1">
      <c r="A797" s="251"/>
      <c r="B797" s="251"/>
      <c r="C797" s="251"/>
      <c r="D797" s="251"/>
      <c r="E797" s="258"/>
      <c r="F797" s="258"/>
      <c r="G797" s="258"/>
      <c r="H797" s="258"/>
      <c r="I797" s="258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</row>
    <row r="798" ht="17.25" customHeight="1">
      <c r="A798" s="251"/>
      <c r="B798" s="251"/>
      <c r="C798" s="251"/>
      <c r="D798" s="251"/>
      <c r="E798" s="258"/>
      <c r="F798" s="258"/>
      <c r="G798" s="258"/>
      <c r="H798" s="258"/>
      <c r="I798" s="258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</row>
    <row r="799" ht="17.25" customHeight="1">
      <c r="A799" s="251"/>
      <c r="B799" s="251"/>
      <c r="C799" s="251"/>
      <c r="D799" s="251"/>
      <c r="E799" s="258"/>
      <c r="F799" s="258"/>
      <c r="G799" s="258"/>
      <c r="H799" s="258"/>
      <c r="I799" s="258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</row>
    <row r="800" ht="17.25" customHeight="1">
      <c r="A800" s="251"/>
      <c r="B800" s="251"/>
      <c r="C800" s="251"/>
      <c r="D800" s="251"/>
      <c r="E800" s="258"/>
      <c r="F800" s="258"/>
      <c r="G800" s="258"/>
      <c r="H800" s="258"/>
      <c r="I800" s="258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</row>
    <row r="801" ht="17.25" customHeight="1">
      <c r="A801" s="251"/>
      <c r="B801" s="251"/>
      <c r="C801" s="251"/>
      <c r="D801" s="251"/>
      <c r="E801" s="258"/>
      <c r="F801" s="258"/>
      <c r="G801" s="258"/>
      <c r="H801" s="258"/>
      <c r="I801" s="258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</row>
    <row r="802" ht="17.25" customHeight="1">
      <c r="A802" s="251"/>
      <c r="B802" s="251"/>
      <c r="C802" s="251"/>
      <c r="D802" s="251"/>
      <c r="E802" s="258"/>
      <c r="F802" s="258"/>
      <c r="G802" s="258"/>
      <c r="H802" s="258"/>
      <c r="I802" s="258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</row>
    <row r="803" ht="17.25" customHeight="1">
      <c r="A803" s="251"/>
      <c r="B803" s="251"/>
      <c r="C803" s="251"/>
      <c r="D803" s="251"/>
      <c r="E803" s="258"/>
      <c r="F803" s="258"/>
      <c r="G803" s="258"/>
      <c r="H803" s="258"/>
      <c r="I803" s="258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</row>
    <row r="804" ht="17.25" customHeight="1">
      <c r="A804" s="251"/>
      <c r="B804" s="251"/>
      <c r="C804" s="251"/>
      <c r="D804" s="251"/>
      <c r="E804" s="258"/>
      <c r="F804" s="258"/>
      <c r="G804" s="258"/>
      <c r="H804" s="258"/>
      <c r="I804" s="258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</row>
    <row r="805" ht="17.25" customHeight="1">
      <c r="A805" s="251"/>
      <c r="B805" s="251"/>
      <c r="C805" s="251"/>
      <c r="D805" s="251"/>
      <c r="E805" s="258"/>
      <c r="F805" s="258"/>
      <c r="G805" s="258"/>
      <c r="H805" s="258"/>
      <c r="I805" s="258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</row>
    <row r="806" ht="17.25" customHeight="1">
      <c r="A806" s="251"/>
      <c r="B806" s="251"/>
      <c r="C806" s="251"/>
      <c r="D806" s="251"/>
      <c r="E806" s="258"/>
      <c r="F806" s="258"/>
      <c r="G806" s="258"/>
      <c r="H806" s="258"/>
      <c r="I806" s="258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</row>
    <row r="807" ht="17.25" customHeight="1">
      <c r="A807" s="251"/>
      <c r="B807" s="251"/>
      <c r="C807" s="251"/>
      <c r="D807" s="251"/>
      <c r="E807" s="258"/>
      <c r="F807" s="258"/>
      <c r="G807" s="258"/>
      <c r="H807" s="258"/>
      <c r="I807" s="258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</row>
    <row r="808" ht="17.25" customHeight="1">
      <c r="A808" s="251"/>
      <c r="B808" s="251"/>
      <c r="C808" s="251"/>
      <c r="D808" s="251"/>
      <c r="E808" s="258"/>
      <c r="F808" s="258"/>
      <c r="G808" s="258"/>
      <c r="H808" s="258"/>
      <c r="I808" s="258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</row>
    <row r="809" ht="17.25" customHeight="1">
      <c r="A809" s="251"/>
      <c r="B809" s="251"/>
      <c r="C809" s="251"/>
      <c r="D809" s="251"/>
      <c r="E809" s="258"/>
      <c r="F809" s="258"/>
      <c r="G809" s="258"/>
      <c r="H809" s="258"/>
      <c r="I809" s="258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</row>
    <row r="810" ht="17.25" customHeight="1">
      <c r="A810" s="251"/>
      <c r="B810" s="251"/>
      <c r="C810" s="251"/>
      <c r="D810" s="251"/>
      <c r="E810" s="258"/>
      <c r="F810" s="258"/>
      <c r="G810" s="258"/>
      <c r="H810" s="258"/>
      <c r="I810" s="258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</row>
    <row r="811" ht="17.25" customHeight="1">
      <c r="A811" s="251"/>
      <c r="B811" s="251"/>
      <c r="C811" s="251"/>
      <c r="D811" s="251"/>
      <c r="E811" s="258"/>
      <c r="F811" s="258"/>
      <c r="G811" s="258"/>
      <c r="H811" s="258"/>
      <c r="I811" s="258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</row>
    <row r="812" ht="17.25" customHeight="1">
      <c r="A812" s="251"/>
      <c r="B812" s="251"/>
      <c r="C812" s="251"/>
      <c r="D812" s="251"/>
      <c r="E812" s="258"/>
      <c r="F812" s="258"/>
      <c r="G812" s="258"/>
      <c r="H812" s="258"/>
      <c r="I812" s="258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</row>
    <row r="813" ht="17.25" customHeight="1">
      <c r="A813" s="251"/>
      <c r="B813" s="251"/>
      <c r="C813" s="251"/>
      <c r="D813" s="251"/>
      <c r="E813" s="258"/>
      <c r="F813" s="258"/>
      <c r="G813" s="258"/>
      <c r="H813" s="258"/>
      <c r="I813" s="258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</row>
    <row r="814" ht="17.25" customHeight="1">
      <c r="A814" s="251"/>
      <c r="B814" s="251"/>
      <c r="C814" s="251"/>
      <c r="D814" s="251"/>
      <c r="E814" s="258"/>
      <c r="F814" s="258"/>
      <c r="G814" s="258"/>
      <c r="H814" s="258"/>
      <c r="I814" s="258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</row>
    <row r="815" ht="17.25" customHeight="1">
      <c r="A815" s="251"/>
      <c r="B815" s="251"/>
      <c r="C815" s="251"/>
      <c r="D815" s="251"/>
      <c r="E815" s="258"/>
      <c r="F815" s="258"/>
      <c r="G815" s="258"/>
      <c r="H815" s="258"/>
      <c r="I815" s="258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</row>
    <row r="816" ht="17.25" customHeight="1">
      <c r="A816" s="251"/>
      <c r="B816" s="251"/>
      <c r="C816" s="251"/>
      <c r="D816" s="251"/>
      <c r="E816" s="258"/>
      <c r="F816" s="258"/>
      <c r="G816" s="258"/>
      <c r="H816" s="258"/>
      <c r="I816" s="258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</row>
    <row r="817" ht="17.25" customHeight="1">
      <c r="A817" s="251"/>
      <c r="B817" s="251"/>
      <c r="C817" s="251"/>
      <c r="D817" s="251"/>
      <c r="E817" s="258"/>
      <c r="F817" s="258"/>
      <c r="G817" s="258"/>
      <c r="H817" s="258"/>
      <c r="I817" s="258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</row>
    <row r="818" ht="17.25" customHeight="1">
      <c r="A818" s="251"/>
      <c r="B818" s="251"/>
      <c r="C818" s="251"/>
      <c r="D818" s="251"/>
      <c r="E818" s="258"/>
      <c r="F818" s="258"/>
      <c r="G818" s="258"/>
      <c r="H818" s="258"/>
      <c r="I818" s="258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</row>
    <row r="819" ht="17.25" customHeight="1">
      <c r="A819" s="251"/>
      <c r="B819" s="251"/>
      <c r="C819" s="251"/>
      <c r="D819" s="251"/>
      <c r="E819" s="258"/>
      <c r="F819" s="258"/>
      <c r="G819" s="258"/>
      <c r="H819" s="258"/>
      <c r="I819" s="258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</row>
    <row r="820" ht="17.25" customHeight="1">
      <c r="A820" s="251"/>
      <c r="B820" s="251"/>
      <c r="C820" s="251"/>
      <c r="D820" s="251"/>
      <c r="E820" s="258"/>
      <c r="F820" s="258"/>
      <c r="G820" s="258"/>
      <c r="H820" s="258"/>
      <c r="I820" s="258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</row>
    <row r="821" ht="17.25" customHeight="1">
      <c r="A821" s="251"/>
      <c r="B821" s="251"/>
      <c r="C821" s="251"/>
      <c r="D821" s="251"/>
      <c r="E821" s="258"/>
      <c r="F821" s="258"/>
      <c r="G821" s="258"/>
      <c r="H821" s="258"/>
      <c r="I821" s="258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</row>
    <row r="822" ht="17.25" customHeight="1">
      <c r="A822" s="251"/>
      <c r="B822" s="251"/>
      <c r="C822" s="251"/>
      <c r="D822" s="251"/>
      <c r="E822" s="258"/>
      <c r="F822" s="258"/>
      <c r="G822" s="258"/>
      <c r="H822" s="258"/>
      <c r="I822" s="258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</row>
    <row r="823" ht="17.25" customHeight="1">
      <c r="A823" s="251"/>
      <c r="B823" s="251"/>
      <c r="C823" s="251"/>
      <c r="D823" s="251"/>
      <c r="E823" s="258"/>
      <c r="F823" s="258"/>
      <c r="G823" s="258"/>
      <c r="H823" s="258"/>
      <c r="I823" s="258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</row>
    <row r="824" ht="17.25" customHeight="1">
      <c r="A824" s="251"/>
      <c r="B824" s="251"/>
      <c r="C824" s="251"/>
      <c r="D824" s="251"/>
      <c r="E824" s="258"/>
      <c r="F824" s="258"/>
      <c r="G824" s="258"/>
      <c r="H824" s="258"/>
      <c r="I824" s="258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</row>
    <row r="825" ht="17.25" customHeight="1">
      <c r="A825" s="251"/>
      <c r="B825" s="251"/>
      <c r="C825" s="251"/>
      <c r="D825" s="251"/>
      <c r="E825" s="258"/>
      <c r="F825" s="258"/>
      <c r="G825" s="258"/>
      <c r="H825" s="258"/>
      <c r="I825" s="258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</row>
    <row r="826" ht="17.25" customHeight="1">
      <c r="A826" s="251"/>
      <c r="B826" s="251"/>
      <c r="C826" s="251"/>
      <c r="D826" s="251"/>
      <c r="E826" s="258"/>
      <c r="F826" s="258"/>
      <c r="G826" s="258"/>
      <c r="H826" s="258"/>
      <c r="I826" s="258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</row>
    <row r="827" ht="17.25" customHeight="1">
      <c r="A827" s="251"/>
      <c r="B827" s="251"/>
      <c r="C827" s="251"/>
      <c r="D827" s="251"/>
      <c r="E827" s="258"/>
      <c r="F827" s="258"/>
      <c r="G827" s="258"/>
      <c r="H827" s="258"/>
      <c r="I827" s="258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</row>
    <row r="828" ht="17.25" customHeight="1">
      <c r="A828" s="251"/>
      <c r="B828" s="251"/>
      <c r="C828" s="251"/>
      <c r="D828" s="251"/>
      <c r="E828" s="258"/>
      <c r="F828" s="258"/>
      <c r="G828" s="258"/>
      <c r="H828" s="258"/>
      <c r="I828" s="258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</row>
    <row r="829" ht="17.25" customHeight="1">
      <c r="A829" s="251"/>
      <c r="B829" s="251"/>
      <c r="C829" s="251"/>
      <c r="D829" s="251"/>
      <c r="E829" s="258"/>
      <c r="F829" s="258"/>
      <c r="G829" s="258"/>
      <c r="H829" s="258"/>
      <c r="I829" s="258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</row>
    <row r="830" ht="17.25" customHeight="1">
      <c r="A830" s="251"/>
      <c r="B830" s="251"/>
      <c r="C830" s="251"/>
      <c r="D830" s="251"/>
      <c r="E830" s="258"/>
      <c r="F830" s="258"/>
      <c r="G830" s="258"/>
      <c r="H830" s="258"/>
      <c r="I830" s="258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</row>
    <row r="831" ht="17.25" customHeight="1">
      <c r="A831" s="251"/>
      <c r="B831" s="251"/>
      <c r="C831" s="251"/>
      <c r="D831" s="251"/>
      <c r="E831" s="258"/>
      <c r="F831" s="258"/>
      <c r="G831" s="258"/>
      <c r="H831" s="258"/>
      <c r="I831" s="258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</row>
    <row r="832" ht="17.25" customHeight="1">
      <c r="A832" s="251"/>
      <c r="B832" s="251"/>
      <c r="C832" s="251"/>
      <c r="D832" s="251"/>
      <c r="E832" s="258"/>
      <c r="F832" s="258"/>
      <c r="G832" s="258"/>
      <c r="H832" s="258"/>
      <c r="I832" s="258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</row>
    <row r="833" ht="17.25" customHeight="1">
      <c r="A833" s="251"/>
      <c r="B833" s="251"/>
      <c r="C833" s="251"/>
      <c r="D833" s="251"/>
      <c r="E833" s="258"/>
      <c r="F833" s="258"/>
      <c r="G833" s="258"/>
      <c r="H833" s="258"/>
      <c r="I833" s="258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</row>
    <row r="834" ht="17.25" customHeight="1">
      <c r="A834" s="251"/>
      <c r="B834" s="251"/>
      <c r="C834" s="251"/>
      <c r="D834" s="251"/>
      <c r="E834" s="258"/>
      <c r="F834" s="258"/>
      <c r="G834" s="258"/>
      <c r="H834" s="258"/>
      <c r="I834" s="258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</row>
    <row r="835" ht="17.25" customHeight="1">
      <c r="A835" s="251"/>
      <c r="B835" s="251"/>
      <c r="C835" s="251"/>
      <c r="D835" s="251"/>
      <c r="E835" s="258"/>
      <c r="F835" s="258"/>
      <c r="G835" s="258"/>
      <c r="H835" s="258"/>
      <c r="I835" s="258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</row>
    <row r="836" ht="17.25" customHeight="1">
      <c r="A836" s="251"/>
      <c r="B836" s="251"/>
      <c r="C836" s="251"/>
      <c r="D836" s="251"/>
      <c r="E836" s="258"/>
      <c r="F836" s="258"/>
      <c r="G836" s="258"/>
      <c r="H836" s="258"/>
      <c r="I836" s="258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</row>
    <row r="837" ht="17.25" customHeight="1">
      <c r="A837" s="251"/>
      <c r="B837" s="251"/>
      <c r="C837" s="251"/>
      <c r="D837" s="251"/>
      <c r="E837" s="258"/>
      <c r="F837" s="258"/>
      <c r="G837" s="258"/>
      <c r="H837" s="258"/>
      <c r="I837" s="258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</row>
    <row r="838" ht="15.75" customHeight="1">
      <c r="A838" s="251"/>
      <c r="B838" s="251"/>
      <c r="C838" s="251"/>
      <c r="D838" s="251"/>
      <c r="E838" s="258"/>
      <c r="F838" s="258"/>
      <c r="G838" s="258"/>
      <c r="H838" s="258"/>
      <c r="I838" s="258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</row>
    <row r="839" ht="15.75" customHeight="1">
      <c r="A839" s="251"/>
      <c r="B839" s="251"/>
      <c r="C839" s="251"/>
      <c r="D839" s="251"/>
      <c r="E839" s="258"/>
      <c r="F839" s="258"/>
      <c r="G839" s="258"/>
      <c r="H839" s="258"/>
      <c r="I839" s="258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</row>
    <row r="840" ht="15.75" customHeight="1">
      <c r="A840" s="251"/>
      <c r="B840" s="251"/>
      <c r="C840" s="251"/>
      <c r="D840" s="251"/>
      <c r="E840" s="258"/>
      <c r="F840" s="258"/>
      <c r="G840" s="258"/>
      <c r="H840" s="258"/>
      <c r="I840" s="258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</row>
    <row r="841" ht="15.75" customHeight="1">
      <c r="A841" s="251"/>
      <c r="B841" s="251"/>
      <c r="C841" s="251"/>
      <c r="D841" s="251"/>
      <c r="E841" s="258"/>
      <c r="F841" s="258"/>
      <c r="G841" s="258"/>
      <c r="H841" s="258"/>
      <c r="I841" s="258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</row>
    <row r="842" ht="15.75" customHeight="1">
      <c r="A842" s="251"/>
      <c r="B842" s="251"/>
      <c r="C842" s="251"/>
      <c r="D842" s="251"/>
      <c r="E842" s="258"/>
      <c r="F842" s="258"/>
      <c r="G842" s="258"/>
      <c r="H842" s="258"/>
      <c r="I842" s="258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</row>
    <row r="843" ht="15.75" customHeight="1">
      <c r="A843" s="251"/>
      <c r="B843" s="251"/>
      <c r="C843" s="251"/>
      <c r="D843" s="251"/>
      <c r="E843" s="258"/>
      <c r="F843" s="258"/>
      <c r="G843" s="258"/>
      <c r="H843" s="258"/>
      <c r="I843" s="258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</row>
    <row r="844" ht="15.75" customHeight="1">
      <c r="A844" s="251"/>
      <c r="B844" s="251"/>
      <c r="C844" s="251"/>
      <c r="D844" s="251"/>
      <c r="E844" s="258"/>
      <c r="F844" s="258"/>
      <c r="G844" s="258"/>
      <c r="H844" s="258"/>
      <c r="I844" s="258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</row>
    <row r="845" ht="15.75" customHeight="1">
      <c r="A845" s="251"/>
      <c r="B845" s="251"/>
      <c r="C845" s="251"/>
      <c r="D845" s="251"/>
      <c r="E845" s="258"/>
      <c r="F845" s="258"/>
      <c r="G845" s="258"/>
      <c r="H845" s="258"/>
      <c r="I845" s="258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</row>
    <row r="846" ht="15.75" customHeight="1">
      <c r="A846" s="251"/>
      <c r="B846" s="251"/>
      <c r="C846" s="251"/>
      <c r="D846" s="251"/>
      <c r="E846" s="258"/>
      <c r="F846" s="258"/>
      <c r="G846" s="258"/>
      <c r="H846" s="258"/>
      <c r="I846" s="258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</row>
    <row r="847" ht="15.75" customHeight="1">
      <c r="A847" s="251"/>
      <c r="B847" s="251"/>
      <c r="C847" s="251"/>
      <c r="D847" s="251"/>
      <c r="E847" s="258"/>
      <c r="F847" s="258"/>
      <c r="G847" s="258"/>
      <c r="H847" s="258"/>
      <c r="I847" s="258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</row>
    <row r="848" ht="15.75" customHeight="1">
      <c r="A848" s="251"/>
      <c r="B848" s="251"/>
      <c r="C848" s="251"/>
      <c r="D848" s="251"/>
      <c r="E848" s="258"/>
      <c r="F848" s="258"/>
      <c r="G848" s="258"/>
      <c r="H848" s="258"/>
      <c r="I848" s="258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</row>
    <row r="849" ht="15.75" customHeight="1">
      <c r="A849" s="251"/>
      <c r="B849" s="251"/>
      <c r="C849" s="251"/>
      <c r="D849" s="251"/>
      <c r="E849" s="258"/>
      <c r="F849" s="258"/>
      <c r="G849" s="258"/>
      <c r="H849" s="258"/>
      <c r="I849" s="258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</row>
    <row r="850" ht="15.75" customHeight="1">
      <c r="A850" s="251"/>
      <c r="B850" s="251"/>
      <c r="C850" s="251"/>
      <c r="D850" s="251"/>
      <c r="E850" s="258"/>
      <c r="F850" s="258"/>
      <c r="G850" s="258"/>
      <c r="H850" s="258"/>
      <c r="I850" s="258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</row>
    <row r="851" ht="15.75" customHeight="1">
      <c r="A851" s="251"/>
      <c r="B851" s="251"/>
      <c r="C851" s="251"/>
      <c r="D851" s="251"/>
      <c r="E851" s="258"/>
      <c r="F851" s="258"/>
      <c r="G851" s="258"/>
      <c r="H851" s="258"/>
      <c r="I851" s="258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</row>
    <row r="852" ht="15.75" customHeight="1">
      <c r="A852" s="251"/>
      <c r="B852" s="251"/>
      <c r="C852" s="251"/>
      <c r="D852" s="251"/>
      <c r="E852" s="258"/>
      <c r="F852" s="258"/>
      <c r="G852" s="258"/>
      <c r="H852" s="258"/>
      <c r="I852" s="258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</row>
    <row r="853" ht="15.75" customHeight="1">
      <c r="A853" s="251"/>
      <c r="B853" s="251"/>
      <c r="C853" s="251"/>
      <c r="D853" s="251"/>
      <c r="E853" s="258"/>
      <c r="F853" s="258"/>
      <c r="G853" s="258"/>
      <c r="H853" s="258"/>
      <c r="I853" s="258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</row>
    <row r="854" ht="15.75" customHeight="1">
      <c r="A854" s="251"/>
      <c r="B854" s="251"/>
      <c r="C854" s="251"/>
      <c r="D854" s="251"/>
      <c r="E854" s="258"/>
      <c r="F854" s="258"/>
      <c r="G854" s="258"/>
      <c r="H854" s="258"/>
      <c r="I854" s="258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</row>
    <row r="855" ht="15.75" customHeight="1">
      <c r="A855" s="251"/>
      <c r="B855" s="251"/>
      <c r="C855" s="251"/>
      <c r="D855" s="251"/>
      <c r="E855" s="258"/>
      <c r="F855" s="258"/>
      <c r="G855" s="258"/>
      <c r="H855" s="258"/>
      <c r="I855" s="258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</row>
    <row r="856" ht="15.75" customHeight="1">
      <c r="A856" s="251"/>
      <c r="B856" s="251"/>
      <c r="C856" s="251"/>
      <c r="D856" s="251"/>
      <c r="E856" s="258"/>
      <c r="F856" s="258"/>
      <c r="G856" s="258"/>
      <c r="H856" s="258"/>
      <c r="I856" s="258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</row>
    <row r="857" ht="15.75" customHeight="1">
      <c r="A857" s="251"/>
      <c r="B857" s="251"/>
      <c r="C857" s="251"/>
      <c r="D857" s="251"/>
      <c r="E857" s="258"/>
      <c r="F857" s="258"/>
      <c r="G857" s="258"/>
      <c r="H857" s="258"/>
      <c r="I857" s="258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</row>
    <row r="858" ht="15.75" customHeight="1">
      <c r="A858" s="251"/>
      <c r="B858" s="251"/>
      <c r="C858" s="251"/>
      <c r="D858" s="251"/>
      <c r="E858" s="258"/>
      <c r="F858" s="258"/>
      <c r="G858" s="258"/>
      <c r="H858" s="258"/>
      <c r="I858" s="258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</row>
    <row r="859" ht="15.75" customHeight="1">
      <c r="A859" s="251"/>
      <c r="B859" s="251"/>
      <c r="C859" s="251"/>
      <c r="D859" s="251"/>
      <c r="E859" s="258"/>
      <c r="F859" s="258"/>
      <c r="G859" s="258"/>
      <c r="H859" s="258"/>
      <c r="I859" s="258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</row>
    <row r="860" ht="15.75" customHeight="1">
      <c r="A860" s="251"/>
      <c r="B860" s="251"/>
      <c r="C860" s="251"/>
      <c r="D860" s="251"/>
      <c r="E860" s="258"/>
      <c r="F860" s="258"/>
      <c r="G860" s="258"/>
      <c r="H860" s="258"/>
      <c r="I860" s="258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</row>
    <row r="861" ht="15.75" customHeight="1">
      <c r="A861" s="251"/>
      <c r="B861" s="251"/>
      <c r="C861" s="251"/>
      <c r="D861" s="251"/>
      <c r="E861" s="258"/>
      <c r="F861" s="258"/>
      <c r="G861" s="258"/>
      <c r="H861" s="258"/>
      <c r="I861" s="258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</row>
    <row r="862" ht="15.75" customHeight="1">
      <c r="A862" s="251"/>
      <c r="B862" s="251"/>
      <c r="C862" s="251"/>
      <c r="D862" s="251"/>
      <c r="E862" s="258"/>
      <c r="F862" s="258"/>
      <c r="G862" s="258"/>
      <c r="H862" s="258"/>
      <c r="I862" s="258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</row>
    <row r="863" ht="15.75" customHeight="1">
      <c r="A863" s="251"/>
      <c r="B863" s="251"/>
      <c r="C863" s="251"/>
      <c r="D863" s="251"/>
      <c r="E863" s="258"/>
      <c r="F863" s="258"/>
      <c r="G863" s="258"/>
      <c r="H863" s="258"/>
      <c r="I863" s="258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</row>
    <row r="864" ht="15.75" customHeight="1">
      <c r="A864" s="251"/>
      <c r="B864" s="251"/>
      <c r="C864" s="251"/>
      <c r="D864" s="251"/>
      <c r="E864" s="258"/>
      <c r="F864" s="258"/>
      <c r="G864" s="258"/>
      <c r="H864" s="258"/>
      <c r="I864" s="258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</row>
    <row r="865" ht="15.75" customHeight="1">
      <c r="A865" s="251"/>
      <c r="B865" s="251"/>
      <c r="C865" s="251"/>
      <c r="D865" s="251"/>
      <c r="E865" s="258"/>
      <c r="F865" s="258"/>
      <c r="G865" s="258"/>
      <c r="H865" s="258"/>
      <c r="I865" s="258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</row>
    <row r="866" ht="15.75" customHeight="1">
      <c r="A866" s="251"/>
      <c r="B866" s="251"/>
      <c r="C866" s="251"/>
      <c r="D866" s="251"/>
      <c r="E866" s="258"/>
      <c r="F866" s="258"/>
      <c r="G866" s="258"/>
      <c r="H866" s="258"/>
      <c r="I866" s="258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</row>
    <row r="867" ht="15.75" customHeight="1">
      <c r="A867" s="251"/>
      <c r="B867" s="251"/>
      <c r="C867" s="251"/>
      <c r="D867" s="251"/>
      <c r="E867" s="258"/>
      <c r="F867" s="258"/>
      <c r="G867" s="258"/>
      <c r="H867" s="258"/>
      <c r="I867" s="258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</row>
    <row r="868" ht="15.75" customHeight="1">
      <c r="A868" s="251"/>
      <c r="B868" s="251"/>
      <c r="C868" s="251"/>
      <c r="D868" s="251"/>
      <c r="E868" s="258"/>
      <c r="F868" s="258"/>
      <c r="G868" s="258"/>
      <c r="H868" s="258"/>
      <c r="I868" s="258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</row>
    <row r="869" ht="15.75" customHeight="1">
      <c r="A869" s="251"/>
      <c r="B869" s="251"/>
      <c r="C869" s="251"/>
      <c r="D869" s="251"/>
      <c r="E869" s="258"/>
      <c r="F869" s="258"/>
      <c r="G869" s="258"/>
      <c r="H869" s="258"/>
      <c r="I869" s="258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</row>
    <row r="870" ht="15.75" customHeight="1">
      <c r="A870" s="251"/>
      <c r="B870" s="251"/>
      <c r="C870" s="251"/>
      <c r="D870" s="251"/>
      <c r="E870" s="258"/>
      <c r="F870" s="258"/>
      <c r="G870" s="258"/>
      <c r="H870" s="258"/>
      <c r="I870" s="258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</row>
    <row r="871" ht="15.75" customHeight="1">
      <c r="A871" s="251"/>
      <c r="B871" s="251"/>
      <c r="C871" s="251"/>
      <c r="D871" s="251"/>
      <c r="E871" s="258"/>
      <c r="F871" s="258"/>
      <c r="G871" s="258"/>
      <c r="H871" s="258"/>
      <c r="I871" s="258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</row>
    <row r="872" ht="15.75" customHeight="1">
      <c r="A872" s="251"/>
      <c r="B872" s="251"/>
      <c r="C872" s="251"/>
      <c r="D872" s="251"/>
      <c r="E872" s="258"/>
      <c r="F872" s="258"/>
      <c r="G872" s="258"/>
      <c r="H872" s="258"/>
      <c r="I872" s="258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</row>
    <row r="873" ht="15.75" customHeight="1">
      <c r="A873" s="251"/>
      <c r="B873" s="251"/>
      <c r="C873" s="251"/>
      <c r="D873" s="251"/>
      <c r="E873" s="258"/>
      <c r="F873" s="258"/>
      <c r="G873" s="258"/>
      <c r="H873" s="258"/>
      <c r="I873" s="258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</row>
    <row r="874" ht="15.75" customHeight="1">
      <c r="A874" s="251"/>
      <c r="B874" s="251"/>
      <c r="C874" s="251"/>
      <c r="D874" s="251"/>
      <c r="E874" s="258"/>
      <c r="F874" s="258"/>
      <c r="G874" s="258"/>
      <c r="H874" s="258"/>
      <c r="I874" s="258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</row>
    <row r="875" ht="15.75" customHeight="1">
      <c r="A875" s="251"/>
      <c r="B875" s="251"/>
      <c r="C875" s="251"/>
      <c r="D875" s="251"/>
      <c r="E875" s="258"/>
      <c r="F875" s="258"/>
      <c r="G875" s="258"/>
      <c r="H875" s="258"/>
      <c r="I875" s="258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</row>
    <row r="876" ht="15.75" customHeight="1">
      <c r="A876" s="251"/>
      <c r="B876" s="251"/>
      <c r="C876" s="251"/>
      <c r="D876" s="251"/>
      <c r="E876" s="258"/>
      <c r="F876" s="258"/>
      <c r="G876" s="258"/>
      <c r="H876" s="258"/>
      <c r="I876" s="258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</row>
    <row r="877" ht="15.75" customHeight="1">
      <c r="A877" s="251"/>
      <c r="B877" s="251"/>
      <c r="C877" s="251"/>
      <c r="D877" s="251"/>
      <c r="E877" s="258"/>
      <c r="F877" s="258"/>
      <c r="G877" s="258"/>
      <c r="H877" s="258"/>
      <c r="I877" s="258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</row>
    <row r="878" ht="15.75" customHeight="1">
      <c r="A878" s="251"/>
      <c r="B878" s="251"/>
      <c r="C878" s="251"/>
      <c r="D878" s="251"/>
      <c r="E878" s="258"/>
      <c r="F878" s="258"/>
      <c r="G878" s="258"/>
      <c r="H878" s="258"/>
      <c r="I878" s="258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</row>
    <row r="879" ht="15.75" customHeight="1">
      <c r="A879" s="251"/>
      <c r="B879" s="251"/>
      <c r="C879" s="251"/>
      <c r="D879" s="251"/>
      <c r="E879" s="258"/>
      <c r="F879" s="258"/>
      <c r="G879" s="258"/>
      <c r="H879" s="258"/>
      <c r="I879" s="258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</row>
    <row r="880" ht="15.75" customHeight="1">
      <c r="A880" s="251"/>
      <c r="B880" s="251"/>
      <c r="C880" s="251"/>
      <c r="D880" s="251"/>
      <c r="E880" s="258"/>
      <c r="F880" s="258"/>
      <c r="G880" s="258"/>
      <c r="H880" s="258"/>
      <c r="I880" s="258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</row>
    <row r="881" ht="15.75" customHeight="1">
      <c r="A881" s="251"/>
      <c r="B881" s="251"/>
      <c r="C881" s="251"/>
      <c r="D881" s="251"/>
      <c r="E881" s="258"/>
      <c r="F881" s="258"/>
      <c r="G881" s="258"/>
      <c r="H881" s="258"/>
      <c r="I881" s="258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</row>
    <row r="882" ht="15.75" customHeight="1">
      <c r="A882" s="251"/>
      <c r="B882" s="251"/>
      <c r="C882" s="251"/>
      <c r="D882" s="251"/>
      <c r="E882" s="258"/>
      <c r="F882" s="258"/>
      <c r="G882" s="258"/>
      <c r="H882" s="258"/>
      <c r="I882" s="258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</row>
    <row r="883" ht="15.75" customHeight="1">
      <c r="A883" s="251"/>
      <c r="B883" s="251"/>
      <c r="C883" s="251"/>
      <c r="D883" s="251"/>
      <c r="E883" s="258"/>
      <c r="F883" s="258"/>
      <c r="G883" s="258"/>
      <c r="H883" s="258"/>
      <c r="I883" s="258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</row>
    <row r="884" ht="15.75" customHeight="1">
      <c r="A884" s="251"/>
      <c r="B884" s="251"/>
      <c r="C884" s="251"/>
      <c r="D884" s="251"/>
      <c r="E884" s="258"/>
      <c r="F884" s="258"/>
      <c r="G884" s="258"/>
      <c r="H884" s="258"/>
      <c r="I884" s="258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</row>
    <row r="885" ht="15.75" customHeight="1">
      <c r="A885" s="251"/>
      <c r="B885" s="251"/>
      <c r="C885" s="251"/>
      <c r="D885" s="251"/>
      <c r="E885" s="258"/>
      <c r="F885" s="258"/>
      <c r="G885" s="258"/>
      <c r="H885" s="258"/>
      <c r="I885" s="258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</row>
    <row r="886" ht="15.75" customHeight="1">
      <c r="A886" s="251"/>
      <c r="B886" s="251"/>
      <c r="C886" s="251"/>
      <c r="D886" s="251"/>
      <c r="E886" s="258"/>
      <c r="F886" s="258"/>
      <c r="G886" s="258"/>
      <c r="H886" s="258"/>
      <c r="I886" s="258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</row>
    <row r="887" ht="15.75" customHeight="1">
      <c r="A887" s="251"/>
      <c r="B887" s="251"/>
      <c r="C887" s="251"/>
      <c r="D887" s="251"/>
      <c r="E887" s="258"/>
      <c r="F887" s="258"/>
      <c r="G887" s="258"/>
      <c r="H887" s="258"/>
      <c r="I887" s="258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</row>
    <row r="888" ht="15.75" customHeight="1">
      <c r="A888" s="251"/>
      <c r="B888" s="251"/>
      <c r="C888" s="251"/>
      <c r="D888" s="251"/>
      <c r="E888" s="258"/>
      <c r="F888" s="258"/>
      <c r="G888" s="258"/>
      <c r="H888" s="258"/>
      <c r="I888" s="258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</row>
    <row r="889" ht="15.75" customHeight="1">
      <c r="A889" s="251"/>
      <c r="B889" s="251"/>
      <c r="C889" s="251"/>
      <c r="D889" s="251"/>
      <c r="E889" s="258"/>
      <c r="F889" s="258"/>
      <c r="G889" s="258"/>
      <c r="H889" s="258"/>
      <c r="I889" s="258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</row>
    <row r="890" ht="15.75" customHeight="1">
      <c r="A890" s="251"/>
      <c r="B890" s="251"/>
      <c r="C890" s="251"/>
      <c r="D890" s="251"/>
      <c r="E890" s="258"/>
      <c r="F890" s="258"/>
      <c r="G890" s="258"/>
      <c r="H890" s="258"/>
      <c r="I890" s="258"/>
      <c r="J890" s="251"/>
      <c r="K890" s="251"/>
      <c r="L890" s="251"/>
      <c r="M890" s="251"/>
      <c r="N890" s="251"/>
      <c r="O890" s="251"/>
      <c r="P890" s="251"/>
      <c r="Q890" s="251"/>
      <c r="R890" s="251"/>
      <c r="S890" s="251"/>
      <c r="T890" s="251"/>
      <c r="U890" s="251"/>
      <c r="V890" s="251"/>
      <c r="W890" s="251"/>
      <c r="X890" s="251"/>
      <c r="Y890" s="251"/>
      <c r="Z890" s="251"/>
    </row>
    <row r="891" ht="15.75" customHeight="1">
      <c r="A891" s="251"/>
      <c r="B891" s="251"/>
      <c r="C891" s="251"/>
      <c r="D891" s="251"/>
      <c r="E891" s="258"/>
      <c r="F891" s="258"/>
      <c r="G891" s="258"/>
      <c r="H891" s="258"/>
      <c r="I891" s="258"/>
      <c r="J891" s="251"/>
      <c r="K891" s="251"/>
      <c r="L891" s="251"/>
      <c r="M891" s="251"/>
      <c r="N891" s="251"/>
      <c r="O891" s="251"/>
      <c r="P891" s="251"/>
      <c r="Q891" s="251"/>
      <c r="R891" s="251"/>
      <c r="S891" s="251"/>
      <c r="T891" s="251"/>
      <c r="U891" s="251"/>
      <c r="V891" s="251"/>
      <c r="W891" s="251"/>
      <c r="X891" s="251"/>
      <c r="Y891" s="251"/>
      <c r="Z891" s="251"/>
    </row>
    <row r="892" ht="15.75" customHeight="1">
      <c r="A892" s="251"/>
      <c r="B892" s="251"/>
      <c r="C892" s="251"/>
      <c r="D892" s="251"/>
      <c r="E892" s="258"/>
      <c r="F892" s="258"/>
      <c r="G892" s="258"/>
      <c r="H892" s="258"/>
      <c r="I892" s="258"/>
      <c r="J892" s="251"/>
      <c r="K892" s="251"/>
      <c r="L892" s="251"/>
      <c r="M892" s="251"/>
      <c r="N892" s="251"/>
      <c r="O892" s="251"/>
      <c r="P892" s="251"/>
      <c r="Q892" s="251"/>
      <c r="R892" s="251"/>
      <c r="S892" s="251"/>
      <c r="T892" s="251"/>
      <c r="U892" s="251"/>
      <c r="V892" s="251"/>
      <c r="W892" s="251"/>
      <c r="X892" s="251"/>
      <c r="Y892" s="251"/>
      <c r="Z892" s="251"/>
    </row>
    <row r="893" ht="15.75" customHeight="1">
      <c r="A893" s="251"/>
      <c r="B893" s="251"/>
      <c r="C893" s="251"/>
      <c r="D893" s="251"/>
      <c r="E893" s="258"/>
      <c r="F893" s="258"/>
      <c r="G893" s="258"/>
      <c r="H893" s="258"/>
      <c r="I893" s="258"/>
      <c r="J893" s="251"/>
      <c r="K893" s="251"/>
      <c r="L893" s="251"/>
      <c r="M893" s="251"/>
      <c r="N893" s="251"/>
      <c r="O893" s="251"/>
      <c r="P893" s="251"/>
      <c r="Q893" s="251"/>
      <c r="R893" s="251"/>
      <c r="S893" s="251"/>
      <c r="T893" s="251"/>
      <c r="U893" s="251"/>
      <c r="V893" s="251"/>
      <c r="W893" s="251"/>
      <c r="X893" s="251"/>
      <c r="Y893" s="251"/>
      <c r="Z893" s="251"/>
    </row>
    <row r="894" ht="15.75" customHeight="1">
      <c r="A894" s="251"/>
      <c r="B894" s="251"/>
      <c r="C894" s="251"/>
      <c r="D894" s="251"/>
      <c r="E894" s="258"/>
      <c r="F894" s="258"/>
      <c r="G894" s="258"/>
      <c r="H894" s="258"/>
      <c r="I894" s="258"/>
      <c r="J894" s="251"/>
      <c r="K894" s="251"/>
      <c r="L894" s="251"/>
      <c r="M894" s="251"/>
      <c r="N894" s="251"/>
      <c r="O894" s="251"/>
      <c r="P894" s="251"/>
      <c r="Q894" s="251"/>
      <c r="R894" s="251"/>
      <c r="S894" s="251"/>
      <c r="T894" s="251"/>
      <c r="U894" s="251"/>
      <c r="V894" s="251"/>
      <c r="W894" s="251"/>
      <c r="X894" s="251"/>
      <c r="Y894" s="251"/>
      <c r="Z894" s="251"/>
    </row>
    <row r="895" ht="15.75" customHeight="1">
      <c r="A895" s="251"/>
      <c r="B895" s="251"/>
      <c r="C895" s="251"/>
      <c r="D895" s="251"/>
      <c r="E895" s="258"/>
      <c r="F895" s="258"/>
      <c r="G895" s="258"/>
      <c r="H895" s="258"/>
      <c r="I895" s="258"/>
      <c r="J895" s="251"/>
      <c r="K895" s="251"/>
      <c r="L895" s="251"/>
      <c r="M895" s="251"/>
      <c r="N895" s="251"/>
      <c r="O895" s="251"/>
      <c r="P895" s="251"/>
      <c r="Q895" s="251"/>
      <c r="R895" s="251"/>
      <c r="S895" s="251"/>
      <c r="T895" s="251"/>
      <c r="U895" s="251"/>
      <c r="V895" s="251"/>
      <c r="W895" s="251"/>
      <c r="X895" s="251"/>
      <c r="Y895" s="251"/>
      <c r="Z895" s="251"/>
    </row>
    <row r="896" ht="15.75" customHeight="1">
      <c r="A896" s="251"/>
      <c r="B896" s="251"/>
      <c r="C896" s="251"/>
      <c r="D896" s="251"/>
      <c r="E896" s="258"/>
      <c r="F896" s="258"/>
      <c r="G896" s="258"/>
      <c r="H896" s="258"/>
      <c r="I896" s="258"/>
      <c r="J896" s="251"/>
      <c r="K896" s="251"/>
      <c r="L896" s="251"/>
      <c r="M896" s="251"/>
      <c r="N896" s="251"/>
      <c r="O896" s="251"/>
      <c r="P896" s="251"/>
      <c r="Q896" s="251"/>
      <c r="R896" s="251"/>
      <c r="S896" s="251"/>
      <c r="T896" s="251"/>
      <c r="U896" s="251"/>
      <c r="V896" s="251"/>
      <c r="W896" s="251"/>
      <c r="X896" s="251"/>
      <c r="Y896" s="251"/>
      <c r="Z896" s="251"/>
    </row>
    <row r="897" ht="15.75" customHeight="1">
      <c r="A897" s="251"/>
      <c r="B897" s="251"/>
      <c r="C897" s="251"/>
      <c r="D897" s="251"/>
      <c r="E897" s="258"/>
      <c r="F897" s="258"/>
      <c r="G897" s="258"/>
      <c r="H897" s="258"/>
      <c r="I897" s="258"/>
      <c r="J897" s="251"/>
      <c r="K897" s="251"/>
      <c r="L897" s="251"/>
      <c r="M897" s="251"/>
      <c r="N897" s="251"/>
      <c r="O897" s="251"/>
      <c r="P897" s="251"/>
      <c r="Q897" s="251"/>
      <c r="R897" s="251"/>
      <c r="S897" s="251"/>
      <c r="T897" s="251"/>
      <c r="U897" s="251"/>
      <c r="V897" s="251"/>
      <c r="W897" s="251"/>
      <c r="X897" s="251"/>
      <c r="Y897" s="251"/>
      <c r="Z897" s="251"/>
    </row>
    <row r="898" ht="15.75" customHeight="1">
      <c r="A898" s="251"/>
      <c r="B898" s="251"/>
      <c r="C898" s="251"/>
      <c r="D898" s="251"/>
      <c r="E898" s="258"/>
      <c r="F898" s="258"/>
      <c r="G898" s="258"/>
      <c r="H898" s="258"/>
      <c r="I898" s="258"/>
      <c r="J898" s="251"/>
      <c r="K898" s="251"/>
      <c r="L898" s="251"/>
      <c r="M898" s="251"/>
      <c r="N898" s="251"/>
      <c r="O898" s="251"/>
      <c r="P898" s="251"/>
      <c r="Q898" s="251"/>
      <c r="R898" s="251"/>
      <c r="S898" s="251"/>
      <c r="T898" s="251"/>
      <c r="U898" s="251"/>
      <c r="V898" s="251"/>
      <c r="W898" s="251"/>
      <c r="X898" s="251"/>
      <c r="Y898" s="251"/>
      <c r="Z898" s="251"/>
    </row>
    <row r="899" ht="15.75" customHeight="1">
      <c r="A899" s="251"/>
      <c r="B899" s="251"/>
      <c r="C899" s="251"/>
      <c r="D899" s="251"/>
      <c r="E899" s="258"/>
      <c r="F899" s="258"/>
      <c r="G899" s="258"/>
      <c r="H899" s="258"/>
      <c r="I899" s="258"/>
      <c r="J899" s="251"/>
      <c r="K899" s="251"/>
      <c r="L899" s="251"/>
      <c r="M899" s="251"/>
      <c r="N899" s="251"/>
      <c r="O899" s="251"/>
      <c r="P899" s="251"/>
      <c r="Q899" s="251"/>
      <c r="R899" s="251"/>
      <c r="S899" s="251"/>
      <c r="T899" s="251"/>
      <c r="U899" s="251"/>
      <c r="V899" s="251"/>
      <c r="W899" s="251"/>
      <c r="X899" s="251"/>
      <c r="Y899" s="251"/>
      <c r="Z899" s="251"/>
    </row>
    <row r="900" ht="15.75" customHeight="1">
      <c r="A900" s="251"/>
      <c r="B900" s="251"/>
      <c r="C900" s="251"/>
      <c r="D900" s="251"/>
      <c r="E900" s="258"/>
      <c r="F900" s="258"/>
      <c r="G900" s="258"/>
      <c r="H900" s="258"/>
      <c r="I900" s="258"/>
      <c r="J900" s="251"/>
      <c r="K900" s="251"/>
      <c r="L900" s="251"/>
      <c r="M900" s="251"/>
      <c r="N900" s="251"/>
      <c r="O900" s="251"/>
      <c r="P900" s="251"/>
      <c r="Q900" s="251"/>
      <c r="R900" s="251"/>
      <c r="S900" s="251"/>
      <c r="T900" s="251"/>
      <c r="U900" s="251"/>
      <c r="V900" s="251"/>
      <c r="W900" s="251"/>
      <c r="X900" s="251"/>
      <c r="Y900" s="251"/>
      <c r="Z900" s="251"/>
    </row>
    <row r="901" ht="15.75" customHeight="1">
      <c r="A901" s="251"/>
      <c r="B901" s="251"/>
      <c r="C901" s="251"/>
      <c r="D901" s="251"/>
      <c r="E901" s="258"/>
      <c r="F901" s="258"/>
      <c r="G901" s="258"/>
      <c r="H901" s="258"/>
      <c r="I901" s="258"/>
      <c r="J901" s="251"/>
      <c r="K901" s="251"/>
      <c r="L901" s="251"/>
      <c r="M901" s="251"/>
      <c r="N901" s="251"/>
      <c r="O901" s="251"/>
      <c r="P901" s="251"/>
      <c r="Q901" s="251"/>
      <c r="R901" s="251"/>
      <c r="S901" s="251"/>
      <c r="T901" s="251"/>
      <c r="U901" s="251"/>
      <c r="V901" s="251"/>
      <c r="W901" s="251"/>
      <c r="X901" s="251"/>
      <c r="Y901" s="251"/>
      <c r="Z901" s="251"/>
    </row>
    <row r="902" ht="15.75" customHeight="1">
      <c r="A902" s="251"/>
      <c r="B902" s="251"/>
      <c r="C902" s="251"/>
      <c r="D902" s="251"/>
      <c r="E902" s="258"/>
      <c r="F902" s="258"/>
      <c r="G902" s="258"/>
      <c r="H902" s="258"/>
      <c r="I902" s="258"/>
      <c r="J902" s="251"/>
      <c r="K902" s="251"/>
      <c r="L902" s="251"/>
      <c r="M902" s="251"/>
      <c r="N902" s="251"/>
      <c r="O902" s="251"/>
      <c r="P902" s="251"/>
      <c r="Q902" s="251"/>
      <c r="R902" s="251"/>
      <c r="S902" s="251"/>
      <c r="T902" s="251"/>
      <c r="U902" s="251"/>
      <c r="V902" s="251"/>
      <c r="W902" s="251"/>
      <c r="X902" s="251"/>
      <c r="Y902" s="251"/>
      <c r="Z902" s="251"/>
    </row>
    <row r="903" ht="15.75" customHeight="1">
      <c r="A903" s="251"/>
      <c r="B903" s="251"/>
      <c r="C903" s="251"/>
      <c r="D903" s="251"/>
      <c r="E903" s="258"/>
      <c r="F903" s="258"/>
      <c r="G903" s="258"/>
      <c r="H903" s="258"/>
      <c r="I903" s="258"/>
      <c r="J903" s="251"/>
      <c r="K903" s="251"/>
      <c r="L903" s="251"/>
      <c r="M903" s="251"/>
      <c r="N903" s="251"/>
      <c r="O903" s="251"/>
      <c r="P903" s="251"/>
      <c r="Q903" s="251"/>
      <c r="R903" s="251"/>
      <c r="S903" s="251"/>
      <c r="T903" s="251"/>
      <c r="U903" s="251"/>
      <c r="V903" s="251"/>
      <c r="W903" s="251"/>
      <c r="X903" s="251"/>
      <c r="Y903" s="251"/>
      <c r="Z903" s="251"/>
    </row>
    <row r="904" ht="15.75" customHeight="1">
      <c r="A904" s="251"/>
      <c r="B904" s="251"/>
      <c r="C904" s="251"/>
      <c r="D904" s="251"/>
      <c r="E904" s="258"/>
      <c r="F904" s="258"/>
      <c r="G904" s="258"/>
      <c r="H904" s="258"/>
      <c r="I904" s="258"/>
      <c r="J904" s="251"/>
      <c r="K904" s="251"/>
      <c r="L904" s="251"/>
      <c r="M904" s="251"/>
      <c r="N904" s="251"/>
      <c r="O904" s="251"/>
      <c r="P904" s="251"/>
      <c r="Q904" s="251"/>
      <c r="R904" s="251"/>
      <c r="S904" s="251"/>
      <c r="T904" s="251"/>
      <c r="U904" s="251"/>
      <c r="V904" s="251"/>
      <c r="W904" s="251"/>
      <c r="X904" s="251"/>
      <c r="Y904" s="251"/>
      <c r="Z904" s="251"/>
    </row>
    <row r="905" ht="15.75" customHeight="1">
      <c r="A905" s="251"/>
      <c r="B905" s="251"/>
      <c r="C905" s="251"/>
      <c r="D905" s="251"/>
      <c r="E905" s="258"/>
      <c r="F905" s="258"/>
      <c r="G905" s="258"/>
      <c r="H905" s="258"/>
      <c r="I905" s="258"/>
      <c r="J905" s="251"/>
      <c r="K905" s="251"/>
      <c r="L905" s="251"/>
      <c r="M905" s="251"/>
      <c r="N905" s="251"/>
      <c r="O905" s="251"/>
      <c r="P905" s="251"/>
      <c r="Q905" s="251"/>
      <c r="R905" s="251"/>
      <c r="S905" s="251"/>
      <c r="T905" s="251"/>
      <c r="U905" s="251"/>
      <c r="V905" s="251"/>
      <c r="W905" s="251"/>
      <c r="X905" s="251"/>
      <c r="Y905" s="251"/>
      <c r="Z905" s="251"/>
    </row>
    <row r="906" ht="15.75" customHeight="1">
      <c r="A906" s="251"/>
      <c r="B906" s="251"/>
      <c r="C906" s="251"/>
      <c r="D906" s="251"/>
      <c r="E906" s="258"/>
      <c r="F906" s="258"/>
      <c r="G906" s="258"/>
      <c r="H906" s="258"/>
      <c r="I906" s="258"/>
      <c r="J906" s="251"/>
      <c r="K906" s="251"/>
      <c r="L906" s="251"/>
      <c r="M906" s="251"/>
      <c r="N906" s="251"/>
      <c r="O906" s="251"/>
      <c r="P906" s="251"/>
      <c r="Q906" s="251"/>
      <c r="R906" s="251"/>
      <c r="S906" s="251"/>
      <c r="T906" s="251"/>
      <c r="U906" s="251"/>
      <c r="V906" s="251"/>
      <c r="W906" s="251"/>
      <c r="X906" s="251"/>
      <c r="Y906" s="251"/>
      <c r="Z906" s="251"/>
    </row>
    <row r="907" ht="15.75" customHeight="1">
      <c r="A907" s="251"/>
      <c r="B907" s="251"/>
      <c r="C907" s="251"/>
      <c r="D907" s="251"/>
      <c r="E907" s="258"/>
      <c r="F907" s="258"/>
      <c r="G907" s="258"/>
      <c r="H907" s="258"/>
      <c r="I907" s="258"/>
      <c r="J907" s="251"/>
      <c r="K907" s="251"/>
      <c r="L907" s="251"/>
      <c r="M907" s="251"/>
      <c r="N907" s="251"/>
      <c r="O907" s="251"/>
      <c r="P907" s="251"/>
      <c r="Q907" s="251"/>
      <c r="R907" s="251"/>
      <c r="S907" s="251"/>
      <c r="T907" s="251"/>
      <c r="U907" s="251"/>
      <c r="V907" s="251"/>
      <c r="W907" s="251"/>
      <c r="X907" s="251"/>
      <c r="Y907" s="251"/>
      <c r="Z907" s="251"/>
    </row>
    <row r="908" ht="15.75" customHeight="1">
      <c r="A908" s="251"/>
      <c r="B908" s="251"/>
      <c r="C908" s="251"/>
      <c r="D908" s="251"/>
      <c r="E908" s="258"/>
      <c r="F908" s="258"/>
      <c r="G908" s="258"/>
      <c r="H908" s="258"/>
      <c r="I908" s="258"/>
      <c r="J908" s="251"/>
      <c r="K908" s="251"/>
      <c r="L908" s="251"/>
      <c r="M908" s="251"/>
      <c r="N908" s="251"/>
      <c r="O908" s="251"/>
      <c r="P908" s="251"/>
      <c r="Q908" s="251"/>
      <c r="R908" s="251"/>
      <c r="S908" s="251"/>
      <c r="T908" s="251"/>
      <c r="U908" s="251"/>
      <c r="V908" s="251"/>
      <c r="W908" s="251"/>
      <c r="X908" s="251"/>
      <c r="Y908" s="251"/>
      <c r="Z908" s="251"/>
    </row>
    <row r="909" ht="15.75" customHeight="1">
      <c r="A909" s="251"/>
      <c r="B909" s="251"/>
      <c r="C909" s="251"/>
      <c r="D909" s="251"/>
      <c r="E909" s="258"/>
      <c r="F909" s="258"/>
      <c r="G909" s="258"/>
      <c r="H909" s="258"/>
      <c r="I909" s="258"/>
      <c r="J909" s="251"/>
      <c r="K909" s="251"/>
      <c r="L909" s="251"/>
      <c r="M909" s="251"/>
      <c r="N909" s="251"/>
      <c r="O909" s="251"/>
      <c r="P909" s="251"/>
      <c r="Q909" s="251"/>
      <c r="R909" s="251"/>
      <c r="S909" s="251"/>
      <c r="T909" s="251"/>
      <c r="U909" s="251"/>
      <c r="V909" s="251"/>
      <c r="W909" s="251"/>
      <c r="X909" s="251"/>
      <c r="Y909" s="251"/>
      <c r="Z909" s="251"/>
    </row>
    <row r="910" ht="15.75" customHeight="1">
      <c r="A910" s="251"/>
      <c r="B910" s="251"/>
      <c r="C910" s="251"/>
      <c r="D910" s="251"/>
      <c r="E910" s="258"/>
      <c r="F910" s="258"/>
      <c r="G910" s="258"/>
      <c r="H910" s="258"/>
      <c r="I910" s="258"/>
      <c r="J910" s="251"/>
      <c r="K910" s="251"/>
      <c r="L910" s="251"/>
      <c r="M910" s="251"/>
      <c r="N910" s="251"/>
      <c r="O910" s="251"/>
      <c r="P910" s="251"/>
      <c r="Q910" s="251"/>
      <c r="R910" s="251"/>
      <c r="S910" s="251"/>
      <c r="T910" s="251"/>
      <c r="U910" s="251"/>
      <c r="V910" s="251"/>
      <c r="W910" s="251"/>
      <c r="X910" s="251"/>
      <c r="Y910" s="251"/>
      <c r="Z910" s="251"/>
    </row>
    <row r="911" ht="15.75" customHeight="1">
      <c r="A911" s="251"/>
      <c r="B911" s="251"/>
      <c r="C911" s="251"/>
      <c r="D911" s="251"/>
      <c r="E911" s="258"/>
      <c r="F911" s="258"/>
      <c r="G911" s="258"/>
      <c r="H911" s="258"/>
      <c r="I911" s="258"/>
      <c r="J911" s="251"/>
      <c r="K911" s="251"/>
      <c r="L911" s="251"/>
      <c r="M911" s="251"/>
      <c r="N911" s="251"/>
      <c r="O911" s="251"/>
      <c r="P911" s="251"/>
      <c r="Q911" s="251"/>
      <c r="R911" s="251"/>
      <c r="S911" s="251"/>
      <c r="T911" s="251"/>
      <c r="U911" s="251"/>
      <c r="V911" s="251"/>
      <c r="W911" s="251"/>
      <c r="X911" s="251"/>
      <c r="Y911" s="251"/>
      <c r="Z911" s="251"/>
    </row>
    <row r="912" ht="15.75" customHeight="1">
      <c r="A912" s="251"/>
      <c r="B912" s="251"/>
      <c r="C912" s="251"/>
      <c r="D912" s="251"/>
      <c r="E912" s="258"/>
      <c r="F912" s="258"/>
      <c r="G912" s="258"/>
      <c r="H912" s="258"/>
      <c r="I912" s="258"/>
      <c r="J912" s="251"/>
      <c r="K912" s="251"/>
      <c r="L912" s="251"/>
      <c r="M912" s="251"/>
      <c r="N912" s="251"/>
      <c r="O912" s="251"/>
      <c r="P912" s="251"/>
      <c r="Q912" s="251"/>
      <c r="R912" s="251"/>
      <c r="S912" s="251"/>
      <c r="T912" s="251"/>
      <c r="U912" s="251"/>
      <c r="V912" s="251"/>
      <c r="W912" s="251"/>
      <c r="X912" s="251"/>
      <c r="Y912" s="251"/>
      <c r="Z912" s="251"/>
    </row>
    <row r="913" ht="15.75" customHeight="1">
      <c r="A913" s="251"/>
      <c r="B913" s="251"/>
      <c r="C913" s="251"/>
      <c r="D913" s="251"/>
      <c r="E913" s="258"/>
      <c r="F913" s="258"/>
      <c r="G913" s="258"/>
      <c r="H913" s="258"/>
      <c r="I913" s="258"/>
      <c r="J913" s="251"/>
      <c r="K913" s="251"/>
      <c r="L913" s="251"/>
      <c r="M913" s="251"/>
      <c r="N913" s="251"/>
      <c r="O913" s="251"/>
      <c r="P913" s="251"/>
      <c r="Q913" s="251"/>
      <c r="R913" s="251"/>
      <c r="S913" s="251"/>
      <c r="T913" s="251"/>
      <c r="U913" s="251"/>
      <c r="V913" s="251"/>
      <c r="W913" s="251"/>
      <c r="X913" s="251"/>
      <c r="Y913" s="251"/>
      <c r="Z913" s="251"/>
    </row>
    <row r="914" ht="15.75" customHeight="1">
      <c r="A914" s="251"/>
      <c r="B914" s="251"/>
      <c r="C914" s="251"/>
      <c r="D914" s="251"/>
      <c r="E914" s="258"/>
      <c r="F914" s="258"/>
      <c r="G914" s="258"/>
      <c r="H914" s="258"/>
      <c r="I914" s="258"/>
      <c r="J914" s="251"/>
      <c r="K914" s="251"/>
      <c r="L914" s="251"/>
      <c r="M914" s="251"/>
      <c r="N914" s="251"/>
      <c r="O914" s="251"/>
      <c r="P914" s="251"/>
      <c r="Q914" s="251"/>
      <c r="R914" s="251"/>
      <c r="S914" s="251"/>
      <c r="T914" s="251"/>
      <c r="U914" s="251"/>
      <c r="V914" s="251"/>
      <c r="W914" s="251"/>
      <c r="X914" s="251"/>
      <c r="Y914" s="251"/>
      <c r="Z914" s="251"/>
    </row>
    <row r="915" ht="15.75" customHeight="1">
      <c r="A915" s="251"/>
      <c r="B915" s="251"/>
      <c r="C915" s="251"/>
      <c r="D915" s="251"/>
      <c r="E915" s="258"/>
      <c r="F915" s="258"/>
      <c r="G915" s="258"/>
      <c r="H915" s="258"/>
      <c r="I915" s="258"/>
      <c r="J915" s="251"/>
      <c r="K915" s="251"/>
      <c r="L915" s="251"/>
      <c r="M915" s="251"/>
      <c r="N915" s="251"/>
      <c r="O915" s="251"/>
      <c r="P915" s="251"/>
      <c r="Q915" s="251"/>
      <c r="R915" s="251"/>
      <c r="S915" s="251"/>
      <c r="T915" s="251"/>
      <c r="U915" s="251"/>
      <c r="V915" s="251"/>
      <c r="W915" s="251"/>
      <c r="X915" s="251"/>
      <c r="Y915" s="251"/>
      <c r="Z915" s="251"/>
    </row>
    <row r="916" ht="15.75" customHeight="1">
      <c r="A916" s="251"/>
      <c r="B916" s="251"/>
      <c r="C916" s="251"/>
      <c r="D916" s="251"/>
      <c r="E916" s="258"/>
      <c r="F916" s="258"/>
      <c r="G916" s="258"/>
      <c r="H916" s="258"/>
      <c r="I916" s="258"/>
      <c r="J916" s="251"/>
      <c r="K916" s="251"/>
      <c r="L916" s="251"/>
      <c r="M916" s="251"/>
      <c r="N916" s="251"/>
      <c r="O916" s="251"/>
      <c r="P916" s="251"/>
      <c r="Q916" s="251"/>
      <c r="R916" s="251"/>
      <c r="S916" s="251"/>
      <c r="T916" s="251"/>
      <c r="U916" s="251"/>
      <c r="V916" s="251"/>
      <c r="W916" s="251"/>
      <c r="X916" s="251"/>
      <c r="Y916" s="251"/>
      <c r="Z916" s="251"/>
    </row>
    <row r="917" ht="15.75" customHeight="1">
      <c r="A917" s="251"/>
      <c r="B917" s="251"/>
      <c r="C917" s="251"/>
      <c r="D917" s="251"/>
      <c r="E917" s="258"/>
      <c r="F917" s="258"/>
      <c r="G917" s="258"/>
      <c r="H917" s="258"/>
      <c r="I917" s="258"/>
      <c r="J917" s="251"/>
      <c r="K917" s="251"/>
      <c r="L917" s="251"/>
      <c r="M917" s="251"/>
      <c r="N917" s="251"/>
      <c r="O917" s="251"/>
      <c r="P917" s="251"/>
      <c r="Q917" s="251"/>
      <c r="R917" s="251"/>
      <c r="S917" s="251"/>
      <c r="T917" s="251"/>
      <c r="U917" s="251"/>
      <c r="V917" s="251"/>
      <c r="W917" s="251"/>
      <c r="X917" s="251"/>
      <c r="Y917" s="251"/>
      <c r="Z917" s="251"/>
    </row>
    <row r="918" ht="15.75" customHeight="1">
      <c r="A918" s="251"/>
      <c r="B918" s="251"/>
      <c r="C918" s="251"/>
      <c r="D918" s="251"/>
      <c r="E918" s="258"/>
      <c r="F918" s="258"/>
      <c r="G918" s="258"/>
      <c r="H918" s="258"/>
      <c r="I918" s="258"/>
      <c r="J918" s="251"/>
      <c r="K918" s="251"/>
      <c r="L918" s="251"/>
      <c r="M918" s="251"/>
      <c r="N918" s="251"/>
      <c r="O918" s="251"/>
      <c r="P918" s="251"/>
      <c r="Q918" s="251"/>
      <c r="R918" s="251"/>
      <c r="S918" s="251"/>
      <c r="T918" s="251"/>
      <c r="U918" s="251"/>
      <c r="V918" s="251"/>
      <c r="W918" s="251"/>
      <c r="X918" s="251"/>
      <c r="Y918" s="251"/>
      <c r="Z918" s="251"/>
    </row>
    <row r="919" ht="15.75" customHeight="1">
      <c r="A919" s="251"/>
      <c r="B919" s="251"/>
      <c r="C919" s="251"/>
      <c r="D919" s="251"/>
      <c r="E919" s="258"/>
      <c r="F919" s="258"/>
      <c r="G919" s="258"/>
      <c r="H919" s="258"/>
      <c r="I919" s="258"/>
      <c r="J919" s="251"/>
      <c r="K919" s="251"/>
      <c r="L919" s="251"/>
      <c r="M919" s="251"/>
      <c r="N919" s="251"/>
      <c r="O919" s="251"/>
      <c r="P919" s="251"/>
      <c r="Q919" s="251"/>
      <c r="R919" s="251"/>
      <c r="S919" s="251"/>
      <c r="T919" s="251"/>
      <c r="U919" s="251"/>
      <c r="V919" s="251"/>
      <c r="W919" s="251"/>
      <c r="X919" s="251"/>
      <c r="Y919" s="251"/>
      <c r="Z919" s="251"/>
    </row>
    <row r="920" ht="15.75" customHeight="1">
      <c r="A920" s="251"/>
      <c r="B920" s="251"/>
      <c r="C920" s="251"/>
      <c r="D920" s="251"/>
      <c r="E920" s="258"/>
      <c r="F920" s="258"/>
      <c r="G920" s="258"/>
      <c r="H920" s="258"/>
      <c r="I920" s="258"/>
      <c r="J920" s="251"/>
      <c r="K920" s="251"/>
      <c r="L920" s="251"/>
      <c r="M920" s="251"/>
      <c r="N920" s="251"/>
      <c r="O920" s="251"/>
      <c r="P920" s="251"/>
      <c r="Q920" s="251"/>
      <c r="R920" s="251"/>
      <c r="S920" s="251"/>
      <c r="T920" s="251"/>
      <c r="U920" s="251"/>
      <c r="V920" s="251"/>
      <c r="W920" s="251"/>
      <c r="X920" s="251"/>
      <c r="Y920" s="251"/>
      <c r="Z920" s="251"/>
    </row>
    <row r="921" ht="15.75" customHeight="1">
      <c r="A921" s="251"/>
      <c r="B921" s="251"/>
      <c r="C921" s="251"/>
      <c r="D921" s="251"/>
      <c r="E921" s="258"/>
      <c r="F921" s="258"/>
      <c r="G921" s="258"/>
      <c r="H921" s="258"/>
      <c r="I921" s="258"/>
      <c r="J921" s="251"/>
      <c r="K921" s="251"/>
      <c r="L921" s="251"/>
      <c r="M921" s="251"/>
      <c r="N921" s="251"/>
      <c r="O921" s="251"/>
      <c r="P921" s="251"/>
      <c r="Q921" s="251"/>
      <c r="R921" s="251"/>
      <c r="S921" s="251"/>
      <c r="T921" s="251"/>
      <c r="U921" s="251"/>
      <c r="V921" s="251"/>
      <c r="W921" s="251"/>
      <c r="X921" s="251"/>
      <c r="Y921" s="251"/>
      <c r="Z921" s="251"/>
    </row>
    <row r="922" ht="15.75" customHeight="1">
      <c r="A922" s="251"/>
      <c r="B922" s="251"/>
      <c r="C922" s="251"/>
      <c r="D922" s="251"/>
      <c r="E922" s="258"/>
      <c r="F922" s="258"/>
      <c r="G922" s="258"/>
      <c r="H922" s="258"/>
      <c r="I922" s="258"/>
      <c r="J922" s="251"/>
      <c r="K922" s="251"/>
      <c r="L922" s="251"/>
      <c r="M922" s="251"/>
      <c r="N922" s="251"/>
      <c r="O922" s="251"/>
      <c r="P922" s="251"/>
      <c r="Q922" s="251"/>
      <c r="R922" s="251"/>
      <c r="S922" s="251"/>
      <c r="T922" s="251"/>
      <c r="U922" s="251"/>
      <c r="V922" s="251"/>
      <c r="W922" s="251"/>
      <c r="X922" s="251"/>
      <c r="Y922" s="251"/>
      <c r="Z922" s="251"/>
    </row>
    <row r="923" ht="15.75" customHeight="1">
      <c r="A923" s="251"/>
      <c r="B923" s="251"/>
      <c r="C923" s="251"/>
      <c r="D923" s="251"/>
      <c r="E923" s="258"/>
      <c r="F923" s="258"/>
      <c r="G923" s="258"/>
      <c r="H923" s="258"/>
      <c r="I923" s="258"/>
      <c r="J923" s="251"/>
      <c r="K923" s="251"/>
      <c r="L923" s="251"/>
      <c r="M923" s="251"/>
      <c r="N923" s="251"/>
      <c r="O923" s="251"/>
      <c r="P923" s="251"/>
      <c r="Q923" s="251"/>
      <c r="R923" s="251"/>
      <c r="S923" s="251"/>
      <c r="T923" s="251"/>
      <c r="U923" s="251"/>
      <c r="V923" s="251"/>
      <c r="W923" s="251"/>
      <c r="X923" s="251"/>
      <c r="Y923" s="251"/>
      <c r="Z923" s="251"/>
    </row>
    <row r="924" ht="15.75" customHeight="1">
      <c r="A924" s="251"/>
      <c r="B924" s="251"/>
      <c r="C924" s="251"/>
      <c r="D924" s="251"/>
      <c r="E924" s="258"/>
      <c r="F924" s="258"/>
      <c r="G924" s="258"/>
      <c r="H924" s="258"/>
      <c r="I924" s="258"/>
      <c r="J924" s="251"/>
      <c r="K924" s="251"/>
      <c r="L924" s="251"/>
      <c r="M924" s="251"/>
      <c r="N924" s="251"/>
      <c r="O924" s="251"/>
      <c r="P924" s="251"/>
      <c r="Q924" s="251"/>
      <c r="R924" s="251"/>
      <c r="S924" s="251"/>
      <c r="T924" s="251"/>
      <c r="U924" s="251"/>
      <c r="V924" s="251"/>
      <c r="W924" s="251"/>
      <c r="X924" s="251"/>
      <c r="Y924" s="251"/>
      <c r="Z924" s="251"/>
    </row>
    <row r="925" ht="15.75" customHeight="1">
      <c r="A925" s="251"/>
      <c r="B925" s="251"/>
      <c r="C925" s="251"/>
      <c r="D925" s="251"/>
      <c r="E925" s="258"/>
      <c r="F925" s="258"/>
      <c r="G925" s="258"/>
      <c r="H925" s="258"/>
      <c r="I925" s="258"/>
      <c r="J925" s="251"/>
      <c r="K925" s="251"/>
      <c r="L925" s="251"/>
      <c r="M925" s="251"/>
      <c r="N925" s="251"/>
      <c r="O925" s="251"/>
      <c r="P925" s="251"/>
      <c r="Q925" s="251"/>
      <c r="R925" s="251"/>
      <c r="S925" s="251"/>
      <c r="T925" s="251"/>
      <c r="U925" s="251"/>
      <c r="V925" s="251"/>
      <c r="W925" s="251"/>
      <c r="X925" s="251"/>
      <c r="Y925" s="251"/>
      <c r="Z925" s="251"/>
    </row>
    <row r="926" ht="15.75" customHeight="1">
      <c r="A926" s="251"/>
      <c r="B926" s="251"/>
      <c r="C926" s="251"/>
      <c r="D926" s="251"/>
      <c r="E926" s="258"/>
      <c r="F926" s="258"/>
      <c r="G926" s="258"/>
      <c r="H926" s="258"/>
      <c r="I926" s="258"/>
      <c r="J926" s="251"/>
      <c r="K926" s="251"/>
      <c r="L926" s="251"/>
      <c r="M926" s="251"/>
      <c r="N926" s="251"/>
      <c r="O926" s="251"/>
      <c r="P926" s="251"/>
      <c r="Q926" s="251"/>
      <c r="R926" s="251"/>
      <c r="S926" s="251"/>
      <c r="T926" s="251"/>
      <c r="U926" s="251"/>
      <c r="V926" s="251"/>
      <c r="W926" s="251"/>
      <c r="X926" s="251"/>
      <c r="Y926" s="251"/>
      <c r="Z926" s="251"/>
    </row>
    <row r="927" ht="15.75" customHeight="1">
      <c r="A927" s="251"/>
      <c r="B927" s="251"/>
      <c r="C927" s="251"/>
      <c r="D927" s="251"/>
      <c r="E927" s="258"/>
      <c r="F927" s="258"/>
      <c r="G927" s="258"/>
      <c r="H927" s="258"/>
      <c r="I927" s="258"/>
      <c r="J927" s="251"/>
      <c r="K927" s="251"/>
      <c r="L927" s="251"/>
      <c r="M927" s="251"/>
      <c r="N927" s="251"/>
      <c r="O927" s="251"/>
      <c r="P927" s="251"/>
      <c r="Q927" s="251"/>
      <c r="R927" s="251"/>
      <c r="S927" s="251"/>
      <c r="T927" s="251"/>
      <c r="U927" s="251"/>
      <c r="V927" s="251"/>
      <c r="W927" s="251"/>
      <c r="X927" s="251"/>
      <c r="Y927" s="251"/>
      <c r="Z927" s="251"/>
    </row>
    <row r="928" ht="15.75" customHeight="1">
      <c r="A928" s="251"/>
      <c r="B928" s="251"/>
      <c r="C928" s="251"/>
      <c r="D928" s="251"/>
      <c r="E928" s="258"/>
      <c r="F928" s="258"/>
      <c r="G928" s="258"/>
      <c r="H928" s="258"/>
      <c r="I928" s="258"/>
      <c r="J928" s="251"/>
      <c r="K928" s="251"/>
      <c r="L928" s="251"/>
      <c r="M928" s="251"/>
      <c r="N928" s="251"/>
      <c r="O928" s="251"/>
      <c r="P928" s="251"/>
      <c r="Q928" s="251"/>
      <c r="R928" s="251"/>
      <c r="S928" s="251"/>
      <c r="T928" s="251"/>
      <c r="U928" s="251"/>
      <c r="V928" s="251"/>
      <c r="W928" s="251"/>
      <c r="X928" s="251"/>
      <c r="Y928" s="251"/>
      <c r="Z928" s="251"/>
    </row>
    <row r="929" ht="15.75" customHeight="1">
      <c r="A929" s="251"/>
      <c r="B929" s="251"/>
      <c r="C929" s="251"/>
      <c r="D929" s="251"/>
      <c r="E929" s="258"/>
      <c r="F929" s="258"/>
      <c r="G929" s="258"/>
      <c r="H929" s="258"/>
      <c r="I929" s="258"/>
      <c r="J929" s="251"/>
      <c r="K929" s="251"/>
      <c r="L929" s="251"/>
      <c r="M929" s="251"/>
      <c r="N929" s="251"/>
      <c r="O929" s="251"/>
      <c r="P929" s="251"/>
      <c r="Q929" s="251"/>
      <c r="R929" s="251"/>
      <c r="S929" s="251"/>
      <c r="T929" s="251"/>
      <c r="U929" s="251"/>
      <c r="V929" s="251"/>
      <c r="W929" s="251"/>
      <c r="X929" s="251"/>
      <c r="Y929" s="251"/>
      <c r="Z929" s="251"/>
    </row>
    <row r="930" ht="15.75" customHeight="1">
      <c r="A930" s="251"/>
      <c r="B930" s="251"/>
      <c r="C930" s="251"/>
      <c r="D930" s="251"/>
      <c r="E930" s="258"/>
      <c r="F930" s="258"/>
      <c r="G930" s="258"/>
      <c r="H930" s="258"/>
      <c r="I930" s="258"/>
      <c r="J930" s="251"/>
      <c r="K930" s="251"/>
      <c r="L930" s="251"/>
      <c r="M930" s="251"/>
      <c r="N930" s="251"/>
      <c r="O930" s="251"/>
      <c r="P930" s="251"/>
      <c r="Q930" s="251"/>
      <c r="R930" s="251"/>
      <c r="S930" s="251"/>
      <c r="T930" s="251"/>
      <c r="U930" s="251"/>
      <c r="V930" s="251"/>
      <c r="W930" s="251"/>
      <c r="X930" s="251"/>
      <c r="Y930" s="251"/>
      <c r="Z930" s="251"/>
    </row>
    <row r="931" ht="15.75" customHeight="1">
      <c r="A931" s="251"/>
      <c r="B931" s="251"/>
      <c r="C931" s="251"/>
      <c r="D931" s="251"/>
      <c r="E931" s="258"/>
      <c r="F931" s="258"/>
      <c r="G931" s="258"/>
      <c r="H931" s="258"/>
      <c r="I931" s="258"/>
      <c r="J931" s="251"/>
      <c r="K931" s="251"/>
      <c r="L931" s="251"/>
      <c r="M931" s="251"/>
      <c r="N931" s="251"/>
      <c r="O931" s="251"/>
      <c r="P931" s="251"/>
      <c r="Q931" s="251"/>
      <c r="R931" s="251"/>
      <c r="S931" s="251"/>
      <c r="T931" s="251"/>
      <c r="U931" s="251"/>
      <c r="V931" s="251"/>
      <c r="W931" s="251"/>
      <c r="X931" s="251"/>
      <c r="Y931" s="251"/>
      <c r="Z931" s="251"/>
    </row>
    <row r="932" ht="15.75" customHeight="1">
      <c r="A932" s="251"/>
      <c r="B932" s="251"/>
      <c r="C932" s="251"/>
      <c r="D932" s="251"/>
      <c r="E932" s="258"/>
      <c r="F932" s="258"/>
      <c r="G932" s="258"/>
      <c r="H932" s="258"/>
      <c r="I932" s="258"/>
      <c r="J932" s="251"/>
      <c r="K932" s="251"/>
      <c r="L932" s="251"/>
      <c r="M932" s="251"/>
      <c r="N932" s="251"/>
      <c r="O932" s="251"/>
      <c r="P932" s="251"/>
      <c r="Q932" s="251"/>
      <c r="R932" s="251"/>
      <c r="S932" s="251"/>
      <c r="T932" s="251"/>
      <c r="U932" s="251"/>
      <c r="V932" s="251"/>
      <c r="W932" s="251"/>
      <c r="X932" s="251"/>
      <c r="Y932" s="251"/>
      <c r="Z932" s="251"/>
    </row>
    <row r="933" ht="15.75" customHeight="1">
      <c r="A933" s="251"/>
      <c r="B933" s="251"/>
      <c r="C933" s="251"/>
      <c r="D933" s="251"/>
      <c r="E933" s="258"/>
      <c r="F933" s="258"/>
      <c r="G933" s="258"/>
      <c r="H933" s="258"/>
      <c r="I933" s="258"/>
      <c r="J933" s="251"/>
      <c r="K933" s="251"/>
      <c r="L933" s="251"/>
      <c r="M933" s="251"/>
      <c r="N933" s="251"/>
      <c r="O933" s="251"/>
      <c r="P933" s="251"/>
      <c r="Q933" s="251"/>
      <c r="R933" s="251"/>
      <c r="S933" s="251"/>
      <c r="T933" s="251"/>
      <c r="U933" s="251"/>
      <c r="V933" s="251"/>
      <c r="W933" s="251"/>
      <c r="X933" s="251"/>
      <c r="Y933" s="251"/>
      <c r="Z933" s="251"/>
    </row>
    <row r="934" ht="15.75" customHeight="1">
      <c r="A934" s="251"/>
      <c r="B934" s="251"/>
      <c r="C934" s="251"/>
      <c r="D934" s="251"/>
      <c r="E934" s="258"/>
      <c r="F934" s="258"/>
      <c r="G934" s="258"/>
      <c r="H934" s="258"/>
      <c r="I934" s="258"/>
      <c r="J934" s="251"/>
      <c r="K934" s="251"/>
      <c r="L934" s="251"/>
      <c r="M934" s="251"/>
      <c r="N934" s="251"/>
      <c r="O934" s="251"/>
      <c r="P934" s="251"/>
      <c r="Q934" s="251"/>
      <c r="R934" s="251"/>
      <c r="S934" s="251"/>
      <c r="T934" s="251"/>
      <c r="U934" s="251"/>
      <c r="V934" s="251"/>
      <c r="W934" s="251"/>
      <c r="X934" s="251"/>
      <c r="Y934" s="251"/>
      <c r="Z934" s="251"/>
    </row>
    <row r="935" ht="15.75" customHeight="1">
      <c r="A935" s="251"/>
      <c r="B935" s="251"/>
      <c r="C935" s="251"/>
      <c r="D935" s="251"/>
      <c r="E935" s="258"/>
      <c r="F935" s="258"/>
      <c r="G935" s="258"/>
      <c r="H935" s="258"/>
      <c r="I935" s="258"/>
      <c r="J935" s="251"/>
      <c r="K935" s="251"/>
      <c r="L935" s="251"/>
      <c r="M935" s="251"/>
      <c r="N935" s="251"/>
      <c r="O935" s="251"/>
      <c r="P935" s="251"/>
      <c r="Q935" s="251"/>
      <c r="R935" s="251"/>
      <c r="S935" s="251"/>
      <c r="T935" s="251"/>
      <c r="U935" s="251"/>
      <c r="V935" s="251"/>
      <c r="W935" s="251"/>
      <c r="X935" s="251"/>
      <c r="Y935" s="251"/>
      <c r="Z935" s="251"/>
    </row>
    <row r="936" ht="15.75" customHeight="1">
      <c r="A936" s="251"/>
      <c r="B936" s="251"/>
      <c r="C936" s="251"/>
      <c r="D936" s="251"/>
      <c r="E936" s="258"/>
      <c r="F936" s="258"/>
      <c r="G936" s="258"/>
      <c r="H936" s="258"/>
      <c r="I936" s="258"/>
      <c r="J936" s="251"/>
      <c r="K936" s="251"/>
      <c r="L936" s="251"/>
      <c r="M936" s="251"/>
      <c r="N936" s="251"/>
      <c r="O936" s="251"/>
      <c r="P936" s="251"/>
      <c r="Q936" s="251"/>
      <c r="R936" s="251"/>
      <c r="S936" s="251"/>
      <c r="T936" s="251"/>
      <c r="U936" s="251"/>
      <c r="V936" s="251"/>
      <c r="W936" s="251"/>
      <c r="X936" s="251"/>
      <c r="Y936" s="251"/>
      <c r="Z936" s="251"/>
    </row>
    <row r="937" ht="15.75" customHeight="1">
      <c r="A937" s="251"/>
      <c r="B937" s="251"/>
      <c r="C937" s="251"/>
      <c r="D937" s="251"/>
      <c r="E937" s="258"/>
      <c r="F937" s="258"/>
      <c r="G937" s="258"/>
      <c r="H937" s="258"/>
      <c r="I937" s="258"/>
      <c r="J937" s="251"/>
      <c r="K937" s="251"/>
      <c r="L937" s="251"/>
      <c r="M937" s="251"/>
      <c r="N937" s="251"/>
      <c r="O937" s="251"/>
      <c r="P937" s="251"/>
      <c r="Q937" s="251"/>
      <c r="R937" s="251"/>
      <c r="S937" s="251"/>
      <c r="T937" s="251"/>
      <c r="U937" s="251"/>
      <c r="V937" s="251"/>
      <c r="W937" s="251"/>
      <c r="X937" s="251"/>
      <c r="Y937" s="251"/>
      <c r="Z937" s="251"/>
    </row>
    <row r="938" ht="15.75" customHeight="1">
      <c r="A938" s="251"/>
      <c r="B938" s="251"/>
      <c r="C938" s="251"/>
      <c r="D938" s="251"/>
      <c r="E938" s="258"/>
      <c r="F938" s="258"/>
      <c r="G938" s="258"/>
      <c r="H938" s="258"/>
      <c r="I938" s="258"/>
      <c r="J938" s="251"/>
      <c r="K938" s="251"/>
      <c r="L938" s="251"/>
      <c r="M938" s="251"/>
      <c r="N938" s="251"/>
      <c r="O938" s="251"/>
      <c r="P938" s="251"/>
      <c r="Q938" s="251"/>
      <c r="R938" s="251"/>
      <c r="S938" s="251"/>
      <c r="T938" s="251"/>
      <c r="U938" s="251"/>
      <c r="V938" s="251"/>
      <c r="W938" s="251"/>
      <c r="X938" s="251"/>
      <c r="Y938" s="251"/>
      <c r="Z938" s="251"/>
    </row>
    <row r="939" ht="15.75" customHeight="1">
      <c r="A939" s="251"/>
      <c r="B939" s="251"/>
      <c r="C939" s="251"/>
      <c r="D939" s="251"/>
      <c r="E939" s="258"/>
      <c r="F939" s="258"/>
      <c r="G939" s="258"/>
      <c r="H939" s="258"/>
      <c r="I939" s="258"/>
      <c r="J939" s="251"/>
      <c r="K939" s="251"/>
      <c r="L939" s="251"/>
      <c r="M939" s="251"/>
      <c r="N939" s="251"/>
      <c r="O939" s="251"/>
      <c r="P939" s="251"/>
      <c r="Q939" s="251"/>
      <c r="R939" s="251"/>
      <c r="S939" s="251"/>
      <c r="T939" s="251"/>
      <c r="U939" s="251"/>
      <c r="V939" s="251"/>
      <c r="W939" s="251"/>
      <c r="X939" s="251"/>
      <c r="Y939" s="251"/>
      <c r="Z939" s="251"/>
    </row>
    <row r="940" ht="15.75" customHeight="1">
      <c r="A940" s="251"/>
      <c r="B940" s="251"/>
      <c r="C940" s="251"/>
      <c r="D940" s="251"/>
      <c r="E940" s="258"/>
      <c r="F940" s="258"/>
      <c r="G940" s="258"/>
      <c r="H940" s="258"/>
      <c r="I940" s="258"/>
      <c r="J940" s="251"/>
      <c r="K940" s="251"/>
      <c r="L940" s="251"/>
      <c r="M940" s="251"/>
      <c r="N940" s="251"/>
      <c r="O940" s="251"/>
      <c r="P940" s="251"/>
      <c r="Q940" s="251"/>
      <c r="R940" s="251"/>
      <c r="S940" s="251"/>
      <c r="T940" s="251"/>
      <c r="U940" s="251"/>
      <c r="V940" s="251"/>
      <c r="W940" s="251"/>
      <c r="X940" s="251"/>
      <c r="Y940" s="251"/>
      <c r="Z940" s="251"/>
    </row>
    <row r="941" ht="15.75" customHeight="1">
      <c r="A941" s="251"/>
      <c r="B941" s="251"/>
      <c r="C941" s="251"/>
      <c r="D941" s="251"/>
      <c r="E941" s="258"/>
      <c r="F941" s="258"/>
      <c r="G941" s="258"/>
      <c r="H941" s="258"/>
      <c r="I941" s="258"/>
      <c r="J941" s="251"/>
      <c r="K941" s="251"/>
      <c r="L941" s="251"/>
      <c r="M941" s="251"/>
      <c r="N941" s="251"/>
      <c r="O941" s="251"/>
      <c r="P941" s="251"/>
      <c r="Q941" s="251"/>
      <c r="R941" s="251"/>
      <c r="S941" s="251"/>
      <c r="T941" s="251"/>
      <c r="U941" s="251"/>
      <c r="V941" s="251"/>
      <c r="W941" s="251"/>
      <c r="X941" s="251"/>
      <c r="Y941" s="251"/>
      <c r="Z941" s="251"/>
    </row>
    <row r="942" ht="15.75" customHeight="1">
      <c r="A942" s="251"/>
      <c r="B942" s="251"/>
      <c r="C942" s="251"/>
      <c r="D942" s="251"/>
      <c r="E942" s="258"/>
      <c r="F942" s="258"/>
      <c r="G942" s="258"/>
      <c r="H942" s="258"/>
      <c r="I942" s="258"/>
      <c r="J942" s="251"/>
      <c r="K942" s="251"/>
      <c r="L942" s="251"/>
      <c r="M942" s="251"/>
      <c r="N942" s="251"/>
      <c r="O942" s="251"/>
      <c r="P942" s="251"/>
      <c r="Q942" s="251"/>
      <c r="R942" s="251"/>
      <c r="S942" s="251"/>
      <c r="T942" s="251"/>
      <c r="U942" s="251"/>
      <c r="V942" s="251"/>
      <c r="W942" s="251"/>
      <c r="X942" s="251"/>
      <c r="Y942" s="251"/>
      <c r="Z942" s="251"/>
    </row>
    <row r="943" ht="15.75" customHeight="1">
      <c r="A943" s="251"/>
      <c r="B943" s="251"/>
      <c r="C943" s="251"/>
      <c r="D943" s="251"/>
      <c r="E943" s="258"/>
      <c r="F943" s="258"/>
      <c r="G943" s="258"/>
      <c r="H943" s="258"/>
      <c r="I943" s="258"/>
      <c r="J943" s="251"/>
      <c r="K943" s="251"/>
      <c r="L943" s="251"/>
      <c r="M943" s="251"/>
      <c r="N943" s="251"/>
      <c r="O943" s="251"/>
      <c r="P943" s="251"/>
      <c r="Q943" s="251"/>
      <c r="R943" s="251"/>
      <c r="S943" s="251"/>
      <c r="T943" s="251"/>
      <c r="U943" s="251"/>
      <c r="V943" s="251"/>
      <c r="W943" s="251"/>
      <c r="X943" s="251"/>
      <c r="Y943" s="251"/>
      <c r="Z943" s="251"/>
    </row>
    <row r="944" ht="15.75" customHeight="1">
      <c r="A944" s="251"/>
      <c r="B944" s="251"/>
      <c r="C944" s="251"/>
      <c r="D944" s="251"/>
      <c r="E944" s="258"/>
      <c r="F944" s="258"/>
      <c r="G944" s="258"/>
      <c r="H944" s="258"/>
      <c r="I944" s="258"/>
      <c r="J944" s="251"/>
      <c r="K944" s="251"/>
      <c r="L944" s="251"/>
      <c r="M944" s="251"/>
      <c r="N944" s="251"/>
      <c r="O944" s="251"/>
      <c r="P944" s="251"/>
      <c r="Q944" s="251"/>
      <c r="R944" s="251"/>
      <c r="S944" s="251"/>
      <c r="T944" s="251"/>
      <c r="U944" s="251"/>
      <c r="V944" s="251"/>
      <c r="W944" s="251"/>
      <c r="X944" s="251"/>
      <c r="Y944" s="251"/>
      <c r="Z944" s="251"/>
    </row>
    <row r="945" ht="15.75" customHeight="1">
      <c r="A945" s="251"/>
      <c r="B945" s="251"/>
      <c r="C945" s="251"/>
      <c r="D945" s="251"/>
      <c r="E945" s="258"/>
      <c r="F945" s="258"/>
      <c r="G945" s="258"/>
      <c r="H945" s="258"/>
      <c r="I945" s="258"/>
      <c r="J945" s="251"/>
      <c r="K945" s="251"/>
      <c r="L945" s="251"/>
      <c r="M945" s="251"/>
      <c r="N945" s="251"/>
      <c r="O945" s="251"/>
      <c r="P945" s="251"/>
      <c r="Q945" s="251"/>
      <c r="R945" s="251"/>
      <c r="S945" s="251"/>
      <c r="T945" s="251"/>
      <c r="U945" s="251"/>
      <c r="V945" s="251"/>
      <c r="W945" s="251"/>
      <c r="X945" s="251"/>
      <c r="Y945" s="251"/>
      <c r="Z945" s="251"/>
    </row>
    <row r="946" ht="15.75" customHeight="1">
      <c r="A946" s="251"/>
      <c r="B946" s="251"/>
      <c r="C946" s="251"/>
      <c r="D946" s="251"/>
      <c r="E946" s="258"/>
      <c r="F946" s="258"/>
      <c r="G946" s="258"/>
      <c r="H946" s="258"/>
      <c r="I946" s="258"/>
      <c r="J946" s="251"/>
      <c r="K946" s="251"/>
      <c r="L946" s="251"/>
      <c r="M946" s="251"/>
      <c r="N946" s="251"/>
      <c r="O946" s="251"/>
      <c r="P946" s="251"/>
      <c r="Q946" s="251"/>
      <c r="R946" s="251"/>
      <c r="S946" s="251"/>
      <c r="T946" s="251"/>
      <c r="U946" s="251"/>
      <c r="V946" s="251"/>
      <c r="W946" s="251"/>
      <c r="X946" s="251"/>
      <c r="Y946" s="251"/>
      <c r="Z946" s="251"/>
    </row>
    <row r="947" ht="15.75" customHeight="1">
      <c r="A947" s="251"/>
      <c r="B947" s="251"/>
      <c r="C947" s="251"/>
      <c r="D947" s="251"/>
      <c r="E947" s="258"/>
      <c r="F947" s="258"/>
      <c r="G947" s="258"/>
      <c r="H947" s="258"/>
      <c r="I947" s="258"/>
      <c r="J947" s="251"/>
      <c r="K947" s="251"/>
      <c r="L947" s="251"/>
      <c r="M947" s="251"/>
      <c r="N947" s="251"/>
      <c r="O947" s="251"/>
      <c r="P947" s="251"/>
      <c r="Q947" s="251"/>
      <c r="R947" s="251"/>
      <c r="S947" s="251"/>
      <c r="T947" s="251"/>
      <c r="U947" s="251"/>
      <c r="V947" s="251"/>
      <c r="W947" s="251"/>
      <c r="X947" s="251"/>
      <c r="Y947" s="251"/>
      <c r="Z947" s="251"/>
    </row>
    <row r="948" ht="15.75" customHeight="1">
      <c r="A948" s="251"/>
      <c r="B948" s="251"/>
      <c r="C948" s="251"/>
      <c r="D948" s="251"/>
      <c r="E948" s="258"/>
      <c r="F948" s="258"/>
      <c r="G948" s="258"/>
      <c r="H948" s="258"/>
      <c r="I948" s="258"/>
      <c r="J948" s="251"/>
      <c r="K948" s="251"/>
      <c r="L948" s="251"/>
      <c r="M948" s="251"/>
      <c r="N948" s="251"/>
      <c r="O948" s="251"/>
      <c r="P948" s="251"/>
      <c r="Q948" s="251"/>
      <c r="R948" s="251"/>
      <c r="S948" s="251"/>
      <c r="T948" s="251"/>
      <c r="U948" s="251"/>
      <c r="V948" s="251"/>
      <c r="W948" s="251"/>
      <c r="X948" s="251"/>
      <c r="Y948" s="251"/>
      <c r="Z948" s="251"/>
    </row>
    <row r="949" ht="15.75" customHeight="1">
      <c r="A949" s="251"/>
      <c r="B949" s="251"/>
      <c r="C949" s="251"/>
      <c r="D949" s="251"/>
      <c r="E949" s="258"/>
      <c r="F949" s="258"/>
      <c r="G949" s="258"/>
      <c r="H949" s="258"/>
      <c r="I949" s="258"/>
      <c r="J949" s="251"/>
      <c r="K949" s="251"/>
      <c r="L949" s="251"/>
      <c r="M949" s="251"/>
      <c r="N949" s="251"/>
      <c r="O949" s="251"/>
      <c r="P949" s="251"/>
      <c r="Q949" s="251"/>
      <c r="R949" s="251"/>
      <c r="S949" s="251"/>
      <c r="T949" s="251"/>
      <c r="U949" s="251"/>
      <c r="V949" s="251"/>
      <c r="W949" s="251"/>
      <c r="X949" s="251"/>
      <c r="Y949" s="251"/>
      <c r="Z949" s="251"/>
    </row>
    <row r="950" ht="15.75" customHeight="1">
      <c r="A950" s="251"/>
      <c r="B950" s="251"/>
      <c r="C950" s="251"/>
      <c r="D950" s="251"/>
      <c r="E950" s="258"/>
      <c r="F950" s="258"/>
      <c r="G950" s="258"/>
      <c r="H950" s="258"/>
      <c r="I950" s="258"/>
      <c r="J950" s="251"/>
      <c r="K950" s="251"/>
      <c r="L950" s="251"/>
      <c r="M950" s="251"/>
      <c r="N950" s="251"/>
      <c r="O950" s="251"/>
      <c r="P950" s="251"/>
      <c r="Q950" s="251"/>
      <c r="R950" s="251"/>
      <c r="S950" s="251"/>
      <c r="T950" s="251"/>
      <c r="U950" s="251"/>
      <c r="V950" s="251"/>
      <c r="W950" s="251"/>
      <c r="X950" s="251"/>
      <c r="Y950" s="251"/>
      <c r="Z950" s="251"/>
    </row>
    <row r="951" ht="15.75" customHeight="1">
      <c r="A951" s="251"/>
      <c r="B951" s="251"/>
      <c r="C951" s="251"/>
      <c r="D951" s="251"/>
      <c r="E951" s="258"/>
      <c r="F951" s="258"/>
      <c r="G951" s="258"/>
      <c r="H951" s="258"/>
      <c r="I951" s="258"/>
      <c r="J951" s="251"/>
      <c r="K951" s="251"/>
      <c r="L951" s="251"/>
      <c r="M951" s="251"/>
      <c r="N951" s="251"/>
      <c r="O951" s="251"/>
      <c r="P951" s="251"/>
      <c r="Q951" s="251"/>
      <c r="R951" s="251"/>
      <c r="S951" s="251"/>
      <c r="T951" s="251"/>
      <c r="U951" s="251"/>
      <c r="V951" s="251"/>
      <c r="W951" s="251"/>
      <c r="X951" s="251"/>
      <c r="Y951" s="251"/>
      <c r="Z951" s="251"/>
    </row>
    <row r="952" ht="15.75" customHeight="1">
      <c r="A952" s="251"/>
      <c r="B952" s="251"/>
      <c r="C952" s="251"/>
      <c r="D952" s="251"/>
      <c r="E952" s="258"/>
      <c r="F952" s="258"/>
      <c r="G952" s="258"/>
      <c r="H952" s="258"/>
      <c r="I952" s="258"/>
      <c r="J952" s="251"/>
      <c r="K952" s="251"/>
      <c r="L952" s="251"/>
      <c r="M952" s="251"/>
      <c r="N952" s="251"/>
      <c r="O952" s="251"/>
      <c r="P952" s="251"/>
      <c r="Q952" s="251"/>
      <c r="R952" s="251"/>
      <c r="S952" s="251"/>
      <c r="T952" s="251"/>
      <c r="U952" s="251"/>
      <c r="V952" s="251"/>
      <c r="W952" s="251"/>
      <c r="X952" s="251"/>
      <c r="Y952" s="251"/>
      <c r="Z952" s="251"/>
    </row>
    <row r="953" ht="15.75" customHeight="1">
      <c r="A953" s="251"/>
      <c r="B953" s="251"/>
      <c r="C953" s="251"/>
      <c r="D953" s="251"/>
      <c r="E953" s="258"/>
      <c r="F953" s="258"/>
      <c r="G953" s="258"/>
      <c r="H953" s="258"/>
      <c r="I953" s="258"/>
      <c r="J953" s="251"/>
      <c r="K953" s="251"/>
      <c r="L953" s="251"/>
      <c r="M953" s="251"/>
      <c r="N953" s="251"/>
      <c r="O953" s="251"/>
      <c r="P953" s="251"/>
      <c r="Q953" s="251"/>
      <c r="R953" s="251"/>
      <c r="S953" s="251"/>
      <c r="T953" s="251"/>
      <c r="U953" s="251"/>
      <c r="V953" s="251"/>
      <c r="W953" s="251"/>
      <c r="X953" s="251"/>
      <c r="Y953" s="251"/>
      <c r="Z953" s="251"/>
    </row>
    <row r="954" ht="15.75" customHeight="1">
      <c r="A954" s="251"/>
      <c r="B954" s="251"/>
      <c r="C954" s="251"/>
      <c r="D954" s="251"/>
      <c r="E954" s="258"/>
      <c r="F954" s="258"/>
      <c r="G954" s="258"/>
      <c r="H954" s="258"/>
      <c r="I954" s="258"/>
      <c r="J954" s="251"/>
      <c r="K954" s="251"/>
      <c r="L954" s="251"/>
      <c r="M954" s="251"/>
      <c r="N954" s="251"/>
      <c r="O954" s="251"/>
      <c r="P954" s="251"/>
      <c r="Q954" s="251"/>
      <c r="R954" s="251"/>
      <c r="S954" s="251"/>
      <c r="T954" s="251"/>
      <c r="U954" s="251"/>
      <c r="V954" s="251"/>
      <c r="W954" s="251"/>
      <c r="X954" s="251"/>
      <c r="Y954" s="251"/>
      <c r="Z954" s="251"/>
    </row>
    <row r="955" ht="15.75" customHeight="1">
      <c r="A955" s="251"/>
      <c r="B955" s="251"/>
      <c r="C955" s="251"/>
      <c r="D955" s="251"/>
      <c r="E955" s="258"/>
      <c r="F955" s="258"/>
      <c r="G955" s="258"/>
      <c r="H955" s="258"/>
      <c r="I955" s="258"/>
      <c r="J955" s="251"/>
      <c r="K955" s="251"/>
      <c r="L955" s="251"/>
      <c r="M955" s="251"/>
      <c r="N955" s="251"/>
      <c r="O955" s="251"/>
      <c r="P955" s="251"/>
      <c r="Q955" s="251"/>
      <c r="R955" s="251"/>
      <c r="S955" s="251"/>
      <c r="T955" s="251"/>
      <c r="U955" s="251"/>
      <c r="V955" s="251"/>
      <c r="W955" s="251"/>
      <c r="X955" s="251"/>
      <c r="Y955" s="251"/>
      <c r="Z955" s="251"/>
    </row>
    <row r="956" ht="15.75" customHeight="1">
      <c r="A956" s="251"/>
      <c r="B956" s="251"/>
      <c r="C956" s="251"/>
      <c r="D956" s="251"/>
      <c r="E956" s="258"/>
      <c r="F956" s="258"/>
      <c r="G956" s="258"/>
      <c r="H956" s="258"/>
      <c r="I956" s="258"/>
      <c r="J956" s="251"/>
      <c r="K956" s="251"/>
      <c r="L956" s="251"/>
      <c r="M956" s="251"/>
      <c r="N956" s="251"/>
      <c r="O956" s="251"/>
      <c r="P956" s="251"/>
      <c r="Q956" s="251"/>
      <c r="R956" s="251"/>
      <c r="S956" s="251"/>
      <c r="T956" s="251"/>
      <c r="U956" s="251"/>
      <c r="V956" s="251"/>
      <c r="W956" s="251"/>
      <c r="X956" s="251"/>
      <c r="Y956" s="251"/>
      <c r="Z956" s="251"/>
    </row>
    <row r="957" ht="15.75" customHeight="1">
      <c r="A957" s="251"/>
      <c r="B957" s="251"/>
      <c r="C957" s="251"/>
      <c r="D957" s="251"/>
      <c r="E957" s="258"/>
      <c r="F957" s="258"/>
      <c r="G957" s="258"/>
      <c r="H957" s="258"/>
      <c r="I957" s="258"/>
      <c r="J957" s="251"/>
      <c r="K957" s="251"/>
      <c r="L957" s="251"/>
      <c r="M957" s="251"/>
      <c r="N957" s="251"/>
      <c r="O957" s="251"/>
      <c r="P957" s="251"/>
      <c r="Q957" s="251"/>
      <c r="R957" s="251"/>
      <c r="S957" s="251"/>
      <c r="T957" s="251"/>
      <c r="U957" s="251"/>
      <c r="V957" s="251"/>
      <c r="W957" s="251"/>
      <c r="X957" s="251"/>
      <c r="Y957" s="251"/>
      <c r="Z957" s="251"/>
    </row>
    <row r="958" ht="15.75" customHeight="1">
      <c r="A958" s="251"/>
      <c r="B958" s="251"/>
      <c r="C958" s="251"/>
      <c r="D958" s="251"/>
      <c r="E958" s="258"/>
      <c r="F958" s="258"/>
      <c r="G958" s="258"/>
      <c r="H958" s="258"/>
      <c r="I958" s="258"/>
      <c r="J958" s="251"/>
      <c r="K958" s="251"/>
      <c r="L958" s="251"/>
      <c r="M958" s="251"/>
      <c r="N958" s="251"/>
      <c r="O958" s="251"/>
      <c r="P958" s="251"/>
      <c r="Q958" s="251"/>
      <c r="R958" s="251"/>
      <c r="S958" s="251"/>
      <c r="T958" s="251"/>
      <c r="U958" s="251"/>
      <c r="V958" s="251"/>
      <c r="W958" s="251"/>
      <c r="X958" s="251"/>
      <c r="Y958" s="251"/>
      <c r="Z958" s="251"/>
    </row>
    <row r="959" ht="15.75" customHeight="1">
      <c r="A959" s="251"/>
      <c r="B959" s="251"/>
      <c r="C959" s="251"/>
      <c r="D959" s="251"/>
      <c r="E959" s="258"/>
      <c r="F959" s="258"/>
      <c r="G959" s="258"/>
      <c r="H959" s="258"/>
      <c r="I959" s="258"/>
      <c r="J959" s="251"/>
      <c r="K959" s="251"/>
      <c r="L959" s="251"/>
      <c r="M959" s="251"/>
      <c r="N959" s="251"/>
      <c r="O959" s="251"/>
      <c r="P959" s="251"/>
      <c r="Q959" s="251"/>
      <c r="R959" s="251"/>
      <c r="S959" s="251"/>
      <c r="T959" s="251"/>
      <c r="U959" s="251"/>
      <c r="V959" s="251"/>
      <c r="W959" s="251"/>
      <c r="X959" s="251"/>
      <c r="Y959" s="251"/>
      <c r="Z959" s="251"/>
    </row>
    <row r="960" ht="15.75" customHeight="1">
      <c r="A960" s="251"/>
      <c r="B960" s="251"/>
      <c r="C960" s="251"/>
      <c r="D960" s="251"/>
      <c r="E960" s="258"/>
      <c r="F960" s="258"/>
      <c r="G960" s="258"/>
      <c r="H960" s="258"/>
      <c r="I960" s="258"/>
      <c r="J960" s="251"/>
      <c r="K960" s="251"/>
      <c r="L960" s="251"/>
      <c r="M960" s="251"/>
      <c r="N960" s="251"/>
      <c r="O960" s="251"/>
      <c r="P960" s="251"/>
      <c r="Q960" s="251"/>
      <c r="R960" s="251"/>
      <c r="S960" s="251"/>
      <c r="T960" s="251"/>
      <c r="U960" s="251"/>
      <c r="V960" s="251"/>
      <c r="W960" s="251"/>
      <c r="X960" s="251"/>
      <c r="Y960" s="251"/>
      <c r="Z960" s="251"/>
    </row>
    <row r="961" ht="15.75" customHeight="1">
      <c r="A961" s="251"/>
      <c r="B961" s="251"/>
      <c r="C961" s="251"/>
      <c r="D961" s="251"/>
      <c r="E961" s="258"/>
      <c r="F961" s="258"/>
      <c r="G961" s="258"/>
      <c r="H961" s="258"/>
      <c r="I961" s="258"/>
      <c r="J961" s="251"/>
      <c r="K961" s="251"/>
      <c r="L961" s="251"/>
      <c r="M961" s="251"/>
      <c r="N961" s="251"/>
      <c r="O961" s="251"/>
      <c r="P961" s="251"/>
      <c r="Q961" s="251"/>
      <c r="R961" s="251"/>
      <c r="S961" s="251"/>
      <c r="T961" s="251"/>
      <c r="U961" s="251"/>
      <c r="V961" s="251"/>
      <c r="W961" s="251"/>
      <c r="X961" s="251"/>
      <c r="Y961" s="251"/>
      <c r="Z961" s="251"/>
    </row>
    <row r="962" ht="15.75" customHeight="1">
      <c r="A962" s="251"/>
      <c r="B962" s="251"/>
      <c r="C962" s="251"/>
      <c r="D962" s="251"/>
      <c r="E962" s="258"/>
      <c r="F962" s="258"/>
      <c r="G962" s="258"/>
      <c r="H962" s="258"/>
      <c r="I962" s="258"/>
      <c r="J962" s="251"/>
      <c r="K962" s="251"/>
      <c r="L962" s="251"/>
      <c r="M962" s="251"/>
      <c r="N962" s="251"/>
      <c r="O962" s="251"/>
      <c r="P962" s="251"/>
      <c r="Q962" s="251"/>
      <c r="R962" s="251"/>
      <c r="S962" s="251"/>
      <c r="T962" s="251"/>
      <c r="U962" s="251"/>
      <c r="V962" s="251"/>
      <c r="W962" s="251"/>
      <c r="X962" s="251"/>
      <c r="Y962" s="251"/>
      <c r="Z962" s="251"/>
    </row>
    <row r="963" ht="15.75" customHeight="1">
      <c r="A963" s="251"/>
      <c r="B963" s="251"/>
      <c r="C963" s="251"/>
      <c r="D963" s="251"/>
      <c r="E963" s="258"/>
      <c r="F963" s="258"/>
      <c r="G963" s="258"/>
      <c r="H963" s="258"/>
      <c r="I963" s="258"/>
      <c r="J963" s="251"/>
      <c r="K963" s="251"/>
      <c r="L963" s="251"/>
      <c r="M963" s="251"/>
      <c r="N963" s="251"/>
      <c r="O963" s="251"/>
      <c r="P963" s="251"/>
      <c r="Q963" s="251"/>
      <c r="R963" s="251"/>
      <c r="S963" s="251"/>
      <c r="T963" s="251"/>
      <c r="U963" s="251"/>
      <c r="V963" s="251"/>
      <c r="W963" s="251"/>
      <c r="X963" s="251"/>
      <c r="Y963" s="251"/>
      <c r="Z963" s="251"/>
    </row>
    <row r="964" ht="15.75" customHeight="1">
      <c r="A964" s="251"/>
      <c r="B964" s="251"/>
      <c r="C964" s="251"/>
      <c r="D964" s="251"/>
      <c r="E964" s="258"/>
      <c r="F964" s="258"/>
      <c r="G964" s="258"/>
      <c r="H964" s="258"/>
      <c r="I964" s="258"/>
      <c r="J964" s="251"/>
      <c r="K964" s="251"/>
      <c r="L964" s="251"/>
      <c r="M964" s="251"/>
      <c r="N964" s="251"/>
      <c r="O964" s="251"/>
      <c r="P964" s="251"/>
      <c r="Q964" s="251"/>
      <c r="R964" s="251"/>
      <c r="S964" s="251"/>
      <c r="T964" s="251"/>
      <c r="U964" s="251"/>
      <c r="V964" s="251"/>
      <c r="W964" s="251"/>
      <c r="X964" s="251"/>
      <c r="Y964" s="251"/>
      <c r="Z964" s="251"/>
    </row>
    <row r="965" ht="15.75" customHeight="1">
      <c r="A965" s="251"/>
      <c r="B965" s="251"/>
      <c r="C965" s="251"/>
      <c r="D965" s="251"/>
      <c r="E965" s="258"/>
      <c r="F965" s="258"/>
      <c r="G965" s="258"/>
      <c r="H965" s="258"/>
      <c r="I965" s="258"/>
      <c r="J965" s="251"/>
      <c r="K965" s="251"/>
      <c r="L965" s="251"/>
      <c r="M965" s="251"/>
      <c r="N965" s="251"/>
      <c r="O965" s="251"/>
      <c r="P965" s="251"/>
      <c r="Q965" s="251"/>
      <c r="R965" s="251"/>
      <c r="S965" s="251"/>
      <c r="T965" s="251"/>
      <c r="U965" s="251"/>
      <c r="V965" s="251"/>
      <c r="W965" s="251"/>
      <c r="X965" s="251"/>
      <c r="Y965" s="251"/>
      <c r="Z965" s="251"/>
    </row>
    <row r="966" ht="15.75" customHeight="1">
      <c r="A966" s="251"/>
      <c r="B966" s="251"/>
      <c r="C966" s="251"/>
      <c r="D966" s="251"/>
      <c r="E966" s="258"/>
      <c r="F966" s="258"/>
      <c r="G966" s="258"/>
      <c r="H966" s="258"/>
      <c r="I966" s="258"/>
      <c r="J966" s="251"/>
      <c r="K966" s="251"/>
      <c r="L966" s="251"/>
      <c r="M966" s="251"/>
      <c r="N966" s="251"/>
      <c r="O966" s="251"/>
      <c r="P966" s="251"/>
      <c r="Q966" s="251"/>
      <c r="R966" s="251"/>
      <c r="S966" s="251"/>
      <c r="T966" s="251"/>
      <c r="U966" s="251"/>
      <c r="V966" s="251"/>
      <c r="W966" s="251"/>
      <c r="X966" s="251"/>
      <c r="Y966" s="251"/>
      <c r="Z966" s="251"/>
    </row>
    <row r="967" ht="15.75" customHeight="1">
      <c r="A967" s="251"/>
      <c r="B967" s="251"/>
      <c r="C967" s="251"/>
      <c r="D967" s="251"/>
      <c r="E967" s="258"/>
      <c r="F967" s="258"/>
      <c r="G967" s="258"/>
      <c r="H967" s="258"/>
      <c r="I967" s="258"/>
      <c r="J967" s="251"/>
      <c r="K967" s="251"/>
      <c r="L967" s="251"/>
      <c r="M967" s="251"/>
      <c r="N967" s="251"/>
      <c r="O967" s="251"/>
      <c r="P967" s="251"/>
      <c r="Q967" s="251"/>
      <c r="R967" s="251"/>
      <c r="S967" s="251"/>
      <c r="T967" s="251"/>
      <c r="U967" s="251"/>
      <c r="V967" s="251"/>
      <c r="W967" s="251"/>
      <c r="X967" s="251"/>
      <c r="Y967" s="251"/>
      <c r="Z967" s="251"/>
    </row>
    <row r="968" ht="15.75" customHeight="1">
      <c r="A968" s="251"/>
      <c r="B968" s="251"/>
      <c r="C968" s="251"/>
      <c r="D968" s="251"/>
      <c r="E968" s="258"/>
      <c r="F968" s="258"/>
      <c r="G968" s="258"/>
      <c r="H968" s="258"/>
      <c r="I968" s="258"/>
      <c r="J968" s="251"/>
      <c r="K968" s="251"/>
      <c r="L968" s="251"/>
      <c r="M968" s="251"/>
      <c r="N968" s="251"/>
      <c r="O968" s="251"/>
      <c r="P968" s="251"/>
      <c r="Q968" s="251"/>
      <c r="R968" s="251"/>
      <c r="S968" s="251"/>
      <c r="T968" s="251"/>
      <c r="U968" s="251"/>
      <c r="V968" s="251"/>
      <c r="W968" s="251"/>
      <c r="X968" s="251"/>
      <c r="Y968" s="251"/>
      <c r="Z968" s="251"/>
    </row>
    <row r="969" ht="15.75" customHeight="1">
      <c r="A969" s="251"/>
      <c r="B969" s="251"/>
      <c r="C969" s="251"/>
      <c r="D969" s="251"/>
      <c r="E969" s="258"/>
      <c r="F969" s="258"/>
      <c r="G969" s="258"/>
      <c r="H969" s="258"/>
      <c r="I969" s="258"/>
      <c r="J969" s="251"/>
      <c r="K969" s="251"/>
      <c r="L969" s="251"/>
      <c r="M969" s="251"/>
      <c r="N969" s="251"/>
      <c r="O969" s="251"/>
      <c r="P969" s="251"/>
      <c r="Q969" s="251"/>
      <c r="R969" s="251"/>
      <c r="S969" s="251"/>
      <c r="T969" s="251"/>
      <c r="U969" s="251"/>
      <c r="V969" s="251"/>
      <c r="W969" s="251"/>
      <c r="X969" s="251"/>
      <c r="Y969" s="251"/>
      <c r="Z969" s="251"/>
    </row>
    <row r="970" ht="15.75" customHeight="1">
      <c r="A970" s="251"/>
      <c r="B970" s="251"/>
      <c r="C970" s="251"/>
      <c r="D970" s="251"/>
      <c r="E970" s="258"/>
      <c r="F970" s="258"/>
      <c r="G970" s="258"/>
      <c r="H970" s="258"/>
      <c r="I970" s="258"/>
      <c r="J970" s="251"/>
      <c r="K970" s="251"/>
      <c r="L970" s="251"/>
      <c r="M970" s="251"/>
      <c r="N970" s="251"/>
      <c r="O970" s="251"/>
      <c r="P970" s="251"/>
      <c r="Q970" s="251"/>
      <c r="R970" s="251"/>
      <c r="S970" s="251"/>
      <c r="T970" s="251"/>
      <c r="U970" s="251"/>
      <c r="V970" s="251"/>
      <c r="W970" s="251"/>
      <c r="X970" s="251"/>
      <c r="Y970" s="251"/>
      <c r="Z970" s="251"/>
    </row>
    <row r="971" ht="15.75" customHeight="1">
      <c r="A971" s="251"/>
      <c r="B971" s="251"/>
      <c r="C971" s="251"/>
      <c r="D971" s="251"/>
      <c r="E971" s="258"/>
      <c r="F971" s="258"/>
      <c r="G971" s="258"/>
      <c r="H971" s="258"/>
      <c r="I971" s="258"/>
      <c r="J971" s="251"/>
      <c r="K971" s="251"/>
      <c r="L971" s="251"/>
      <c r="M971" s="251"/>
      <c r="N971" s="251"/>
      <c r="O971" s="251"/>
      <c r="P971" s="251"/>
      <c r="Q971" s="251"/>
      <c r="R971" s="251"/>
      <c r="S971" s="251"/>
      <c r="T971" s="251"/>
      <c r="U971" s="251"/>
      <c r="V971" s="251"/>
      <c r="W971" s="251"/>
      <c r="X971" s="251"/>
      <c r="Y971" s="251"/>
      <c r="Z971" s="251"/>
    </row>
    <row r="972" ht="15.75" customHeight="1">
      <c r="A972" s="251"/>
      <c r="B972" s="251"/>
      <c r="C972" s="251"/>
      <c r="D972" s="251"/>
      <c r="E972" s="258"/>
      <c r="F972" s="258"/>
      <c r="G972" s="258"/>
      <c r="H972" s="258"/>
      <c r="I972" s="258"/>
      <c r="J972" s="251"/>
      <c r="K972" s="251"/>
      <c r="L972" s="251"/>
      <c r="M972" s="251"/>
      <c r="N972" s="251"/>
      <c r="O972" s="251"/>
      <c r="P972" s="251"/>
      <c r="Q972" s="251"/>
      <c r="R972" s="251"/>
      <c r="S972" s="251"/>
      <c r="T972" s="251"/>
      <c r="U972" s="251"/>
      <c r="V972" s="251"/>
      <c r="W972" s="251"/>
      <c r="X972" s="251"/>
      <c r="Y972" s="251"/>
      <c r="Z972" s="251"/>
    </row>
    <row r="973" ht="15.75" customHeight="1">
      <c r="A973" s="251"/>
      <c r="B973" s="251"/>
      <c r="C973" s="251"/>
      <c r="D973" s="251"/>
      <c r="E973" s="258"/>
      <c r="F973" s="258"/>
      <c r="G973" s="258"/>
      <c r="H973" s="258"/>
      <c r="I973" s="258"/>
      <c r="J973" s="251"/>
      <c r="K973" s="251"/>
      <c r="L973" s="251"/>
      <c r="M973" s="251"/>
      <c r="N973" s="251"/>
      <c r="O973" s="251"/>
      <c r="P973" s="251"/>
      <c r="Q973" s="251"/>
      <c r="R973" s="251"/>
      <c r="S973" s="251"/>
      <c r="T973" s="251"/>
      <c r="U973" s="251"/>
      <c r="V973" s="251"/>
      <c r="W973" s="251"/>
      <c r="X973" s="251"/>
      <c r="Y973" s="251"/>
      <c r="Z973" s="251"/>
    </row>
    <row r="974" ht="15.75" customHeight="1">
      <c r="A974" s="251"/>
      <c r="B974" s="251"/>
      <c r="C974" s="251"/>
      <c r="D974" s="251"/>
      <c r="E974" s="258"/>
      <c r="F974" s="258"/>
      <c r="G974" s="258"/>
      <c r="H974" s="258"/>
      <c r="I974" s="258"/>
      <c r="J974" s="251"/>
      <c r="K974" s="251"/>
      <c r="L974" s="251"/>
      <c r="M974" s="251"/>
      <c r="N974" s="251"/>
      <c r="O974" s="251"/>
      <c r="P974" s="251"/>
      <c r="Q974" s="251"/>
      <c r="R974" s="251"/>
      <c r="S974" s="251"/>
      <c r="T974" s="251"/>
      <c r="U974" s="251"/>
      <c r="V974" s="251"/>
      <c r="W974" s="251"/>
      <c r="X974" s="251"/>
      <c r="Y974" s="251"/>
      <c r="Z974" s="251"/>
    </row>
    <row r="975" ht="15.75" customHeight="1">
      <c r="A975" s="251"/>
      <c r="B975" s="251"/>
      <c r="C975" s="251"/>
      <c r="D975" s="251"/>
      <c r="E975" s="258"/>
      <c r="F975" s="258"/>
      <c r="G975" s="258"/>
      <c r="H975" s="258"/>
      <c r="I975" s="258"/>
      <c r="J975" s="251"/>
      <c r="K975" s="251"/>
      <c r="L975" s="251"/>
      <c r="M975" s="251"/>
      <c r="N975" s="251"/>
      <c r="O975" s="251"/>
      <c r="P975" s="251"/>
      <c r="Q975" s="251"/>
      <c r="R975" s="251"/>
      <c r="S975" s="251"/>
      <c r="T975" s="251"/>
      <c r="U975" s="251"/>
      <c r="V975" s="251"/>
      <c r="W975" s="251"/>
      <c r="X975" s="251"/>
      <c r="Y975" s="251"/>
      <c r="Z975" s="251"/>
    </row>
    <row r="976" ht="15.75" customHeight="1">
      <c r="A976" s="251"/>
      <c r="B976" s="251"/>
      <c r="C976" s="251"/>
      <c r="D976" s="251"/>
      <c r="E976" s="258"/>
      <c r="F976" s="258"/>
      <c r="G976" s="258"/>
      <c r="H976" s="258"/>
      <c r="I976" s="258"/>
      <c r="J976" s="251"/>
      <c r="K976" s="251"/>
      <c r="L976" s="251"/>
      <c r="M976" s="251"/>
      <c r="N976" s="251"/>
      <c r="O976" s="251"/>
      <c r="P976" s="251"/>
      <c r="Q976" s="251"/>
      <c r="R976" s="251"/>
      <c r="S976" s="251"/>
      <c r="T976" s="251"/>
      <c r="U976" s="251"/>
      <c r="V976" s="251"/>
      <c r="W976" s="251"/>
      <c r="X976" s="251"/>
      <c r="Y976" s="251"/>
      <c r="Z976" s="251"/>
    </row>
    <row r="977" ht="15.75" customHeight="1">
      <c r="A977" s="251"/>
      <c r="B977" s="251"/>
      <c r="C977" s="251"/>
      <c r="D977" s="251"/>
      <c r="E977" s="258"/>
      <c r="F977" s="258"/>
      <c r="G977" s="258"/>
      <c r="H977" s="258"/>
      <c r="I977" s="258"/>
      <c r="J977" s="251"/>
      <c r="K977" s="251"/>
      <c r="L977" s="251"/>
      <c r="M977" s="251"/>
      <c r="N977" s="251"/>
      <c r="O977" s="251"/>
      <c r="P977" s="251"/>
      <c r="Q977" s="251"/>
      <c r="R977" s="251"/>
      <c r="S977" s="251"/>
      <c r="T977" s="251"/>
      <c r="U977" s="251"/>
      <c r="V977" s="251"/>
      <c r="W977" s="251"/>
      <c r="X977" s="251"/>
      <c r="Y977" s="251"/>
      <c r="Z977" s="251"/>
    </row>
    <row r="978" ht="15.75" customHeight="1">
      <c r="A978" s="251"/>
      <c r="B978" s="251"/>
      <c r="C978" s="251"/>
      <c r="D978" s="251"/>
      <c r="E978" s="258"/>
      <c r="F978" s="258"/>
      <c r="G978" s="258"/>
      <c r="H978" s="258"/>
      <c r="I978" s="258"/>
      <c r="J978" s="251"/>
      <c r="K978" s="251"/>
      <c r="L978" s="251"/>
      <c r="M978" s="251"/>
      <c r="N978" s="251"/>
      <c r="O978" s="251"/>
      <c r="P978" s="251"/>
      <c r="Q978" s="251"/>
      <c r="R978" s="251"/>
      <c r="S978" s="251"/>
      <c r="T978" s="251"/>
      <c r="U978" s="251"/>
      <c r="V978" s="251"/>
      <c r="W978" s="251"/>
      <c r="X978" s="251"/>
      <c r="Y978" s="251"/>
      <c r="Z978" s="251"/>
    </row>
    <row r="979" ht="15.75" customHeight="1">
      <c r="A979" s="251"/>
      <c r="B979" s="251"/>
      <c r="C979" s="251"/>
      <c r="D979" s="251"/>
      <c r="E979" s="258"/>
      <c r="F979" s="258"/>
      <c r="G979" s="258"/>
      <c r="H979" s="258"/>
      <c r="I979" s="258"/>
      <c r="J979" s="251"/>
      <c r="K979" s="251"/>
      <c r="L979" s="251"/>
      <c r="M979" s="251"/>
      <c r="N979" s="251"/>
      <c r="O979" s="251"/>
      <c r="P979" s="251"/>
      <c r="Q979" s="251"/>
      <c r="R979" s="251"/>
      <c r="S979" s="251"/>
      <c r="T979" s="251"/>
      <c r="U979" s="251"/>
      <c r="V979" s="251"/>
      <c r="W979" s="251"/>
      <c r="X979" s="251"/>
      <c r="Y979" s="251"/>
      <c r="Z979" s="251"/>
    </row>
    <row r="980" ht="15.75" customHeight="1">
      <c r="A980" s="251"/>
      <c r="B980" s="251"/>
      <c r="C980" s="251"/>
      <c r="D980" s="251"/>
      <c r="E980" s="258"/>
      <c r="F980" s="258"/>
      <c r="G980" s="258"/>
      <c r="H980" s="258"/>
      <c r="I980" s="258"/>
      <c r="J980" s="251"/>
      <c r="K980" s="251"/>
      <c r="L980" s="251"/>
      <c r="M980" s="251"/>
      <c r="N980" s="251"/>
      <c r="O980" s="251"/>
      <c r="P980" s="251"/>
      <c r="Q980" s="251"/>
      <c r="R980" s="251"/>
      <c r="S980" s="251"/>
      <c r="T980" s="251"/>
      <c r="U980" s="251"/>
      <c r="V980" s="251"/>
      <c r="W980" s="251"/>
      <c r="X980" s="251"/>
      <c r="Y980" s="251"/>
      <c r="Z980" s="251"/>
    </row>
    <row r="981" ht="15.75" customHeight="1">
      <c r="A981" s="251"/>
      <c r="B981" s="251"/>
      <c r="C981" s="251"/>
      <c r="D981" s="251"/>
      <c r="E981" s="258"/>
      <c r="F981" s="258"/>
      <c r="G981" s="258"/>
      <c r="H981" s="258"/>
      <c r="I981" s="258"/>
      <c r="J981" s="251"/>
      <c r="K981" s="251"/>
      <c r="L981" s="251"/>
      <c r="M981" s="251"/>
      <c r="N981" s="251"/>
      <c r="O981" s="251"/>
      <c r="P981" s="251"/>
      <c r="Q981" s="251"/>
      <c r="R981" s="251"/>
      <c r="S981" s="251"/>
      <c r="T981" s="251"/>
      <c r="U981" s="251"/>
      <c r="V981" s="251"/>
      <c r="W981" s="251"/>
      <c r="X981" s="251"/>
      <c r="Y981" s="251"/>
      <c r="Z981" s="251"/>
    </row>
    <row r="982" ht="15.75" customHeight="1">
      <c r="A982" s="251"/>
      <c r="B982" s="251"/>
      <c r="C982" s="251"/>
      <c r="D982" s="251"/>
      <c r="E982" s="258"/>
      <c r="F982" s="258"/>
      <c r="G982" s="258"/>
      <c r="H982" s="258"/>
      <c r="I982" s="258"/>
      <c r="J982" s="251"/>
      <c r="K982" s="251"/>
      <c r="L982" s="251"/>
      <c r="M982" s="251"/>
      <c r="N982" s="251"/>
      <c r="O982" s="251"/>
      <c r="P982" s="251"/>
      <c r="Q982" s="251"/>
      <c r="R982" s="251"/>
      <c r="S982" s="251"/>
      <c r="T982" s="251"/>
      <c r="U982" s="251"/>
      <c r="V982" s="251"/>
      <c r="W982" s="251"/>
      <c r="X982" s="251"/>
      <c r="Y982" s="251"/>
      <c r="Z982" s="251"/>
    </row>
    <row r="983" ht="15.75" customHeight="1">
      <c r="A983" s="251"/>
      <c r="B983" s="251"/>
      <c r="C983" s="251"/>
      <c r="D983" s="251"/>
      <c r="E983" s="258"/>
      <c r="F983" s="258"/>
      <c r="G983" s="258"/>
      <c r="H983" s="258"/>
      <c r="I983" s="258"/>
      <c r="J983" s="251"/>
      <c r="K983" s="251"/>
      <c r="L983" s="251"/>
      <c r="M983" s="251"/>
      <c r="N983" s="251"/>
      <c r="O983" s="251"/>
      <c r="P983" s="251"/>
      <c r="Q983" s="251"/>
      <c r="R983" s="251"/>
      <c r="S983" s="251"/>
      <c r="T983" s="251"/>
      <c r="U983" s="251"/>
      <c r="V983" s="251"/>
      <c r="W983" s="251"/>
      <c r="X983" s="251"/>
      <c r="Y983" s="251"/>
      <c r="Z983" s="251"/>
    </row>
    <row r="984" ht="15.75" customHeight="1">
      <c r="A984" s="251"/>
      <c r="B984" s="251"/>
      <c r="C984" s="251"/>
      <c r="D984" s="251"/>
      <c r="E984" s="258"/>
      <c r="F984" s="258"/>
      <c r="G984" s="258"/>
      <c r="H984" s="258"/>
      <c r="I984" s="258"/>
      <c r="J984" s="251"/>
      <c r="K984" s="251"/>
      <c r="L984" s="251"/>
      <c r="M984" s="251"/>
      <c r="N984" s="251"/>
      <c r="O984" s="251"/>
      <c r="P984" s="251"/>
      <c r="Q984" s="251"/>
      <c r="R984" s="251"/>
      <c r="S984" s="251"/>
      <c r="T984" s="251"/>
      <c r="U984" s="251"/>
      <c r="V984" s="251"/>
      <c r="W984" s="251"/>
      <c r="X984" s="251"/>
      <c r="Y984" s="251"/>
      <c r="Z984" s="251"/>
    </row>
    <row r="985" ht="15.75" customHeight="1">
      <c r="A985" s="251"/>
      <c r="B985" s="251"/>
      <c r="C985" s="251"/>
      <c r="D985" s="251"/>
      <c r="E985" s="258"/>
      <c r="F985" s="258"/>
      <c r="G985" s="258"/>
      <c r="H985" s="258"/>
      <c r="I985" s="258"/>
      <c r="J985" s="251"/>
      <c r="K985" s="251"/>
      <c r="L985" s="251"/>
      <c r="M985" s="251"/>
      <c r="N985" s="251"/>
      <c r="O985" s="251"/>
      <c r="P985" s="251"/>
      <c r="Q985" s="251"/>
      <c r="R985" s="251"/>
      <c r="S985" s="251"/>
      <c r="T985" s="251"/>
      <c r="U985" s="251"/>
      <c r="V985" s="251"/>
      <c r="W985" s="251"/>
      <c r="X985" s="251"/>
      <c r="Y985" s="251"/>
      <c r="Z985" s="251"/>
    </row>
    <row r="986" ht="15.75" customHeight="1">
      <c r="A986" s="251"/>
      <c r="B986" s="251"/>
      <c r="C986" s="251"/>
      <c r="D986" s="251"/>
      <c r="E986" s="258"/>
      <c r="F986" s="258"/>
      <c r="G986" s="258"/>
      <c r="H986" s="258"/>
      <c r="I986" s="258"/>
      <c r="J986" s="251"/>
      <c r="K986" s="251"/>
      <c r="L986" s="251"/>
      <c r="M986" s="251"/>
      <c r="N986" s="251"/>
      <c r="O986" s="251"/>
      <c r="P986" s="251"/>
      <c r="Q986" s="251"/>
      <c r="R986" s="251"/>
      <c r="S986" s="251"/>
      <c r="T986" s="251"/>
      <c r="U986" s="251"/>
      <c r="V986" s="251"/>
      <c r="W986" s="251"/>
      <c r="X986" s="251"/>
      <c r="Y986" s="251"/>
      <c r="Z986" s="251"/>
    </row>
    <row r="987" ht="15.75" customHeight="1">
      <c r="A987" s="251"/>
      <c r="B987" s="251"/>
      <c r="C987" s="251"/>
      <c r="D987" s="251"/>
      <c r="E987" s="258"/>
      <c r="F987" s="258"/>
      <c r="G987" s="258"/>
      <c r="H987" s="258"/>
      <c r="I987" s="258"/>
      <c r="J987" s="251"/>
      <c r="K987" s="251"/>
      <c r="L987" s="251"/>
      <c r="M987" s="251"/>
      <c r="N987" s="251"/>
      <c r="O987" s="251"/>
      <c r="P987" s="251"/>
      <c r="Q987" s="251"/>
      <c r="R987" s="251"/>
      <c r="S987" s="251"/>
      <c r="T987" s="251"/>
      <c r="U987" s="251"/>
      <c r="V987" s="251"/>
      <c r="W987" s="251"/>
      <c r="X987" s="251"/>
      <c r="Y987" s="251"/>
      <c r="Z987" s="251"/>
    </row>
    <row r="988" ht="15.75" customHeight="1">
      <c r="A988" s="251"/>
      <c r="B988" s="251"/>
      <c r="C988" s="251"/>
      <c r="D988" s="251"/>
      <c r="E988" s="258"/>
      <c r="F988" s="258"/>
      <c r="G988" s="258"/>
      <c r="H988" s="258"/>
      <c r="I988" s="258"/>
      <c r="J988" s="251"/>
      <c r="K988" s="251"/>
      <c r="L988" s="251"/>
      <c r="M988" s="251"/>
      <c r="N988" s="251"/>
      <c r="O988" s="251"/>
      <c r="P988" s="251"/>
      <c r="Q988" s="251"/>
      <c r="R988" s="251"/>
      <c r="S988" s="251"/>
      <c r="T988" s="251"/>
      <c r="U988" s="251"/>
      <c r="V988" s="251"/>
      <c r="W988" s="251"/>
      <c r="X988" s="251"/>
      <c r="Y988" s="251"/>
      <c r="Z988" s="251"/>
    </row>
    <row r="989" ht="15.75" customHeight="1">
      <c r="A989" s="251"/>
      <c r="B989" s="251"/>
      <c r="C989" s="251"/>
      <c r="D989" s="251"/>
      <c r="E989" s="258"/>
      <c r="F989" s="258"/>
      <c r="G989" s="258"/>
      <c r="H989" s="258"/>
      <c r="I989" s="258"/>
      <c r="J989" s="251"/>
      <c r="K989" s="251"/>
      <c r="L989" s="251"/>
      <c r="M989" s="251"/>
      <c r="N989" s="251"/>
      <c r="O989" s="251"/>
      <c r="P989" s="251"/>
      <c r="Q989" s="251"/>
      <c r="R989" s="251"/>
      <c r="S989" s="251"/>
      <c r="T989" s="251"/>
      <c r="U989" s="251"/>
      <c r="V989" s="251"/>
      <c r="W989" s="251"/>
      <c r="X989" s="251"/>
      <c r="Y989" s="251"/>
      <c r="Z989" s="251"/>
    </row>
    <row r="990" ht="15.75" customHeight="1">
      <c r="A990" s="251"/>
      <c r="B990" s="251"/>
      <c r="C990" s="251"/>
      <c r="D990" s="251"/>
      <c r="E990" s="258"/>
      <c r="F990" s="258"/>
      <c r="G990" s="258"/>
      <c r="H990" s="258"/>
      <c r="I990" s="258"/>
      <c r="J990" s="251"/>
      <c r="K990" s="251"/>
      <c r="L990" s="251"/>
      <c r="M990" s="251"/>
      <c r="N990" s="251"/>
      <c r="O990" s="251"/>
      <c r="P990" s="251"/>
      <c r="Q990" s="251"/>
      <c r="R990" s="251"/>
      <c r="S990" s="251"/>
      <c r="T990" s="251"/>
      <c r="U990" s="251"/>
      <c r="V990" s="251"/>
      <c r="W990" s="251"/>
      <c r="X990" s="251"/>
      <c r="Y990" s="251"/>
      <c r="Z990" s="251"/>
    </row>
    <row r="991" ht="15.75" customHeight="1">
      <c r="A991" s="251"/>
      <c r="B991" s="251"/>
      <c r="C991" s="251"/>
      <c r="D991" s="251"/>
      <c r="E991" s="258"/>
      <c r="F991" s="258"/>
      <c r="G991" s="258"/>
      <c r="H991" s="258"/>
      <c r="I991" s="258"/>
      <c r="J991" s="251"/>
      <c r="K991" s="251"/>
      <c r="L991" s="251"/>
      <c r="M991" s="251"/>
      <c r="N991" s="251"/>
      <c r="O991" s="251"/>
      <c r="P991" s="251"/>
      <c r="Q991" s="251"/>
      <c r="R991" s="251"/>
      <c r="S991" s="251"/>
      <c r="T991" s="251"/>
      <c r="U991" s="251"/>
      <c r="V991" s="251"/>
      <c r="W991" s="251"/>
      <c r="X991" s="251"/>
      <c r="Y991" s="251"/>
      <c r="Z991" s="251"/>
    </row>
    <row r="992" ht="15.75" customHeight="1">
      <c r="A992" s="251"/>
      <c r="B992" s="251"/>
      <c r="C992" s="251"/>
      <c r="D992" s="251"/>
      <c r="E992" s="258"/>
      <c r="F992" s="258"/>
      <c r="G992" s="258"/>
      <c r="H992" s="258"/>
      <c r="I992" s="258"/>
      <c r="J992" s="251"/>
      <c r="K992" s="251"/>
      <c r="L992" s="251"/>
      <c r="M992" s="251"/>
      <c r="N992" s="251"/>
      <c r="O992" s="251"/>
      <c r="P992" s="251"/>
      <c r="Q992" s="251"/>
      <c r="R992" s="251"/>
      <c r="S992" s="251"/>
      <c r="T992" s="251"/>
      <c r="U992" s="251"/>
      <c r="V992" s="251"/>
      <c r="W992" s="251"/>
      <c r="X992" s="251"/>
      <c r="Y992" s="251"/>
      <c r="Z992" s="251"/>
    </row>
    <row r="993" ht="15.75" customHeight="1">
      <c r="A993" s="251"/>
      <c r="B993" s="251"/>
      <c r="C993" s="251"/>
      <c r="D993" s="251"/>
      <c r="E993" s="258"/>
      <c r="F993" s="258"/>
      <c r="G993" s="258"/>
      <c r="H993" s="258"/>
      <c r="I993" s="258"/>
      <c r="J993" s="251"/>
      <c r="K993" s="251"/>
      <c r="L993" s="251"/>
      <c r="M993" s="251"/>
      <c r="N993" s="251"/>
      <c r="O993" s="251"/>
      <c r="P993" s="251"/>
      <c r="Q993" s="251"/>
      <c r="R993" s="251"/>
      <c r="S993" s="251"/>
      <c r="T993" s="251"/>
      <c r="U993" s="251"/>
      <c r="V993" s="251"/>
      <c r="W993" s="251"/>
      <c r="X993" s="251"/>
      <c r="Y993" s="251"/>
      <c r="Z993" s="251"/>
    </row>
    <row r="994" ht="15.75" customHeight="1">
      <c r="A994" s="251"/>
      <c r="B994" s="251"/>
      <c r="C994" s="251"/>
      <c r="D994" s="251"/>
      <c r="E994" s="258"/>
      <c r="F994" s="258"/>
      <c r="G994" s="258"/>
      <c r="H994" s="258"/>
      <c r="I994" s="258"/>
      <c r="J994" s="251"/>
      <c r="K994" s="251"/>
      <c r="L994" s="251"/>
      <c r="M994" s="251"/>
      <c r="N994" s="251"/>
      <c r="O994" s="251"/>
      <c r="P994" s="251"/>
      <c r="Q994" s="251"/>
      <c r="R994" s="251"/>
      <c r="S994" s="251"/>
      <c r="T994" s="251"/>
      <c r="U994" s="251"/>
      <c r="V994" s="251"/>
      <c r="W994" s="251"/>
      <c r="X994" s="251"/>
      <c r="Y994" s="251"/>
      <c r="Z994" s="251"/>
    </row>
    <row r="995" ht="15.75" customHeight="1">
      <c r="A995" s="251"/>
      <c r="B995" s="251"/>
      <c r="C995" s="251"/>
      <c r="D995" s="251"/>
      <c r="E995" s="258"/>
      <c r="F995" s="258"/>
      <c r="G995" s="258"/>
      <c r="H995" s="258"/>
      <c r="I995" s="258"/>
      <c r="J995" s="251"/>
      <c r="K995" s="251"/>
      <c r="L995" s="251"/>
      <c r="M995" s="251"/>
      <c r="N995" s="251"/>
      <c r="O995" s="251"/>
      <c r="P995" s="251"/>
      <c r="Q995" s="251"/>
      <c r="R995" s="251"/>
      <c r="S995" s="251"/>
      <c r="T995" s="251"/>
      <c r="U995" s="251"/>
      <c r="V995" s="251"/>
      <c r="W995" s="251"/>
      <c r="X995" s="251"/>
      <c r="Y995" s="251"/>
      <c r="Z995" s="251"/>
    </row>
    <row r="996" ht="15.75" customHeight="1">
      <c r="A996" s="251"/>
      <c r="B996" s="251"/>
      <c r="C996" s="251"/>
      <c r="D996" s="251"/>
      <c r="E996" s="258"/>
      <c r="F996" s="258"/>
      <c r="G996" s="258"/>
      <c r="H996" s="258"/>
      <c r="I996" s="258"/>
      <c r="J996" s="251"/>
      <c r="K996" s="251"/>
      <c r="L996" s="251"/>
      <c r="M996" s="251"/>
      <c r="N996" s="251"/>
      <c r="O996" s="251"/>
      <c r="P996" s="251"/>
      <c r="Q996" s="251"/>
      <c r="R996" s="251"/>
      <c r="S996" s="251"/>
      <c r="T996" s="251"/>
      <c r="U996" s="251"/>
      <c r="V996" s="251"/>
      <c r="W996" s="251"/>
      <c r="X996" s="251"/>
      <c r="Y996" s="251"/>
      <c r="Z996" s="251"/>
    </row>
    <row r="997" ht="15.75" customHeight="1">
      <c r="A997" s="251"/>
      <c r="B997" s="251"/>
      <c r="C997" s="251"/>
      <c r="D997" s="251"/>
      <c r="E997" s="258"/>
      <c r="F997" s="258"/>
      <c r="G997" s="258"/>
      <c r="H997" s="258"/>
      <c r="I997" s="258"/>
      <c r="J997" s="251"/>
      <c r="K997" s="251"/>
      <c r="L997" s="251"/>
      <c r="M997" s="251"/>
      <c r="N997" s="251"/>
      <c r="O997" s="251"/>
      <c r="P997" s="251"/>
      <c r="Q997" s="251"/>
      <c r="R997" s="251"/>
      <c r="S997" s="251"/>
      <c r="T997" s="251"/>
      <c r="U997" s="251"/>
      <c r="V997" s="251"/>
      <c r="W997" s="251"/>
      <c r="X997" s="251"/>
      <c r="Y997" s="251"/>
      <c r="Z997" s="251"/>
    </row>
    <row r="998" ht="15.75" customHeight="1">
      <c r="A998" s="251"/>
      <c r="B998" s="251"/>
      <c r="C998" s="251"/>
      <c r="D998" s="251"/>
      <c r="E998" s="258"/>
      <c r="F998" s="258"/>
      <c r="G998" s="258"/>
      <c r="H998" s="258"/>
      <c r="I998" s="258"/>
      <c r="J998" s="251"/>
      <c r="K998" s="251"/>
      <c r="L998" s="251"/>
      <c r="M998" s="251"/>
      <c r="N998" s="251"/>
      <c r="O998" s="251"/>
      <c r="P998" s="251"/>
      <c r="Q998" s="251"/>
      <c r="R998" s="251"/>
      <c r="S998" s="251"/>
      <c r="T998" s="251"/>
      <c r="U998" s="251"/>
      <c r="V998" s="251"/>
      <c r="W998" s="251"/>
      <c r="X998" s="251"/>
      <c r="Y998" s="251"/>
      <c r="Z998" s="251"/>
    </row>
    <row r="999" ht="15.75" customHeight="1">
      <c r="A999" s="251"/>
      <c r="B999" s="251"/>
      <c r="C999" s="251"/>
      <c r="D999" s="251"/>
      <c r="E999" s="258"/>
      <c r="F999" s="258"/>
      <c r="G999" s="258"/>
      <c r="H999" s="258"/>
      <c r="I999" s="258"/>
      <c r="J999" s="251"/>
      <c r="K999" s="251"/>
      <c r="L999" s="251"/>
      <c r="M999" s="251"/>
      <c r="N999" s="251"/>
      <c r="O999" s="251"/>
      <c r="P999" s="251"/>
      <c r="Q999" s="251"/>
      <c r="R999" s="251"/>
      <c r="S999" s="251"/>
      <c r="T999" s="251"/>
      <c r="U999" s="251"/>
      <c r="V999" s="251"/>
      <c r="W999" s="251"/>
      <c r="X999" s="251"/>
      <c r="Y999" s="251"/>
      <c r="Z999" s="251"/>
    </row>
    <row r="1000" ht="15.75" customHeight="1">
      <c r="A1000" s="251"/>
      <c r="B1000" s="251"/>
      <c r="C1000" s="251"/>
      <c r="D1000" s="251"/>
      <c r="E1000" s="258"/>
      <c r="F1000" s="258"/>
      <c r="G1000" s="258"/>
      <c r="H1000" s="258"/>
      <c r="I1000" s="258"/>
      <c r="J1000" s="251"/>
      <c r="K1000" s="251"/>
      <c r="L1000" s="251"/>
      <c r="M1000" s="251"/>
      <c r="N1000" s="251"/>
      <c r="O1000" s="251"/>
      <c r="P1000" s="251"/>
      <c r="Q1000" s="251"/>
      <c r="R1000" s="251"/>
      <c r="S1000" s="251"/>
      <c r="T1000" s="251"/>
      <c r="U1000" s="251"/>
      <c r="V1000" s="251"/>
      <c r="W1000" s="251"/>
      <c r="X1000" s="251"/>
      <c r="Y1000" s="251"/>
      <c r="Z1000" s="251"/>
    </row>
  </sheetData>
  <mergeCells count="620">
    <mergeCell ref="F359:I359"/>
    <mergeCell ref="F360:I360"/>
    <mergeCell ref="F352:I352"/>
    <mergeCell ref="F353:I353"/>
    <mergeCell ref="F354:I354"/>
    <mergeCell ref="F355:I355"/>
    <mergeCell ref="F356:I356"/>
    <mergeCell ref="F357:I357"/>
    <mergeCell ref="F358:I358"/>
    <mergeCell ref="F273:I273"/>
    <mergeCell ref="F274:I274"/>
    <mergeCell ref="F275:I275"/>
    <mergeCell ref="F276:I276"/>
    <mergeCell ref="F277:I277"/>
    <mergeCell ref="F278:I278"/>
    <mergeCell ref="F279:I279"/>
    <mergeCell ref="F280:I280"/>
    <mergeCell ref="F281:I281"/>
    <mergeCell ref="F282:I282"/>
    <mergeCell ref="F283:I283"/>
    <mergeCell ref="F284:I284"/>
    <mergeCell ref="F285:I285"/>
    <mergeCell ref="F286:I286"/>
    <mergeCell ref="F287:I287"/>
    <mergeCell ref="F288:I288"/>
    <mergeCell ref="F289:I289"/>
    <mergeCell ref="F290:I290"/>
    <mergeCell ref="F291:I291"/>
    <mergeCell ref="F292:I292"/>
    <mergeCell ref="H294:I294"/>
    <mergeCell ref="F309:I309"/>
    <mergeCell ref="F310:I310"/>
    <mergeCell ref="F311:I311"/>
    <mergeCell ref="F312:I312"/>
    <mergeCell ref="F313:I313"/>
    <mergeCell ref="F314:I314"/>
    <mergeCell ref="F315:I315"/>
    <mergeCell ref="F316:I316"/>
    <mergeCell ref="F317:I317"/>
    <mergeCell ref="F318:I318"/>
    <mergeCell ref="F319:I319"/>
    <mergeCell ref="F320:I320"/>
    <mergeCell ref="F321:I321"/>
    <mergeCell ref="F322:I322"/>
    <mergeCell ref="F323:I323"/>
    <mergeCell ref="F324:I324"/>
    <mergeCell ref="F325:I325"/>
    <mergeCell ref="F326:I326"/>
    <mergeCell ref="F327:I327"/>
    <mergeCell ref="F328:I328"/>
    <mergeCell ref="F329:I329"/>
    <mergeCell ref="H331:I331"/>
    <mergeCell ref="F346:I346"/>
    <mergeCell ref="F347:I347"/>
    <mergeCell ref="F348:I348"/>
    <mergeCell ref="F349:I349"/>
    <mergeCell ref="F350:I350"/>
    <mergeCell ref="F351:I351"/>
    <mergeCell ref="F92:I92"/>
    <mergeCell ref="F93:I93"/>
    <mergeCell ref="F94:I94"/>
    <mergeCell ref="F95:I95"/>
    <mergeCell ref="F96:I96"/>
    <mergeCell ref="F97:I97"/>
    <mergeCell ref="F98:I98"/>
    <mergeCell ref="F99:I99"/>
    <mergeCell ref="F100:I100"/>
    <mergeCell ref="F124:I124"/>
    <mergeCell ref="F125:I125"/>
    <mergeCell ref="F126:I126"/>
    <mergeCell ref="F127:I127"/>
    <mergeCell ref="F128:I128"/>
    <mergeCell ref="F129:I129"/>
    <mergeCell ref="F130:I130"/>
    <mergeCell ref="F131:I131"/>
    <mergeCell ref="F132:I132"/>
    <mergeCell ref="F133:I133"/>
    <mergeCell ref="F134:I134"/>
    <mergeCell ref="F135:I135"/>
    <mergeCell ref="F136:I136"/>
    <mergeCell ref="F137:I137"/>
    <mergeCell ref="F138:I138"/>
    <mergeCell ref="F139:I139"/>
    <mergeCell ref="F140:I140"/>
    <mergeCell ref="F141:I141"/>
    <mergeCell ref="F142:I142"/>
    <mergeCell ref="F143:I143"/>
    <mergeCell ref="F144:I144"/>
    <mergeCell ref="H146:I146"/>
    <mergeCell ref="F161:I161"/>
    <mergeCell ref="F162:I162"/>
    <mergeCell ref="F163:I163"/>
    <mergeCell ref="F164:I164"/>
    <mergeCell ref="F165:I165"/>
    <mergeCell ref="F166:I166"/>
    <mergeCell ref="F167:I167"/>
    <mergeCell ref="F168:I168"/>
    <mergeCell ref="F169:I169"/>
    <mergeCell ref="F170:I170"/>
    <mergeCell ref="F171:I171"/>
    <mergeCell ref="F172:I172"/>
    <mergeCell ref="F173:I173"/>
    <mergeCell ref="F174:I174"/>
    <mergeCell ref="F175:I175"/>
    <mergeCell ref="F176:I176"/>
    <mergeCell ref="F177:I177"/>
    <mergeCell ref="F178:I178"/>
    <mergeCell ref="F179:I179"/>
    <mergeCell ref="F180:I180"/>
    <mergeCell ref="F181:I181"/>
    <mergeCell ref="H183:I183"/>
    <mergeCell ref="F198:I198"/>
    <mergeCell ref="F199:I199"/>
    <mergeCell ref="F200:I200"/>
    <mergeCell ref="F201:I201"/>
    <mergeCell ref="F202:I202"/>
    <mergeCell ref="F203:I203"/>
    <mergeCell ref="F204:I204"/>
    <mergeCell ref="F205:I205"/>
    <mergeCell ref="F206:I206"/>
    <mergeCell ref="F207:I207"/>
    <mergeCell ref="F208:I208"/>
    <mergeCell ref="F209:I209"/>
    <mergeCell ref="F210:I210"/>
    <mergeCell ref="F211:I211"/>
    <mergeCell ref="F212:I212"/>
    <mergeCell ref="F213:I213"/>
    <mergeCell ref="F214:I214"/>
    <mergeCell ref="F215:I215"/>
    <mergeCell ref="F216:I216"/>
    <mergeCell ref="F217:I217"/>
    <mergeCell ref="F218:I218"/>
    <mergeCell ref="H220:I220"/>
    <mergeCell ref="F235:I235"/>
    <mergeCell ref="F236:I236"/>
    <mergeCell ref="F237:I237"/>
    <mergeCell ref="F238:I238"/>
    <mergeCell ref="F239:I239"/>
    <mergeCell ref="F240:I240"/>
    <mergeCell ref="F241:I241"/>
    <mergeCell ref="F242:I242"/>
    <mergeCell ref="F243:I243"/>
    <mergeCell ref="F244:I244"/>
    <mergeCell ref="F245:I245"/>
    <mergeCell ref="F246:I246"/>
    <mergeCell ref="F247:I247"/>
    <mergeCell ref="F248:I248"/>
    <mergeCell ref="F249:I249"/>
    <mergeCell ref="F250:I250"/>
    <mergeCell ref="F251:I251"/>
    <mergeCell ref="F252:I252"/>
    <mergeCell ref="F253:I253"/>
    <mergeCell ref="F254:I254"/>
    <mergeCell ref="F255:I255"/>
    <mergeCell ref="H257:I257"/>
    <mergeCell ref="F272:I272"/>
    <mergeCell ref="F541:I541"/>
    <mergeCell ref="F542:I542"/>
    <mergeCell ref="F534:I534"/>
    <mergeCell ref="F535:I535"/>
    <mergeCell ref="F536:I536"/>
    <mergeCell ref="F537:I537"/>
    <mergeCell ref="F538:I538"/>
    <mergeCell ref="F539:I539"/>
    <mergeCell ref="F540:I540"/>
    <mergeCell ref="F440:I440"/>
    <mergeCell ref="H442:I442"/>
    <mergeCell ref="F457:I457"/>
    <mergeCell ref="F458:I458"/>
    <mergeCell ref="F459:I459"/>
    <mergeCell ref="F460:I460"/>
    <mergeCell ref="F461:I461"/>
    <mergeCell ref="F462:I462"/>
    <mergeCell ref="F463:I463"/>
    <mergeCell ref="F464:I464"/>
    <mergeCell ref="F465:I465"/>
    <mergeCell ref="F466:I466"/>
    <mergeCell ref="F467:I467"/>
    <mergeCell ref="F468:I468"/>
    <mergeCell ref="F469:I469"/>
    <mergeCell ref="F470:I470"/>
    <mergeCell ref="F471:I471"/>
    <mergeCell ref="F472:I472"/>
    <mergeCell ref="F473:I473"/>
    <mergeCell ref="F474:I474"/>
    <mergeCell ref="F475:I475"/>
    <mergeCell ref="F476:I476"/>
    <mergeCell ref="F477:I477"/>
    <mergeCell ref="H479:I479"/>
    <mergeCell ref="F494:I494"/>
    <mergeCell ref="F495:I495"/>
    <mergeCell ref="F496:I496"/>
    <mergeCell ref="F497:I497"/>
    <mergeCell ref="F498:I498"/>
    <mergeCell ref="F499:I499"/>
    <mergeCell ref="F500:I500"/>
    <mergeCell ref="F501:I501"/>
    <mergeCell ref="F502:I502"/>
    <mergeCell ref="F503:I503"/>
    <mergeCell ref="F504:I504"/>
    <mergeCell ref="F505:I505"/>
    <mergeCell ref="F506:I506"/>
    <mergeCell ref="F507:I507"/>
    <mergeCell ref="F508:I508"/>
    <mergeCell ref="F509:I509"/>
    <mergeCell ref="F510:I510"/>
    <mergeCell ref="F511:I511"/>
    <mergeCell ref="F512:I512"/>
    <mergeCell ref="F513:I513"/>
    <mergeCell ref="F514:I514"/>
    <mergeCell ref="H516:I516"/>
    <mergeCell ref="F531:I531"/>
    <mergeCell ref="F532:I532"/>
    <mergeCell ref="F533:I533"/>
    <mergeCell ref="B528:C528"/>
    <mergeCell ref="D529:E529"/>
    <mergeCell ref="B531:D531"/>
    <mergeCell ref="B532:D535"/>
    <mergeCell ref="B536:D539"/>
    <mergeCell ref="B540:D543"/>
    <mergeCell ref="B544:D547"/>
    <mergeCell ref="B548:D551"/>
    <mergeCell ref="B553:E553"/>
    <mergeCell ref="B565:C565"/>
    <mergeCell ref="D566:E566"/>
    <mergeCell ref="B568:D568"/>
    <mergeCell ref="B569:D572"/>
    <mergeCell ref="B573:D576"/>
    <mergeCell ref="B606:D609"/>
    <mergeCell ref="B610:D613"/>
    <mergeCell ref="B614:D617"/>
    <mergeCell ref="B618:D621"/>
    <mergeCell ref="B622:D625"/>
    <mergeCell ref="B627:E627"/>
    <mergeCell ref="B639:C639"/>
    <mergeCell ref="D640:E640"/>
    <mergeCell ref="B642:D642"/>
    <mergeCell ref="B643:D646"/>
    <mergeCell ref="B647:D650"/>
    <mergeCell ref="B651:D654"/>
    <mergeCell ref="B655:D658"/>
    <mergeCell ref="B664:E664"/>
    <mergeCell ref="B659:D662"/>
    <mergeCell ref="B676:C676"/>
    <mergeCell ref="D677:E677"/>
    <mergeCell ref="B679:D679"/>
    <mergeCell ref="B680:D683"/>
    <mergeCell ref="B684:D687"/>
    <mergeCell ref="B688:D691"/>
    <mergeCell ref="B721:D724"/>
    <mergeCell ref="B725:D728"/>
    <mergeCell ref="B729:D732"/>
    <mergeCell ref="B733:D736"/>
    <mergeCell ref="B738:E738"/>
    <mergeCell ref="B692:D695"/>
    <mergeCell ref="B696:D699"/>
    <mergeCell ref="B701:E701"/>
    <mergeCell ref="B713:C713"/>
    <mergeCell ref="D714:E714"/>
    <mergeCell ref="B716:D716"/>
    <mergeCell ref="B717:D720"/>
    <mergeCell ref="B347:D350"/>
    <mergeCell ref="B351:D354"/>
    <mergeCell ref="B355:D358"/>
    <mergeCell ref="B359:D362"/>
    <mergeCell ref="B363:D366"/>
    <mergeCell ref="B368:E368"/>
    <mergeCell ref="B380:C380"/>
    <mergeCell ref="D381:E381"/>
    <mergeCell ref="B383:D383"/>
    <mergeCell ref="B384:D387"/>
    <mergeCell ref="B388:D391"/>
    <mergeCell ref="B392:D395"/>
    <mergeCell ref="B396:D399"/>
    <mergeCell ref="B405:E405"/>
    <mergeCell ref="B400:D403"/>
    <mergeCell ref="B417:C417"/>
    <mergeCell ref="D418:E418"/>
    <mergeCell ref="B420:D420"/>
    <mergeCell ref="B421:D424"/>
    <mergeCell ref="B425:D428"/>
    <mergeCell ref="B429:D432"/>
    <mergeCell ref="B433:D436"/>
    <mergeCell ref="B437:D440"/>
    <mergeCell ref="B442:E442"/>
    <mergeCell ref="B454:C454"/>
    <mergeCell ref="D455:E455"/>
    <mergeCell ref="B457:D457"/>
    <mergeCell ref="B458:D461"/>
    <mergeCell ref="B462:D465"/>
    <mergeCell ref="B466:D469"/>
    <mergeCell ref="B470:D473"/>
    <mergeCell ref="B474:D477"/>
    <mergeCell ref="B479:E479"/>
    <mergeCell ref="B491:C491"/>
    <mergeCell ref="D492:E492"/>
    <mergeCell ref="B494:D494"/>
    <mergeCell ref="B495:D498"/>
    <mergeCell ref="B499:D502"/>
    <mergeCell ref="B503:D506"/>
    <mergeCell ref="B507:D510"/>
    <mergeCell ref="B511:D514"/>
    <mergeCell ref="B516:E516"/>
    <mergeCell ref="B577:D580"/>
    <mergeCell ref="B581:D584"/>
    <mergeCell ref="B585:D588"/>
    <mergeCell ref="B590:E590"/>
    <mergeCell ref="B602:C602"/>
    <mergeCell ref="D603:E603"/>
    <mergeCell ref="B605:D605"/>
    <mergeCell ref="F543:I543"/>
    <mergeCell ref="F544:I544"/>
    <mergeCell ref="F545:I545"/>
    <mergeCell ref="F546:I546"/>
    <mergeCell ref="F547:I547"/>
    <mergeCell ref="F548:I548"/>
    <mergeCell ref="F549:I549"/>
    <mergeCell ref="F550:I550"/>
    <mergeCell ref="F551:I551"/>
    <mergeCell ref="H553:I553"/>
    <mergeCell ref="F568:I568"/>
    <mergeCell ref="F569:I569"/>
    <mergeCell ref="F570:I570"/>
    <mergeCell ref="F571:I571"/>
    <mergeCell ref="F572:I572"/>
    <mergeCell ref="F573:I573"/>
    <mergeCell ref="F574:I574"/>
    <mergeCell ref="F575:I575"/>
    <mergeCell ref="F576:I576"/>
    <mergeCell ref="F577:I577"/>
    <mergeCell ref="F578:I578"/>
    <mergeCell ref="F579:I579"/>
    <mergeCell ref="F580:I580"/>
    <mergeCell ref="F581:I581"/>
    <mergeCell ref="F582:I582"/>
    <mergeCell ref="F583:I583"/>
    <mergeCell ref="F584:I584"/>
    <mergeCell ref="F585:I585"/>
    <mergeCell ref="F586:I586"/>
    <mergeCell ref="F587:I587"/>
    <mergeCell ref="F588:I588"/>
    <mergeCell ref="H590:I590"/>
    <mergeCell ref="F605:I605"/>
    <mergeCell ref="F606:I606"/>
    <mergeCell ref="F607:I607"/>
    <mergeCell ref="F608:I608"/>
    <mergeCell ref="F609:I609"/>
    <mergeCell ref="F610:I610"/>
    <mergeCell ref="F611:I611"/>
    <mergeCell ref="F612:I612"/>
    <mergeCell ref="F613:I613"/>
    <mergeCell ref="F614:I614"/>
    <mergeCell ref="F615:I615"/>
    <mergeCell ref="F616:I616"/>
    <mergeCell ref="F617:I617"/>
    <mergeCell ref="F618:I618"/>
    <mergeCell ref="F619:I619"/>
    <mergeCell ref="F620:I620"/>
    <mergeCell ref="F621:I621"/>
    <mergeCell ref="F622:I622"/>
    <mergeCell ref="F623:I623"/>
    <mergeCell ref="F624:I624"/>
    <mergeCell ref="F625:I625"/>
    <mergeCell ref="H627:I627"/>
    <mergeCell ref="F642:I642"/>
    <mergeCell ref="F643:I643"/>
    <mergeCell ref="F644:I644"/>
    <mergeCell ref="F645:I645"/>
    <mergeCell ref="F646:I646"/>
    <mergeCell ref="F647:I647"/>
    <mergeCell ref="F648:I648"/>
    <mergeCell ref="F649:I649"/>
    <mergeCell ref="F650:I650"/>
    <mergeCell ref="F651:I651"/>
    <mergeCell ref="F652:I652"/>
    <mergeCell ref="F653:I653"/>
    <mergeCell ref="F654:I654"/>
    <mergeCell ref="F655:I655"/>
    <mergeCell ref="F656:I656"/>
    <mergeCell ref="F657:I657"/>
    <mergeCell ref="F658:I658"/>
    <mergeCell ref="F659:I659"/>
    <mergeCell ref="F660:I660"/>
    <mergeCell ref="F661:I661"/>
    <mergeCell ref="F662:I662"/>
    <mergeCell ref="H664:I664"/>
    <mergeCell ref="F679:I679"/>
    <mergeCell ref="F680:I680"/>
    <mergeCell ref="F681:I681"/>
    <mergeCell ref="F682:I682"/>
    <mergeCell ref="F683:I683"/>
    <mergeCell ref="F684:I684"/>
    <mergeCell ref="F685:I685"/>
    <mergeCell ref="F686:I686"/>
    <mergeCell ref="F687:I687"/>
    <mergeCell ref="F688:I688"/>
    <mergeCell ref="F689:I689"/>
    <mergeCell ref="F690:I690"/>
    <mergeCell ref="F691:I691"/>
    <mergeCell ref="F692:I692"/>
    <mergeCell ref="F693:I693"/>
    <mergeCell ref="F694:I694"/>
    <mergeCell ref="F695:I695"/>
    <mergeCell ref="F696:I696"/>
    <mergeCell ref="F697:I697"/>
    <mergeCell ref="F698:I698"/>
    <mergeCell ref="F699:I699"/>
    <mergeCell ref="H701:I701"/>
    <mergeCell ref="F50:I50"/>
    <mergeCell ref="F51:I51"/>
    <mergeCell ref="F28:I28"/>
    <mergeCell ref="F29:I29"/>
    <mergeCell ref="F30:I30"/>
    <mergeCell ref="F31:I31"/>
    <mergeCell ref="F32:I32"/>
    <mergeCell ref="H34:I34"/>
    <mergeCell ref="F49:I49"/>
    <mergeCell ref="F15:I15"/>
    <mergeCell ref="F16:I16"/>
    <mergeCell ref="F14:I14"/>
    <mergeCell ref="F17:I17"/>
    <mergeCell ref="F18:I18"/>
    <mergeCell ref="F19:I19"/>
    <mergeCell ref="B9:C9"/>
    <mergeCell ref="D10:E10"/>
    <mergeCell ref="B12:D12"/>
    <mergeCell ref="F12:I12"/>
    <mergeCell ref="B13:D16"/>
    <mergeCell ref="F13:I13"/>
    <mergeCell ref="F20:I20"/>
    <mergeCell ref="F21:I21"/>
    <mergeCell ref="F22:I22"/>
    <mergeCell ref="F23:I23"/>
    <mergeCell ref="F24:I24"/>
    <mergeCell ref="F25:I25"/>
    <mergeCell ref="F26:I26"/>
    <mergeCell ref="F27:I27"/>
    <mergeCell ref="B17:D20"/>
    <mergeCell ref="B21:D24"/>
    <mergeCell ref="B25:D28"/>
    <mergeCell ref="B29:D32"/>
    <mergeCell ref="B34:E34"/>
    <mergeCell ref="B46:C46"/>
    <mergeCell ref="D47:E47"/>
    <mergeCell ref="F56:I56"/>
    <mergeCell ref="F57:I57"/>
    <mergeCell ref="F55:I55"/>
    <mergeCell ref="F58:I58"/>
    <mergeCell ref="F59:I59"/>
    <mergeCell ref="F60:I60"/>
    <mergeCell ref="B49:D49"/>
    <mergeCell ref="B50:D53"/>
    <mergeCell ref="F52:I52"/>
    <mergeCell ref="F53:I53"/>
    <mergeCell ref="B54:D57"/>
    <mergeCell ref="F54:I54"/>
    <mergeCell ref="F61:I61"/>
    <mergeCell ref="F62:I62"/>
    <mergeCell ref="F63:I63"/>
    <mergeCell ref="F64:I64"/>
    <mergeCell ref="F65:I65"/>
    <mergeCell ref="F66:I66"/>
    <mergeCell ref="F67:I67"/>
    <mergeCell ref="F68:I68"/>
    <mergeCell ref="B58:D61"/>
    <mergeCell ref="B62:D65"/>
    <mergeCell ref="B66:D69"/>
    <mergeCell ref="B71:E71"/>
    <mergeCell ref="B84:C84"/>
    <mergeCell ref="D85:E85"/>
    <mergeCell ref="B87:D87"/>
    <mergeCell ref="F101:I101"/>
    <mergeCell ref="F102:I102"/>
    <mergeCell ref="F103:I103"/>
    <mergeCell ref="F104:I104"/>
    <mergeCell ref="F105:I105"/>
    <mergeCell ref="F106:I106"/>
    <mergeCell ref="F107:I107"/>
    <mergeCell ref="H109:I109"/>
    <mergeCell ref="F69:I69"/>
    <mergeCell ref="H71:I71"/>
    <mergeCell ref="F87:I87"/>
    <mergeCell ref="F88:I88"/>
    <mergeCell ref="F89:I89"/>
    <mergeCell ref="F90:I90"/>
    <mergeCell ref="F91:I91"/>
    <mergeCell ref="B269:C269"/>
    <mergeCell ref="D270:E270"/>
    <mergeCell ref="B272:D272"/>
    <mergeCell ref="B273:D276"/>
    <mergeCell ref="B277:D280"/>
    <mergeCell ref="B281:D284"/>
    <mergeCell ref="B285:D288"/>
    <mergeCell ref="B289:D292"/>
    <mergeCell ref="B294:E294"/>
    <mergeCell ref="B306:C306"/>
    <mergeCell ref="D307:E307"/>
    <mergeCell ref="B309:D309"/>
    <mergeCell ref="B310:D313"/>
    <mergeCell ref="B314:D317"/>
    <mergeCell ref="B88:D91"/>
    <mergeCell ref="B92:D95"/>
    <mergeCell ref="B96:D99"/>
    <mergeCell ref="B100:D103"/>
    <mergeCell ref="B104:D107"/>
    <mergeCell ref="B109:E109"/>
    <mergeCell ref="B121:C121"/>
    <mergeCell ref="D122:E122"/>
    <mergeCell ref="B124:D124"/>
    <mergeCell ref="B125:D128"/>
    <mergeCell ref="B129:D132"/>
    <mergeCell ref="B133:D136"/>
    <mergeCell ref="B137:D140"/>
    <mergeCell ref="B146:E146"/>
    <mergeCell ref="B141:D144"/>
    <mergeCell ref="B158:C158"/>
    <mergeCell ref="D159:E159"/>
    <mergeCell ref="B161:D161"/>
    <mergeCell ref="B162:D165"/>
    <mergeCell ref="B166:D169"/>
    <mergeCell ref="B170:D173"/>
    <mergeCell ref="B174:D177"/>
    <mergeCell ref="B178:D181"/>
    <mergeCell ref="B183:E183"/>
    <mergeCell ref="B195:C195"/>
    <mergeCell ref="D196:E196"/>
    <mergeCell ref="B198:D198"/>
    <mergeCell ref="B199:D202"/>
    <mergeCell ref="B203:D206"/>
    <mergeCell ref="B207:D210"/>
    <mergeCell ref="B211:D214"/>
    <mergeCell ref="B215:D218"/>
    <mergeCell ref="B220:E220"/>
    <mergeCell ref="B232:C232"/>
    <mergeCell ref="D233:E233"/>
    <mergeCell ref="B235:D235"/>
    <mergeCell ref="B236:D239"/>
    <mergeCell ref="B240:D243"/>
    <mergeCell ref="B244:D247"/>
    <mergeCell ref="B248:D251"/>
    <mergeCell ref="B252:D255"/>
    <mergeCell ref="B257:E257"/>
    <mergeCell ref="B318:D321"/>
    <mergeCell ref="B322:D325"/>
    <mergeCell ref="B326:D329"/>
    <mergeCell ref="B331:E331"/>
    <mergeCell ref="B343:C343"/>
    <mergeCell ref="D344:E344"/>
    <mergeCell ref="B346:D346"/>
    <mergeCell ref="F361:I361"/>
    <mergeCell ref="F362:I362"/>
    <mergeCell ref="F363:I363"/>
    <mergeCell ref="F364:I364"/>
    <mergeCell ref="F365:I365"/>
    <mergeCell ref="F366:I366"/>
    <mergeCell ref="H368:I368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F394:I394"/>
    <mergeCell ref="F395:I395"/>
    <mergeCell ref="F396:I396"/>
    <mergeCell ref="F397:I397"/>
    <mergeCell ref="F398:I398"/>
    <mergeCell ref="F399:I399"/>
    <mergeCell ref="F400:I400"/>
    <mergeCell ref="F401:I401"/>
    <mergeCell ref="F402:I402"/>
    <mergeCell ref="F403:I403"/>
    <mergeCell ref="H405:I405"/>
    <mergeCell ref="F420:I420"/>
    <mergeCell ref="F421:I421"/>
    <mergeCell ref="F422:I422"/>
    <mergeCell ref="F423:I423"/>
    <mergeCell ref="F424:I424"/>
    <mergeCell ref="F425:I425"/>
    <mergeCell ref="F426:I426"/>
    <mergeCell ref="F427:I427"/>
    <mergeCell ref="F428:I428"/>
    <mergeCell ref="F429:I429"/>
    <mergeCell ref="F430:I430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F439:I439"/>
    <mergeCell ref="F716:I716"/>
    <mergeCell ref="F717:I717"/>
    <mergeCell ref="F718:I718"/>
    <mergeCell ref="F719:I719"/>
    <mergeCell ref="F720:I720"/>
    <mergeCell ref="F721:I721"/>
    <mergeCell ref="F722:I722"/>
    <mergeCell ref="F730:I730"/>
    <mergeCell ref="F731:I731"/>
    <mergeCell ref="F732:I732"/>
    <mergeCell ref="F733:I733"/>
    <mergeCell ref="F734:I734"/>
    <mergeCell ref="F735:I735"/>
    <mergeCell ref="F736:I736"/>
    <mergeCell ref="H738:I738"/>
    <mergeCell ref="F723:I723"/>
    <mergeCell ref="F724:I724"/>
    <mergeCell ref="F725:I725"/>
    <mergeCell ref="F726:I726"/>
    <mergeCell ref="F727:I727"/>
    <mergeCell ref="F728:I728"/>
    <mergeCell ref="F729:I729"/>
  </mergeCells>
  <dataValidations>
    <dataValidation type="list" allowBlank="1" showErrorMessage="1" sqref="F29:F32 F66:F69 F104:F107 F141:F144 F178:F181 F215:F218 F252:F255 F289:F292 F326:F329 F363:F366 F400:F403 F437:F440 F474:F477 F511:F514 F548:F551 F585:F588 F622:F625 F659:F662 F696:F699 F733:F736">
      <formula1>SOURCE!$B$54:$B$60</formula1>
    </dataValidation>
    <dataValidation type="list" allowBlank="1" showErrorMessage="1" sqref="F17:F20 F54:F57 F92:F95 F129:F132 F166:F169 F203:F206 F240:F243 F277:F280 F314:F317 F351:F354 F388:F391 F425:F428 F462:F465 F499:F502 F536:F539 F573:F576 F610:F613 F647:F650 F684:F687 F721:F724">
      <formula1>SOURCE!$B$18:$B$26</formula1>
    </dataValidation>
    <dataValidation type="list" allowBlank="1" showErrorMessage="1" sqref="F21:F24 F58:F61 F96:F99 F133:F136 F170:F173 F207:F210 F244:F247 F281:F284 F318:F321 F355:F358 F392:F395 F429:F432 F466:F469 F503:F506 F540:F543 F577:F580 F614:F617 F651:F654 F688:F691 F725:F728">
      <formula1>SOURCE!$B$28:$B$37</formula1>
    </dataValidation>
    <dataValidation type="list" allowBlank="1" showErrorMessage="1" sqref="F13:F16 F50:F53 F88:F91 F125:F128 F162:F165 F199:F202 F236:F239 F273:F276 F310:F313 F347:F350 F384:F387 F421:F424 F458:F461 F495:F498 F532:F535 F569:F572 F606:F609 F643:F646 F680:F683 F717:F720">
      <formula1>SOURCE!$B$1:$B$16</formula1>
    </dataValidation>
    <dataValidation type="list" allowBlank="1" showErrorMessage="1" sqref="F25:F28 F62:F65 F100:F103 F137:F140 F174:F177 F211:F214 F248:F251 F285:F288 F322:F325 F359:F362 F396:F399 F433:F436 F470:F473 F507:F510 F544:F547 F581:F584 F618:F621 F655:F658 F692:F695 F729:F732">
      <formula1>SOURCE!$B$39:$B$52</formula1>
    </dataValidation>
  </dataValidations>
  <printOptions horizontalCentered="1"/>
  <pageMargins bottom="0.3937007874015748" footer="0.0" header="0.0" left="0.31496062992125984" right="0.31496062992125984" top="0.3937007874015748"/>
  <pageSetup paperSize="9" orientation="portrait"/>
  <rowBreaks count="19" manualBreakCount="19">
    <brk id="704" man="1"/>
    <brk id="482" man="1"/>
    <brk id="260" man="1"/>
    <brk id="37" man="1"/>
    <brk id="519" man="1"/>
    <brk id="297" man="1"/>
    <brk id="75" man="1"/>
    <brk id="556" man="1"/>
    <brk id="334" man="1"/>
    <brk id="112" man="1"/>
    <brk id="593" man="1"/>
    <brk id="371" man="1"/>
    <brk id="149" man="1"/>
    <brk id="630" man="1"/>
    <brk id="408" man="1"/>
    <brk id="186" man="1"/>
    <brk id="667" man="1"/>
    <brk id="445" man="1"/>
    <brk id="223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85.57"/>
    <col customWidth="1" min="3" max="3" width="10.14"/>
    <col customWidth="1" min="4" max="6" width="9.14"/>
    <col customWidth="1" min="7" max="26" width="8.71"/>
  </cols>
  <sheetData>
    <row r="1" ht="12.75" customHeight="1">
      <c r="A1" s="296" t="s">
        <v>24</v>
      </c>
      <c r="B1" s="297" t="s">
        <v>115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298"/>
      <c r="B2" s="299" t="s">
        <v>116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298"/>
      <c r="B3" s="299" t="s">
        <v>117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298"/>
      <c r="B4" s="299" t="s">
        <v>118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298"/>
      <c r="B5" s="299" t="s">
        <v>119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298"/>
      <c r="B6" s="299" t="s">
        <v>120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298"/>
      <c r="B7" s="299" t="s">
        <v>121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298"/>
      <c r="B8" s="299" t="s">
        <v>122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298"/>
      <c r="B9" s="299" t="s">
        <v>123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298"/>
      <c r="B10" s="299" t="s">
        <v>124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298"/>
      <c r="B11" s="299" t="s">
        <v>125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298"/>
      <c r="B12" s="299" t="s">
        <v>126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298"/>
      <c r="B13" s="299" t="s">
        <v>127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298"/>
      <c r="B14" s="299" t="s">
        <v>128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298"/>
      <c r="B15" s="299" t="s">
        <v>129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300"/>
      <c r="B16" s="301" t="s">
        <v>130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302"/>
      <c r="B17" s="30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304" t="s">
        <v>20</v>
      </c>
      <c r="B18" s="297" t="s">
        <v>131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298"/>
      <c r="B19" s="299" t="s">
        <v>132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298"/>
      <c r="B20" s="305" t="s">
        <v>133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298"/>
      <c r="B21" s="305" t="s">
        <v>134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298"/>
      <c r="B22" s="299" t="s">
        <v>135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298"/>
      <c r="B23" s="299" t="s">
        <v>136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298"/>
      <c r="B24" s="299" t="s">
        <v>137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298"/>
      <c r="B25" s="299" t="s">
        <v>138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300"/>
      <c r="B26" s="301" t="s">
        <v>130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302"/>
      <c r="B27" s="30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306" t="s">
        <v>139</v>
      </c>
      <c r="B28" s="297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298"/>
      <c r="B29" s="305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298"/>
      <c r="B30" s="299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298"/>
      <c r="B31" s="305" t="s">
        <v>133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298"/>
      <c r="B32" s="299" t="s">
        <v>143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298"/>
      <c r="B33" s="299" t="s">
        <v>138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298"/>
      <c r="B34" s="299" t="s">
        <v>144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298"/>
      <c r="B35" s="299" t="s">
        <v>145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298"/>
      <c r="B36" s="299" t="s">
        <v>146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300"/>
      <c r="B37" s="301" t="s">
        <v>130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302"/>
      <c r="B38" s="30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307" t="s">
        <v>23</v>
      </c>
      <c r="B39" s="297" t="s">
        <v>147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298"/>
      <c r="B40" s="299" t="s">
        <v>148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298"/>
      <c r="B41" s="299" t="s">
        <v>149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298"/>
      <c r="B42" s="299" t="s">
        <v>150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298"/>
      <c r="B43" s="299" t="s">
        <v>151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298"/>
      <c r="B44" s="299" t="s">
        <v>152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298"/>
      <c r="B45" s="299" t="s">
        <v>153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298"/>
      <c r="B46" s="299" t="s">
        <v>154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298"/>
      <c r="B47" s="299" t="s">
        <v>155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298"/>
      <c r="B48" s="299" t="s">
        <v>156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298"/>
      <c r="B49" s="299" t="s">
        <v>157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298"/>
      <c r="B50" s="299" t="s">
        <v>158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298"/>
      <c r="B51" s="299" t="s">
        <v>159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300"/>
      <c r="B52" s="301" t="s">
        <v>130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302"/>
      <c r="B53" s="30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308" t="s">
        <v>21</v>
      </c>
      <c r="B54" s="297" t="s">
        <v>160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298"/>
      <c r="B55" s="299" t="s">
        <v>161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298"/>
      <c r="B56" s="299" t="s">
        <v>162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298"/>
      <c r="B57" s="299" t="s">
        <v>163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298"/>
      <c r="B58" s="299" t="s">
        <v>164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298"/>
      <c r="B59" s="299" t="s">
        <v>165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300"/>
      <c r="B60" s="301" t="s">
        <v>130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309" t="s">
        <v>166</v>
      </c>
      <c r="B62" s="297" t="s">
        <v>11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298"/>
      <c r="B63" s="310" t="s">
        <v>167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298"/>
      <c r="B64" s="310" t="s">
        <v>168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298"/>
      <c r="B65" s="299" t="s">
        <v>169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298"/>
      <c r="B66" s="310" t="s">
        <v>170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298"/>
      <c r="B67" s="299" t="s">
        <v>171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298"/>
      <c r="B68" s="299" t="s">
        <v>172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298"/>
      <c r="B69" s="310" t="s">
        <v>173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298"/>
      <c r="B70" s="310" t="s">
        <v>174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298"/>
      <c r="B71" s="310" t="s">
        <v>175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298"/>
      <c r="B72" s="299" t="s">
        <v>176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298"/>
      <c r="B73" s="299" t="s">
        <v>177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298"/>
      <c r="B74" s="310" t="s">
        <v>178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298"/>
      <c r="B75" s="310" t="s">
        <v>179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300"/>
      <c r="B76" s="30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311" t="s">
        <v>180</v>
      </c>
      <c r="B78" s="297" t="s">
        <v>181</v>
      </c>
      <c r="C78" s="312" t="s">
        <v>182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298"/>
      <c r="B79" s="299" t="s">
        <v>183</v>
      </c>
      <c r="C79" s="313" t="s">
        <v>184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298"/>
      <c r="B80" s="299" t="s">
        <v>185</v>
      </c>
      <c r="C80" s="313" t="s">
        <v>186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298"/>
      <c r="B81" s="299" t="s">
        <v>187</v>
      </c>
      <c r="C81" s="313" t="s">
        <v>188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298"/>
      <c r="B82" s="299" t="s">
        <v>189</v>
      </c>
      <c r="C82" s="313" t="s">
        <v>190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300"/>
      <c r="B83" s="301" t="s">
        <v>191</v>
      </c>
      <c r="C83" s="314" t="s">
        <v>192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315" t="s">
        <v>193</v>
      </c>
      <c r="B85" s="316" t="s">
        <v>194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298"/>
      <c r="B86" s="317" t="s">
        <v>195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300"/>
      <c r="B87" s="318" t="s">
        <v>196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B$62:$B$75"/>
  <mergeCells count="8">
    <mergeCell ref="A1:A16"/>
    <mergeCell ref="A18:A26"/>
    <mergeCell ref="A28:A37"/>
    <mergeCell ref="A39:A52"/>
    <mergeCell ref="A54:A60"/>
    <mergeCell ref="A62:A76"/>
    <mergeCell ref="A78:A83"/>
    <mergeCell ref="A85:A87"/>
  </mergeCells>
  <printOptions/>
  <pageMargins bottom="0.787401575" footer="0.0" header="0.0" left="0.511811024" right="0.511811024" top="0.787401575"/>
  <pageSetup paperSize="9" orientation="portrait"/>
  <drawing r:id="rId1"/>
</worksheet>
</file>