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lixhs34_nottingham_ac_uk/Documents/Autumn Semester Subjects/Management Science for Decision Support/Coursework Assignments/"/>
    </mc:Choice>
  </mc:AlternateContent>
  <xr:revisionPtr revIDLastSave="105" documentId="14_{94A59844-837D-E24F-80E9-BE39D0480280}" xr6:coauthVersionLast="47" xr6:coauthVersionMax="47" xr10:uidLastSave="{25A5CB1D-7220-0143-BE22-9259861102A5}"/>
  <bookViews>
    <workbookView xWindow="960" yWindow="500" windowWidth="27340" windowHeight="17500" activeTab="5" xr2:uid="{3B5A0773-B447-1E41-B940-8D8264DA6FBC}"/>
  </bookViews>
  <sheets>
    <sheet name="Answer Report 1" sheetId="2" r:id="rId1"/>
    <sheet name="Sensitivity Report 1" sheetId="3" r:id="rId2"/>
    <sheet name="Linear Programming" sheetId="1" r:id="rId3"/>
    <sheet name="Answer Report 2" sheetId="9" state="hidden" r:id="rId4"/>
    <sheet name="Sensitivity Report 2" sheetId="10" state="hidden" r:id="rId5"/>
    <sheet name="Goal Programming" sheetId="6" r:id="rId6"/>
  </sheets>
  <definedNames>
    <definedName name="solver_adj" localSheetId="5" hidden="1">'Goal Programming'!$D$4:$K$4,'Goal Programming'!$L$4:$M$4</definedName>
    <definedName name="solver_adj" localSheetId="2" hidden="1">'Linear Programming'!$C$4:$H$4</definedName>
    <definedName name="solver_cvg" localSheetId="5" hidden="1">0.0001</definedName>
    <definedName name="solver_cvg" localSheetId="2" hidden="1">0.0001</definedName>
    <definedName name="solver_drv" localSheetId="5" hidden="1">1</definedName>
    <definedName name="solver_drv" localSheetId="2" hidden="1">1</definedName>
    <definedName name="solver_eng" localSheetId="5" hidden="1">2</definedName>
    <definedName name="solver_eng" localSheetId="2" hidden="1">2</definedName>
    <definedName name="solver_itr" localSheetId="5" hidden="1">2147483647</definedName>
    <definedName name="solver_itr" localSheetId="2" hidden="1">2147483647</definedName>
    <definedName name="solver_lhs1" localSheetId="5" hidden="1">'Goal Programming'!$K$4</definedName>
    <definedName name="solver_lhs1" localSheetId="2" hidden="1">'Linear Programming'!$I$10:$I$12</definedName>
    <definedName name="solver_lhs2" localSheetId="5" hidden="1">'Goal Programming'!$N$10</definedName>
    <definedName name="solver_lhs3" localSheetId="5" hidden="1">'Goal Programming'!$N$6</definedName>
    <definedName name="solver_lhs4" localSheetId="5" hidden="1">'Goal Programming'!$N$7:$N$9</definedName>
    <definedName name="solver_lhs5" localSheetId="5" hidden="1">'Goal Programming'!$N$10</definedName>
    <definedName name="solver_lhs6" localSheetId="5" hidden="1">'Goal Programming'!$N$6:$N$9</definedName>
    <definedName name="solver_lin" localSheetId="5" hidden="1">1</definedName>
    <definedName name="solver_lin" localSheetId="2" hidden="1">1</definedName>
    <definedName name="solver_mip" localSheetId="5" hidden="1">2147483647</definedName>
    <definedName name="solver_mip" localSheetId="2" hidden="1">2147483647</definedName>
    <definedName name="solver_mni" localSheetId="5" hidden="1">30</definedName>
    <definedName name="solver_mni" localSheetId="2" hidden="1">30</definedName>
    <definedName name="solver_mrt" localSheetId="5" hidden="1">0.075</definedName>
    <definedName name="solver_mrt" localSheetId="2" hidden="1">0.075</definedName>
    <definedName name="solver_msl" localSheetId="5" hidden="1">2</definedName>
    <definedName name="solver_msl" localSheetId="2" hidden="1">2</definedName>
    <definedName name="solver_neg" localSheetId="5" hidden="1">1</definedName>
    <definedName name="solver_neg" localSheetId="2" hidden="1">1</definedName>
    <definedName name="solver_nod" localSheetId="5" hidden="1">2147483647</definedName>
    <definedName name="solver_nod" localSheetId="2" hidden="1">2147483647</definedName>
    <definedName name="solver_num" localSheetId="5" hidden="1">4</definedName>
    <definedName name="solver_num" localSheetId="2" hidden="1">1</definedName>
    <definedName name="solver_opt" localSheetId="5" hidden="1">'Goal Programming'!$N$4</definedName>
    <definedName name="solver_opt" localSheetId="2" hidden="1">'Linear Programming'!$I$5</definedName>
    <definedName name="solver_pre" localSheetId="5" hidden="1">0.000001</definedName>
    <definedName name="solver_pre" localSheetId="2" hidden="1">0.000001</definedName>
    <definedName name="solver_rbv" localSheetId="5" hidden="1">1</definedName>
    <definedName name="solver_rbv" localSheetId="2" hidden="1">1</definedName>
    <definedName name="solver_rel1" localSheetId="5" hidden="1">2</definedName>
    <definedName name="solver_rel1" localSheetId="2" hidden="1">3</definedName>
    <definedName name="solver_rel2" localSheetId="5" hidden="1">2</definedName>
    <definedName name="solver_rel3" localSheetId="5" hidden="1">2</definedName>
    <definedName name="solver_rel4" localSheetId="5" hidden="1">3</definedName>
    <definedName name="solver_rel5" localSheetId="5" hidden="1">2</definedName>
    <definedName name="solver_rel6" localSheetId="5" hidden="1">2</definedName>
    <definedName name="solver_rhs1" localSheetId="5" hidden="1">6260</definedName>
    <definedName name="solver_rhs1" localSheetId="2" hidden="1">'Linear Programming'!$K$10:$K$12</definedName>
    <definedName name="solver_rhs2" localSheetId="5" hidden="1">'Goal Programming'!$P$10</definedName>
    <definedName name="solver_rhs3" localSheetId="5" hidden="1">'Goal Programming'!$P$6</definedName>
    <definedName name="solver_rhs4" localSheetId="5" hidden="1">'Goal Programming'!$P$7:$P$9</definedName>
    <definedName name="solver_rhs5" localSheetId="5" hidden="1">'Goal Programming'!$P$10</definedName>
    <definedName name="solver_rhs6" localSheetId="5" hidden="1">'Goal Programming'!$P$6:$P$9</definedName>
    <definedName name="solver_rlx" localSheetId="5" hidden="1">2</definedName>
    <definedName name="solver_rlx" localSheetId="2" hidden="1">2</definedName>
    <definedName name="solver_rsd" localSheetId="5" hidden="1">0</definedName>
    <definedName name="solver_rsd" localSheetId="2" hidden="1">0</definedName>
    <definedName name="solver_scl" localSheetId="5" hidden="1">1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ssz" localSheetId="2" hidden="1">100</definedName>
    <definedName name="solver_tim" localSheetId="5" hidden="1">2147483647</definedName>
    <definedName name="solver_tim" localSheetId="2" hidden="1">2147483647</definedName>
    <definedName name="solver_tol" localSheetId="5" hidden="1">0.01</definedName>
    <definedName name="solver_tol" localSheetId="2" hidden="1">0.01</definedName>
    <definedName name="solver_typ" localSheetId="5" hidden="1">2</definedName>
    <definedName name="solver_typ" localSheetId="2" hidden="1">2</definedName>
    <definedName name="solver_val" localSheetId="5" hidden="1">0</definedName>
    <definedName name="solver_val" localSheetId="2" hidden="1">0</definedName>
    <definedName name="solver_ver" localSheetId="5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6" l="1"/>
  <c r="D13" i="6"/>
  <c r="D14" i="6"/>
  <c r="D12" i="6"/>
  <c r="N8" i="6"/>
  <c r="N9" i="6"/>
  <c r="N10" i="6"/>
  <c r="N7" i="6"/>
  <c r="I6" i="1"/>
  <c r="I7" i="1" s="1"/>
  <c r="I11" i="1"/>
  <c r="I12" i="1"/>
  <c r="I10" i="1"/>
  <c r="I5" i="1"/>
  <c r="D15" i="6" l="1"/>
  <c r="N6" i="6" s="1"/>
  <c r="I8" i="1"/>
</calcChain>
</file>

<file path=xl/sharedStrings.xml><?xml version="1.0" encoding="utf-8"?>
<sst xmlns="http://schemas.openxmlformats.org/spreadsheetml/2006/main" count="308" uniqueCount="127">
  <si>
    <t xml:space="preserve"> </t>
  </si>
  <si>
    <t>Paper roll 14 ft wide cut into 4ft (3 no.) rolls.</t>
  </si>
  <si>
    <t>Paper roll 14 ft wide cut into 9ft (1no.) and 4ft (1 no.) rolls</t>
  </si>
  <si>
    <t>Paper roll 21 ft wide cut into 19ft (1 no.) rolls.</t>
  </si>
  <si>
    <t>Cost per roll</t>
  </si>
  <si>
    <t>No. of 4 ft</t>
  </si>
  <si>
    <t>No. of 9 ft</t>
  </si>
  <si>
    <t>No. of 19 ft</t>
  </si>
  <si>
    <t>Paper roll 21 ft wide cut into 4ft (5 no.) rolls.</t>
  </si>
  <si>
    <t>&gt;=</t>
  </si>
  <si>
    <t>Microsoft Excel 16.67 Answer Report</t>
  </si>
  <si>
    <t>Result: Solver found a solution.  All constraints and optimality conditions are satisfied.</t>
  </si>
  <si>
    <t>Solver Engine</t>
  </si>
  <si>
    <t>Engine: Simplex LP</t>
  </si>
  <si>
    <t>Solution Time: 264.898 Seconds.</t>
  </si>
  <si>
    <t>Iterations: 5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</si>
  <si>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</si>
  <si>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</si>
  <si>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</si>
  <si>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</si>
  <si>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</si>
  <si>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</si>
  <si>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</si>
  <si>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</si>
  <si>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</si>
  <si>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</si>
  <si>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</si>
  <si>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</si>
  <si>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</si>
  <si>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</si>
  <si>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</si>
  <si>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$I$5</t>
  </si>
  <si>
    <t>$C$4</t>
  </si>
  <si>
    <t>Contin</t>
  </si>
  <si>
    <t>$D$4</t>
  </si>
  <si>
    <t>$E$4</t>
  </si>
  <si>
    <t>$F$4</t>
  </si>
  <si>
    <t>$G$4</t>
  </si>
  <si>
    <t>$H$4</t>
  </si>
  <si>
    <t>$I$8</t>
  </si>
  <si>
    <t>$I$8&gt;=$K$8</t>
  </si>
  <si>
    <t>Binding</t>
  </si>
  <si>
    <t>$I$9</t>
  </si>
  <si>
    <t>$I$9&gt;=$K$9</t>
  </si>
  <si>
    <t>$I$10</t>
  </si>
  <si>
    <t>$I$10&gt;=$K$10</t>
  </si>
  <si>
    <t>Microsoft Excel 16.67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</si>
  <si>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</si>
  <si>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</si>
  <si>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</si>
  <si>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</si>
  <si>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</si>
  <si>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</si>
  <si>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</si>
  <si>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</si>
  <si>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</si>
  <si>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</si>
  <si>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</si>
  <si>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</si>
  <si>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</si>
  <si>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&lt;- Nearly 447 rolls of 14 ft</t>
  </si>
  <si>
    <t>&lt;- Nearly 298 rolls of 21 ft</t>
  </si>
  <si>
    <t>Paper roll 14 ft wide cut into 4ft (3 no.) rolls</t>
  </si>
  <si>
    <t>Paper roll 21 ft wide cut into 19ft (1 no.) rolls</t>
  </si>
  <si>
    <t>Paper roll 21ft wide cut into 4ft (5 no.) rolls</t>
  </si>
  <si>
    <t>Paper roll 21ft wide cut into 9ft (2 no.) rolls</t>
  </si>
  <si>
    <t>Paper roll 21ft wide cut into 9ft and 4ft (3 no.) rolls</t>
  </si>
  <si>
    <t>Paper roll 21ft wide cut into 19ft (1 no.) rolls</t>
  </si>
  <si>
    <t>Paper roll 14ft wide cut into 4ft (3 no.) rolls</t>
  </si>
  <si>
    <t>Paper roll 14ft wide cut into 9ft (1no.) and 4ft (1 no.) rolls</t>
  </si>
  <si>
    <t>No. of 4 ft roll</t>
  </si>
  <si>
    <t>No. of 9 ft roll</t>
  </si>
  <si>
    <t>No. of 19 ft roll</t>
  </si>
  <si>
    <t>Waste generated per roll (in ft roll)</t>
  </si>
  <si>
    <t>L.H.S</t>
  </si>
  <si>
    <t>Sign</t>
  </si>
  <si>
    <t>R.H.S</t>
  </si>
  <si>
    <t>No. of Paper Rolls</t>
  </si>
  <si>
    <t>&lt;- Minimize cost (Objective)</t>
  </si>
  <si>
    <t>&lt;- Total Waste Generated (ft roll)</t>
  </si>
  <si>
    <t xml:space="preserve">Paper roll 14 ft wide cut into 9ft (1no.) and 4ft (1 no.) rolls </t>
  </si>
  <si>
    <t>Paper roll 21 ft wide cut into 4ft (5 no.) rolls</t>
  </si>
  <si>
    <t>=</t>
  </si>
  <si>
    <t>Goal Constraint</t>
  </si>
  <si>
    <t>Normal Constraint</t>
  </si>
  <si>
    <t>Max Time Unlimited, Iterations Unlimited, Precision 0.000001, Use Automatic Scaling</t>
  </si>
  <si>
    <t>&lt;- Objective Function</t>
  </si>
  <si>
    <t>Overproduction for 4ft roll</t>
  </si>
  <si>
    <t>Overproduction for 19ft roll</t>
  </si>
  <si>
    <t>Overproduction for 9ft roll</t>
  </si>
  <si>
    <t>Total Overproduction =</t>
  </si>
  <si>
    <t>&lt;- Goal 1: Minimize waste and overproduction</t>
  </si>
  <si>
    <t>&lt;- Goal 2: Minimize cost</t>
  </si>
  <si>
    <t>Worksheet: [Assignment 1.xlsx]Goal Final</t>
  </si>
  <si>
    <t>Report Created: 08/12/22 9:59:53 PM</t>
  </si>
  <si>
    <t>Solution Time: 375.407 Seconds.</t>
  </si>
  <si>
    <t>Iterations: 6 Subproblems: 0</t>
  </si>
  <si>
    <t>$N$4</t>
  </si>
  <si>
    <t>No. of Paper Rolls Paper roll 14ft wide cut into 9ft (1no.) and 4ft (1 no.) rolls</t>
  </si>
  <si>
    <t>No. of Paper Rolls Paper roll 14ft wide cut into 4ft (3 no.) rolls</t>
  </si>
  <si>
    <t>No. of Paper Rolls Paper roll 21ft wide cut into 19ft (1 no.) rolls</t>
  </si>
  <si>
    <t xml:space="preserve">No. of Paper Rolls  </t>
  </si>
  <si>
    <t>$I$4</t>
  </si>
  <si>
    <t>No. of Paper Rolls Paper roll 21ft wide cut into 4ft (5 no.) rolls</t>
  </si>
  <si>
    <t>$J$4</t>
  </si>
  <si>
    <t>$K$4</t>
  </si>
  <si>
    <t>No. of Paper Rolls amount by which total waste and overproduction is overachieved</t>
  </si>
  <si>
    <t>$L$4</t>
  </si>
  <si>
    <t>No. of Paper Rolls amount by which production cost is underachieved</t>
  </si>
  <si>
    <t>$M$4</t>
  </si>
  <si>
    <t>No. of Paper Rolls amount by which production cost is overachieved</t>
  </si>
  <si>
    <t>$N$10</t>
  </si>
  <si>
    <t>$N$10=$P$10</t>
  </si>
  <si>
    <t>$N$6</t>
  </si>
  <si>
    <t>$N$6=$P$6</t>
  </si>
  <si>
    <t>$N$7</t>
  </si>
  <si>
    <t>$N$7&gt;=$P$7</t>
  </si>
  <si>
    <t>$N$8</t>
  </si>
  <si>
    <t>$N$8&gt;=$P$8</t>
  </si>
  <si>
    <t>$N$9</t>
  </si>
  <si>
    <t>$N$9&gt;=$P$9</t>
  </si>
  <si>
    <t>$K$4=6260</t>
  </si>
  <si>
    <t>Amount by which total waste and overproduction is underachieved</t>
  </si>
  <si>
    <t>Amount by which total waste and overproduction is overachieved</t>
  </si>
  <si>
    <t>Amount by which production cost is underachieved</t>
  </si>
  <si>
    <t>Amount by which production cost is overachieved</t>
  </si>
  <si>
    <t>Paper roll 21ft wide cut into 9ft (1 no.) and 4ft (3 no.)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</si>
</sst>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3" borderId="17" xfId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3760110</xdr:colOff>
      <xdr:row>8</xdr:row>
      <xdr:rowOff>16933</xdr:rowOff>
    </xdr:from>
    <xdr:to>
      <xdr:col>2</xdr:col>
      <xdr:colOff>4026734</xdr:colOff>
      <xdr:row>8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7F41E-6265-4E44-8751-06DE92FE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2431" y="2133600"/>
          <a:ext cx="266624" cy="237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3711733</xdr:colOff>
      <xdr:row>9</xdr:row>
      <xdr:rowOff>25400</xdr:rowOff>
    </xdr:from>
    <xdr:to>
      <xdr:col>2</xdr:col>
      <xdr:colOff>4065519</xdr:colOff>
      <xdr:row>9</xdr:row>
      <xdr:rowOff>254000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E2383A-2B60-3841-8FE3-7CE97EFD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054" y="2406650"/>
          <a:ext cx="353786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3762531</xdr:colOff>
      <xdr:row>10</xdr:row>
      <xdr:rowOff>33867</xdr:rowOff>
    </xdr:from>
    <xdr:to>
      <xdr:col>2</xdr:col>
      <xdr:colOff>4020857</xdr:colOff>
      <xdr:row>10</xdr:row>
      <xdr:rowOff>245533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C51539-B171-3A49-AC74-C0244069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4852" y="2679700"/>
          <a:ext cx="258326" cy="21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3755877</xdr:colOff>
      <xdr:row>12</xdr:row>
      <xdr:rowOff>25399</xdr:rowOff>
    </xdr:from>
    <xdr:to>
      <xdr:col>2</xdr:col>
      <xdr:colOff>4018344</xdr:colOff>
      <xdr:row>12</xdr:row>
      <xdr:rowOff>246424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B005EE-4E90-9D07-70AA-521924133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198" y="3200399"/>
          <a:ext cx="262467" cy="22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3683605</xdr:colOff>
      <xdr:row>11</xdr:row>
      <xdr:rowOff>33866</xdr:rowOff>
    </xdr:from>
    <xdr:to>
      <xdr:col>2</xdr:col>
      <xdr:colOff>4102705</xdr:colOff>
      <xdr:row>11</xdr:row>
      <xdr:rowOff>247226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3B2C3C-73D4-6041-87BC-600358C5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926" y="2944283"/>
          <a:ext cx="4191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3611040</xdr:colOff>
      <xdr:row>13</xdr:row>
      <xdr:rowOff>33867</xdr:rowOff>
    </xdr:from>
    <xdr:to>
      <xdr:col>3</xdr:col>
      <xdr:colOff>14218</xdr:colOff>
      <xdr:row>13</xdr:row>
      <xdr:rowOff>247227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4CF671-161B-694F-941F-5102AD8C9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361" y="3473450"/>
          <a:ext cx="5080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431800</xdr:colOff>
      <xdr:row>2</xdr:row>
      <xdr:rowOff>0</xdr:rowOff>
    </xdr:from>
    <xdr:ext cx="338682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EE67F28-1E4C-BF46-820A-D213DFA3DEC7}"/>
                </a:ext>
              </a:extLst>
            </xdr:cNvPr>
            <xdr:cNvSpPr txBox="1"/>
          </xdr:nvSpPr>
          <xdr:spPr>
            <a:xfrm>
              <a:off x="3733800" y="1079500"/>
              <a:ext cx="33868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14 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EE67F28-1E4C-BF46-820A-D213DFA3DEC7}"/>
                </a:ext>
              </a:extLst>
            </xdr:cNvPr>
            <xdr:cNvSpPr txBox="1"/>
          </xdr:nvSpPr>
          <xdr:spPr>
            <a:xfrm>
              <a:off x="3733800" y="1079500"/>
              <a:ext cx="33868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𝑃_(14 )^9,4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3</xdr:col>
      <xdr:colOff>410523</xdr:colOff>
      <xdr:row>2</xdr:row>
      <xdr:rowOff>2689</xdr:rowOff>
    </xdr:from>
    <xdr:ext cx="444994" cy="241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B0F0B17-176E-B845-8074-3350AF87B472}"/>
                </a:ext>
              </a:extLst>
            </xdr:cNvPr>
            <xdr:cNvSpPr txBox="1"/>
          </xdr:nvSpPr>
          <xdr:spPr>
            <a:xfrm>
              <a:off x="4906323" y="1082189"/>
              <a:ext cx="44499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14 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B0F0B17-176E-B845-8074-3350AF87B472}"/>
                </a:ext>
              </a:extLst>
            </xdr:cNvPr>
            <xdr:cNvSpPr txBox="1"/>
          </xdr:nvSpPr>
          <xdr:spPr>
            <a:xfrm>
              <a:off x="4906323" y="1082189"/>
              <a:ext cx="44499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𝑃_(14 )^4,4,4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4</xdr:col>
      <xdr:colOff>469406</xdr:colOff>
      <xdr:row>2</xdr:row>
      <xdr:rowOff>2687</xdr:rowOff>
    </xdr:from>
    <xdr:ext cx="316369" cy="225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B2B7F2D-7474-B045-90E8-43A45266F4E5}"/>
                </a:ext>
              </a:extLst>
            </xdr:cNvPr>
            <xdr:cNvSpPr txBox="1"/>
          </xdr:nvSpPr>
          <xdr:spPr>
            <a:xfrm>
              <a:off x="6209806" y="1082187"/>
              <a:ext cx="316369" cy="225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19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B2B7F2D-7474-B045-90E8-43A45266F4E5}"/>
                </a:ext>
              </a:extLst>
            </xdr:cNvPr>
            <xdr:cNvSpPr txBox="1"/>
          </xdr:nvSpPr>
          <xdr:spPr>
            <a:xfrm>
              <a:off x="6209806" y="1082187"/>
              <a:ext cx="316369" cy="225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𝑃_21^19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5</xdr:col>
      <xdr:colOff>378198</xdr:colOff>
      <xdr:row>2</xdr:row>
      <xdr:rowOff>2692</xdr:rowOff>
    </xdr:from>
    <xdr:ext cx="544123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790A215-6506-9B41-92DC-FBAAA5EEA7E1}"/>
                </a:ext>
              </a:extLst>
            </xdr:cNvPr>
            <xdr:cNvSpPr txBox="1"/>
          </xdr:nvSpPr>
          <xdr:spPr>
            <a:xfrm>
              <a:off x="7375898" y="1082192"/>
              <a:ext cx="544123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790A215-6506-9B41-92DC-FBAAA5EEA7E1}"/>
                </a:ext>
              </a:extLst>
            </xdr:cNvPr>
            <xdr:cNvSpPr txBox="1"/>
          </xdr:nvSpPr>
          <xdr:spPr>
            <a:xfrm>
              <a:off x="7375898" y="1082192"/>
              <a:ext cx="544123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𝑃_(21 )^9,4,4,4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6</xdr:col>
      <xdr:colOff>367803</xdr:colOff>
      <xdr:row>2</xdr:row>
      <xdr:rowOff>2689</xdr:rowOff>
    </xdr:from>
    <xdr:ext cx="335092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86A816A-F9CE-B44D-842B-5457B7427C83}"/>
                </a:ext>
              </a:extLst>
            </xdr:cNvPr>
            <xdr:cNvSpPr txBox="1"/>
          </xdr:nvSpPr>
          <xdr:spPr>
            <a:xfrm>
              <a:off x="8660903" y="1082189"/>
              <a:ext cx="33509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9,9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86A816A-F9CE-B44D-842B-5457B7427C83}"/>
                </a:ext>
              </a:extLst>
            </xdr:cNvPr>
            <xdr:cNvSpPr txBox="1"/>
          </xdr:nvSpPr>
          <xdr:spPr>
            <a:xfrm>
              <a:off x="8660903" y="1082189"/>
              <a:ext cx="33509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𝑃_(21 )^9,9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7</xdr:col>
      <xdr:colOff>218869</xdr:colOff>
      <xdr:row>2</xdr:row>
      <xdr:rowOff>2689</xdr:rowOff>
    </xdr:from>
    <xdr:ext cx="650434" cy="241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21C9A3A-C092-1743-B589-57775A1ECD9B}"/>
                </a:ext>
              </a:extLst>
            </xdr:cNvPr>
            <xdr:cNvSpPr txBox="1"/>
          </xdr:nvSpPr>
          <xdr:spPr>
            <a:xfrm>
              <a:off x="9591469" y="1082189"/>
              <a:ext cx="65043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4,4,4,4,4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21C9A3A-C092-1743-B589-57775A1ECD9B}"/>
                </a:ext>
              </a:extLst>
            </xdr:cNvPr>
            <xdr:cNvSpPr txBox="1"/>
          </xdr:nvSpPr>
          <xdr:spPr>
            <a:xfrm>
              <a:off x="9591469" y="1082189"/>
              <a:ext cx="65043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𝑃_(21 )^4,4,4,4,4</a:t>
              </a:r>
              <a:endParaRPr lang="en-GB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399970</xdr:colOff>
      <xdr:row>2</xdr:row>
      <xdr:rowOff>8857</xdr:rowOff>
    </xdr:from>
    <xdr:ext cx="338682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300246-D255-05DE-E9DC-A96F7631B340}"/>
                </a:ext>
              </a:extLst>
            </xdr:cNvPr>
            <xdr:cNvSpPr txBox="1"/>
          </xdr:nvSpPr>
          <xdr:spPr>
            <a:xfrm>
              <a:off x="3795549" y="2040857"/>
              <a:ext cx="33868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14 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300246-D255-05DE-E9DC-A96F7631B340}"/>
                </a:ext>
              </a:extLst>
            </xdr:cNvPr>
            <xdr:cNvSpPr txBox="1"/>
          </xdr:nvSpPr>
          <xdr:spPr>
            <a:xfrm>
              <a:off x="3795549" y="2040857"/>
              <a:ext cx="33868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𝑃_(14 )^9,4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4</xdr:col>
      <xdr:colOff>277093</xdr:colOff>
      <xdr:row>2</xdr:row>
      <xdr:rowOff>11546</xdr:rowOff>
    </xdr:from>
    <xdr:ext cx="444994" cy="241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F86F5-7985-2643-8004-F4FBBC4D18B6}"/>
                </a:ext>
              </a:extLst>
            </xdr:cNvPr>
            <xdr:cNvSpPr txBox="1"/>
          </xdr:nvSpPr>
          <xdr:spPr>
            <a:xfrm>
              <a:off x="4375729" y="2043546"/>
              <a:ext cx="44499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14 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F86F5-7985-2643-8004-F4FBBC4D18B6}"/>
                </a:ext>
              </a:extLst>
            </xdr:cNvPr>
            <xdr:cNvSpPr txBox="1"/>
          </xdr:nvSpPr>
          <xdr:spPr>
            <a:xfrm>
              <a:off x="4375729" y="2043546"/>
              <a:ext cx="44499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𝑃_(14 )^4,4,4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5</xdr:col>
      <xdr:colOff>323276</xdr:colOff>
      <xdr:row>2</xdr:row>
      <xdr:rowOff>11544</xdr:rowOff>
    </xdr:from>
    <xdr:ext cx="316369" cy="225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9B2A37F-ADDE-4745-8875-52C886B21B0C}"/>
                </a:ext>
              </a:extLst>
            </xdr:cNvPr>
            <xdr:cNvSpPr txBox="1"/>
          </xdr:nvSpPr>
          <xdr:spPr>
            <a:xfrm>
              <a:off x="5391731" y="2043544"/>
              <a:ext cx="316369" cy="225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19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9B2A37F-ADDE-4745-8875-52C886B21B0C}"/>
                </a:ext>
              </a:extLst>
            </xdr:cNvPr>
            <xdr:cNvSpPr txBox="1"/>
          </xdr:nvSpPr>
          <xdr:spPr>
            <a:xfrm>
              <a:off x="5391731" y="2043544"/>
              <a:ext cx="316369" cy="225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𝑃_21^19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6</xdr:col>
      <xdr:colOff>219368</xdr:colOff>
      <xdr:row>2</xdr:row>
      <xdr:rowOff>11549</xdr:rowOff>
    </xdr:from>
    <xdr:ext cx="544123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E4C3266-84B0-2645-A6CB-90A638E65EC9}"/>
                </a:ext>
              </a:extLst>
            </xdr:cNvPr>
            <xdr:cNvSpPr txBox="1"/>
          </xdr:nvSpPr>
          <xdr:spPr>
            <a:xfrm>
              <a:off x="6257641" y="2043549"/>
              <a:ext cx="544123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E4C3266-84B0-2645-A6CB-90A638E65EC9}"/>
                </a:ext>
              </a:extLst>
            </xdr:cNvPr>
            <xdr:cNvSpPr txBox="1"/>
          </xdr:nvSpPr>
          <xdr:spPr>
            <a:xfrm>
              <a:off x="6257641" y="2043549"/>
              <a:ext cx="544123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𝑃_(21 )^9,4,4,4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7</xdr:col>
      <xdr:colOff>323273</xdr:colOff>
      <xdr:row>2</xdr:row>
      <xdr:rowOff>11546</xdr:rowOff>
    </xdr:from>
    <xdr:ext cx="335092" cy="242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FCD8B30-825C-9444-9011-99B32FA78173}"/>
                </a:ext>
              </a:extLst>
            </xdr:cNvPr>
            <xdr:cNvSpPr txBox="1"/>
          </xdr:nvSpPr>
          <xdr:spPr>
            <a:xfrm>
              <a:off x="7331364" y="2043546"/>
              <a:ext cx="33509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9,9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FCD8B30-825C-9444-9011-99B32FA78173}"/>
                </a:ext>
              </a:extLst>
            </xdr:cNvPr>
            <xdr:cNvSpPr txBox="1"/>
          </xdr:nvSpPr>
          <xdr:spPr>
            <a:xfrm>
              <a:off x="7331364" y="2043546"/>
              <a:ext cx="335092" cy="242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𝑃_(21 )^9,9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8</xdr:col>
      <xdr:colOff>161639</xdr:colOff>
      <xdr:row>2</xdr:row>
      <xdr:rowOff>11546</xdr:rowOff>
    </xdr:from>
    <xdr:ext cx="650434" cy="241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D52A74E-12EE-AD42-9555-6529A98D0E79}"/>
                </a:ext>
              </a:extLst>
            </xdr:cNvPr>
            <xdr:cNvSpPr txBox="1"/>
          </xdr:nvSpPr>
          <xdr:spPr>
            <a:xfrm>
              <a:off x="8139548" y="2043546"/>
              <a:ext cx="65043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21 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4,4,4,4,4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D52A74E-12EE-AD42-9555-6529A98D0E79}"/>
                </a:ext>
              </a:extLst>
            </xdr:cNvPr>
            <xdr:cNvSpPr txBox="1"/>
          </xdr:nvSpPr>
          <xdr:spPr>
            <a:xfrm>
              <a:off x="8139548" y="2043546"/>
              <a:ext cx="650434" cy="241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𝑃_(21 )^4,4,4,4,4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9</xdr:col>
      <xdr:colOff>334820</xdr:colOff>
      <xdr:row>2</xdr:row>
      <xdr:rowOff>23089</xdr:rowOff>
    </xdr:from>
    <xdr:ext cx="470898" cy="242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EA3FB24-92AA-FA45-9ED5-FC6C1C04DC2F}"/>
                </a:ext>
              </a:extLst>
            </xdr:cNvPr>
            <xdr:cNvSpPr txBox="1"/>
          </xdr:nvSpPr>
          <xdr:spPr>
            <a:xfrm>
              <a:off x="9282547" y="2055089"/>
              <a:ext cx="470898" cy="242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EA3FB24-92AA-FA45-9ED5-FC6C1C04DC2F}"/>
                </a:ext>
              </a:extLst>
            </xdr:cNvPr>
            <xdr:cNvSpPr txBox="1"/>
          </xdr:nvSpPr>
          <xdr:spPr>
            <a:xfrm>
              <a:off x="9282547" y="2055089"/>
              <a:ext cx="470898" cy="242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𝑑_(𝑊/𝑂 )^−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10</xdr:col>
      <xdr:colOff>334823</xdr:colOff>
      <xdr:row>2</xdr:row>
      <xdr:rowOff>11545</xdr:rowOff>
    </xdr:from>
    <xdr:ext cx="470898" cy="248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0ECF0E9-E21D-6F4B-B093-0A35350CAE8B}"/>
                </a:ext>
              </a:extLst>
            </xdr:cNvPr>
            <xdr:cNvSpPr txBox="1"/>
          </xdr:nvSpPr>
          <xdr:spPr>
            <a:xfrm>
              <a:off x="10448641" y="2043545"/>
              <a:ext cx="470898" cy="248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0ECF0E9-E21D-6F4B-B093-0A35350CAE8B}"/>
                </a:ext>
              </a:extLst>
            </xdr:cNvPr>
            <xdr:cNvSpPr txBox="1"/>
          </xdr:nvSpPr>
          <xdr:spPr>
            <a:xfrm>
              <a:off x="10448641" y="2043545"/>
              <a:ext cx="470898" cy="248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𝑑_(𝑊/𝑂 )^+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11</xdr:col>
      <xdr:colOff>369458</xdr:colOff>
      <xdr:row>2</xdr:row>
      <xdr:rowOff>11548</xdr:rowOff>
    </xdr:from>
    <xdr:ext cx="35509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FEF5F0B-CA25-2241-986B-07ACC4DF40A6}"/>
                </a:ext>
              </a:extLst>
            </xdr:cNvPr>
            <xdr:cNvSpPr txBox="1"/>
          </xdr:nvSpPr>
          <xdr:spPr>
            <a:xfrm>
              <a:off x="11580094" y="2043548"/>
              <a:ext cx="35509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𝐶𝑂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FEF5F0B-CA25-2241-986B-07ACC4DF40A6}"/>
                </a:ext>
              </a:extLst>
            </xdr:cNvPr>
            <xdr:cNvSpPr txBox="1"/>
          </xdr:nvSpPr>
          <xdr:spPr>
            <a:xfrm>
              <a:off x="11580094" y="2043548"/>
              <a:ext cx="35509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𝑑_(𝐶𝑂 )^−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12</xdr:col>
      <xdr:colOff>334821</xdr:colOff>
      <xdr:row>2</xdr:row>
      <xdr:rowOff>23091</xdr:rowOff>
    </xdr:from>
    <xdr:ext cx="355097" cy="220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C13757E-CF3D-6E43-9D0D-0F9FF44A005C}"/>
                </a:ext>
              </a:extLst>
            </xdr:cNvPr>
            <xdr:cNvSpPr txBox="1"/>
          </xdr:nvSpPr>
          <xdr:spPr>
            <a:xfrm>
              <a:off x="12700003" y="2055091"/>
              <a:ext cx="355097" cy="220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𝐶𝑂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bSup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C13757E-CF3D-6E43-9D0D-0F9FF44A005C}"/>
                </a:ext>
              </a:extLst>
            </xdr:cNvPr>
            <xdr:cNvSpPr txBox="1"/>
          </xdr:nvSpPr>
          <xdr:spPr>
            <a:xfrm>
              <a:off x="12700003" y="2055091"/>
              <a:ext cx="355097" cy="220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𝑑_(𝐶𝑂 )^+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AB2-85DF-E547-A5ED-AF5CA326A0F4}">
  <dimension ref="A1:G33"/>
  <sheetViews>
    <sheetView showGridLines="0" topLeftCell="A5" workbookViewId="0">
      <selection activeCell="H11" sqref="H11"/>
    </sheetView>
  </sheetViews>
  <sheetFormatPr baseColWidth="10" defaultRowHeight="16" x14ac:dyDescent="0.2"/>
  <cols>
    <col min="1" max="1" width="2.33203125" customWidth="1"/>
    <col min="2" max="2" width="5.6640625" bestFit="1" customWidth="1"/>
    <col min="3" max="3" width="50" bestFit="1" customWidth="1"/>
    <col min="4" max="4" width="12.83203125" bestFit="1" customWidth="1"/>
    <col min="5" max="5" width="12.6640625" bestFit="1" customWidth="1"/>
    <col min="6" max="6" width="7.33203125" bestFit="1" customWidth="1"/>
    <col min="7" max="7" width="5.5" bestFit="1" customWidth="1"/>
  </cols>
  <sheetData>
    <row r="1" spans="1:5" x14ac:dyDescent="0.2">
      <c r="A1" s="2"/>
    </row>
    <row r="2" spans="1:5" x14ac:dyDescent="0.2">
      <c r="A2" s="2"/>
    </row>
    <row r="3" spans="1:5" x14ac:dyDescent="0.2">
      <c r="A3" s="2"/>
    </row>
    <row r="4" spans="1:5" x14ac:dyDescent="0.2">
      <c r="A4" s="2" t="s">
        <v>11</v>
      </c>
    </row>
    <row r="5" spans="1:5" x14ac:dyDescent="0.2">
      <c r="A5" s="2" t="s">
        <v>12</v>
      </c>
    </row>
    <row r="6" spans="1:5" x14ac:dyDescent="0.2">
      <c r="A6" s="2"/>
      <c r="B6" t="s">
        <v>13</v>
      </c>
    </row>
    <row r="7" spans="1:5" x14ac:dyDescent="0.2">
      <c r="A7" s="2"/>
      <c r="B7" t="s">
        <v>14</v>
      </c>
    </row>
    <row r="8" spans="1:5" x14ac:dyDescent="0.2">
      <c r="A8" s="2"/>
      <c r="B8" t="s">
        <v>15</v>
      </c>
    </row>
    <row r="9" spans="1:5" x14ac:dyDescent="0.2">
      <c r="A9" s="2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7" thickBot="1" x14ac:dyDescent="0.25">
      <c r="B16" s="3" t="s">
        <v>31</v>
      </c>
      <c r="C16" s="3" t="s">
        <v>4</v>
      </c>
      <c r="D16" s="3">
        <v>0</v>
      </c>
      <c r="E16" s="3">
        <v>3079549.9999999995</v>
      </c>
    </row>
    <row r="19" spans="1:7" ht="17" thickBot="1" x14ac:dyDescent="0.25">
      <c r="A19" t="s">
        <v>24</v>
      </c>
    </row>
    <row r="20" spans="1:7" ht="17" thickBot="1" x14ac:dyDescent="0.25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">
      <c r="B21" s="5" t="s">
        <v>32</v>
      </c>
      <c r="C21" s="5" t="s">
        <v>2</v>
      </c>
      <c r="D21" s="5">
        <v>0</v>
      </c>
      <c r="E21" s="5">
        <v>649.99999999999943</v>
      </c>
      <c r="F21" s="5" t="s">
        <v>33</v>
      </c>
    </row>
    <row r="22" spans="1:7" x14ac:dyDescent="0.2">
      <c r="B22" s="5" t="s">
        <v>34</v>
      </c>
      <c r="C22" s="5" t="s">
        <v>1</v>
      </c>
      <c r="D22" s="5">
        <v>0</v>
      </c>
      <c r="E22" s="5">
        <v>0</v>
      </c>
      <c r="F22" s="5" t="s">
        <v>33</v>
      </c>
    </row>
    <row r="23" spans="1:7" x14ac:dyDescent="0.2">
      <c r="B23" s="5" t="s">
        <v>35</v>
      </c>
      <c r="C23" s="5" t="s">
        <v>3</v>
      </c>
      <c r="D23" s="5">
        <v>0</v>
      </c>
      <c r="E23" s="5">
        <v>1470</v>
      </c>
      <c r="F23" s="5" t="s">
        <v>33</v>
      </c>
    </row>
    <row r="24" spans="1:7" x14ac:dyDescent="0.2">
      <c r="B24" s="5" t="s">
        <v>36</v>
      </c>
      <c r="C24" s="5" t="s">
        <v>0</v>
      </c>
      <c r="D24" s="5">
        <v>0</v>
      </c>
      <c r="E24" s="5">
        <v>0</v>
      </c>
      <c r="F24" s="5" t="s">
        <v>33</v>
      </c>
    </row>
    <row r="25" spans="1:7" x14ac:dyDescent="0.2">
      <c r="B25" s="5" t="s">
        <v>37</v>
      </c>
      <c r="C25" s="5" t="s">
        <v>0</v>
      </c>
      <c r="D25" s="5">
        <v>0</v>
      </c>
      <c r="E25" s="5">
        <v>890</v>
      </c>
      <c r="F25" s="5" t="s">
        <v>33</v>
      </c>
    </row>
    <row r="26" spans="1:7" ht="17" thickBot="1" x14ac:dyDescent="0.25">
      <c r="B26" s="3" t="s">
        <v>38</v>
      </c>
      <c r="C26" s="3" t="s">
        <v>8</v>
      </c>
      <c r="D26" s="3">
        <v>0</v>
      </c>
      <c r="E26" s="3">
        <v>0</v>
      </c>
      <c r="F26" s="3" t="s">
        <v>33</v>
      </c>
    </row>
    <row r="29" spans="1:7" ht="17" thickBot="1" x14ac:dyDescent="0.25">
      <c r="A29" t="s">
        <v>26</v>
      </c>
    </row>
    <row r="30" spans="1:7" ht="17" thickBot="1" x14ac:dyDescent="0.25">
      <c r="B30" s="4" t="s">
        <v>20</v>
      </c>
      <c r="C30" s="4" t="s">
        <v>21</v>
      </c>
      <c r="D30" s="4" t="s">
        <v>27</v>
      </c>
      <c r="E30" s="4" t="s">
        <v>28</v>
      </c>
      <c r="F30" s="4" t="s">
        <v>29</v>
      </c>
      <c r="G30" s="4" t="s">
        <v>30</v>
      </c>
    </row>
    <row r="31" spans="1:7" x14ac:dyDescent="0.2">
      <c r="B31" s="5" t="s">
        <v>39</v>
      </c>
      <c r="C31" s="5" t="s">
        <v>5</v>
      </c>
      <c r="D31" s="5">
        <v>649.99999999999943</v>
      </c>
      <c r="E31" s="5" t="s">
        <v>40</v>
      </c>
      <c r="F31" s="5" t="s">
        <v>41</v>
      </c>
      <c r="G31" s="5">
        <v>0</v>
      </c>
    </row>
    <row r="32" spans="1:7" x14ac:dyDescent="0.2">
      <c r="B32" s="5" t="s">
        <v>42</v>
      </c>
      <c r="C32" s="5" t="s">
        <v>6</v>
      </c>
      <c r="D32" s="5">
        <v>2429.9999999999995</v>
      </c>
      <c r="E32" s="5" t="s">
        <v>43</v>
      </c>
      <c r="F32" s="5" t="s">
        <v>41</v>
      </c>
      <c r="G32" s="5">
        <v>0</v>
      </c>
    </row>
    <row r="33" spans="2:7" ht="17" thickBot="1" x14ac:dyDescent="0.25">
      <c r="B33" s="3" t="s">
        <v>44</v>
      </c>
      <c r="C33" s="3" t="s">
        <v>7</v>
      </c>
      <c r="D33" s="3">
        <v>1470</v>
      </c>
      <c r="E33" s="3" t="s">
        <v>45</v>
      </c>
      <c r="F33" s="3" t="s">
        <v>41</v>
      </c>
      <c r="G3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2513-71DB-6340-92AF-77DC3D1EF7D3}">
  <dimension ref="A1:J21"/>
  <sheetViews>
    <sheetView showGridLines="0" zoomScale="143" workbookViewId="0">
      <selection activeCell="A3" sqref="A3"/>
    </sheetView>
  </sheetViews>
  <sheetFormatPr baseColWidth="10" defaultRowHeight="21" customHeight="1" x14ac:dyDescent="0.2"/>
  <cols>
    <col min="1" max="1" width="2.33203125" customWidth="1"/>
    <col min="2" max="2" width="5.6640625" bestFit="1" customWidth="1"/>
    <col min="3" max="3" width="53.83203125" customWidth="1"/>
    <col min="4" max="4" width="5.832031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10" ht="21" customHeight="1" x14ac:dyDescent="0.2">
      <c r="A1" s="2"/>
    </row>
    <row r="2" spans="1:10" ht="21" customHeight="1" x14ac:dyDescent="0.2">
      <c r="A2" s="2"/>
    </row>
    <row r="3" spans="1:10" ht="21" customHeight="1" x14ac:dyDescent="0.2">
      <c r="A3" s="2"/>
    </row>
    <row r="6" spans="1:10" ht="21" customHeight="1" thickBot="1" x14ac:dyDescent="0.25">
      <c r="A6" t="s">
        <v>24</v>
      </c>
    </row>
    <row r="7" spans="1:10" ht="21" customHeight="1" x14ac:dyDescent="0.2">
      <c r="B7" s="6"/>
      <c r="C7" s="6"/>
      <c r="D7" s="6" t="s">
        <v>47</v>
      </c>
      <c r="E7" s="6" t="s">
        <v>49</v>
      </c>
      <c r="F7" s="6" t="s">
        <v>51</v>
      </c>
      <c r="G7" s="6" t="s">
        <v>53</v>
      </c>
      <c r="H7" s="6" t="s">
        <v>53</v>
      </c>
    </row>
    <row r="8" spans="1:10" ht="21" customHeight="1" thickBot="1" x14ac:dyDescent="0.25">
      <c r="B8" s="7" t="s">
        <v>20</v>
      </c>
      <c r="C8" s="7" t="s">
        <v>21</v>
      </c>
      <c r="D8" s="7" t="s">
        <v>48</v>
      </c>
      <c r="E8" s="7" t="s">
        <v>50</v>
      </c>
      <c r="F8" s="7" t="s">
        <v>52</v>
      </c>
      <c r="G8" s="7" t="s">
        <v>54</v>
      </c>
      <c r="H8" s="7" t="s">
        <v>55</v>
      </c>
    </row>
    <row r="9" spans="1:10" ht="21" customHeight="1" x14ac:dyDescent="0.2">
      <c r="B9" s="5" t="s">
        <v>32</v>
      </c>
      <c r="C9" s="34" t="s">
        <v>80</v>
      </c>
      <c r="D9" s="5">
        <v>649.99999999999943</v>
      </c>
      <c r="E9" s="5">
        <v>0</v>
      </c>
      <c r="F9" s="5">
        <v>635</v>
      </c>
      <c r="G9" s="5">
        <v>118.33333333333326</v>
      </c>
      <c r="H9" s="5">
        <v>70.000000000000099</v>
      </c>
    </row>
    <row r="10" spans="1:10" ht="21" customHeight="1" x14ac:dyDescent="0.2">
      <c r="B10" s="5" t="s">
        <v>34</v>
      </c>
      <c r="C10" s="5" t="s">
        <v>62</v>
      </c>
      <c r="D10" s="5">
        <v>0</v>
      </c>
      <c r="E10" s="5">
        <v>424.99999999999972</v>
      </c>
      <c r="F10" s="5">
        <v>635</v>
      </c>
      <c r="G10" s="5">
        <v>1E+30</v>
      </c>
      <c r="H10" s="5">
        <v>424.99999999999972</v>
      </c>
      <c r="J10" t="s">
        <v>0</v>
      </c>
    </row>
    <row r="11" spans="1:10" ht="21" customHeight="1" x14ac:dyDescent="0.2">
      <c r="B11" s="5" t="s">
        <v>35</v>
      </c>
      <c r="C11" s="5" t="s">
        <v>63</v>
      </c>
      <c r="D11" s="5">
        <v>1470</v>
      </c>
      <c r="E11" s="5">
        <v>0</v>
      </c>
      <c r="F11" s="5">
        <v>1130</v>
      </c>
      <c r="G11" s="5">
        <v>1E+30</v>
      </c>
      <c r="H11" s="5">
        <v>1130</v>
      </c>
    </row>
    <row r="12" spans="1:10" ht="21" customHeight="1" x14ac:dyDescent="0.2">
      <c r="B12" s="5" t="s">
        <v>36</v>
      </c>
      <c r="C12" s="5" t="s">
        <v>66</v>
      </c>
      <c r="D12" s="5">
        <v>0</v>
      </c>
      <c r="E12" s="5">
        <v>354.99999999999972</v>
      </c>
      <c r="F12" s="5">
        <v>1130</v>
      </c>
      <c r="G12" s="5">
        <v>1E+30</v>
      </c>
      <c r="H12" s="5">
        <v>354.99999999999972</v>
      </c>
    </row>
    <row r="13" spans="1:10" ht="21" customHeight="1" x14ac:dyDescent="0.2">
      <c r="B13" s="5" t="s">
        <v>37</v>
      </c>
      <c r="C13" s="5" t="s">
        <v>65</v>
      </c>
      <c r="D13" s="5">
        <v>890</v>
      </c>
      <c r="E13" s="5">
        <v>0</v>
      </c>
      <c r="F13" s="5">
        <v>1130</v>
      </c>
      <c r="G13" s="5">
        <v>140.0000000000002</v>
      </c>
      <c r="H13" s="5">
        <v>283.3333333333332</v>
      </c>
    </row>
    <row r="14" spans="1:10" ht="21" customHeight="1" thickBot="1" x14ac:dyDescent="0.25">
      <c r="B14" s="3" t="s">
        <v>38</v>
      </c>
      <c r="C14" s="3" t="s">
        <v>81</v>
      </c>
      <c r="D14" s="3">
        <v>0</v>
      </c>
      <c r="E14" s="3">
        <v>779.99999999999932</v>
      </c>
      <c r="F14" s="3">
        <v>1130</v>
      </c>
      <c r="G14" s="3">
        <v>1E+30</v>
      </c>
      <c r="H14" s="3">
        <v>779.99999999999932</v>
      </c>
    </row>
    <row r="16" spans="1:10" ht="21" customHeight="1" thickBot="1" x14ac:dyDescent="0.25">
      <c r="A16" t="s">
        <v>26</v>
      </c>
    </row>
    <row r="17" spans="2:8" ht="21" customHeight="1" x14ac:dyDescent="0.2">
      <c r="B17" s="6"/>
      <c r="C17" s="6"/>
      <c r="D17" s="6" t="s">
        <v>47</v>
      </c>
      <c r="E17" s="6" t="s">
        <v>56</v>
      </c>
      <c r="F17" s="6" t="s">
        <v>58</v>
      </c>
      <c r="G17" s="6" t="s">
        <v>53</v>
      </c>
      <c r="H17" s="6" t="s">
        <v>53</v>
      </c>
    </row>
    <row r="18" spans="2:8" ht="21" customHeight="1" thickBot="1" x14ac:dyDescent="0.25">
      <c r="B18" s="7" t="s">
        <v>20</v>
      </c>
      <c r="C18" s="7" t="s">
        <v>21</v>
      </c>
      <c r="D18" s="7" t="s">
        <v>48</v>
      </c>
      <c r="E18" s="7" t="s">
        <v>57</v>
      </c>
      <c r="F18" s="7" t="s">
        <v>59</v>
      </c>
      <c r="G18" s="7" t="s">
        <v>54</v>
      </c>
      <c r="H18" s="7" t="s">
        <v>55</v>
      </c>
    </row>
    <row r="19" spans="2:8" ht="21" customHeight="1" x14ac:dyDescent="0.2">
      <c r="B19" s="5" t="s">
        <v>39</v>
      </c>
      <c r="C19" s="32" t="s">
        <v>5</v>
      </c>
      <c r="D19" s="5">
        <v>649.99999999999943</v>
      </c>
      <c r="E19" s="5">
        <v>70.000000000000085</v>
      </c>
      <c r="F19" s="5">
        <v>650</v>
      </c>
      <c r="G19" s="5">
        <v>1780.0000000000005</v>
      </c>
      <c r="H19" s="5">
        <v>649.99999999999955</v>
      </c>
    </row>
    <row r="20" spans="2:8" ht="21" customHeight="1" x14ac:dyDescent="0.2">
      <c r="B20" s="5" t="s">
        <v>42</v>
      </c>
      <c r="C20" s="32" t="s">
        <v>6</v>
      </c>
      <c r="D20" s="5">
        <v>2429.9999999999995</v>
      </c>
      <c r="E20" s="5">
        <v>565</v>
      </c>
      <c r="F20" s="5">
        <v>2430</v>
      </c>
      <c r="G20" s="5">
        <v>1E+30</v>
      </c>
      <c r="H20" s="5">
        <v>1780</v>
      </c>
    </row>
    <row r="21" spans="2:8" ht="21" customHeight="1" thickBot="1" x14ac:dyDescent="0.25">
      <c r="B21" s="3" t="s">
        <v>44</v>
      </c>
      <c r="C21" s="33" t="s">
        <v>7</v>
      </c>
      <c r="D21" s="3">
        <v>1470</v>
      </c>
      <c r="E21" s="3">
        <v>1130</v>
      </c>
      <c r="F21" s="3">
        <v>1470</v>
      </c>
      <c r="G21" s="3">
        <v>1E+30</v>
      </c>
      <c r="H21" s="3">
        <v>1470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D4AE-32DE-1B43-AACB-D7A2B0EC6352}">
  <dimension ref="B1:K13"/>
  <sheetViews>
    <sheetView zoomScale="110" workbookViewId="0">
      <selection activeCell="H17" sqref="H17"/>
    </sheetView>
  </sheetViews>
  <sheetFormatPr baseColWidth="10" defaultRowHeight="16" x14ac:dyDescent="0.2"/>
  <cols>
    <col min="1" max="1" width="24.6640625" style="1" customWidth="1"/>
    <col min="2" max="2" width="18.6640625" style="1" customWidth="1"/>
    <col min="3" max="3" width="15.6640625" style="1" customWidth="1"/>
    <col min="4" max="4" width="16.33203125" style="1" customWidth="1"/>
    <col min="5" max="5" width="16.5" style="1" customWidth="1"/>
    <col min="6" max="6" width="17" style="1" customWidth="1"/>
    <col min="7" max="8" width="14.1640625" style="1" customWidth="1"/>
    <col min="9" max="9" width="14" style="1" bestFit="1" customWidth="1"/>
    <col min="10" max="10" width="14.83203125" style="1" customWidth="1"/>
    <col min="11" max="16384" width="10.83203125" style="1"/>
  </cols>
  <sheetData>
    <row r="1" spans="2:11" ht="17" thickBot="1" x14ac:dyDescent="0.25"/>
    <row r="2" spans="2:11" ht="68" x14ac:dyDescent="0.2">
      <c r="C2" s="19" t="s">
        <v>69</v>
      </c>
      <c r="D2" s="20" t="s">
        <v>68</v>
      </c>
      <c r="E2" s="20" t="s">
        <v>67</v>
      </c>
      <c r="F2" s="20" t="s">
        <v>126</v>
      </c>
      <c r="G2" s="20" t="s">
        <v>65</v>
      </c>
      <c r="H2" s="21" t="s">
        <v>64</v>
      </c>
    </row>
    <row r="3" spans="2:11" ht="17" thickBot="1" x14ac:dyDescent="0.25">
      <c r="B3" s="15"/>
      <c r="C3" s="22"/>
      <c r="F3" s="1" t="s">
        <v>0</v>
      </c>
      <c r="G3" s="1" t="s">
        <v>0</v>
      </c>
      <c r="H3" s="11"/>
    </row>
    <row r="4" spans="2:11" ht="18" thickBot="1" x14ac:dyDescent="0.25">
      <c r="B4" s="38" t="s">
        <v>77</v>
      </c>
      <c r="C4" s="23">
        <v>649.99999999999943</v>
      </c>
      <c r="D4" s="24">
        <v>0</v>
      </c>
      <c r="E4" s="24">
        <v>1470</v>
      </c>
      <c r="F4" s="24">
        <v>0</v>
      </c>
      <c r="G4" s="24">
        <v>890</v>
      </c>
      <c r="H4" s="25">
        <v>0</v>
      </c>
    </row>
    <row r="5" spans="2:11" ht="35" thickBot="1" x14ac:dyDescent="0.25">
      <c r="B5" s="39" t="s">
        <v>4</v>
      </c>
      <c r="C5" s="26">
        <v>635</v>
      </c>
      <c r="D5" s="9">
        <v>635</v>
      </c>
      <c r="E5" s="9">
        <v>1130</v>
      </c>
      <c r="F5" s="9">
        <v>1130</v>
      </c>
      <c r="G5" s="9">
        <v>1130</v>
      </c>
      <c r="H5" s="10">
        <v>1130</v>
      </c>
      <c r="I5" s="29">
        <f>SUMPRODUCT(C4:H4,C5:H5)</f>
        <v>3079549.9999999995</v>
      </c>
      <c r="J5" s="35" t="s">
        <v>78</v>
      </c>
    </row>
    <row r="6" spans="2:11" ht="52" thickBot="1" x14ac:dyDescent="0.25">
      <c r="B6" s="40" t="s">
        <v>73</v>
      </c>
      <c r="C6" s="12">
        <v>1</v>
      </c>
      <c r="D6" s="13">
        <v>2</v>
      </c>
      <c r="E6" s="13">
        <v>2</v>
      </c>
      <c r="F6" s="13">
        <v>0</v>
      </c>
      <c r="G6" s="13">
        <v>3</v>
      </c>
      <c r="H6" s="14">
        <v>1</v>
      </c>
      <c r="I6" s="81">
        <f>SUMPRODUCT(C4:H4,C6:H6)</f>
        <v>6260</v>
      </c>
      <c r="J6" s="35" t="s">
        <v>79</v>
      </c>
    </row>
    <row r="7" spans="2:11" ht="34" x14ac:dyDescent="0.2">
      <c r="B7" s="18"/>
      <c r="C7" s="22"/>
      <c r="H7" s="11"/>
      <c r="I7" s="27">
        <f>I6/14</f>
        <v>447.14285714285717</v>
      </c>
      <c r="J7" s="36" t="s">
        <v>60</v>
      </c>
    </row>
    <row r="8" spans="2:11" ht="35" thickBot="1" x14ac:dyDescent="0.25">
      <c r="B8" s="18"/>
      <c r="C8" s="22"/>
      <c r="H8" s="11"/>
      <c r="I8" s="28">
        <f>I6/21</f>
        <v>298.09523809523807</v>
      </c>
      <c r="J8" s="37" t="s">
        <v>61</v>
      </c>
    </row>
    <row r="9" spans="2:11" ht="18" thickBot="1" x14ac:dyDescent="0.25">
      <c r="B9" s="19" t="s">
        <v>26</v>
      </c>
      <c r="C9" s="82"/>
      <c r="D9" s="83"/>
      <c r="E9" s="83"/>
      <c r="F9" s="83"/>
      <c r="G9" s="83"/>
      <c r="H9" s="84"/>
    </row>
    <row r="10" spans="2:11" ht="17" x14ac:dyDescent="0.2">
      <c r="B10" s="41" t="s">
        <v>70</v>
      </c>
      <c r="C10" s="22">
        <v>1</v>
      </c>
      <c r="D10" s="1">
        <v>3</v>
      </c>
      <c r="F10" s="1">
        <v>3</v>
      </c>
      <c r="H10" s="11">
        <v>5</v>
      </c>
      <c r="I10" s="17">
        <f>SUMPRODUCT($C$4:$H$4,C10:H10)</f>
        <v>649.99999999999943</v>
      </c>
      <c r="J10" s="9" t="s">
        <v>9</v>
      </c>
      <c r="K10" s="10">
        <v>650</v>
      </c>
    </row>
    <row r="11" spans="2:11" ht="17" x14ac:dyDescent="0.2">
      <c r="B11" s="41" t="s">
        <v>71</v>
      </c>
      <c r="C11" s="22">
        <v>1</v>
      </c>
      <c r="F11" s="1">
        <v>1</v>
      </c>
      <c r="G11" s="1">
        <v>2</v>
      </c>
      <c r="H11" s="11"/>
      <c r="I11" s="8">
        <f t="shared" ref="I11:I12" si="0">SUMPRODUCT($C$4:$H$4,C11:H11)</f>
        <v>2429.9999999999995</v>
      </c>
      <c r="J11" s="1" t="s">
        <v>9</v>
      </c>
      <c r="K11" s="11">
        <v>2430</v>
      </c>
    </row>
    <row r="12" spans="2:11" ht="18" thickBot="1" x14ac:dyDescent="0.25">
      <c r="B12" s="42" t="s">
        <v>72</v>
      </c>
      <c r="C12" s="12"/>
      <c r="D12" s="13"/>
      <c r="E12" s="13">
        <v>1</v>
      </c>
      <c r="F12" s="13"/>
      <c r="G12" s="13"/>
      <c r="H12" s="14"/>
      <c r="I12" s="8">
        <f t="shared" si="0"/>
        <v>1470</v>
      </c>
      <c r="J12" s="1" t="s">
        <v>9</v>
      </c>
      <c r="K12" s="11">
        <v>1470</v>
      </c>
    </row>
    <row r="13" spans="2:11" ht="17" thickBot="1" x14ac:dyDescent="0.25">
      <c r="I13" s="16" t="s">
        <v>74</v>
      </c>
      <c r="J13" s="30" t="s">
        <v>75</v>
      </c>
      <c r="K13" s="31" t="s">
        <v>76</v>
      </c>
    </row>
  </sheetData>
  <mergeCells count="1">
    <mergeCell ref="C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0AEE-DBE2-CA47-9CB2-EBBB91FA3E5F}">
  <dimension ref="A1:G40"/>
  <sheetViews>
    <sheetView showGridLines="0" topLeftCell="A11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71.1640625" bestFit="1" customWidth="1"/>
    <col min="4" max="4" width="12.83203125" bestFit="1" customWidth="1"/>
    <col min="5" max="5" width="12.5" bestFit="1" customWidth="1"/>
    <col min="6" max="6" width="7.33203125" bestFit="1" customWidth="1"/>
    <col min="7" max="7" width="5.5" bestFit="1" customWidth="1"/>
  </cols>
  <sheetData>
    <row r="1" spans="1:5" x14ac:dyDescent="0.2">
      <c r="A1" s="2" t="s">
        <v>10</v>
      </c>
    </row>
    <row r="2" spans="1:5" x14ac:dyDescent="0.2">
      <c r="A2" s="2" t="s">
        <v>93</v>
      </c>
    </row>
    <row r="3" spans="1:5" x14ac:dyDescent="0.2">
      <c r="A3" s="2" t="s">
        <v>94</v>
      </c>
    </row>
    <row r="4" spans="1:5" x14ac:dyDescent="0.2">
      <c r="A4" s="2" t="s">
        <v>11</v>
      </c>
    </row>
    <row r="5" spans="1:5" x14ac:dyDescent="0.2">
      <c r="A5" s="2" t="s">
        <v>12</v>
      </c>
    </row>
    <row r="6" spans="1:5" x14ac:dyDescent="0.2">
      <c r="A6" s="2"/>
      <c r="B6" t="s">
        <v>13</v>
      </c>
    </row>
    <row r="7" spans="1:5" x14ac:dyDescent="0.2">
      <c r="A7" s="2"/>
      <c r="B7" t="s">
        <v>95</v>
      </c>
    </row>
    <row r="8" spans="1:5" x14ac:dyDescent="0.2">
      <c r="A8" s="2"/>
      <c r="B8" t="s">
        <v>96</v>
      </c>
    </row>
    <row r="9" spans="1:5" x14ac:dyDescent="0.2">
      <c r="A9" s="2" t="s">
        <v>16</v>
      </c>
    </row>
    <row r="10" spans="1:5" x14ac:dyDescent="0.2">
      <c r="B10" t="s">
        <v>85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7" thickBot="1" x14ac:dyDescent="0.25">
      <c r="B16" s="3" t="s">
        <v>97</v>
      </c>
      <c r="C16" s="3" t="s">
        <v>77</v>
      </c>
      <c r="D16" s="3">
        <v>1327450</v>
      </c>
      <c r="E16" s="3">
        <v>0</v>
      </c>
    </row>
    <row r="19" spans="1:6" ht="17" thickBot="1" x14ac:dyDescent="0.25">
      <c r="A19" t="s">
        <v>24</v>
      </c>
    </row>
    <row r="20" spans="1:6" ht="17" thickBot="1" x14ac:dyDescent="0.25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6" x14ac:dyDescent="0.2">
      <c r="B21" s="5" t="s">
        <v>34</v>
      </c>
      <c r="C21" s="5" t="s">
        <v>98</v>
      </c>
      <c r="D21" s="5">
        <v>0</v>
      </c>
      <c r="E21" s="5">
        <v>650.00000000000023</v>
      </c>
      <c r="F21" s="5" t="s">
        <v>33</v>
      </c>
    </row>
    <row r="22" spans="1:6" x14ac:dyDescent="0.2">
      <c r="B22" s="5" t="s">
        <v>35</v>
      </c>
      <c r="C22" s="5" t="s">
        <v>99</v>
      </c>
      <c r="D22" s="5">
        <v>0</v>
      </c>
      <c r="E22" s="5">
        <v>0</v>
      </c>
      <c r="F22" s="5" t="s">
        <v>33</v>
      </c>
    </row>
    <row r="23" spans="1:6" x14ac:dyDescent="0.2">
      <c r="B23" s="5" t="s">
        <v>36</v>
      </c>
      <c r="C23" s="5" t="s">
        <v>100</v>
      </c>
      <c r="D23" s="5">
        <v>1470</v>
      </c>
      <c r="E23" s="5">
        <v>1470</v>
      </c>
      <c r="F23" s="5" t="s">
        <v>33</v>
      </c>
    </row>
    <row r="24" spans="1:6" x14ac:dyDescent="0.2">
      <c r="B24" s="5" t="s">
        <v>37</v>
      </c>
      <c r="C24" s="5" t="s">
        <v>101</v>
      </c>
      <c r="D24" s="5">
        <v>216.66666666666652</v>
      </c>
      <c r="E24" s="5">
        <v>0</v>
      </c>
      <c r="F24" s="5" t="s">
        <v>33</v>
      </c>
    </row>
    <row r="25" spans="1:6" x14ac:dyDescent="0.2">
      <c r="B25" s="5" t="s">
        <v>38</v>
      </c>
      <c r="C25" s="5" t="s">
        <v>101</v>
      </c>
      <c r="D25" s="5">
        <v>1106.6666666666667</v>
      </c>
      <c r="E25" s="5">
        <v>889.99999999999989</v>
      </c>
      <c r="F25" s="5" t="s">
        <v>33</v>
      </c>
    </row>
    <row r="26" spans="1:6" x14ac:dyDescent="0.2">
      <c r="B26" s="5" t="s">
        <v>102</v>
      </c>
      <c r="C26" s="5" t="s">
        <v>103</v>
      </c>
      <c r="D26" s="5">
        <v>0</v>
      </c>
      <c r="E26" s="5">
        <v>0</v>
      </c>
      <c r="F26" s="5" t="s">
        <v>33</v>
      </c>
    </row>
    <row r="27" spans="1:6" x14ac:dyDescent="0.2">
      <c r="B27" s="5" t="s">
        <v>104</v>
      </c>
      <c r="C27" s="5" t="s">
        <v>101</v>
      </c>
      <c r="D27" s="5">
        <v>0</v>
      </c>
      <c r="E27" s="5">
        <v>0</v>
      </c>
      <c r="F27" s="5" t="s">
        <v>33</v>
      </c>
    </row>
    <row r="28" spans="1:6" x14ac:dyDescent="0.2">
      <c r="B28" s="5" t="s">
        <v>105</v>
      </c>
      <c r="C28" s="5" t="s">
        <v>106</v>
      </c>
      <c r="D28" s="5">
        <v>6260</v>
      </c>
      <c r="E28" s="5">
        <v>6260</v>
      </c>
      <c r="F28" s="5" t="s">
        <v>33</v>
      </c>
    </row>
    <row r="29" spans="1:6" x14ac:dyDescent="0.2">
      <c r="B29" s="5" t="s">
        <v>107</v>
      </c>
      <c r="C29" s="5" t="s">
        <v>108</v>
      </c>
      <c r="D29" s="5">
        <v>0</v>
      </c>
      <c r="E29" s="5">
        <v>8.7311491370201111E-11</v>
      </c>
      <c r="F29" s="5" t="s">
        <v>33</v>
      </c>
    </row>
    <row r="30" spans="1:6" ht="17" thickBot="1" x14ac:dyDescent="0.25">
      <c r="B30" s="3" t="s">
        <v>109</v>
      </c>
      <c r="C30" s="3" t="s">
        <v>110</v>
      </c>
      <c r="D30" s="3">
        <v>1327450</v>
      </c>
      <c r="E30" s="3">
        <v>0</v>
      </c>
      <c r="F30" s="3" t="s">
        <v>33</v>
      </c>
    </row>
    <row r="33" spans="1:7" ht="17" thickBot="1" x14ac:dyDescent="0.25">
      <c r="A33" t="s">
        <v>26</v>
      </c>
    </row>
    <row r="34" spans="1:7" ht="17" thickBot="1" x14ac:dyDescent="0.25">
      <c r="B34" s="4" t="s">
        <v>20</v>
      </c>
      <c r="C34" s="4" t="s">
        <v>21</v>
      </c>
      <c r="D34" s="4" t="s">
        <v>27</v>
      </c>
      <c r="E34" s="4" t="s">
        <v>28</v>
      </c>
      <c r="F34" s="4" t="s">
        <v>29</v>
      </c>
      <c r="G34" s="4" t="s">
        <v>30</v>
      </c>
    </row>
    <row r="35" spans="1:7" x14ac:dyDescent="0.2">
      <c r="B35" s="5" t="s">
        <v>111</v>
      </c>
      <c r="C35" s="5" t="s">
        <v>4</v>
      </c>
      <c r="D35" s="5">
        <v>3079550</v>
      </c>
      <c r="E35" s="5" t="s">
        <v>112</v>
      </c>
      <c r="F35" s="5" t="s">
        <v>41</v>
      </c>
      <c r="G35" s="5">
        <v>0</v>
      </c>
    </row>
    <row r="36" spans="1:7" x14ac:dyDescent="0.2">
      <c r="B36" s="5" t="s">
        <v>113</v>
      </c>
      <c r="C36" s="5" t="s">
        <v>73</v>
      </c>
      <c r="D36" s="5">
        <v>0</v>
      </c>
      <c r="E36" s="5" t="s">
        <v>114</v>
      </c>
      <c r="F36" s="5" t="s">
        <v>41</v>
      </c>
      <c r="G36" s="5">
        <v>0</v>
      </c>
    </row>
    <row r="37" spans="1:7" x14ac:dyDescent="0.2">
      <c r="B37" s="5" t="s">
        <v>115</v>
      </c>
      <c r="C37" s="5" t="s">
        <v>70</v>
      </c>
      <c r="D37" s="5">
        <v>650.00000000000023</v>
      </c>
      <c r="E37" s="5" t="s">
        <v>116</v>
      </c>
      <c r="F37" s="5" t="s">
        <v>41</v>
      </c>
      <c r="G37" s="5">
        <v>0</v>
      </c>
    </row>
    <row r="38" spans="1:7" x14ac:dyDescent="0.2">
      <c r="B38" s="5" t="s">
        <v>117</v>
      </c>
      <c r="C38" s="5" t="s">
        <v>71</v>
      </c>
      <c r="D38" s="5">
        <v>2430</v>
      </c>
      <c r="E38" s="5" t="s">
        <v>118</v>
      </c>
      <c r="F38" s="5" t="s">
        <v>41</v>
      </c>
      <c r="G38" s="5">
        <v>0</v>
      </c>
    </row>
    <row r="39" spans="1:7" x14ac:dyDescent="0.2">
      <c r="B39" s="5" t="s">
        <v>119</v>
      </c>
      <c r="C39" s="5" t="s">
        <v>72</v>
      </c>
      <c r="D39" s="5">
        <v>1470</v>
      </c>
      <c r="E39" s="5" t="s">
        <v>120</v>
      </c>
      <c r="F39" s="5" t="s">
        <v>41</v>
      </c>
      <c r="G39" s="5">
        <v>0</v>
      </c>
    </row>
    <row r="40" spans="1:7" ht="17" thickBot="1" x14ac:dyDescent="0.25">
      <c r="B40" s="3" t="s">
        <v>105</v>
      </c>
      <c r="C40" s="3" t="s">
        <v>106</v>
      </c>
      <c r="D40" s="3">
        <v>6260</v>
      </c>
      <c r="E40" s="3" t="s">
        <v>121</v>
      </c>
      <c r="F40" s="3" t="s">
        <v>41</v>
      </c>
      <c r="G4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440C-CAB8-FC4C-9EA0-D9653C81C9E7}">
  <dimension ref="A1:H27"/>
  <sheetViews>
    <sheetView showGridLines="0" workbookViewId="0">
      <selection activeCell="H35" sqref="H35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71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12.83203125" bestFit="1" customWidth="1"/>
    <col min="8" max="8" width="12.1640625" bestFit="1" customWidth="1"/>
  </cols>
  <sheetData>
    <row r="1" spans="1:8" x14ac:dyDescent="0.2">
      <c r="A1" s="2" t="s">
        <v>46</v>
      </c>
    </row>
    <row r="2" spans="1:8" x14ac:dyDescent="0.2">
      <c r="A2" s="2" t="s">
        <v>93</v>
      </c>
    </row>
    <row r="3" spans="1:8" x14ac:dyDescent="0.2">
      <c r="A3" s="2" t="s">
        <v>94</v>
      </c>
    </row>
    <row r="6" spans="1:8" ht="17" thickBot="1" x14ac:dyDescent="0.25">
      <c r="A6" t="s">
        <v>24</v>
      </c>
    </row>
    <row r="7" spans="1:8" x14ac:dyDescent="0.2">
      <c r="B7" s="6"/>
      <c r="C7" s="6"/>
      <c r="D7" s="6" t="s">
        <v>47</v>
      </c>
      <c r="E7" s="6" t="s">
        <v>49</v>
      </c>
      <c r="F7" s="6" t="s">
        <v>51</v>
      </c>
      <c r="G7" s="6" t="s">
        <v>53</v>
      </c>
      <c r="H7" s="6" t="s">
        <v>53</v>
      </c>
    </row>
    <row r="8" spans="1:8" ht="17" thickBot="1" x14ac:dyDescent="0.25">
      <c r="B8" s="7" t="s">
        <v>20</v>
      </c>
      <c r="C8" s="7" t="s">
        <v>21</v>
      </c>
      <c r="D8" s="7" t="s">
        <v>48</v>
      </c>
      <c r="E8" s="7" t="s">
        <v>50</v>
      </c>
      <c r="F8" s="7" t="s">
        <v>52</v>
      </c>
      <c r="G8" s="7" t="s">
        <v>54</v>
      </c>
      <c r="H8" s="7" t="s">
        <v>55</v>
      </c>
    </row>
    <row r="9" spans="1:8" x14ac:dyDescent="0.2">
      <c r="B9" s="5" t="s">
        <v>34</v>
      </c>
      <c r="C9" s="5" t="s">
        <v>98</v>
      </c>
      <c r="D9" s="5">
        <v>650.00000000000023</v>
      </c>
      <c r="E9" s="5">
        <v>0</v>
      </c>
      <c r="F9" s="5">
        <v>0</v>
      </c>
      <c r="G9" s="5">
        <v>0</v>
      </c>
      <c r="H9" s="5">
        <v>0</v>
      </c>
    </row>
    <row r="10" spans="1:8" x14ac:dyDescent="0.2">
      <c r="B10" s="5" t="s">
        <v>35</v>
      </c>
      <c r="C10" s="5" t="s">
        <v>99</v>
      </c>
      <c r="D10" s="5">
        <v>0</v>
      </c>
      <c r="E10" s="5">
        <v>0</v>
      </c>
      <c r="F10" s="5">
        <v>0</v>
      </c>
      <c r="G10" s="5">
        <v>1E+30</v>
      </c>
      <c r="H10" s="5">
        <v>0</v>
      </c>
    </row>
    <row r="11" spans="1:8" x14ac:dyDescent="0.2">
      <c r="B11" s="5" t="s">
        <v>36</v>
      </c>
      <c r="C11" s="5" t="s">
        <v>100</v>
      </c>
      <c r="D11" s="5">
        <v>1470</v>
      </c>
      <c r="E11" s="5">
        <v>0</v>
      </c>
      <c r="F11" s="5">
        <v>0</v>
      </c>
      <c r="G11" s="5">
        <v>0</v>
      </c>
      <c r="H11" s="5">
        <v>0</v>
      </c>
    </row>
    <row r="12" spans="1:8" x14ac:dyDescent="0.2">
      <c r="B12" s="5" t="s">
        <v>37</v>
      </c>
      <c r="C12" s="5" t="s">
        <v>101</v>
      </c>
      <c r="D12" s="5">
        <v>0</v>
      </c>
      <c r="E12" s="5">
        <v>0</v>
      </c>
      <c r="F12" s="5">
        <v>0</v>
      </c>
      <c r="G12" s="5">
        <v>1E+30</v>
      </c>
      <c r="H12" s="5">
        <v>0</v>
      </c>
    </row>
    <row r="13" spans="1:8" x14ac:dyDescent="0.2">
      <c r="B13" s="5" t="s">
        <v>38</v>
      </c>
      <c r="C13" s="5" t="s">
        <v>101</v>
      </c>
      <c r="D13" s="5">
        <v>889.99999999999989</v>
      </c>
      <c r="E13" s="5">
        <v>0</v>
      </c>
      <c r="F13" s="5">
        <v>0</v>
      </c>
      <c r="G13" s="5">
        <v>0</v>
      </c>
      <c r="H13" s="5">
        <v>0</v>
      </c>
    </row>
    <row r="14" spans="1:8" x14ac:dyDescent="0.2">
      <c r="B14" s="5" t="s">
        <v>102</v>
      </c>
      <c r="C14" s="5" t="s">
        <v>103</v>
      </c>
      <c r="D14" s="5">
        <v>0</v>
      </c>
      <c r="E14" s="5">
        <v>0</v>
      </c>
      <c r="F14" s="5">
        <v>0</v>
      </c>
      <c r="G14" s="5">
        <v>1E+30</v>
      </c>
      <c r="H14" s="5">
        <v>0</v>
      </c>
    </row>
    <row r="15" spans="1:8" x14ac:dyDescent="0.2">
      <c r="B15" s="5" t="s">
        <v>104</v>
      </c>
      <c r="C15" s="5" t="s">
        <v>101</v>
      </c>
      <c r="D15" s="5">
        <v>0</v>
      </c>
      <c r="E15" s="5">
        <v>0</v>
      </c>
      <c r="F15" s="5">
        <v>0</v>
      </c>
      <c r="G15" s="5">
        <v>1E+30</v>
      </c>
      <c r="H15" s="5">
        <v>0</v>
      </c>
    </row>
    <row r="16" spans="1:8" x14ac:dyDescent="0.2">
      <c r="B16" s="5" t="s">
        <v>105</v>
      </c>
      <c r="C16" s="5" t="s">
        <v>106</v>
      </c>
      <c r="D16" s="5">
        <v>6260</v>
      </c>
      <c r="E16" s="5">
        <v>0</v>
      </c>
      <c r="F16" s="5">
        <v>0</v>
      </c>
      <c r="G16" s="5">
        <v>1E+30</v>
      </c>
      <c r="H16" s="5">
        <v>0</v>
      </c>
    </row>
    <row r="17" spans="1:8" x14ac:dyDescent="0.2">
      <c r="B17" s="5" t="s">
        <v>107</v>
      </c>
      <c r="C17" s="5" t="s">
        <v>108</v>
      </c>
      <c r="D17" s="5">
        <v>8.7311491370201111E-11</v>
      </c>
      <c r="E17" s="5">
        <v>0</v>
      </c>
      <c r="F17" s="5">
        <v>0</v>
      </c>
      <c r="G17" s="5">
        <v>0</v>
      </c>
      <c r="H17" s="5">
        <v>0</v>
      </c>
    </row>
    <row r="18" spans="1:8" ht="17" thickBot="1" x14ac:dyDescent="0.25">
      <c r="B18" s="3" t="s">
        <v>109</v>
      </c>
      <c r="C18" s="3" t="s">
        <v>110</v>
      </c>
      <c r="D18" s="3">
        <v>0</v>
      </c>
      <c r="E18" s="3">
        <v>1</v>
      </c>
      <c r="F18" s="3">
        <v>1</v>
      </c>
      <c r="G18" s="3">
        <v>1E+30</v>
      </c>
      <c r="H18" s="3">
        <v>1</v>
      </c>
    </row>
    <row r="20" spans="1:8" ht="17" thickBot="1" x14ac:dyDescent="0.25">
      <c r="A20" t="s">
        <v>26</v>
      </c>
    </row>
    <row r="21" spans="1:8" x14ac:dyDescent="0.2">
      <c r="B21" s="6"/>
      <c r="C21" s="6"/>
      <c r="D21" s="6" t="s">
        <v>47</v>
      </c>
      <c r="E21" s="6" t="s">
        <v>56</v>
      </c>
      <c r="F21" s="6" t="s">
        <v>58</v>
      </c>
      <c r="G21" s="6" t="s">
        <v>53</v>
      </c>
      <c r="H21" s="6" t="s">
        <v>53</v>
      </c>
    </row>
    <row r="22" spans="1:8" ht="17" thickBot="1" x14ac:dyDescent="0.25">
      <c r="B22" s="7" t="s">
        <v>20</v>
      </c>
      <c r="C22" s="7" t="s">
        <v>21</v>
      </c>
      <c r="D22" s="7" t="s">
        <v>48</v>
      </c>
      <c r="E22" s="7" t="s">
        <v>57</v>
      </c>
      <c r="F22" s="7" t="s">
        <v>59</v>
      </c>
      <c r="G22" s="7" t="s">
        <v>54</v>
      </c>
      <c r="H22" s="7" t="s">
        <v>55</v>
      </c>
    </row>
    <row r="23" spans="1:8" x14ac:dyDescent="0.2">
      <c r="B23" s="5" t="s">
        <v>111</v>
      </c>
      <c r="C23" s="5" t="s">
        <v>4</v>
      </c>
      <c r="D23" s="5">
        <v>3079550</v>
      </c>
      <c r="E23" s="5">
        <v>0</v>
      </c>
      <c r="F23" s="5">
        <v>3079550</v>
      </c>
      <c r="G23" s="5">
        <v>1E+30</v>
      </c>
      <c r="H23" s="5">
        <v>8.7311491370201111E-11</v>
      </c>
    </row>
    <row r="24" spans="1:8" x14ac:dyDescent="0.2">
      <c r="B24" s="5" t="s">
        <v>113</v>
      </c>
      <c r="C24" s="5" t="s">
        <v>73</v>
      </c>
      <c r="D24" s="5">
        <v>0</v>
      </c>
      <c r="E24" s="5">
        <v>0</v>
      </c>
      <c r="F24" s="5">
        <v>0</v>
      </c>
      <c r="G24" s="5">
        <v>2.3180041956690565E-13</v>
      </c>
      <c r="H24" s="5">
        <v>0</v>
      </c>
    </row>
    <row r="25" spans="1:8" x14ac:dyDescent="0.2">
      <c r="B25" s="5" t="s">
        <v>115</v>
      </c>
      <c r="C25" s="5" t="s">
        <v>70</v>
      </c>
      <c r="D25" s="5">
        <v>650.00000000000023</v>
      </c>
      <c r="E25" s="5">
        <v>0</v>
      </c>
      <c r="F25" s="5">
        <v>650</v>
      </c>
      <c r="G25" s="5">
        <v>0</v>
      </c>
      <c r="H25" s="5">
        <v>7.3784358904395308E-13</v>
      </c>
    </row>
    <row r="26" spans="1:8" x14ac:dyDescent="0.2">
      <c r="B26" s="5" t="s">
        <v>117</v>
      </c>
      <c r="C26" s="5" t="s">
        <v>71</v>
      </c>
      <c r="D26" s="5">
        <v>2430</v>
      </c>
      <c r="E26" s="5">
        <v>0</v>
      </c>
      <c r="F26" s="5">
        <v>2430</v>
      </c>
      <c r="G26" s="5">
        <v>0</v>
      </c>
      <c r="H26" s="5">
        <v>2.318004195669056E-13</v>
      </c>
    </row>
    <row r="27" spans="1:8" ht="17" thickBot="1" x14ac:dyDescent="0.25">
      <c r="B27" s="3" t="s">
        <v>119</v>
      </c>
      <c r="C27" s="3" t="s">
        <v>72</v>
      </c>
      <c r="D27" s="3">
        <v>1470</v>
      </c>
      <c r="E27" s="3">
        <v>0</v>
      </c>
      <c r="F27" s="3">
        <v>1470</v>
      </c>
      <c r="G27" s="3">
        <v>-1.1368683772161603E-13</v>
      </c>
      <c r="H27" s="3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D250-3E24-6343-8206-FC32CE31EC5B}">
  <dimension ref="B1:Q15"/>
  <sheetViews>
    <sheetView tabSelected="1" zoomScaleNormal="110" workbookViewId="0">
      <selection activeCell="J13" sqref="J13"/>
    </sheetView>
  </sheetViews>
  <sheetFormatPr baseColWidth="10" defaultRowHeight="19" x14ac:dyDescent="0.2"/>
  <cols>
    <col min="1" max="1" width="10.83203125" style="44"/>
    <col min="2" max="2" width="13" style="43" customWidth="1"/>
    <col min="3" max="3" width="17.1640625" style="43" customWidth="1"/>
    <col min="4" max="9" width="12.6640625" style="44" customWidth="1"/>
    <col min="10" max="10" width="15.6640625" style="44" customWidth="1"/>
    <col min="11" max="11" width="14.33203125" style="44" customWidth="1"/>
    <col min="12" max="12" width="15.6640625" style="44" customWidth="1"/>
    <col min="13" max="13" width="14.1640625" style="44" customWidth="1"/>
    <col min="14" max="14" width="11.6640625" style="44" customWidth="1"/>
    <col min="15" max="15" width="14.1640625" style="44" customWidth="1"/>
    <col min="16" max="16" width="10.83203125" style="44"/>
    <col min="17" max="17" width="18.1640625" style="43" customWidth="1"/>
    <col min="18" max="16384" width="10.83203125" style="44"/>
  </cols>
  <sheetData>
    <row r="1" spans="2:17" ht="20" thickBot="1" x14ac:dyDescent="0.25"/>
    <row r="2" spans="2:17" ht="140" x14ac:dyDescent="0.2">
      <c r="D2" s="45" t="s">
        <v>69</v>
      </c>
      <c r="E2" s="46" t="s">
        <v>68</v>
      </c>
      <c r="F2" s="46" t="s">
        <v>67</v>
      </c>
      <c r="G2" s="46" t="s">
        <v>126</v>
      </c>
      <c r="H2" s="46" t="s">
        <v>65</v>
      </c>
      <c r="I2" s="46" t="s">
        <v>64</v>
      </c>
      <c r="J2" s="46" t="s">
        <v>122</v>
      </c>
      <c r="K2" s="46" t="s">
        <v>123</v>
      </c>
      <c r="L2" s="46" t="s">
        <v>124</v>
      </c>
      <c r="M2" s="47" t="s">
        <v>125</v>
      </c>
    </row>
    <row r="3" spans="2:17" ht="20" thickBot="1" x14ac:dyDescent="0.3">
      <c r="C3" s="56"/>
      <c r="D3" s="48"/>
      <c r="G3" s="44" t="s">
        <v>0</v>
      </c>
      <c r="H3" s="44" t="s">
        <v>0</v>
      </c>
      <c r="J3" s="49"/>
      <c r="K3" s="49"/>
      <c r="M3" s="50"/>
    </row>
    <row r="4" spans="2:17" ht="41" thickBot="1" x14ac:dyDescent="0.25">
      <c r="C4" s="51" t="s">
        <v>77</v>
      </c>
      <c r="D4" s="52">
        <v>650</v>
      </c>
      <c r="E4" s="53">
        <v>0</v>
      </c>
      <c r="F4" s="53">
        <v>1470</v>
      </c>
      <c r="G4" s="53">
        <v>0</v>
      </c>
      <c r="H4" s="53">
        <v>890</v>
      </c>
      <c r="I4" s="53">
        <v>0</v>
      </c>
      <c r="J4" s="53">
        <v>-1.8758328224066649E-12</v>
      </c>
      <c r="K4" s="53">
        <v>6260</v>
      </c>
      <c r="L4" s="53">
        <v>0</v>
      </c>
      <c r="M4" s="54">
        <v>3079550</v>
      </c>
      <c r="N4" s="55">
        <f>M4</f>
        <v>3079550</v>
      </c>
      <c r="O4" s="80" t="s">
        <v>86</v>
      </c>
    </row>
    <row r="5" spans="2:17" ht="20" thickBot="1" x14ac:dyDescent="0.25">
      <c r="C5" s="56"/>
      <c r="D5" s="48"/>
      <c r="M5" s="50"/>
      <c r="N5" s="57"/>
      <c r="O5" s="43"/>
    </row>
    <row r="6" spans="2:17" ht="81" thickBot="1" x14ac:dyDescent="0.25">
      <c r="B6" s="58" t="s">
        <v>83</v>
      </c>
      <c r="C6" s="58" t="s">
        <v>73</v>
      </c>
      <c r="D6" s="48">
        <v>1</v>
      </c>
      <c r="E6" s="44">
        <v>2</v>
      </c>
      <c r="F6" s="44">
        <v>2</v>
      </c>
      <c r="G6" s="44">
        <v>0</v>
      </c>
      <c r="H6" s="44">
        <v>3</v>
      </c>
      <c r="I6" s="44">
        <v>1</v>
      </c>
      <c r="J6" s="44">
        <v>1</v>
      </c>
      <c r="K6" s="44">
        <v>-1</v>
      </c>
      <c r="N6" s="59">
        <f>SUMPRODUCT($D$4:$M$4,D6:M6) +D15</f>
        <v>-1.8189894035458565E-12</v>
      </c>
      <c r="O6" s="60" t="s">
        <v>82</v>
      </c>
      <c r="P6" s="61">
        <v>0</v>
      </c>
      <c r="Q6" s="62" t="s">
        <v>91</v>
      </c>
    </row>
    <row r="7" spans="2:17" ht="20" x14ac:dyDescent="0.2">
      <c r="B7" s="85" t="s">
        <v>84</v>
      </c>
      <c r="C7" s="58" t="s">
        <v>70</v>
      </c>
      <c r="D7" s="48">
        <v>1</v>
      </c>
      <c r="E7" s="44">
        <v>3</v>
      </c>
      <c r="G7" s="44">
        <v>3</v>
      </c>
      <c r="I7" s="44">
        <v>5</v>
      </c>
      <c r="N7" s="63">
        <f>SUMPRODUCT($D$4:$M$4,D7:M7)</f>
        <v>650</v>
      </c>
      <c r="O7" s="64" t="s">
        <v>9</v>
      </c>
      <c r="P7" s="65">
        <v>650</v>
      </c>
    </row>
    <row r="8" spans="2:17" ht="20" x14ac:dyDescent="0.2">
      <c r="B8" s="86"/>
      <c r="C8" s="66" t="s">
        <v>71</v>
      </c>
      <c r="D8" s="48">
        <v>1</v>
      </c>
      <c r="G8" s="44">
        <v>1</v>
      </c>
      <c r="H8" s="44">
        <v>2</v>
      </c>
      <c r="N8" s="63">
        <f t="shared" ref="N8:N10" si="0">SUMPRODUCT($D$4:$M$4,D8:M8)</f>
        <v>2430</v>
      </c>
      <c r="O8" s="64" t="s">
        <v>9</v>
      </c>
      <c r="P8" s="65">
        <v>2430</v>
      </c>
    </row>
    <row r="9" spans="2:17" ht="21" thickBot="1" x14ac:dyDescent="0.25">
      <c r="B9" s="87"/>
      <c r="C9" s="67" t="s">
        <v>72</v>
      </c>
      <c r="D9" s="48"/>
      <c r="F9" s="44">
        <v>1</v>
      </c>
      <c r="N9" s="63">
        <f t="shared" si="0"/>
        <v>1470</v>
      </c>
      <c r="O9" s="64" t="s">
        <v>9</v>
      </c>
      <c r="P9" s="65">
        <v>1470</v>
      </c>
    </row>
    <row r="10" spans="2:17" ht="41" thickBot="1" x14ac:dyDescent="0.25">
      <c r="B10" s="51" t="s">
        <v>83</v>
      </c>
      <c r="C10" s="67" t="s">
        <v>4</v>
      </c>
      <c r="D10" s="68">
        <v>635</v>
      </c>
      <c r="E10" s="69">
        <v>635</v>
      </c>
      <c r="F10" s="69">
        <v>1130</v>
      </c>
      <c r="G10" s="69">
        <v>1130</v>
      </c>
      <c r="H10" s="69">
        <v>1130</v>
      </c>
      <c r="I10" s="69">
        <v>1130</v>
      </c>
      <c r="J10" s="69"/>
      <c r="K10" s="69"/>
      <c r="L10" s="69">
        <v>1</v>
      </c>
      <c r="M10" s="69">
        <v>-1</v>
      </c>
      <c r="N10" s="59">
        <f t="shared" si="0"/>
        <v>0</v>
      </c>
      <c r="O10" s="60" t="s">
        <v>82</v>
      </c>
      <c r="P10" s="61">
        <v>0</v>
      </c>
      <c r="Q10" s="62" t="s">
        <v>92</v>
      </c>
    </row>
    <row r="11" spans="2:17" ht="20" thickBot="1" x14ac:dyDescent="0.25">
      <c r="N11" s="70" t="s">
        <v>74</v>
      </c>
      <c r="O11" s="71" t="s">
        <v>75</v>
      </c>
      <c r="P11" s="72" t="s">
        <v>76</v>
      </c>
    </row>
    <row r="12" spans="2:17" ht="40" x14ac:dyDescent="0.2">
      <c r="C12" s="77" t="s">
        <v>87</v>
      </c>
      <c r="D12" s="73">
        <f>SUMPRODUCT($D$4:$I$4,D7:I7)-P7</f>
        <v>0</v>
      </c>
      <c r="F12" s="56"/>
    </row>
    <row r="13" spans="2:17" ht="40" x14ac:dyDescent="0.2">
      <c r="C13" s="78" t="s">
        <v>89</v>
      </c>
      <c r="D13" s="74">
        <f t="shared" ref="D13:D14" si="1">SUMPRODUCT($D$4:$I$4,D8:I8)-P8</f>
        <v>0</v>
      </c>
    </row>
    <row r="14" spans="2:17" ht="40" x14ac:dyDescent="0.2">
      <c r="C14" s="78" t="s">
        <v>88</v>
      </c>
      <c r="D14" s="74">
        <f t="shared" si="1"/>
        <v>0</v>
      </c>
      <c r="H14" s="75"/>
      <c r="I14" s="75"/>
      <c r="J14" s="75"/>
    </row>
    <row r="15" spans="2:17" ht="61" thickBot="1" x14ac:dyDescent="0.25">
      <c r="C15" s="79" t="s">
        <v>90</v>
      </c>
      <c r="D15" s="76">
        <f>SUM(D12:D14)</f>
        <v>0</v>
      </c>
    </row>
  </sheetData>
  <mergeCells count="1">
    <mergeCell ref="B7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Linear Programming</vt:lpstr>
      <vt:lpstr>Answer Report 2</vt:lpstr>
      <vt:lpstr>Sensitivity Report 2</vt:lpstr>
      <vt:lpstr>Goal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SHAH</dc:creator>
  <cp:lastModifiedBy>HARSH SHAH</cp:lastModifiedBy>
  <dcterms:created xsi:type="dcterms:W3CDTF">2022-11-26T11:19:52Z</dcterms:created>
  <dcterms:modified xsi:type="dcterms:W3CDTF">2023-02-08T23:19:29Z</dcterms:modified>
</cp:coreProperties>
</file>