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2"/>
  <workbookPr filterPrivacy="1" codeName="ThisWorkbook" hidePivotFieldList="1" defaultThemeVersion="124226"/>
  <xr:revisionPtr revIDLastSave="747" documentId="11_FAE4FFED5C311ADB53C0719075A6140D9C1CCA56" xr6:coauthVersionLast="47" xr6:coauthVersionMax="47" xr10:uidLastSave="{40022A43-0063-40DD-9E30-9D7C01433A03}"/>
  <bookViews>
    <workbookView xWindow="-120" yWindow="-120" windowWidth="20730" windowHeight="11160" activeTab="2" xr2:uid="{00000000-000D-0000-FFFF-FFFF00000000}"/>
  </bookViews>
  <sheets>
    <sheet name="Custable" sheetId="14" r:id="rId1"/>
    <sheet name="Inv and Pmt Track" sheetId="17" r:id="rId2"/>
    <sheet name="Inv &amp; Pmt" sheetId="18" r:id="rId3"/>
  </sheets>
  <definedNames>
    <definedName name="_xlnm._FilterDatabase" localSheetId="2" hidden="1">'Inv &amp; Pmt'!$A$5:$N$15</definedName>
    <definedName name="_xlnm._FilterDatabase" localSheetId="1" hidden="1">'Inv and Pmt Track'!$A$5:$N$5</definedName>
    <definedName name="_xlnm.Criteria" localSheetId="1">'Inv and Pmt Track'!$E$4:$G$4</definedName>
    <definedName name="_xlnm.Extract" localSheetId="1">'Inv and Pmt Track'!#REF!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8" l="1"/>
  <c r="G4" i="18"/>
  <c r="D4" i="18"/>
  <c r="N14" i="18"/>
  <c r="N15" i="18"/>
  <c r="M12" i="18"/>
  <c r="N12" i="18" s="1"/>
  <c r="M13" i="18"/>
  <c r="N13" i="18" s="1"/>
  <c r="M14" i="18"/>
  <c r="M15" i="18"/>
  <c r="L7" i="18"/>
  <c r="L8" i="18"/>
  <c r="L9" i="18"/>
  <c r="L10" i="18"/>
  <c r="L11" i="18"/>
  <c r="L12" i="18"/>
  <c r="L13" i="18"/>
  <c r="L14" i="18"/>
  <c r="L15" i="18"/>
  <c r="L6" i="18"/>
  <c r="I7" i="18"/>
  <c r="M7" i="18" s="1"/>
  <c r="I8" i="18"/>
  <c r="M8" i="18" s="1"/>
  <c r="I9" i="18"/>
  <c r="I10" i="18"/>
  <c r="M10" i="18" s="1"/>
  <c r="N10" i="18" s="1"/>
  <c r="I11" i="18"/>
  <c r="M11" i="18" s="1"/>
  <c r="N11" i="18" s="1"/>
  <c r="I12" i="18"/>
  <c r="I13" i="18"/>
  <c r="I14" i="18"/>
  <c r="I15" i="18"/>
  <c r="I6" i="18"/>
  <c r="M6" i="18" s="1"/>
  <c r="F7" i="18"/>
  <c r="F8" i="18"/>
  <c r="F9" i="18"/>
  <c r="F10" i="18"/>
  <c r="F11" i="18"/>
  <c r="F12" i="18"/>
  <c r="F13" i="18"/>
  <c r="F14" i="18"/>
  <c r="F15" i="18"/>
  <c r="F6" i="18"/>
  <c r="E7" i="18"/>
  <c r="E8" i="18"/>
  <c r="E9" i="18"/>
  <c r="E10" i="18"/>
  <c r="E11" i="18"/>
  <c r="E12" i="18"/>
  <c r="E13" i="18"/>
  <c r="E14" i="18"/>
  <c r="E15" i="18"/>
  <c r="E6" i="18"/>
  <c r="L7" i="17"/>
  <c r="L8" i="17"/>
  <c r="L9" i="17"/>
  <c r="L10" i="17"/>
  <c r="L11" i="17"/>
  <c r="L12" i="17"/>
  <c r="L13" i="17"/>
  <c r="L14" i="17"/>
  <c r="L15" i="17"/>
  <c r="L6" i="17"/>
  <c r="I7" i="17"/>
  <c r="I8" i="17"/>
  <c r="M8" i="17" s="1"/>
  <c r="I9" i="17"/>
  <c r="I10" i="17"/>
  <c r="I11" i="17"/>
  <c r="I12" i="17"/>
  <c r="I13" i="17"/>
  <c r="I14" i="17"/>
  <c r="I15" i="17"/>
  <c r="I6" i="17"/>
  <c r="M9" i="17"/>
  <c r="M10" i="17"/>
  <c r="M11" i="17"/>
  <c r="M12" i="17"/>
  <c r="M13" i="17"/>
  <c r="M14" i="17"/>
  <c r="M15" i="17"/>
  <c r="N11" i="17"/>
  <c r="N12" i="17"/>
  <c r="N13" i="17"/>
  <c r="N14" i="17"/>
  <c r="N15" i="17"/>
  <c r="F13" i="17"/>
  <c r="F14" i="17"/>
  <c r="F15" i="17"/>
  <c r="F6" i="17"/>
  <c r="F7" i="17"/>
  <c r="F8" i="17"/>
  <c r="F9" i="17"/>
  <c r="F10" i="17"/>
  <c r="F11" i="17"/>
  <c r="F12" i="17"/>
  <c r="E7" i="17"/>
  <c r="E8" i="17"/>
  <c r="E9" i="17"/>
  <c r="N9" i="17" s="1"/>
  <c r="E10" i="17"/>
  <c r="N10" i="17" s="1"/>
  <c r="E11" i="17"/>
  <c r="E12" i="17"/>
  <c r="E13" i="17"/>
  <c r="E14" i="17"/>
  <c r="E15" i="17"/>
  <c r="E6" i="17"/>
  <c r="I4" i="18" l="1"/>
  <c r="N6" i="18"/>
  <c r="N8" i="18"/>
  <c r="N7" i="18"/>
  <c r="M9" i="18"/>
  <c r="N9" i="18" s="1"/>
  <c r="N8" i="17"/>
  <c r="J4" i="17"/>
  <c r="G4" i="17"/>
  <c r="D4" i="17"/>
  <c r="M7" i="17"/>
  <c r="N7" i="17" s="1"/>
  <c r="M6" i="17"/>
  <c r="N6" i="17" s="1"/>
  <c r="I4" i="17" l="1"/>
</calcChain>
</file>

<file path=xl/sharedStrings.xml><?xml version="1.0" encoding="utf-8"?>
<sst xmlns="http://schemas.openxmlformats.org/spreadsheetml/2006/main" count="51" uniqueCount="29">
  <si>
    <t>INV NO</t>
  </si>
  <si>
    <t>Invoice Date</t>
  </si>
  <si>
    <t>Inv. Amt</t>
  </si>
  <si>
    <t>DIFFERENCE</t>
  </si>
  <si>
    <t>Cr/Dr Amount (If Any)</t>
  </si>
  <si>
    <t>Pmt Received Date</t>
  </si>
  <si>
    <t>Customer Name</t>
  </si>
  <si>
    <t>Customer A</t>
  </si>
  <si>
    <t>Customer B</t>
  </si>
  <si>
    <t>Customer C</t>
  </si>
  <si>
    <t>Customer D</t>
  </si>
  <si>
    <t>DAYS Taken for payment</t>
  </si>
  <si>
    <t>Status of Invoice</t>
  </si>
  <si>
    <t>Pmt. Due Date</t>
  </si>
  <si>
    <t>Overdue status</t>
  </si>
  <si>
    <t>Invoice Clear</t>
  </si>
  <si>
    <t>Invoice Overdue</t>
  </si>
  <si>
    <t>Pmt. Amt. Received</t>
  </si>
  <si>
    <t>Customer's Name</t>
  </si>
  <si>
    <t>Customer E</t>
  </si>
  <si>
    <t>Credit Side Days</t>
  </si>
  <si>
    <t>Customer F</t>
  </si>
  <si>
    <t>Details of Dr/Cr</t>
  </si>
  <si>
    <t>N.O.D (from Inv Date)</t>
  </si>
  <si>
    <t>Customer Invoice and Payment Tracker - Dynamic Template</t>
  </si>
  <si>
    <t>Customer Invoice and Payment Tracking Dynamic Template</t>
  </si>
  <si>
    <t>amount credited for rate diff.</t>
  </si>
  <si>
    <t>Paid Invoice</t>
  </si>
  <si>
    <t>Overdue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</si>
</sst>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b/>
      <sz val="12"/>
      <color theme="1"/>
      <name val="Aptos Narrow"/>
      <family val="2"/>
    </font>
    <font>
      <b/>
      <sz val="12"/>
      <color theme="4" tint="-0.249977111117893"/>
      <name val="Aptos Narrow"/>
      <family val="2"/>
    </font>
    <font>
      <sz val="12"/>
      <color theme="1"/>
      <name val="Aptos Narrow"/>
      <family val="2"/>
    </font>
    <font>
      <b/>
      <sz val="12"/>
      <color theme="9" tint="-0.499984740745262"/>
      <name val="Aptos Narrow"/>
      <family val="2"/>
    </font>
    <font>
      <sz val="12"/>
      <name val="Aptos Narrow"/>
      <family val="2"/>
    </font>
    <font>
      <sz val="12"/>
      <color theme="9" tint="-0.499984740745262"/>
      <name val="Aptos Narrow"/>
      <family val="2"/>
    </font>
    <font>
      <b/>
      <sz val="12"/>
      <color rgb="FFFFFF00"/>
      <name val="Aptos Narrow"/>
      <family val="2"/>
    </font>
    <font>
      <b/>
      <sz val="11"/>
      <color theme="1"/>
      <name val="Arial Narrow"/>
      <family val="2"/>
    </font>
    <font>
      <b/>
      <sz val="18"/>
      <color rgb="FF002060"/>
      <name val="Aptos Narrow"/>
      <family val="2"/>
    </font>
    <font>
      <b/>
      <sz val="18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rgb="FFFFFF0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205">
    <xf numFmtId="0" fontId="0" fillId="0" borderId="0"/>
    <xf numFmtId="9" fontId="2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7" fillId="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5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2" fillId="7" borderId="1" applyNumberFormat="0" applyFont="0" applyAlignment="0" applyProtection="0"/>
    <xf numFmtId="0" fontId="2" fillId="7" borderId="1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0" fontId="5" fillId="8" borderId="2" applyNumberFormat="0" applyFont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8">
    <xf numFmtId="0" fontId="0" fillId="0" borderId="0" xfId="0"/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9" fontId="13" fillId="0" borderId="0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0" borderId="0" xfId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1" fontId="15" fillId="0" borderId="0" xfId="0" applyNumberFormat="1" applyFont="1" applyAlignment="1">
      <alignment horizontal="left" vertical="center"/>
    </xf>
    <xf numFmtId="164" fontId="16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1" fontId="17" fillId="2" borderId="0" xfId="0" applyNumberFormat="1" applyFont="1" applyFill="1" applyAlignment="1">
      <alignment horizontal="center" vertical="center"/>
    </xf>
    <xf numFmtId="1" fontId="17" fillId="3" borderId="0" xfId="0" applyNumberFormat="1" applyFont="1" applyFill="1" applyAlignment="1">
      <alignment horizontal="center" vertical="center"/>
    </xf>
    <xf numFmtId="1" fontId="13" fillId="3" borderId="0" xfId="0" applyNumberFormat="1" applyFont="1" applyFill="1" applyAlignment="1">
      <alignment horizontal="center" vertical="center"/>
    </xf>
    <xf numFmtId="15" fontId="13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9" borderId="3" xfId="0" applyFont="1" applyFill="1" applyBorder="1" applyAlignment="1">
      <alignment horizontal="center" vertical="center" wrapText="1"/>
    </xf>
    <xf numFmtId="164" fontId="11" fillId="9" borderId="3" xfId="0" applyNumberFormat="1" applyFont="1" applyFill="1" applyBorder="1" applyAlignment="1">
      <alignment horizontal="center" vertical="center" wrapText="1"/>
    </xf>
    <xf numFmtId="1" fontId="11" fillId="9" borderId="3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164" fontId="13" fillId="0" borderId="3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64" fontId="13" fillId="12" borderId="3" xfId="0" applyNumberFormat="1" applyFont="1" applyFill="1" applyBorder="1" applyAlignment="1">
      <alignment horizontal="center" vertical="center"/>
    </xf>
    <xf numFmtId="1" fontId="13" fillId="9" borderId="3" xfId="0" applyNumberFormat="1" applyFont="1" applyFill="1" applyBorder="1" applyAlignment="1">
      <alignment horizontal="center" vertical="center"/>
    </xf>
    <xf numFmtId="1" fontId="15" fillId="9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9" borderId="3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21" fillId="13" borderId="0" xfId="0" applyFont="1" applyFill="1"/>
    <xf numFmtId="0" fontId="21" fillId="14" borderId="0" xfId="0" applyFont="1" applyFill="1"/>
    <xf numFmtId="0" fontId="22" fillId="0" borderId="0" xfId="0" applyFont="1"/>
    <xf numFmtId="0" fontId="19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3" fillId="1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4" fontId="13" fillId="0" borderId="3" xfId="0" applyNumberFormat="1" applyFont="1" applyBorder="1" applyAlignment="1">
      <alignment horizontal="center" vertical="center"/>
    </xf>
  </cellXfs>
  <cellStyles count="205">
    <cellStyle name="Bad 2" xfId="13" xr:uid="{00000000-0005-0000-0000-000000000000}"/>
    <cellStyle name="Comma 2" xfId="3" xr:uid="{00000000-0005-0000-0000-000001000000}"/>
    <cellStyle name="Comma 2 10" xfId="14" xr:uid="{00000000-0005-0000-0000-000002000000}"/>
    <cellStyle name="Comma 2 11" xfId="15" xr:uid="{00000000-0005-0000-0000-000003000000}"/>
    <cellStyle name="Comma 2 12" xfId="16" xr:uid="{00000000-0005-0000-0000-000004000000}"/>
    <cellStyle name="Comma 2 13" xfId="17" xr:uid="{00000000-0005-0000-0000-000005000000}"/>
    <cellStyle name="Comma 2 14" xfId="18" xr:uid="{00000000-0005-0000-0000-000006000000}"/>
    <cellStyle name="Comma 2 15" xfId="19" xr:uid="{00000000-0005-0000-0000-000007000000}"/>
    <cellStyle name="Comma 2 2" xfId="20" xr:uid="{00000000-0005-0000-0000-000008000000}"/>
    <cellStyle name="Comma 2 3" xfId="21" xr:uid="{00000000-0005-0000-0000-000009000000}"/>
    <cellStyle name="Comma 2 4" xfId="22" xr:uid="{00000000-0005-0000-0000-00000A000000}"/>
    <cellStyle name="Comma 2 5" xfId="23" xr:uid="{00000000-0005-0000-0000-00000B000000}"/>
    <cellStyle name="Comma 2 6" xfId="24" xr:uid="{00000000-0005-0000-0000-00000C000000}"/>
    <cellStyle name="Comma 2 7" xfId="25" xr:uid="{00000000-0005-0000-0000-00000D000000}"/>
    <cellStyle name="Comma 2 8" xfId="26" xr:uid="{00000000-0005-0000-0000-00000E000000}"/>
    <cellStyle name="Comma 2 9" xfId="27" xr:uid="{00000000-0005-0000-0000-00000F000000}"/>
    <cellStyle name="Comma 3" xfId="4" xr:uid="{00000000-0005-0000-0000-000010000000}"/>
    <cellStyle name="Comma 4" xfId="5" xr:uid="{00000000-0005-0000-0000-000011000000}"/>
    <cellStyle name="Comma 4 2" xfId="6" xr:uid="{00000000-0005-0000-0000-000012000000}"/>
    <cellStyle name="Good 2" xfId="28" xr:uid="{00000000-0005-0000-0000-000013000000}"/>
    <cellStyle name="Neutral 2" xfId="29" xr:uid="{00000000-0005-0000-0000-000014000000}"/>
    <cellStyle name="Normal" xfId="0" builtinId="0"/>
    <cellStyle name="Normal 10" xfId="30" xr:uid="{00000000-0005-0000-0000-000016000000}"/>
    <cellStyle name="Normal 10 5" xfId="31" xr:uid="{00000000-0005-0000-0000-000017000000}"/>
    <cellStyle name="Normal 11" xfId="32" xr:uid="{00000000-0005-0000-0000-000018000000}"/>
    <cellStyle name="Normal 12" xfId="33" xr:uid="{00000000-0005-0000-0000-000019000000}"/>
    <cellStyle name="Normal 13" xfId="34" xr:uid="{00000000-0005-0000-0000-00001A000000}"/>
    <cellStyle name="Normal 14" xfId="35" xr:uid="{00000000-0005-0000-0000-00001B000000}"/>
    <cellStyle name="Normal 15" xfId="36" xr:uid="{00000000-0005-0000-0000-00001C000000}"/>
    <cellStyle name="Normal 16" xfId="37" xr:uid="{00000000-0005-0000-0000-00001D000000}"/>
    <cellStyle name="Normal 17" xfId="38" xr:uid="{00000000-0005-0000-0000-00001E000000}"/>
    <cellStyle name="Normal 18" xfId="39" xr:uid="{00000000-0005-0000-0000-00001F000000}"/>
    <cellStyle name="Normal 19" xfId="40" xr:uid="{00000000-0005-0000-0000-000020000000}"/>
    <cellStyle name="Normal 2" xfId="2" xr:uid="{00000000-0005-0000-0000-000021000000}"/>
    <cellStyle name="Normal 2 2" xfId="7" xr:uid="{00000000-0005-0000-0000-000022000000}"/>
    <cellStyle name="Normal 2 3" xfId="8" xr:uid="{00000000-0005-0000-0000-000023000000}"/>
    <cellStyle name="Normal 2_order planning Aug to Septm-1st Aug" xfId="41" xr:uid="{00000000-0005-0000-0000-000024000000}"/>
    <cellStyle name="Normal 20" xfId="42" xr:uid="{00000000-0005-0000-0000-000025000000}"/>
    <cellStyle name="Normal 21" xfId="43" xr:uid="{00000000-0005-0000-0000-000026000000}"/>
    <cellStyle name="Normal 22" xfId="44" xr:uid="{00000000-0005-0000-0000-000027000000}"/>
    <cellStyle name="Normal 23" xfId="45" xr:uid="{00000000-0005-0000-0000-000028000000}"/>
    <cellStyle name="Normal 24" xfId="46" xr:uid="{00000000-0005-0000-0000-000029000000}"/>
    <cellStyle name="Normal 3" xfId="9" xr:uid="{00000000-0005-0000-0000-00002A000000}"/>
    <cellStyle name="Normal 4" xfId="10" xr:uid="{00000000-0005-0000-0000-00002B000000}"/>
    <cellStyle name="Normal 4 10" xfId="47" xr:uid="{00000000-0005-0000-0000-00002C000000}"/>
    <cellStyle name="Normal 4 10 2" xfId="48" xr:uid="{00000000-0005-0000-0000-00002D000000}"/>
    <cellStyle name="Normal 4 11" xfId="49" xr:uid="{00000000-0005-0000-0000-00002E000000}"/>
    <cellStyle name="Normal 4 11 2" xfId="50" xr:uid="{00000000-0005-0000-0000-00002F000000}"/>
    <cellStyle name="Normal 4 12" xfId="51" xr:uid="{00000000-0005-0000-0000-000030000000}"/>
    <cellStyle name="Normal 4 12 2" xfId="52" xr:uid="{00000000-0005-0000-0000-000031000000}"/>
    <cellStyle name="Normal 4 13" xfId="53" xr:uid="{00000000-0005-0000-0000-000032000000}"/>
    <cellStyle name="Normal 4 13 2" xfId="54" xr:uid="{00000000-0005-0000-0000-000033000000}"/>
    <cellStyle name="Normal 4 14" xfId="55" xr:uid="{00000000-0005-0000-0000-000034000000}"/>
    <cellStyle name="Normal 4 14 2" xfId="56" xr:uid="{00000000-0005-0000-0000-000035000000}"/>
    <cellStyle name="Normal 4 15" xfId="57" xr:uid="{00000000-0005-0000-0000-000036000000}"/>
    <cellStyle name="Normal 4 15 2" xfId="58" xr:uid="{00000000-0005-0000-0000-000037000000}"/>
    <cellStyle name="Normal 4 16" xfId="59" xr:uid="{00000000-0005-0000-0000-000038000000}"/>
    <cellStyle name="Normal 4 16 2" xfId="60" xr:uid="{00000000-0005-0000-0000-000039000000}"/>
    <cellStyle name="Normal 4 17" xfId="61" xr:uid="{00000000-0005-0000-0000-00003A000000}"/>
    <cellStyle name="Normal 4 2" xfId="62" xr:uid="{00000000-0005-0000-0000-00003B000000}"/>
    <cellStyle name="Normal 4 3" xfId="63" xr:uid="{00000000-0005-0000-0000-00003C000000}"/>
    <cellStyle name="Normal 4 3 10" xfId="64" xr:uid="{00000000-0005-0000-0000-00003D000000}"/>
    <cellStyle name="Normal 4 3 10 2" xfId="65" xr:uid="{00000000-0005-0000-0000-00003E000000}"/>
    <cellStyle name="Normal 4 3 11" xfId="66" xr:uid="{00000000-0005-0000-0000-00003F000000}"/>
    <cellStyle name="Normal 4 3 11 2" xfId="67" xr:uid="{00000000-0005-0000-0000-000040000000}"/>
    <cellStyle name="Normal 4 3 12" xfId="68" xr:uid="{00000000-0005-0000-0000-000041000000}"/>
    <cellStyle name="Normal 4 3 2" xfId="69" xr:uid="{00000000-0005-0000-0000-000042000000}"/>
    <cellStyle name="Normal 4 3 2 2" xfId="70" xr:uid="{00000000-0005-0000-0000-000043000000}"/>
    <cellStyle name="Normal 4 3 3" xfId="71" xr:uid="{00000000-0005-0000-0000-000044000000}"/>
    <cellStyle name="Normal 4 3 3 2" xfId="72" xr:uid="{00000000-0005-0000-0000-000045000000}"/>
    <cellStyle name="Normal 4 3 4" xfId="73" xr:uid="{00000000-0005-0000-0000-000046000000}"/>
    <cellStyle name="Normal 4 3 4 2" xfId="74" xr:uid="{00000000-0005-0000-0000-000047000000}"/>
    <cellStyle name="Normal 4 3 5" xfId="75" xr:uid="{00000000-0005-0000-0000-000048000000}"/>
    <cellStyle name="Normal 4 3 5 2" xfId="76" xr:uid="{00000000-0005-0000-0000-000049000000}"/>
    <cellStyle name="Normal 4 3 6" xfId="77" xr:uid="{00000000-0005-0000-0000-00004A000000}"/>
    <cellStyle name="Normal 4 3 6 2" xfId="78" xr:uid="{00000000-0005-0000-0000-00004B000000}"/>
    <cellStyle name="Normal 4 3 7" xfId="79" xr:uid="{00000000-0005-0000-0000-00004C000000}"/>
    <cellStyle name="Normal 4 3 7 2" xfId="80" xr:uid="{00000000-0005-0000-0000-00004D000000}"/>
    <cellStyle name="Normal 4 3 8" xfId="81" xr:uid="{00000000-0005-0000-0000-00004E000000}"/>
    <cellStyle name="Normal 4 3 8 2" xfId="82" xr:uid="{00000000-0005-0000-0000-00004F000000}"/>
    <cellStyle name="Normal 4 3 9" xfId="83" xr:uid="{00000000-0005-0000-0000-000050000000}"/>
    <cellStyle name="Normal 4 3 9 2" xfId="84" xr:uid="{00000000-0005-0000-0000-000051000000}"/>
    <cellStyle name="Normal 4 4" xfId="85" xr:uid="{00000000-0005-0000-0000-000052000000}"/>
    <cellStyle name="Normal 4 4 10" xfId="86" xr:uid="{00000000-0005-0000-0000-000053000000}"/>
    <cellStyle name="Normal 4 4 10 2" xfId="87" xr:uid="{00000000-0005-0000-0000-000054000000}"/>
    <cellStyle name="Normal 4 4 11" xfId="88" xr:uid="{00000000-0005-0000-0000-000055000000}"/>
    <cellStyle name="Normal 4 4 11 2" xfId="89" xr:uid="{00000000-0005-0000-0000-000056000000}"/>
    <cellStyle name="Normal 4 4 12" xfId="90" xr:uid="{00000000-0005-0000-0000-000057000000}"/>
    <cellStyle name="Normal 4 4 2" xfId="91" xr:uid="{00000000-0005-0000-0000-000058000000}"/>
    <cellStyle name="Normal 4 4 2 2" xfId="92" xr:uid="{00000000-0005-0000-0000-000059000000}"/>
    <cellStyle name="Normal 4 4 3" xfId="93" xr:uid="{00000000-0005-0000-0000-00005A000000}"/>
    <cellStyle name="Normal 4 4 3 2" xfId="94" xr:uid="{00000000-0005-0000-0000-00005B000000}"/>
    <cellStyle name="Normal 4 4 4" xfId="95" xr:uid="{00000000-0005-0000-0000-00005C000000}"/>
    <cellStyle name="Normal 4 4 4 2" xfId="96" xr:uid="{00000000-0005-0000-0000-00005D000000}"/>
    <cellStyle name="Normal 4 4 5" xfId="97" xr:uid="{00000000-0005-0000-0000-00005E000000}"/>
    <cellStyle name="Normal 4 4 5 2" xfId="98" xr:uid="{00000000-0005-0000-0000-00005F000000}"/>
    <cellStyle name="Normal 4 4 6" xfId="99" xr:uid="{00000000-0005-0000-0000-000060000000}"/>
    <cellStyle name="Normal 4 4 6 2" xfId="100" xr:uid="{00000000-0005-0000-0000-000061000000}"/>
    <cellStyle name="Normal 4 4 7" xfId="101" xr:uid="{00000000-0005-0000-0000-000062000000}"/>
    <cellStyle name="Normal 4 4 7 2" xfId="102" xr:uid="{00000000-0005-0000-0000-000063000000}"/>
    <cellStyle name="Normal 4 4 8" xfId="103" xr:uid="{00000000-0005-0000-0000-000064000000}"/>
    <cellStyle name="Normal 4 4 8 2" xfId="104" xr:uid="{00000000-0005-0000-0000-000065000000}"/>
    <cellStyle name="Normal 4 4 9" xfId="105" xr:uid="{00000000-0005-0000-0000-000066000000}"/>
    <cellStyle name="Normal 4 4 9 2" xfId="106" xr:uid="{00000000-0005-0000-0000-000067000000}"/>
    <cellStyle name="Normal 4 5" xfId="107" xr:uid="{00000000-0005-0000-0000-000068000000}"/>
    <cellStyle name="Normal 4 5 10" xfId="108" xr:uid="{00000000-0005-0000-0000-000069000000}"/>
    <cellStyle name="Normal 4 5 10 2" xfId="109" xr:uid="{00000000-0005-0000-0000-00006A000000}"/>
    <cellStyle name="Normal 4 5 11" xfId="110" xr:uid="{00000000-0005-0000-0000-00006B000000}"/>
    <cellStyle name="Normal 4 5 11 2" xfId="111" xr:uid="{00000000-0005-0000-0000-00006C000000}"/>
    <cellStyle name="Normal 4 5 12" xfId="112" xr:uid="{00000000-0005-0000-0000-00006D000000}"/>
    <cellStyle name="Normal 4 5 2" xfId="113" xr:uid="{00000000-0005-0000-0000-00006E000000}"/>
    <cellStyle name="Normal 4 5 2 2" xfId="114" xr:uid="{00000000-0005-0000-0000-00006F000000}"/>
    <cellStyle name="Normal 4 5 3" xfId="115" xr:uid="{00000000-0005-0000-0000-000070000000}"/>
    <cellStyle name="Normal 4 5 3 2" xfId="116" xr:uid="{00000000-0005-0000-0000-000071000000}"/>
    <cellStyle name="Normal 4 5 4" xfId="117" xr:uid="{00000000-0005-0000-0000-000072000000}"/>
    <cellStyle name="Normal 4 5 4 2" xfId="118" xr:uid="{00000000-0005-0000-0000-000073000000}"/>
    <cellStyle name="Normal 4 5 5" xfId="119" xr:uid="{00000000-0005-0000-0000-000074000000}"/>
    <cellStyle name="Normal 4 5 5 2" xfId="120" xr:uid="{00000000-0005-0000-0000-000075000000}"/>
    <cellStyle name="Normal 4 5 6" xfId="121" xr:uid="{00000000-0005-0000-0000-000076000000}"/>
    <cellStyle name="Normal 4 5 6 2" xfId="122" xr:uid="{00000000-0005-0000-0000-000077000000}"/>
    <cellStyle name="Normal 4 5 7" xfId="123" xr:uid="{00000000-0005-0000-0000-000078000000}"/>
    <cellStyle name="Normal 4 5 7 2" xfId="124" xr:uid="{00000000-0005-0000-0000-000079000000}"/>
    <cellStyle name="Normal 4 5 8" xfId="125" xr:uid="{00000000-0005-0000-0000-00007A000000}"/>
    <cellStyle name="Normal 4 5 8 2" xfId="126" xr:uid="{00000000-0005-0000-0000-00007B000000}"/>
    <cellStyle name="Normal 4 5 9" xfId="127" xr:uid="{00000000-0005-0000-0000-00007C000000}"/>
    <cellStyle name="Normal 4 5 9 2" xfId="128" xr:uid="{00000000-0005-0000-0000-00007D000000}"/>
    <cellStyle name="Normal 4 6" xfId="129" xr:uid="{00000000-0005-0000-0000-00007E000000}"/>
    <cellStyle name="Normal 4 6 10" xfId="130" xr:uid="{00000000-0005-0000-0000-00007F000000}"/>
    <cellStyle name="Normal 4 6 10 2" xfId="131" xr:uid="{00000000-0005-0000-0000-000080000000}"/>
    <cellStyle name="Normal 4 6 11" xfId="132" xr:uid="{00000000-0005-0000-0000-000081000000}"/>
    <cellStyle name="Normal 4 6 11 2" xfId="133" xr:uid="{00000000-0005-0000-0000-000082000000}"/>
    <cellStyle name="Normal 4 6 12" xfId="134" xr:uid="{00000000-0005-0000-0000-000083000000}"/>
    <cellStyle name="Normal 4 6 2" xfId="135" xr:uid="{00000000-0005-0000-0000-000084000000}"/>
    <cellStyle name="Normal 4 6 2 2" xfId="136" xr:uid="{00000000-0005-0000-0000-000085000000}"/>
    <cellStyle name="Normal 4 6 3" xfId="137" xr:uid="{00000000-0005-0000-0000-000086000000}"/>
    <cellStyle name="Normal 4 6 3 2" xfId="138" xr:uid="{00000000-0005-0000-0000-000087000000}"/>
    <cellStyle name="Normal 4 6 4" xfId="139" xr:uid="{00000000-0005-0000-0000-000088000000}"/>
    <cellStyle name="Normal 4 6 4 2" xfId="140" xr:uid="{00000000-0005-0000-0000-000089000000}"/>
    <cellStyle name="Normal 4 6 5" xfId="141" xr:uid="{00000000-0005-0000-0000-00008A000000}"/>
    <cellStyle name="Normal 4 6 5 2" xfId="142" xr:uid="{00000000-0005-0000-0000-00008B000000}"/>
    <cellStyle name="Normal 4 6 6" xfId="143" xr:uid="{00000000-0005-0000-0000-00008C000000}"/>
    <cellStyle name="Normal 4 6 6 2" xfId="144" xr:uid="{00000000-0005-0000-0000-00008D000000}"/>
    <cellStyle name="Normal 4 6 7" xfId="145" xr:uid="{00000000-0005-0000-0000-00008E000000}"/>
    <cellStyle name="Normal 4 6 7 2" xfId="146" xr:uid="{00000000-0005-0000-0000-00008F000000}"/>
    <cellStyle name="Normal 4 6 8" xfId="147" xr:uid="{00000000-0005-0000-0000-000090000000}"/>
    <cellStyle name="Normal 4 6 8 2" xfId="148" xr:uid="{00000000-0005-0000-0000-000091000000}"/>
    <cellStyle name="Normal 4 6 9" xfId="149" xr:uid="{00000000-0005-0000-0000-000092000000}"/>
    <cellStyle name="Normal 4 6 9 2" xfId="150" xr:uid="{00000000-0005-0000-0000-000093000000}"/>
    <cellStyle name="Normal 4 7" xfId="151" xr:uid="{00000000-0005-0000-0000-000094000000}"/>
    <cellStyle name="Normal 4 7 2" xfId="152" xr:uid="{00000000-0005-0000-0000-000095000000}"/>
    <cellStyle name="Normal 4 8" xfId="153" xr:uid="{00000000-0005-0000-0000-000096000000}"/>
    <cellStyle name="Normal 4 8 2" xfId="154" xr:uid="{00000000-0005-0000-0000-000097000000}"/>
    <cellStyle name="Normal 4 9" xfId="155" xr:uid="{00000000-0005-0000-0000-000098000000}"/>
    <cellStyle name="Normal 4 9 2" xfId="156" xr:uid="{00000000-0005-0000-0000-000099000000}"/>
    <cellStyle name="Normal 5" xfId="11" xr:uid="{00000000-0005-0000-0000-00009A000000}"/>
    <cellStyle name="Normal 5 2" xfId="12" xr:uid="{00000000-0005-0000-0000-00009B000000}"/>
    <cellStyle name="Normal 6" xfId="157" xr:uid="{00000000-0005-0000-0000-00009C000000}"/>
    <cellStyle name="Normal 7" xfId="158" xr:uid="{00000000-0005-0000-0000-00009D000000}"/>
    <cellStyle name="Normal 8" xfId="159" xr:uid="{00000000-0005-0000-0000-00009E000000}"/>
    <cellStyle name="Normal 9" xfId="160" xr:uid="{00000000-0005-0000-0000-00009F000000}"/>
    <cellStyle name="Note 10" xfId="161" xr:uid="{00000000-0005-0000-0000-0000A0000000}"/>
    <cellStyle name="Note 11" xfId="162" xr:uid="{00000000-0005-0000-0000-0000A1000000}"/>
    <cellStyle name="Note 12" xfId="163" xr:uid="{00000000-0005-0000-0000-0000A2000000}"/>
    <cellStyle name="Note 13" xfId="164" xr:uid="{00000000-0005-0000-0000-0000A3000000}"/>
    <cellStyle name="Note 14" xfId="165" xr:uid="{00000000-0005-0000-0000-0000A4000000}"/>
    <cellStyle name="Note 15" xfId="166" xr:uid="{00000000-0005-0000-0000-0000A5000000}"/>
    <cellStyle name="Note 16" xfId="167" xr:uid="{00000000-0005-0000-0000-0000A6000000}"/>
    <cellStyle name="Note 17" xfId="168" xr:uid="{00000000-0005-0000-0000-0000A7000000}"/>
    <cellStyle name="Note 18" xfId="169" xr:uid="{00000000-0005-0000-0000-0000A8000000}"/>
    <cellStyle name="Note 19" xfId="170" xr:uid="{00000000-0005-0000-0000-0000A9000000}"/>
    <cellStyle name="Note 2" xfId="171" xr:uid="{00000000-0005-0000-0000-0000AA000000}"/>
    <cellStyle name="Note 20" xfId="172" xr:uid="{00000000-0005-0000-0000-0000AB000000}"/>
    <cellStyle name="Note 21" xfId="173" xr:uid="{00000000-0005-0000-0000-0000AC000000}"/>
    <cellStyle name="Note 22" xfId="174" xr:uid="{00000000-0005-0000-0000-0000AD000000}"/>
    <cellStyle name="Note 3" xfId="175" xr:uid="{00000000-0005-0000-0000-0000AE000000}"/>
    <cellStyle name="Note 4" xfId="176" xr:uid="{00000000-0005-0000-0000-0000AF000000}"/>
    <cellStyle name="Note 5" xfId="177" xr:uid="{00000000-0005-0000-0000-0000B0000000}"/>
    <cellStyle name="Note 6" xfId="178" xr:uid="{00000000-0005-0000-0000-0000B1000000}"/>
    <cellStyle name="Note 7" xfId="179" xr:uid="{00000000-0005-0000-0000-0000B2000000}"/>
    <cellStyle name="Note 8" xfId="180" xr:uid="{00000000-0005-0000-0000-0000B3000000}"/>
    <cellStyle name="Note 9" xfId="181" xr:uid="{00000000-0005-0000-0000-0000B4000000}"/>
    <cellStyle name="Percent" xfId="1" builtinId="5"/>
    <cellStyle name="Percent 2" xfId="182" xr:uid="{00000000-0005-0000-0000-0000B6000000}"/>
    <cellStyle name="Style 1" xfId="183" xr:uid="{00000000-0005-0000-0000-0000B7000000}"/>
    <cellStyle name="Style 1 2" xfId="184" xr:uid="{00000000-0005-0000-0000-0000B8000000}"/>
    <cellStyle name="Style 2" xfId="185" xr:uid="{00000000-0005-0000-0000-0000B9000000}"/>
    <cellStyle name="Style 2 10" xfId="186" xr:uid="{00000000-0005-0000-0000-0000BA000000}"/>
    <cellStyle name="Style 2 11" xfId="187" xr:uid="{00000000-0005-0000-0000-0000BB000000}"/>
    <cellStyle name="Style 2 12" xfId="188" xr:uid="{00000000-0005-0000-0000-0000BC000000}"/>
    <cellStyle name="Style 2 13" xfId="189" xr:uid="{00000000-0005-0000-0000-0000BD000000}"/>
    <cellStyle name="Style 2 14" xfId="190" xr:uid="{00000000-0005-0000-0000-0000BE000000}"/>
    <cellStyle name="Style 2 15" xfId="191" xr:uid="{00000000-0005-0000-0000-0000BF000000}"/>
    <cellStyle name="Style 2 16" xfId="192" xr:uid="{00000000-0005-0000-0000-0000C0000000}"/>
    <cellStyle name="Style 2 17" xfId="193" xr:uid="{00000000-0005-0000-0000-0000C1000000}"/>
    <cellStyle name="Style 2 18" xfId="194" xr:uid="{00000000-0005-0000-0000-0000C2000000}"/>
    <cellStyle name="Style 2 19" xfId="195" xr:uid="{00000000-0005-0000-0000-0000C3000000}"/>
    <cellStyle name="Style 2 2" xfId="196" xr:uid="{00000000-0005-0000-0000-0000C4000000}"/>
    <cellStyle name="Style 2 20" xfId="197" xr:uid="{00000000-0005-0000-0000-0000C5000000}"/>
    <cellStyle name="Style 2 3" xfId="198" xr:uid="{00000000-0005-0000-0000-0000C6000000}"/>
    <cellStyle name="Style 2 4" xfId="199" xr:uid="{00000000-0005-0000-0000-0000C7000000}"/>
    <cellStyle name="Style 2 5" xfId="200" xr:uid="{00000000-0005-0000-0000-0000C8000000}"/>
    <cellStyle name="Style 2 6" xfId="201" xr:uid="{00000000-0005-0000-0000-0000C9000000}"/>
    <cellStyle name="Style 2 7" xfId="202" xr:uid="{00000000-0005-0000-0000-0000CA000000}"/>
    <cellStyle name="Style 2 8" xfId="203" xr:uid="{00000000-0005-0000-0000-0000CB000000}"/>
    <cellStyle name="Style 2 9" xfId="204" xr:uid="{00000000-0005-0000-0000-0000CC000000}"/>
  </cellStyles>
  <dxfs count="10"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0</xdr:row>
      <xdr:rowOff>57150</xdr:rowOff>
    </xdr:from>
    <xdr:to>
      <xdr:col>13</xdr:col>
      <xdr:colOff>331152</xdr:colOff>
      <xdr:row>2</xdr:row>
      <xdr:rowOff>85725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70131-F69F-4B00-8C84-66681369B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53575" y="57150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_table" displayName="cus_table" ref="B3:C9" totalsRowShown="0" headerRowDxfId="9" dataDxfId="8">
  <autoFilter ref="B3:C9" xr:uid="{00000000-0009-0000-0100-000001000000}"/>
  <tableColumns count="2">
    <tableColumn id="1" xr3:uid="{00000000-0010-0000-0000-000001000000}" name="Customer Name" dataDxfId="7"/>
    <tableColumn id="2" xr3:uid="{00000000-0010-0000-0000-000002000000}" name="Credit Side Days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"/>
  <sheetViews>
    <sheetView zoomScale="120" zoomScaleNormal="120" workbookViewId="0">
      <selection activeCell="E5" sqref="E5"/>
    </sheetView>
  </sheetViews>
  <sheetFormatPr defaultRowHeight="16.5" x14ac:dyDescent="0.25"/>
  <cols>
    <col min="1" max="1" width="9.140625" style="1"/>
    <col min="2" max="2" width="21.7109375" style="1" customWidth="1"/>
    <col min="3" max="3" width="19.5703125" style="1" customWidth="1"/>
    <col min="4" max="4" width="10.85546875" style="1" customWidth="1"/>
    <col min="5" max="5" width="12.5703125" style="1" bestFit="1" customWidth="1"/>
    <col min="6" max="6" width="15" style="1" customWidth="1"/>
    <col min="7" max="16384" width="9.140625" style="1"/>
  </cols>
  <sheetData>
    <row r="3" spans="2:8" x14ac:dyDescent="0.25">
      <c r="B3" s="1" t="s">
        <v>6</v>
      </c>
      <c r="C3" s="3" t="s">
        <v>20</v>
      </c>
    </row>
    <row r="4" spans="2:8" x14ac:dyDescent="0.25">
      <c r="B4" s="1" t="s">
        <v>7</v>
      </c>
      <c r="C4" s="1">
        <v>30</v>
      </c>
      <c r="H4" s="38"/>
    </row>
    <row r="5" spans="2:8" x14ac:dyDescent="0.25">
      <c r="B5" s="1" t="s">
        <v>8</v>
      </c>
      <c r="C5" s="1">
        <v>21</v>
      </c>
    </row>
    <row r="6" spans="2:8" x14ac:dyDescent="0.25">
      <c r="B6" s="1" t="s">
        <v>9</v>
      </c>
      <c r="C6" s="1">
        <v>7</v>
      </c>
    </row>
    <row r="7" spans="2:8" x14ac:dyDescent="0.25">
      <c r="B7" s="1" t="s">
        <v>10</v>
      </c>
      <c r="C7" s="1">
        <v>0</v>
      </c>
    </row>
    <row r="8" spans="2:8" x14ac:dyDescent="0.25">
      <c r="B8" s="2" t="s">
        <v>19</v>
      </c>
      <c r="C8" s="2">
        <v>30</v>
      </c>
    </row>
    <row r="9" spans="2:8" x14ac:dyDescent="0.25">
      <c r="B9" s="3" t="s">
        <v>21</v>
      </c>
      <c r="C9" s="2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showGridLines="0" zoomScaleNormal="100" workbookViewId="0">
      <selection activeCell="C11" sqref="C11"/>
    </sheetView>
  </sheetViews>
  <sheetFormatPr defaultColWidth="9.140625" defaultRowHeight="15.75" x14ac:dyDescent="0.25"/>
  <cols>
    <col min="1" max="1" width="8" style="11" customWidth="1"/>
    <col min="2" max="2" width="25.5703125" style="24" customWidth="1"/>
    <col min="3" max="3" width="13.5703125" style="19" customWidth="1"/>
    <col min="4" max="4" width="12.140625" style="6" customWidth="1"/>
    <col min="5" max="5" width="13.140625" style="6" customWidth="1"/>
    <col min="6" max="6" width="11.140625" style="11" bestFit="1" customWidth="1"/>
    <col min="7" max="7" width="12.7109375" style="11" customWidth="1"/>
    <col min="8" max="8" width="14.7109375" style="19" customWidth="1"/>
    <col min="9" max="9" width="12.28515625" style="11" customWidth="1"/>
    <col min="10" max="10" width="10.5703125" style="10" customWidth="1"/>
    <col min="11" max="11" width="17.85546875" style="11" customWidth="1"/>
    <col min="12" max="12" width="10.140625" style="11" customWidth="1"/>
    <col min="13" max="13" width="9.140625" style="11" customWidth="1"/>
    <col min="14" max="16384" width="9.140625" style="10"/>
  </cols>
  <sheetData>
    <row r="1" spans="1:16" ht="27" customHeight="1" x14ac:dyDescent="0.25">
      <c r="A1" s="43" t="s">
        <v>24</v>
      </c>
      <c r="B1" s="43"/>
      <c r="C1" s="43"/>
      <c r="D1" s="43"/>
      <c r="E1" s="43"/>
      <c r="F1" s="43"/>
      <c r="G1" s="43"/>
      <c r="H1" s="4"/>
      <c r="I1" s="9"/>
      <c r="J1" s="37"/>
      <c r="L1" s="4"/>
      <c r="N1" s="37"/>
    </row>
    <row r="2" spans="1:16" ht="13.5" customHeight="1" x14ac:dyDescent="0.25">
      <c r="A2" s="12"/>
      <c r="B2" s="12"/>
      <c r="C2" s="12"/>
      <c r="F2" s="7"/>
      <c r="G2" s="8"/>
      <c r="H2" s="4"/>
      <c r="I2" s="9"/>
      <c r="L2" s="6"/>
    </row>
    <row r="3" spans="1:16" ht="13.5" customHeight="1" x14ac:dyDescent="0.25">
      <c r="A3" s="13"/>
      <c r="B3" s="14" t="s">
        <v>15</v>
      </c>
      <c r="C3" s="15"/>
      <c r="G3" s="16"/>
      <c r="H3" s="5"/>
    </row>
    <row r="4" spans="1:16" ht="13.5" customHeight="1" x14ac:dyDescent="0.25">
      <c r="A4" s="17"/>
      <c r="B4" s="18" t="s">
        <v>16</v>
      </c>
      <c r="D4" s="20">
        <f>SUBTOTAL(9,D6:D11)</f>
        <v>99996</v>
      </c>
      <c r="E4" s="21"/>
      <c r="F4" s="22"/>
      <c r="G4" s="20">
        <f>SUBTOTAL(9,G6:G11)</f>
        <v>99956</v>
      </c>
      <c r="I4" s="20">
        <f>SUBTOTAL(9,I6:I11)</f>
        <v>0</v>
      </c>
      <c r="J4" s="20">
        <f>SUBTOTAL(9,J6:J11)</f>
        <v>40</v>
      </c>
    </row>
    <row r="5" spans="1:16" ht="47.25" x14ac:dyDescent="0.25">
      <c r="A5" s="25" t="s">
        <v>0</v>
      </c>
      <c r="B5" s="25" t="s">
        <v>18</v>
      </c>
      <c r="C5" s="26" t="s">
        <v>1</v>
      </c>
      <c r="D5" s="27" t="s">
        <v>2</v>
      </c>
      <c r="E5" s="27" t="s">
        <v>13</v>
      </c>
      <c r="F5" s="25" t="s">
        <v>23</v>
      </c>
      <c r="G5" s="25" t="s">
        <v>17</v>
      </c>
      <c r="H5" s="26" t="s">
        <v>5</v>
      </c>
      <c r="I5" s="25" t="s">
        <v>3</v>
      </c>
      <c r="J5" s="25" t="s">
        <v>4</v>
      </c>
      <c r="K5" s="25" t="s">
        <v>22</v>
      </c>
      <c r="L5" s="25" t="s">
        <v>11</v>
      </c>
      <c r="M5" s="25" t="s">
        <v>12</v>
      </c>
      <c r="N5" s="25" t="s">
        <v>14</v>
      </c>
    </row>
    <row r="6" spans="1:16" ht="20.100000000000001" customHeight="1" x14ac:dyDescent="0.25">
      <c r="A6" s="28">
        <v>1</v>
      </c>
      <c r="B6" s="29" t="s">
        <v>9</v>
      </c>
      <c r="C6" s="30">
        <v>45358</v>
      </c>
      <c r="D6" s="31">
        <v>23456</v>
      </c>
      <c r="E6" s="32">
        <f>IF(D6&lt;&gt;"",C6+VLOOKUP(B6,cus_table[],2,FALSE),"")</f>
        <v>45365</v>
      </c>
      <c r="F6" s="33">
        <f t="shared" ref="F6:F11" ca="1" si="0">IF(B6&lt;&gt;"",TODAY()-C6,"")</f>
        <v>49</v>
      </c>
      <c r="G6" s="28">
        <v>23456</v>
      </c>
      <c r="H6" s="30">
        <v>45405</v>
      </c>
      <c r="I6" s="34">
        <f>IF(D6&lt;&gt;"",G6-D6+J6,"")</f>
        <v>0</v>
      </c>
      <c r="J6" s="35"/>
      <c r="K6" s="28"/>
      <c r="L6" s="33">
        <f>IF(H6&lt;&gt;"",H6-C6,"")</f>
        <v>47</v>
      </c>
      <c r="M6" s="36" t="str">
        <f>IF(D6&lt;&gt;"",IF(I6=0,"PAID","DUE"),"")</f>
        <v>PAID</v>
      </c>
      <c r="N6" s="36" t="str">
        <f ca="1">IF(D6&lt;&gt;"",IF(AND(M6="DUE",E6&lt;TODAY()),"YES","NO"),"")</f>
        <v>NO</v>
      </c>
      <c r="O6" s="11"/>
    </row>
    <row r="7" spans="1:16" ht="20.100000000000001" customHeight="1" x14ac:dyDescent="0.25">
      <c r="A7" s="28">
        <v>2</v>
      </c>
      <c r="B7" s="29" t="s">
        <v>7</v>
      </c>
      <c r="C7" s="30">
        <v>45383</v>
      </c>
      <c r="D7" s="31">
        <v>76540</v>
      </c>
      <c r="E7" s="32">
        <f>IF(D7&lt;&gt;"",C7+VLOOKUP(B7,cus_table[],2,FALSE),"")</f>
        <v>45413</v>
      </c>
      <c r="F7" s="33">
        <f t="shared" ca="1" si="0"/>
        <v>24</v>
      </c>
      <c r="G7" s="28">
        <v>76500</v>
      </c>
      <c r="H7" s="30"/>
      <c r="I7" s="34">
        <f t="shared" ref="I7:I15" si="1">IF(D7&lt;&gt;"",G7-D7+J7,"")</f>
        <v>0</v>
      </c>
      <c r="J7" s="35">
        <v>40</v>
      </c>
      <c r="K7" s="28"/>
      <c r="L7" s="33" t="str">
        <f t="shared" ref="L7:L15" si="2">IF(H7&lt;&gt;"",H7-C7,"")</f>
        <v/>
      </c>
      <c r="M7" s="36" t="str">
        <f t="shared" ref="M7:M15" si="3">IF(D7&lt;&gt;"",IF(I7=0,"PAID","DUE"),"")</f>
        <v>PAID</v>
      </c>
      <c r="N7" s="36" t="str">
        <f t="shared" ref="N7:N15" ca="1" si="4">IF(D7&lt;&gt;"",IF(AND(M7="DUE",E7&lt;TODAY()),"YES","NO"),"")</f>
        <v>NO</v>
      </c>
      <c r="O7" s="11"/>
    </row>
    <row r="8" spans="1:16" ht="20.100000000000001" customHeight="1" x14ac:dyDescent="0.25">
      <c r="A8" s="28"/>
      <c r="B8" s="29"/>
      <c r="C8" s="30"/>
      <c r="D8" s="31"/>
      <c r="E8" s="32" t="str">
        <f>IF(D8&lt;&gt;"",C8+VLOOKUP(B8,cus_table[],2,FALSE),"")</f>
        <v/>
      </c>
      <c r="F8" s="33" t="str">
        <f t="shared" ca="1" si="0"/>
        <v/>
      </c>
      <c r="G8" s="28"/>
      <c r="H8" s="30"/>
      <c r="I8" s="34" t="str">
        <f t="shared" si="1"/>
        <v/>
      </c>
      <c r="J8" s="35"/>
      <c r="K8" s="28"/>
      <c r="L8" s="33" t="str">
        <f t="shared" si="2"/>
        <v/>
      </c>
      <c r="M8" s="36" t="str">
        <f t="shared" si="3"/>
        <v/>
      </c>
      <c r="N8" s="36" t="str">
        <f t="shared" ca="1" si="4"/>
        <v/>
      </c>
      <c r="O8" s="11"/>
    </row>
    <row r="9" spans="1:16" ht="20.100000000000001" customHeight="1" x14ac:dyDescent="0.25">
      <c r="A9" s="28"/>
      <c r="B9" s="29"/>
      <c r="C9" s="30"/>
      <c r="D9" s="31"/>
      <c r="E9" s="32" t="str">
        <f>IF(D9&lt;&gt;"",C9+VLOOKUP(B9,cus_table[],2,FALSE),"")</f>
        <v/>
      </c>
      <c r="F9" s="33" t="str">
        <f t="shared" ca="1" si="0"/>
        <v/>
      </c>
      <c r="G9" s="28"/>
      <c r="H9" s="30"/>
      <c r="I9" s="34" t="str">
        <f t="shared" si="1"/>
        <v/>
      </c>
      <c r="J9" s="35"/>
      <c r="K9" s="28"/>
      <c r="L9" s="33" t="str">
        <f t="shared" si="2"/>
        <v/>
      </c>
      <c r="M9" s="36" t="str">
        <f t="shared" si="3"/>
        <v/>
      </c>
      <c r="N9" s="36" t="str">
        <f t="shared" ca="1" si="4"/>
        <v/>
      </c>
      <c r="O9" s="11"/>
    </row>
    <row r="10" spans="1:16" ht="20.100000000000001" customHeight="1" x14ac:dyDescent="0.25">
      <c r="A10" s="28"/>
      <c r="B10" s="29"/>
      <c r="C10" s="30"/>
      <c r="D10" s="31"/>
      <c r="E10" s="32" t="str">
        <f>IF(D10&lt;&gt;"",C10+VLOOKUP(B10,cus_table[],2,FALSE),"")</f>
        <v/>
      </c>
      <c r="F10" s="33" t="str">
        <f t="shared" ca="1" si="0"/>
        <v/>
      </c>
      <c r="G10" s="28"/>
      <c r="H10" s="30"/>
      <c r="I10" s="34" t="str">
        <f t="shared" si="1"/>
        <v/>
      </c>
      <c r="J10" s="35"/>
      <c r="K10" s="28"/>
      <c r="L10" s="33" t="str">
        <f t="shared" si="2"/>
        <v/>
      </c>
      <c r="M10" s="36" t="str">
        <f t="shared" si="3"/>
        <v/>
      </c>
      <c r="N10" s="36" t="str">
        <f t="shared" ca="1" si="4"/>
        <v/>
      </c>
      <c r="O10" s="11"/>
      <c r="P10" s="23"/>
    </row>
    <row r="11" spans="1:16" ht="20.100000000000001" customHeight="1" x14ac:dyDescent="0.25">
      <c r="A11" s="28"/>
      <c r="B11" s="29"/>
      <c r="C11" s="30"/>
      <c r="D11" s="31"/>
      <c r="E11" s="32" t="str">
        <f>IF(D11&lt;&gt;"",C11+VLOOKUP(B11,cus_table[],2,FALSE),"")</f>
        <v/>
      </c>
      <c r="F11" s="33" t="str">
        <f t="shared" ca="1" si="0"/>
        <v/>
      </c>
      <c r="G11" s="28"/>
      <c r="H11" s="30"/>
      <c r="I11" s="34" t="str">
        <f t="shared" si="1"/>
        <v/>
      </c>
      <c r="J11" s="35"/>
      <c r="K11" s="28"/>
      <c r="L11" s="33" t="str">
        <f t="shared" si="2"/>
        <v/>
      </c>
      <c r="M11" s="36" t="str">
        <f t="shared" si="3"/>
        <v/>
      </c>
      <c r="N11" s="36" t="str">
        <f t="shared" ca="1" si="4"/>
        <v/>
      </c>
      <c r="O11" s="11"/>
    </row>
    <row r="12" spans="1:16" ht="20.100000000000001" customHeight="1" x14ac:dyDescent="0.25">
      <c r="A12" s="28"/>
      <c r="B12" s="29"/>
      <c r="C12" s="30"/>
      <c r="D12" s="31"/>
      <c r="E12" s="32" t="str">
        <f>IF(D12&lt;&gt;"",C12+VLOOKUP(B12,cus_table[],2,FALSE),"")</f>
        <v/>
      </c>
      <c r="F12" s="33" t="str">
        <f ca="1">IF(B12&lt;&gt;"",TODAY()-C12,"")</f>
        <v/>
      </c>
      <c r="G12" s="28"/>
      <c r="H12" s="30"/>
      <c r="I12" s="34" t="str">
        <f t="shared" si="1"/>
        <v/>
      </c>
      <c r="J12" s="35"/>
      <c r="K12" s="28"/>
      <c r="L12" s="33" t="str">
        <f t="shared" si="2"/>
        <v/>
      </c>
      <c r="M12" s="36" t="str">
        <f t="shared" si="3"/>
        <v/>
      </c>
      <c r="N12" s="36" t="str">
        <f t="shared" ca="1" si="4"/>
        <v/>
      </c>
    </row>
    <row r="13" spans="1:16" ht="20.100000000000001" customHeight="1" x14ac:dyDescent="0.25">
      <c r="A13" s="28"/>
      <c r="B13" s="29"/>
      <c r="C13" s="30"/>
      <c r="D13" s="31"/>
      <c r="E13" s="32" t="str">
        <f>IF(D13&lt;&gt;"",C13+VLOOKUP(B13,cus_table[],2,FALSE),"")</f>
        <v/>
      </c>
      <c r="F13" s="33" t="str">
        <f t="shared" ref="F13:F15" ca="1" si="5">IF(B13&lt;&gt;"",TODAY()-C13,"")</f>
        <v/>
      </c>
      <c r="G13" s="28"/>
      <c r="H13" s="30"/>
      <c r="I13" s="34" t="str">
        <f t="shared" si="1"/>
        <v/>
      </c>
      <c r="J13" s="35"/>
      <c r="K13" s="28"/>
      <c r="L13" s="33" t="str">
        <f t="shared" si="2"/>
        <v/>
      </c>
      <c r="M13" s="36" t="str">
        <f t="shared" si="3"/>
        <v/>
      </c>
      <c r="N13" s="36" t="str">
        <f t="shared" ca="1" si="4"/>
        <v/>
      </c>
    </row>
    <row r="14" spans="1:16" ht="20.100000000000001" customHeight="1" x14ac:dyDescent="0.25">
      <c r="A14" s="28"/>
      <c r="B14" s="29"/>
      <c r="C14" s="30"/>
      <c r="D14" s="31"/>
      <c r="E14" s="32" t="str">
        <f>IF(D14&lt;&gt;"",C14+VLOOKUP(B14,cus_table[],2,FALSE),"")</f>
        <v/>
      </c>
      <c r="F14" s="33" t="str">
        <f t="shared" ca="1" si="5"/>
        <v/>
      </c>
      <c r="G14" s="28"/>
      <c r="H14" s="30"/>
      <c r="I14" s="34" t="str">
        <f t="shared" si="1"/>
        <v/>
      </c>
      <c r="J14" s="35"/>
      <c r="K14" s="28"/>
      <c r="L14" s="33" t="str">
        <f t="shared" si="2"/>
        <v/>
      </c>
      <c r="M14" s="36" t="str">
        <f t="shared" si="3"/>
        <v/>
      </c>
      <c r="N14" s="36" t="str">
        <f t="shared" ca="1" si="4"/>
        <v/>
      </c>
    </row>
    <row r="15" spans="1:16" ht="20.100000000000001" customHeight="1" x14ac:dyDescent="0.25">
      <c r="A15" s="28"/>
      <c r="B15" s="29"/>
      <c r="C15" s="30"/>
      <c r="D15" s="31"/>
      <c r="E15" s="32" t="str">
        <f>IF(D15&lt;&gt;"",C15+VLOOKUP(B15,cus_table[],2,FALSE),"")</f>
        <v/>
      </c>
      <c r="F15" s="33" t="str">
        <f t="shared" ca="1" si="5"/>
        <v/>
      </c>
      <c r="G15" s="28"/>
      <c r="H15" s="30"/>
      <c r="I15" s="34" t="str">
        <f t="shared" si="1"/>
        <v/>
      </c>
      <c r="J15" s="35"/>
      <c r="K15" s="28"/>
      <c r="L15" s="33" t="str">
        <f t="shared" si="2"/>
        <v/>
      </c>
      <c r="M15" s="36" t="str">
        <f t="shared" si="3"/>
        <v/>
      </c>
      <c r="N15" s="36" t="str">
        <f t="shared" ca="1" si="4"/>
        <v/>
      </c>
    </row>
  </sheetData>
  <mergeCells count="1">
    <mergeCell ref="A1:G1"/>
  </mergeCells>
  <conditionalFormatting sqref="A6:N15">
    <cfRule type="expression" dxfId="5" priority="3">
      <formula>$N6="YES"</formula>
    </cfRule>
    <cfRule type="expression" dxfId="4" priority="4">
      <formula>$M6="PAID"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0E90C0-167F-4147-95D1-BF59793E1D9C}">
          <x14:formula1>
            <xm:f>Custable!$B$4:$B$9</xm:f>
          </x14:formula1>
          <xm:sqref>B6:B15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BCA8-F0C2-40DE-8068-33FD491598FA}">
  <dimension ref="A1:N19"/>
  <sheetViews>
    <sheetView tabSelected="1" workbookViewId="0">
      <selection activeCell="O5" sqref="O5"/>
    </sheetView>
  </sheetViews>
  <sheetFormatPr defaultRowHeight="15" x14ac:dyDescent="0.25"/>
  <cols>
    <col min="1" max="1" width="9.140625" style="39"/>
    <col min="2" max="2" width="25.140625" style="39" customWidth="1"/>
    <col min="3" max="3" width="13.28515625" style="39" customWidth="1"/>
    <col min="4" max="4" width="11.28515625" style="39" customWidth="1"/>
    <col min="5" max="5" width="13.28515625" style="39" customWidth="1"/>
    <col min="6" max="6" width="12.7109375" style="39" customWidth="1"/>
    <col min="7" max="7" width="12" style="39" customWidth="1"/>
    <col min="8" max="8" width="11.28515625" style="39" customWidth="1"/>
    <col min="9" max="9" width="10" style="39" customWidth="1"/>
    <col min="10" max="10" width="10.85546875" style="39" customWidth="1"/>
    <col min="11" max="11" width="11.7109375" style="39" customWidth="1"/>
    <col min="12" max="12" width="12.7109375" style="39" customWidth="1"/>
    <col min="13" max="13" width="9.140625" style="39"/>
    <col min="14" max="14" width="10.7109375" style="39" customWidth="1"/>
    <col min="15" max="16384" width="9.140625" style="39"/>
  </cols>
  <sheetData>
    <row r="1" spans="1:14" ht="24" x14ac:dyDescent="0.25">
      <c r="A1" s="44" t="s">
        <v>25</v>
      </c>
      <c r="B1" s="44"/>
      <c r="C1" s="44"/>
      <c r="D1" s="44"/>
      <c r="E1" s="44"/>
      <c r="F1" s="44"/>
      <c r="G1" s="44"/>
      <c r="L1" s="42"/>
    </row>
    <row r="3" spans="1:14" x14ac:dyDescent="0.25">
      <c r="A3" s="40"/>
      <c r="B3" s="39" t="s">
        <v>27</v>
      </c>
    </row>
    <row r="4" spans="1:14" x14ac:dyDescent="0.25">
      <c r="A4" s="41"/>
      <c r="B4" s="39" t="s">
        <v>28</v>
      </c>
      <c r="D4" s="45">
        <f>SUBTOTAL(9,D6:D15)</f>
        <v>411637</v>
      </c>
      <c r="E4" s="46"/>
      <c r="F4" s="46"/>
      <c r="G4" s="45">
        <f>SUBTOTAL(9,G6:G15)</f>
        <v>88439</v>
      </c>
      <c r="H4" s="46"/>
      <c r="I4" s="45">
        <f>SUBTOTAL(9,I6:I15)</f>
        <v>-322742</v>
      </c>
      <c r="J4" s="45">
        <f>SUBTOTAL(9,J6:J15)</f>
        <v>456</v>
      </c>
    </row>
    <row r="5" spans="1:14" ht="47.25" x14ac:dyDescent="0.25">
      <c r="A5" s="25" t="s">
        <v>0</v>
      </c>
      <c r="B5" s="25" t="s">
        <v>18</v>
      </c>
      <c r="C5" s="26" t="s">
        <v>1</v>
      </c>
      <c r="D5" s="27" t="s">
        <v>2</v>
      </c>
      <c r="E5" s="27" t="s">
        <v>13</v>
      </c>
      <c r="F5" s="25" t="s">
        <v>23</v>
      </c>
      <c r="G5" s="25" t="s">
        <v>17</v>
      </c>
      <c r="H5" s="26" t="s">
        <v>5</v>
      </c>
      <c r="I5" s="25" t="s">
        <v>3</v>
      </c>
      <c r="J5" s="25" t="s">
        <v>4</v>
      </c>
      <c r="K5" s="25" t="s">
        <v>22</v>
      </c>
      <c r="L5" s="25" t="s">
        <v>11</v>
      </c>
      <c r="M5" s="25" t="s">
        <v>12</v>
      </c>
      <c r="N5" s="25" t="s">
        <v>14</v>
      </c>
    </row>
    <row r="6" spans="1:14" ht="19.5" customHeight="1" x14ac:dyDescent="0.25">
      <c r="A6" s="28">
        <v>1</v>
      </c>
      <c r="B6" s="28" t="s">
        <v>9</v>
      </c>
      <c r="C6" s="47">
        <v>45358</v>
      </c>
      <c r="D6" s="28">
        <v>23456</v>
      </c>
      <c r="E6" s="47">
        <f>IF(D6&lt;&gt;"",C6+VLOOKUP(B6,cus_table[],2,FALSE),"")</f>
        <v>45365</v>
      </c>
      <c r="F6" s="28">
        <f ca="1">IF(D6&lt;&gt;"",TODAY()-C6,"")</f>
        <v>49</v>
      </c>
      <c r="G6" s="28">
        <v>23000</v>
      </c>
      <c r="H6" s="47">
        <v>45403</v>
      </c>
      <c r="I6" s="28">
        <f>IF(D6&lt;&gt;"",G6-D6+J6,"")</f>
        <v>0</v>
      </c>
      <c r="J6" s="28">
        <v>456</v>
      </c>
      <c r="K6" s="28" t="s">
        <v>26</v>
      </c>
      <c r="L6" s="28">
        <f>IF(H6&lt;&gt;"",H6-C6,"")</f>
        <v>45</v>
      </c>
      <c r="M6" s="28" t="str">
        <f>IF(D6&lt;&gt;"",IF(I6=0,"PAID","DUE"),"")</f>
        <v>PAID</v>
      </c>
      <c r="N6" s="28" t="str">
        <f ca="1">IF(D6&lt;&gt;"",IF(AND(M6&lt;&gt;"PAID",E6&lt;TODAY()),"YES","NO"),"")</f>
        <v>NO</v>
      </c>
    </row>
    <row r="7" spans="1:14" ht="19.5" customHeight="1" x14ac:dyDescent="0.25">
      <c r="A7" s="28">
        <v>2</v>
      </c>
      <c r="B7" s="28" t="s">
        <v>7</v>
      </c>
      <c r="C7" s="47">
        <v>45371</v>
      </c>
      <c r="D7" s="28">
        <v>76540</v>
      </c>
      <c r="E7" s="47">
        <f>IF(D7&lt;&gt;"",C7+VLOOKUP(B7,cus_table[],2,FALSE),"")</f>
        <v>45401</v>
      </c>
      <c r="F7" s="28">
        <f t="shared" ref="F7:F15" ca="1" si="0">IF(D7&lt;&gt;"",TODAY()-C7,"")</f>
        <v>36</v>
      </c>
      <c r="G7" s="28"/>
      <c r="H7" s="28"/>
      <c r="I7" s="28">
        <f t="shared" ref="I7:I15" si="1">IF(D7&lt;&gt;"",G7-D7+J7,"")</f>
        <v>-76540</v>
      </c>
      <c r="J7" s="28"/>
      <c r="K7" s="28"/>
      <c r="L7" s="28" t="str">
        <f t="shared" ref="L7:L15" si="2">IF(H7&lt;&gt;"",H7-C7,"")</f>
        <v/>
      </c>
      <c r="M7" s="28" t="str">
        <f t="shared" ref="M7:M15" si="3">IF(D7&lt;&gt;"",IF(I7=0,"PAID","DUE"),"")</f>
        <v>DUE</v>
      </c>
      <c r="N7" s="28" t="str">
        <f t="shared" ref="N7:N15" ca="1" si="4">IF(D7&lt;&gt;"",IF(AND(M7&lt;&gt;"PAID",E7&lt;TODAY()),"YES","NO"),"")</f>
        <v>YES</v>
      </c>
    </row>
    <row r="8" spans="1:14" ht="19.5" customHeight="1" x14ac:dyDescent="0.25">
      <c r="A8" s="28">
        <v>3</v>
      </c>
      <c r="B8" s="28" t="s">
        <v>10</v>
      </c>
      <c r="C8" s="47">
        <v>45384</v>
      </c>
      <c r="D8" s="28">
        <v>65439</v>
      </c>
      <c r="E8" s="47">
        <f>IF(D8&lt;&gt;"",C8+VLOOKUP(B8,cus_table[],2,FALSE),"")</f>
        <v>45384</v>
      </c>
      <c r="F8" s="28">
        <f t="shared" ca="1" si="0"/>
        <v>23</v>
      </c>
      <c r="G8" s="28">
        <v>65439</v>
      </c>
      <c r="H8" s="47">
        <v>45385</v>
      </c>
      <c r="I8" s="28">
        <f t="shared" si="1"/>
        <v>0</v>
      </c>
      <c r="J8" s="28"/>
      <c r="K8" s="28"/>
      <c r="L8" s="28">
        <f t="shared" si="2"/>
        <v>1</v>
      </c>
      <c r="M8" s="28" t="str">
        <f t="shared" si="3"/>
        <v>PAID</v>
      </c>
      <c r="N8" s="28" t="str">
        <f t="shared" ca="1" si="4"/>
        <v>NO</v>
      </c>
    </row>
    <row r="9" spans="1:14" ht="19.5" customHeight="1" x14ac:dyDescent="0.25">
      <c r="A9" s="28">
        <v>4</v>
      </c>
      <c r="B9" s="28" t="s">
        <v>7</v>
      </c>
      <c r="C9" s="47">
        <v>45385</v>
      </c>
      <c r="D9" s="28">
        <v>65432</v>
      </c>
      <c r="E9" s="47">
        <f>IF(D9&lt;&gt;"",C9+VLOOKUP(B9,cus_table[],2,FALSE),"")</f>
        <v>45415</v>
      </c>
      <c r="F9" s="28">
        <f t="shared" ca="1" si="0"/>
        <v>22</v>
      </c>
      <c r="G9" s="28"/>
      <c r="H9" s="28"/>
      <c r="I9" s="28">
        <f t="shared" si="1"/>
        <v>-65432</v>
      </c>
      <c r="J9" s="28"/>
      <c r="K9" s="28"/>
      <c r="L9" s="28" t="str">
        <f t="shared" si="2"/>
        <v/>
      </c>
      <c r="M9" s="28" t="str">
        <f t="shared" si="3"/>
        <v>DUE</v>
      </c>
      <c r="N9" s="28" t="str">
        <f t="shared" ca="1" si="4"/>
        <v>NO</v>
      </c>
    </row>
    <row r="10" spans="1:14" ht="19.5" customHeight="1" x14ac:dyDescent="0.25">
      <c r="A10" s="28">
        <v>5</v>
      </c>
      <c r="B10" s="28" t="s">
        <v>19</v>
      </c>
      <c r="C10" s="47">
        <v>45387</v>
      </c>
      <c r="D10" s="28">
        <v>104230</v>
      </c>
      <c r="E10" s="47">
        <f>IF(D10&lt;&gt;"",C10+VLOOKUP(B10,cus_table[],2,FALSE),"")</f>
        <v>45417</v>
      </c>
      <c r="F10" s="28">
        <f t="shared" ca="1" si="0"/>
        <v>20</v>
      </c>
      <c r="G10" s="28"/>
      <c r="H10" s="28"/>
      <c r="I10" s="28">
        <f t="shared" si="1"/>
        <v>-104230</v>
      </c>
      <c r="J10" s="28"/>
      <c r="K10" s="28"/>
      <c r="L10" s="28" t="str">
        <f t="shared" si="2"/>
        <v/>
      </c>
      <c r="M10" s="28" t="str">
        <f t="shared" si="3"/>
        <v>DUE</v>
      </c>
      <c r="N10" s="28" t="str">
        <f t="shared" ca="1" si="4"/>
        <v>NO</v>
      </c>
    </row>
    <row r="11" spans="1:14" ht="19.5" customHeight="1" x14ac:dyDescent="0.25">
      <c r="A11" s="28">
        <v>6</v>
      </c>
      <c r="B11" s="28" t="s">
        <v>9</v>
      </c>
      <c r="C11" s="47">
        <v>45389</v>
      </c>
      <c r="D11" s="28">
        <v>76540</v>
      </c>
      <c r="E11" s="47">
        <f>IF(D11&lt;&gt;"",C11+VLOOKUP(B11,cus_table[],2,FALSE),"")</f>
        <v>45396</v>
      </c>
      <c r="F11" s="28">
        <f t="shared" ca="1" si="0"/>
        <v>18</v>
      </c>
      <c r="G11" s="28"/>
      <c r="H11" s="28"/>
      <c r="I11" s="28">
        <f t="shared" si="1"/>
        <v>-76540</v>
      </c>
      <c r="J11" s="28"/>
      <c r="K11" s="28"/>
      <c r="L11" s="28" t="str">
        <f t="shared" si="2"/>
        <v/>
      </c>
      <c r="M11" s="28" t="str">
        <f t="shared" si="3"/>
        <v>DUE</v>
      </c>
      <c r="N11" s="28" t="str">
        <f t="shared" ca="1" si="4"/>
        <v>YES</v>
      </c>
    </row>
    <row r="12" spans="1:14" ht="19.5" customHeight="1" x14ac:dyDescent="0.25">
      <c r="A12" s="28"/>
      <c r="B12" s="28"/>
      <c r="C12" s="47"/>
      <c r="D12" s="28"/>
      <c r="E12" s="47" t="str">
        <f>IF(D12&lt;&gt;"",C12+VLOOKUP(B12,cus_table[],2,FALSE),"")</f>
        <v/>
      </c>
      <c r="F12" s="28" t="str">
        <f t="shared" ca="1" si="0"/>
        <v/>
      </c>
      <c r="G12" s="28"/>
      <c r="H12" s="47"/>
      <c r="I12" s="28" t="str">
        <f t="shared" si="1"/>
        <v/>
      </c>
      <c r="J12" s="28"/>
      <c r="K12" s="28"/>
      <c r="L12" s="28" t="str">
        <f t="shared" si="2"/>
        <v/>
      </c>
      <c r="M12" s="28" t="str">
        <f t="shared" si="3"/>
        <v/>
      </c>
      <c r="N12" s="28" t="str">
        <f t="shared" ca="1" si="4"/>
        <v/>
      </c>
    </row>
    <row r="13" spans="1:14" ht="19.5" customHeight="1" x14ac:dyDescent="0.25">
      <c r="A13" s="28"/>
      <c r="B13" s="28"/>
      <c r="C13" s="47"/>
      <c r="D13" s="28"/>
      <c r="E13" s="47" t="str">
        <f>IF(D13&lt;&gt;"",C13+VLOOKUP(B13,cus_table[],2,FALSE),"")</f>
        <v/>
      </c>
      <c r="F13" s="28" t="str">
        <f t="shared" ca="1" si="0"/>
        <v/>
      </c>
      <c r="G13" s="28"/>
      <c r="H13" s="28"/>
      <c r="I13" s="28" t="str">
        <f t="shared" si="1"/>
        <v/>
      </c>
      <c r="J13" s="28"/>
      <c r="K13" s="28"/>
      <c r="L13" s="28" t="str">
        <f t="shared" si="2"/>
        <v/>
      </c>
      <c r="M13" s="28" t="str">
        <f t="shared" si="3"/>
        <v/>
      </c>
      <c r="N13" s="28" t="str">
        <f t="shared" ca="1" si="4"/>
        <v/>
      </c>
    </row>
    <row r="14" spans="1:14" ht="19.5" customHeight="1" x14ac:dyDescent="0.25">
      <c r="A14" s="28"/>
      <c r="B14" s="28"/>
      <c r="C14" s="28"/>
      <c r="D14" s="28"/>
      <c r="E14" s="47" t="str">
        <f>IF(D14&lt;&gt;"",C14+VLOOKUP(B14,cus_table[],2,FALSE),"")</f>
        <v/>
      </c>
      <c r="F14" s="28" t="str">
        <f t="shared" ca="1" si="0"/>
        <v/>
      </c>
      <c r="G14" s="28"/>
      <c r="H14" s="28"/>
      <c r="I14" s="28" t="str">
        <f t="shared" si="1"/>
        <v/>
      </c>
      <c r="J14" s="28"/>
      <c r="K14" s="28"/>
      <c r="L14" s="28" t="str">
        <f t="shared" si="2"/>
        <v/>
      </c>
      <c r="M14" s="28" t="str">
        <f t="shared" si="3"/>
        <v/>
      </c>
      <c r="N14" s="28" t="str">
        <f t="shared" ca="1" si="4"/>
        <v/>
      </c>
    </row>
    <row r="15" spans="1:14" ht="19.5" customHeight="1" x14ac:dyDescent="0.25">
      <c r="A15" s="28"/>
      <c r="B15" s="28"/>
      <c r="C15" s="28"/>
      <c r="D15" s="28"/>
      <c r="E15" s="47" t="str">
        <f>IF(D15&lt;&gt;"",C15+VLOOKUP(B15,cus_table[],2,FALSE),"")</f>
        <v/>
      </c>
      <c r="F15" s="28" t="str">
        <f t="shared" ca="1" si="0"/>
        <v/>
      </c>
      <c r="G15" s="28"/>
      <c r="H15" s="28"/>
      <c r="I15" s="28" t="str">
        <f t="shared" si="1"/>
        <v/>
      </c>
      <c r="J15" s="28"/>
      <c r="K15" s="28"/>
      <c r="L15" s="28" t="str">
        <f t="shared" si="2"/>
        <v/>
      </c>
      <c r="M15" s="28" t="str">
        <f t="shared" si="3"/>
        <v/>
      </c>
      <c r="N15" s="28" t="str">
        <f t="shared" ca="1" si="4"/>
        <v/>
      </c>
    </row>
    <row r="16" spans="1:14" ht="19.5" customHeight="1" x14ac:dyDescent="0.25"/>
    <row r="17" s="39" customFormat="1" ht="19.5" customHeight="1" x14ac:dyDescent="0.25"/>
    <row r="18" s="39" customFormat="1" ht="19.5" customHeight="1" x14ac:dyDescent="0.25"/>
    <row r="19" s="39" customFormat="1" ht="19.5" customHeight="1" x14ac:dyDescent="0.25"/>
  </sheetData>
  <autoFilter ref="A5:N15" xr:uid="{AD79BCA8-F0C2-40DE-8068-33FD491598FA}"/>
  <mergeCells count="1">
    <mergeCell ref="A1:G1"/>
  </mergeCells>
  <conditionalFormatting sqref="A6:N15">
    <cfRule type="expression" dxfId="3" priority="1">
      <formula>$N6="YES"</formula>
    </cfRule>
    <cfRule type="expression" dxfId="2" priority="2">
      <formula>$M6="PAID"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85534D-9DED-40A9-A997-E3F087FB59D4}">
          <x14:formula1>
            <xm:f>Custable!$B$4:$B$9</xm:f>
          </x14:formula1>
          <xm:sqref>B6:B15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Custable</vt:lpstr>
      <vt:lpstr>Inv and Pmt Track</vt:lpstr>
      <vt:lpstr>Inv &amp; Pmt</vt:lpstr>
      <vt:lpstr>'Inv and Pmt Track'!Criteria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2024-04-24T21:25:41Z</dcterms:modified>
</cp:coreProperties>
</file>