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workbookProtection lockStructure="1"/>
  <bookViews>
    <workbookView xWindow="-120" yWindow="-120" windowWidth="20730" windowHeight="11160" tabRatio="758"/>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25725"/>
  <pivotCaches>
    <pivotCache cacheId="0" r:id="rId9"/>
  </pivotCaches>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 i="7"/>
  <c r="I8"/>
  <c r="I9"/>
  <c r="I10"/>
  <c r="I11"/>
  <c r="I12"/>
  <c r="I13"/>
  <c r="I14"/>
  <c r="I15"/>
  <c r="I16"/>
  <c r="H6"/>
  <c r="I6"/>
  <c r="H7"/>
  <c r="H8"/>
  <c r="H9"/>
  <c r="H10"/>
  <c r="H11"/>
  <c r="H12"/>
  <c r="H13"/>
  <c r="H14"/>
  <c r="H15"/>
  <c r="H16"/>
  <c r="M3" i="1"/>
  <c r="M4"/>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2"/>
  <c r="Q27"/>
  <c r="Q28"/>
  <c r="Q29"/>
  <c r="Q30"/>
  <c r="Q31"/>
  <c r="Q32"/>
  <c r="Q33"/>
  <c r="Q34"/>
  <c r="Q35"/>
  <c r="Q36"/>
  <c r="Q37"/>
  <c r="Q38"/>
  <c r="Q39"/>
  <c r="Q40"/>
  <c r="Q41"/>
  <c r="Q42"/>
  <c r="Q43"/>
  <c r="Q44"/>
  <c r="Q45"/>
  <c r="Q46"/>
  <c r="Q47"/>
  <c r="Q48"/>
  <c r="Q49"/>
  <c r="Q50"/>
  <c r="Q51"/>
  <c r="Q18"/>
  <c r="Q19"/>
  <c r="Q20"/>
  <c r="Q21"/>
  <c r="Q22"/>
  <c r="Q23"/>
  <c r="Q24"/>
  <c r="Q25"/>
  <c r="Q26"/>
  <c r="Q6"/>
  <c r="Q7"/>
  <c r="Q8"/>
  <c r="Q9"/>
  <c r="Q10"/>
  <c r="Q11"/>
  <c r="Q12"/>
  <c r="Q13"/>
  <c r="Q14"/>
  <c r="Q15"/>
  <c r="Q16"/>
  <c r="Q17"/>
  <c r="Q3"/>
  <c r="Q4"/>
  <c r="Q5"/>
  <c r="Q2"/>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3"/>
  <c r="L4"/>
  <c r="L2"/>
  <c r="K3"/>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2"/>
  <c r="B3"/>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2"/>
</calcChain>
</file>

<file path=xl/sharedStrings.xml><?xml version="1.0" encoding="utf-8"?>
<sst xmlns="http://schemas.openxmlformats.org/spreadsheetml/2006/main" count="1063" uniqueCount="427">
  <si>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</si>
  <si>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</si>
  <si>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</si>
  <si>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</si>
  <si>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</si>
  <si>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</si>
  <si>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</si>
  <si>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</si>
  <si>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</si>
  <si>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</si>
  <si>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</si>
  <si>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</si>
  <si>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</si>
  <si>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</si>
  <si>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</si>
  <si>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</si>
  <si>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</si>
  <si>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</si>
  <si>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</si>
  <si>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</si>
  <si>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</si>
  <si>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</si>
  <si>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</si>
  <si>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</si>
  <si>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</si>
  <si>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</si>
  <si>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</si>
  <si>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</si>
  <si>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</si>
  <si>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</si>
  <si>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</si>
  <si>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</si>
  <si>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</si>
  <si>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</si>
  <si>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</si>
  <si>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</si>
  <si>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</si>
  <si>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</si>
  <si>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</si>
  <si>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</si>
  <si>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</si>
  <si>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</si>
  <si>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</si>
  <si>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</si>
  <si>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</si>
  <si>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</si>
  <si>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</si>
  <si>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</si>
  <si>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</si>
  <si>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</si>
  <si>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</si>
  <si>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</si>
  <si>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</si>
  <si>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</si>
  <si>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</si>
  <si>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</si>
  <si>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</si>
  <si>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</si>
  <si>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</si>
  <si>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</si>
  <si>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</si>
  <si>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</si>
  <si>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</si>
  <si>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</si>
  <si>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</si>
  <si>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</si>
  <si>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</si>
  <si>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</si>
  <si>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</si>
  <si>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</si>
  <si>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</si>
  <si>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</si>
  <si>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</si>
  <si>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</si>
  <si>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</si>
  <si>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</si>
  <si>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</si>
  <si>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</si>
  <si>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</si>
  <si>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</si>
  <si>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</si>
  <si>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</si>
  <si>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</si>
  <si>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</si>
  <si>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</si>
  <si>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</si>
  <si>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</si>
  <si>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</si>
  <si>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</si>
  <si>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</si>
  <si>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</si>
  <si>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</si>
  <si>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</si>
  <si>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</si>
  <si>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</si>
  <si>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</si>
  <si>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</si>
  <si>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</si>
  <si>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</si>
  <si>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</si>
  <si>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</si>
  <si>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</si>
  <si>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</si>
  <si>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</si>
  <si>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</si>
  <si>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</si>
  <si>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</si>
  <si>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</si>
  <si>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</si>
  <si>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</si>
  <si>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</si>
  <si>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</si>
  <si>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</si>
  <si>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</si>
  <si>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</si>
  <si>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</si>
  <si>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</si>
  <si>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</si>
  <si>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</si>
  <si>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</si>
  <si>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</si>
  <si>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</si>
  <si>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</si>
  <si>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</si>
  <si>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</si>
  <si>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</si>
  <si>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</si>
  <si>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</si>
  <si>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</si>
  <si>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</si>
  <si>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</si>
  <si>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</si>
  <si>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</si>
  <si>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</si>
  <si>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</si>
  <si>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</si>
  <si>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</si>
  <si>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</si>
  <si>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</si>
  <si>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</si>
  <si>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</si>
  <si>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</si>
  <si>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</si>
  <si>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</si>
  <si>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</si>
  <si>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</si>
  <si>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</si>
  <si>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</si>
  <si>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</si>
  <si>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</si>
  <si>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</si>
  <si>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</si>
  <si>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</si>
  <si>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</si>
  <si>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</si>
  <si>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</si>
  <si>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</si>
  <si>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</si>
  <si>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</si>
  <si>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</si>
  <si>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</si>
  <si>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</si>
  <si>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</si>
  <si>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</si>
  <si>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</si>
  <si>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</si>
  <si>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</si>
  <si>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</si>
  <si>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</si>
  <si>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</si>
  <si>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</si>
  <si>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</si>
  <si>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</si>
  <si>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</si>
  <si>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</si>
  <si>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</si>
  <si>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</si>
  <si>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</si>
  <si>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</si>
  <si>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</si>
  <si>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</si>
  <si>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</si>
  <si>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</si>
  <si>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</si>
  <si>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</si>
  <si>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</si>
  <si>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</si>
  <si>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</si>
  <si>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</si>
  <si>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</si>
  <si>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</si>
  <si>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</si>
  <si>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</si>
  <si>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</si>
  <si>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</si>
  <si>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</si>
  <si>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</si>
  <si>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</si>
  <si>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</si>
  <si>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</si>
  <si>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</si>
  <si>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</si>
  <si>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</si>
  <si>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</si>
  <si>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</si>
  <si>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</si>
  <si>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</si>
  <si>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</si>
  <si>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</si>
  <si>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</si>
  <si>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</si>
  <si>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</si>
  <si>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</si>
  <si>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</si>
  <si>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</si>
  <si>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</si>
  <si>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</si>
  <si>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</si>
  <si>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</si>
  <si>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</si>
  <si>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</si>
  <si>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</si>
  <si>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</si>
  <si>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</si>
  <si>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</si>
  <si>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</si>
  <si>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</si>
  <si>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</si>
  <si>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</si>
  <si>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</si>
  <si>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</si>
  <si>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</si>
  <si>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</si>
  <si>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</si>
  <si>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</si>
  <si>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</si>
  <si>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</si>
  <si>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</si>
  <si>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</si>
  <si>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</si>
  <si>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</si>
  <si>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</si>
  <si>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</si>
  <si>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</si>
  <si>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</si>
  <si>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</si>
  <si>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</si>
  <si>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</si>
  <si>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</si>
  <si>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</si>
  <si>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</si>
  <si>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</si>
  <si>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</si>
  <si>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</si>
  <si>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</si>
  <si>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</si>
  <si>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</si>
  <si>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</si>
  <si>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</si>
  <si>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</si>
  <si>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</si>
  <si>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</si>
  <si>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</si>
  <si>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</si>
  <si>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</si>
  <si>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</si>
  <si>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</si>
  <si>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</si>
  <si>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</si>
  <si>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</si>
  <si>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</si>
  <si>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</si>
  <si>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</si>
  <si>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</si>
  <si>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</si>
  <si>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</si>
  <si>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</si>
  <si>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</si>
  <si>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</si>
  <si>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</si>
  <si>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</si>
  <si>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</si>
  <si>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</si>
  <si>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</si>
  <si>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</si>
  <si>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GENDER</t>
  </si>
  <si>
    <t>(All)</t>
  </si>
  <si>
    <t>abbott.annie@xyz.org</t>
  </si>
  <si>
    <t>abshire.tia@xyz.org</t>
  </si>
  <si>
    <t>banda.isabel@xyz.com</t>
  </si>
  <si>
    <t>bins.shanny@xyz.org</t>
  </si>
  <si>
    <t>chevalier.laure-alix@xyz.com</t>
  </si>
  <si>
    <t>cruickshank.darby@xyz.org</t>
  </si>
  <si>
    <t>durand.paulette@xyz.com</t>
  </si>
  <si>
    <t>eichmann.amiya@xyz.org</t>
  </si>
  <si>
    <t>garza.ainhoa@xyz.com</t>
  </si>
  <si>
    <t>liesuchke.aurelie@xyz.org</t>
  </si>
  <si>
    <t>mateos.carolota@xyz.com</t>
  </si>
  <si>
    <t>moreau.valentine@xyz.com</t>
  </si>
  <si>
    <t>oliviera.laura@xyz.com</t>
  </si>
  <si>
    <t>olson.annabell@xyz.org</t>
  </si>
  <si>
    <t>prins.elize@xyz.com</t>
  </si>
  <si>
    <t>raynor.earnestine@xyz.org</t>
  </si>
  <si>
    <t>rosemann.liesbeth@xyz.com</t>
  </si>
  <si>
    <t>rotteveel.elise@xyz.com</t>
  </si>
  <si>
    <t>runolfsdottir.isabel@xyz.org</t>
  </si>
  <si>
    <t>schotin.milena@xyz.com</t>
  </si>
  <si>
    <t>scott.megan@xyz.org</t>
  </si>
  <si>
    <t>soderberg.mirjam@xyz.com</t>
  </si>
  <si>
    <t>stevens.amelia@xyz.org</t>
  </si>
  <si>
    <t>upton.jena@xyz.org</t>
  </si>
  <si>
    <t>wood.ashley@xyz.org</t>
  </si>
  <si>
    <t>birnbaum.lothar@xyz.com</t>
  </si>
  <si>
    <t>borer.jaydon@xyz.org</t>
  </si>
  <si>
    <t>filho.tomas@xyz.com</t>
  </si>
  <si>
    <t>gaylord.jason@xyz.org</t>
  </si>
  <si>
    <t>hoarau-guyon.bernard@xyz.com</t>
  </si>
  <si>
    <t>kade.baruch@xyz.com</t>
  </si>
  <si>
    <t>lebrun-brun.benjamin@xyz.com</t>
  </si>
  <si>
    <t>lenoir.arthur@xyz.com</t>
  </si>
  <si>
    <t>lenoir.victor@xyz.com</t>
  </si>
  <si>
    <t>lynch.moriah @xyz.org</t>
  </si>
  <si>
    <t>maillard.antoine@xyz.com</t>
  </si>
  <si>
    <t>murphy.ethan@xyz.org</t>
  </si>
  <si>
    <t>palsson.berndt@xyz.com</t>
  </si>
  <si>
    <t>pham.ryan@xyz.com</t>
  </si>
  <si>
    <t>polanco.hadalgo@xyz.com</t>
  </si>
  <si>
    <t>rau.pierce@xyz.org</t>
  </si>
  <si>
    <t>sauer.kendrick@xyz.org</t>
  </si>
  <si>
    <t>simpson.toby@xyz.org</t>
  </si>
  <si>
    <t>sobrinho.adriano@xyz.com</t>
  </si>
  <si>
    <t>stolze.pietro@xyz.com</t>
  </si>
  <si>
    <t>tercero.hidalgo@xyz.com</t>
  </si>
  <si>
    <t>tlustek.richard @xyz.com</t>
  </si>
  <si>
    <t>toussaint.claude@xyz.com</t>
  </si>
  <si>
    <t>weinhae.helmut@xyz.com</t>
  </si>
  <si>
    <t>wesack.barney@xyz.com</t>
  </si>
  <si>
    <t>MS.ANNIE  ABBOTT</t>
  </si>
  <si>
    <t>DR.TIA  ABSHIRE</t>
  </si>
  <si>
    <t>SRA.ISABEL  BANDA</t>
  </si>
  <si>
    <t>DR.SHANNY  BINS</t>
  </si>
  <si>
    <t>HR.LOTHAR  BIRNBAUM</t>
  </si>
  <si>
    <t>DR.JAYDON  BORER</t>
  </si>
  <si>
    <t>MME.LAURE-ALIX  CHEVALIER</t>
  </si>
  <si>
    <t>MS.DARBY  CRUICKSHANK</t>
  </si>
  <si>
    <t>MME.PAULETTE  DURAND</t>
  </si>
  <si>
    <t>MS.AMIYA  EICHMANN</t>
  </si>
  <si>
    <t>SR.TOMAS FERREIRA FILHO</t>
  </si>
  <si>
    <t>SRA.AINHOA  GARZA</t>
  </si>
  <si>
    <t>MR.JASON  GAYLORD</t>
  </si>
  <si>
    <t>M.BERNARD  HOARAU-GUYON</t>
  </si>
  <si>
    <t>HR.BARUCH  KADE</t>
  </si>
  <si>
    <t>M.BENJAMIN  LEBRUN-BRUN</t>
  </si>
  <si>
    <t>M.ARTHUR  LENOIR</t>
  </si>
  <si>
    <t>M.VICTOR  LENOIR</t>
  </si>
  <si>
    <t>MS.AURELIE  LIESUCHKE</t>
  </si>
  <si>
    <t>MR.MORIAH   LYNCH</t>
  </si>
  <si>
    <t>M.ANTOINE  MAILLARD</t>
  </si>
  <si>
    <t>SRA.CAROLOTA  MATEOS</t>
  </si>
  <si>
    <t>MME.VALENTINE  MOREAU</t>
  </si>
  <si>
    <t>SIRETHAN  MURPHY</t>
  </si>
  <si>
    <t>SRA.LAURA  OLIVIERA</t>
  </si>
  <si>
    <t>DR.ANNABELL  OLSON</t>
  </si>
  <si>
    <t>H.BERNDT  PALSSON</t>
  </si>
  <si>
    <t>DHR.RYAN  PHAM</t>
  </si>
  <si>
    <t>SR.HADALGO  POLANCO</t>
  </si>
  <si>
    <t>MW.ELIZE  PRINS</t>
  </si>
  <si>
    <t>MR.PIERCE  RAU</t>
  </si>
  <si>
    <t>DR.EARNESTINE  RAYNOR</t>
  </si>
  <si>
    <t>PROF.LIESBETH  ROSEMANN</t>
  </si>
  <si>
    <t>MWELISE  ROTTEVEEL</t>
  </si>
  <si>
    <t>MS.ISABEL  RUNOLFSDOTTIR</t>
  </si>
  <si>
    <t>MR.KENDRICK  SAUER</t>
  </si>
  <si>
    <t>PROF.MILENA  SCHOTIN</t>
  </si>
  <si>
    <t>MS.MEGAN  SCOTT</t>
  </si>
  <si>
    <t>MR.TOBY  SIMPSON</t>
  </si>
  <si>
    <t>SR.ADRIANO PONTES SOBRINHO</t>
  </si>
  <si>
    <t>FRU.MIRJAM  SODERBERG</t>
  </si>
  <si>
    <t>MS.AMELIA  STEVENS</t>
  </si>
  <si>
    <t>HR.PIETRO  STOLZE</t>
  </si>
  <si>
    <t>SR.HIDALGO CANTU TERCERO</t>
  </si>
  <si>
    <t>HR.RICHARD   TLUSTEK</t>
  </si>
  <si>
    <t>M.CLAUDE  TOUSSAINT</t>
  </si>
  <si>
    <t>DR.JENA  UPTON</t>
  </si>
  <si>
    <t>HR.HELMUT  WEINHAE</t>
  </si>
  <si>
    <t>HR.BARNEY  WESACK</t>
  </si>
  <si>
    <t>MRS.ASHLEY  WOOD</t>
  </si>
  <si>
    <t xml:space="preserve">BIRTHDATE YEAR </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</si>
  <si>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</si>
  <si>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</si>
  <si>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</si>
  <si>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</si>
  <si>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</si>
  <si>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</si>
  <si>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</si>
  <si>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</si>
  <si>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</si>
  <si>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</si>
  <si>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</si>
  <si>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</si>
  <si>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</si>
  <si>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</si>
  <si>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</si>
  <si>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</si>
  <si>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</si>
  <si>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</si>
  <si>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</si>
  <si>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</si>
  <si>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</si>
  <si>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</si>
  <si>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</si>
  <si>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</si>
  <si>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</si>
  <si>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</si>
  <si>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</si>
  <si>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</si>
  <si>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</si>
  <si>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</si>
  <si>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</si>
  <si>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</si>
  <si>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</si>
  <si>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</si>
  <si>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</si>
  <si>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Stage 2: Task 1 Analysis  Questions Solutions by use of Pivot table</t>
  </si>
  <si>
    <t>Stage 2: Task 2 Analysis  Questions Solutions by use of Excel Function</t>
  </si>
  <si>
    <t>*Here in Task 2 cells have void Space due to table is contigency or countifs function not work that space .So main reason is Country Name Header was lie on G5 Cell.</t>
  </si>
  <si>
    <t>STAGE 3: Reports was Generated by Pivot Table</t>
  </si>
</sst>
</file>

<file path=xl/styles.xml><?xml version="1.0" encoding="utf-8"?>
<styleSheet xmlns="http://schemas.openxmlformats.org/spreadsheetml/2006/main">
  <numFmts count="7">
    <numFmt numFmtId="164" formatCode="0.0"/>
    <numFmt numFmtId="165" formatCode="0.0\ &quot;kg&quot;"/>
    <numFmt numFmtId="166" formatCode="000"/>
    <numFmt numFmtId="167" formatCode="dd\ mmm\`yyyy"/>
    <numFmt numFmtId="168" formatCode="[&gt;1000]0.00,&quot; k&quot;;0.0,\ &quot; k&quot;"/>
    <numFmt numFmtId="169" formatCode="dd\ mmm\'\ yyyy"/>
    <numFmt numFmtId="170" formatCode="[&gt;100000]0.0,&quot;k&quot;;0.00,&quot;k&quot;"/>
  </numFmts>
  <fonts count="14">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sz val="11"/>
      <name val="Calibri"/>
      <family val="2"/>
      <scheme val="minor"/>
    </font>
    <font>
      <sz val="14"/>
      <color theme="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indexed="64"/>
      </left>
      <right style="thin">
        <color indexed="64"/>
      </right>
      <top/>
      <bottom style="thin">
        <color indexed="64"/>
      </bottom>
      <diagonal/>
    </border>
  </borders>
  <cellStyleXfs count="1">
    <xf numFmtId="0" fontId="0" fillId="0" borderId="0"/>
  </cellStyleXfs>
  <cellXfs count="78">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xf numFmtId="166" fontId="0" fillId="7" borderId="0" xfId="0" applyNumberFormat="1" applyFill="1" applyBorder="1"/>
    <xf numFmtId="0" fontId="1" fillId="7" borderId="0" xfId="0" applyFont="1" applyFill="1" applyBorder="1" applyAlignment="1">
      <alignment horizontal="left"/>
    </xf>
    <xf numFmtId="14" fontId="1" fillId="7" borderId="0" xfId="0" applyNumberFormat="1" applyFont="1" applyFill="1" applyBorder="1" applyAlignment="1">
      <alignment horizontal="left"/>
    </xf>
    <xf numFmtId="164" fontId="1" fillId="7" borderId="0" xfId="0" applyNumberFormat="1" applyFont="1" applyFill="1" applyBorder="1" applyAlignment="1">
      <alignment horizontal="left"/>
    </xf>
    <xf numFmtId="0" fontId="0" fillId="7" borderId="0" xfId="0" applyFill="1" applyBorder="1" applyAlignment="1">
      <alignment horizontal="left"/>
    </xf>
    <xf numFmtId="167" fontId="0" fillId="7" borderId="0" xfId="0" applyNumberFormat="1" applyFill="1" applyBorder="1" applyAlignment="1">
      <alignment horizontal="right"/>
    </xf>
    <xf numFmtId="0" fontId="0" fillId="7" borderId="0" xfId="0" applyFill="1" applyBorder="1" applyAlignment="1">
      <alignment horizontal="right"/>
    </xf>
    <xf numFmtId="0" fontId="0" fillId="7" borderId="0" xfId="0" applyFill="1" applyBorder="1"/>
    <xf numFmtId="165" fontId="0" fillId="7" borderId="0" xfId="0" applyNumberFormat="1" applyFill="1" applyBorder="1"/>
    <xf numFmtId="168" fontId="0" fillId="7" borderId="0" xfId="0" applyNumberFormat="1" applyFill="1" applyBorder="1"/>
    <xf numFmtId="0" fontId="12" fillId="0" borderId="1" xfId="0" applyFont="1" applyBorder="1"/>
    <xf numFmtId="0" fontId="0" fillId="0" borderId="0" xfId="0" applyBorder="1" applyAlignment="1">
      <alignment horizontal="left"/>
    </xf>
    <xf numFmtId="167" fontId="0" fillId="0" borderId="0" xfId="0" applyNumberFormat="1" applyBorder="1" applyAlignment="1">
      <alignment horizontal="right"/>
    </xf>
    <xf numFmtId="0" fontId="0" fillId="0" borderId="0" xfId="0" applyBorder="1" applyAlignment="1">
      <alignment horizontal="right"/>
    </xf>
    <xf numFmtId="0" fontId="0" fillId="0" borderId="0" xfId="0" applyBorder="1"/>
    <xf numFmtId="165" fontId="0" fillId="0" borderId="0" xfId="0" applyNumberFormat="1" applyBorder="1"/>
    <xf numFmtId="168" fontId="0" fillId="0" borderId="0" xfId="0" applyNumberFormat="1" applyBorder="1"/>
    <xf numFmtId="0" fontId="0" fillId="0" borderId="1" xfId="0" pivotButton="1" applyBorder="1"/>
    <xf numFmtId="0" fontId="0" fillId="0" borderId="1" xfId="0" applyBorder="1" applyAlignment="1">
      <alignment horizontal="center"/>
    </xf>
    <xf numFmtId="0" fontId="1" fillId="2" borderId="1" xfId="0" applyFont="1" applyFill="1" applyBorder="1" applyAlignment="1">
      <alignment horizontal="center"/>
    </xf>
    <xf numFmtId="167" fontId="0" fillId="0" borderId="1" xfId="0" applyNumberFormat="1" applyBorder="1"/>
    <xf numFmtId="169" fontId="0" fillId="0" borderId="1" xfId="0" applyNumberFormat="1" applyBorder="1" applyAlignment="1">
      <alignment horizontal="right"/>
    </xf>
    <xf numFmtId="170" fontId="0" fillId="0" borderId="1" xfId="0" applyNumberFormat="1" applyFont="1" applyBorder="1"/>
    <xf numFmtId="0" fontId="13" fillId="7" borderId="0" xfId="0" applyFont="1" applyFill="1" applyAlignment="1">
      <alignment horizontal="center" wrapText="1"/>
    </xf>
    <xf numFmtId="0" fontId="0" fillId="8" borderId="0" xfId="0" applyFill="1"/>
    <xf numFmtId="0" fontId="13" fillId="8" borderId="0" xfId="0" applyFont="1" applyFill="1"/>
    <xf numFmtId="0" fontId="13" fillId="8" borderId="1" xfId="0" applyFont="1" applyFill="1" applyBorder="1"/>
    <xf numFmtId="0" fontId="0" fillId="8" borderId="1" xfId="0" applyFill="1" applyBorder="1"/>
    <xf numFmtId="0" fontId="0" fillId="0" borderId="1" xfId="0" applyNumberFormat="1" applyBorder="1"/>
    <xf numFmtId="0" fontId="0" fillId="0" borderId="22" xfId="0" pivotButton="1" applyBorder="1"/>
    <xf numFmtId="0" fontId="0" fillId="0" borderId="22" xfId="0"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13" fillId="8" borderId="1" xfId="0" applyFont="1" applyFill="1" applyBorder="1" applyAlignment="1">
      <alignment horizontal="center" wrapText="1"/>
    </xf>
  </cellXfs>
  <cellStyles count="1">
    <cellStyle name="Normal" xfId="0" builtinId="0"/>
  </cellStyles>
  <dxfs count="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885.736110069447" createdVersion="3" refreshedVersion="3" minRefreshableVersion="3" recordCount="50">
  <cacheSource type="worksheet">
    <worksheetSource ref="A1:S51" sheet="SPORTSMEN"/>
  </cacheSource>
  <cacheFields count="19">
    <cacheField name="MEMBER ID" numFmtId="166">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ANNIE  ABBOTT"/>
        <s v="MS.AURELIE  LIESUCHKE"/>
        <s v="SR.TOMAS FERREIRA FILHO"/>
        <s v="MS.DARBY  CRUICKSHANK"/>
        <s v="DR.JAYDON  BORER"/>
        <s v="MR.MORIAH   LYNCH"/>
        <s v="MS.AMIYA  EICHMANN"/>
        <s v="MR.PIERCE  RAU"/>
        <s v="MS.AMELIA  STEVENS"/>
        <s v="MR.TOBY  SIMPSON"/>
        <s v="SIRETHAN  MURPHY"/>
        <s v="MRS.ASHLEY  WOOD"/>
        <s v="MS.MEGAN  SCOTT"/>
        <s v="HR.HELMUT  WEINHAE"/>
        <s v="PROF.MILENA  SCHOTIN"/>
        <s v="HR.LOTHAR  BIRNBAUM"/>
        <s v="HR.PIETRO  STOLZE"/>
        <s v="HR.RICHARD   TLUSTEK"/>
        <s v="DR.EARNESTINE  RAYNOR"/>
        <s v="MR.JASON  GAYLORD"/>
        <s v="MR.KENDRICK  SAUER"/>
        <s v="DR.ANNABELL  OLSON"/>
        <s v="DR.JENA  UPTON"/>
        <s v="DR.SHANNY  BINS"/>
        <s v="DR.TIA  ABSHIRE"/>
        <s v="MS.ISABEL  RUNOLFSDOTTIR"/>
        <s v="HR.BARNEY  WESACK"/>
        <s v="HR.BARUCH  KADE"/>
        <s v="PROF.LIESBETH  ROSEMANN"/>
        <s v="MME.VALENTINE  MOREAU"/>
        <s v="MME.PAULETTE  DURAND"/>
        <s v="MME.LAURE-ALIX  CHEVALIER"/>
        <s v="M.CLAUDE  TOUSSAINT"/>
        <s v="M.VICTOR  LENOIR"/>
        <s v="M.ARTHUR  LENOIR"/>
        <s v="M.BENJAMIN  LEBRUN-BRUN"/>
        <s v="M.ANTOINE  MAILLARD"/>
        <s v="M.BERNARD  HOARAU-GUYON"/>
        <s v="SR.HIDALGO CANTU TERCERO"/>
        <s v="SR.HADALGO  POLANCO"/>
        <s v="SRA.LAURA  OLIVIERA"/>
        <s v="SRA.AINHOA  GARZA"/>
        <s v="SRA.ISABEL  BANDA"/>
        <s v="SRA.CAROLOTA  MATEOS"/>
        <s v="MW.ELIZE  PRINS"/>
        <s v="DHR.RYAN  PHAM"/>
        <s v="MWELISE  ROTTEVEEL"/>
        <s v="FRU.MIRJAM  SODERBERG"/>
        <s v="H.BERNDT  PALSSON"/>
        <s v="SR.ADRIANO PONTES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7">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base="6">
        <rangePr groupBy="years" startDate="1955-07-30T00:00:00" endDate="1999-08-29T00:00:00"/>
        <groupItems count="47">
          <s v="&lt;7/30/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8/29/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5">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s>
</pivotCacheDefinition>
</file>

<file path=xl/pivotCache/pivotCacheRecords1.xml><?xml version="1.0" encoding="utf-8"?>
<pivotCacheRecords xmlns="http://schemas.openxmlformats.org/spreadsheetml/2006/main" xmlns:r="http://schemas.openxmlformats.org/officeDocument/2006/relationships"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rowGrandTotals="0" colGrandTotals="0" itemPrintTitles="1" createdVersion="3" indent="0" outline="1" outlineData="1" multipleFieldFilters="0">
  <location ref="B3:D15" firstHeaderRow="1" firstDataRow="2" firstDataCol="1"/>
  <pivotFields count="19">
    <pivotField numFmtId="166" showAll="0"/>
    <pivotField showAll="0"/>
    <pivotField showAll="0"/>
    <pivotField showAll="0"/>
    <pivotField showAll="0"/>
    <pivotField showAll="0"/>
    <pivotField numFmtId="167"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5" showAll="0"/>
    <pivotField showAll="0"/>
    <pivotField showAll="0"/>
    <pivotField showAll="0"/>
    <pivotField showAll="0"/>
    <pivotField numFmtId="168"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formats count="1">
    <format dxfId="1">
      <pivotArea type="all" dataOnly="0" outline="0" fieldPosition="0"/>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3" minRefreshableVersion="3" showCalcMbrs="0" showDrill="0" useAutoFormatting="1" rowGrandTotals="0" colGrandTotals="0" itemPrintTitles="1" createdVersion="3" indent="0" compact="0" compactData="0" multipleFieldFilters="0">
  <location ref="A3:H53" firstHeaderRow="1" firstDataRow="1" firstDataCol="8" rowPageCount="1" colPageCount="1"/>
  <pivotFields count="19">
    <pivotField axis="axisRow" compact="0" numFmtId="166"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4"/>
        <item x="46"/>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name="BIRTHDATE YEAR " axis="axisRow" compact="0" numFmtId="167"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5"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s>
  <rowFields count="8">
    <field x="0"/>
    <field x="17"/>
    <field x="12"/>
    <field x="10"/>
    <field x="8"/>
    <field x="11"/>
    <field x="1"/>
    <field x="6"/>
  </rowFields>
  <rowItems count="50">
    <i>
      <x/>
      <x v="13"/>
      <x/>
      <x v="10"/>
      <x/>
      <x v="1"/>
      <x v="32"/>
      <x v="43"/>
    </i>
    <i>
      <x v="1"/>
      <x v="6"/>
      <x v="18"/>
      <x v="10"/>
      <x/>
      <x v="1"/>
      <x v="33"/>
      <x v="38"/>
    </i>
    <i>
      <x v="2"/>
      <x v="17"/>
      <x v="10"/>
      <x v="3"/>
      <x v="1"/>
      <x v="4"/>
      <x v="45"/>
      <x v="15"/>
    </i>
    <i>
      <x v="3"/>
      <x/>
      <x v="7"/>
      <x v="10"/>
      <x/>
      <x v="1"/>
      <x v="34"/>
      <x v="21"/>
    </i>
    <i>
      <x v="4"/>
      <x v="31"/>
      <x v="5"/>
      <x v="10"/>
      <x v="1"/>
      <x v="1"/>
      <x v="3"/>
      <x v="16"/>
    </i>
    <i>
      <x v="5"/>
      <x v="16"/>
      <x v="19"/>
      <x v="10"/>
      <x v="1"/>
      <x v="1"/>
      <x v="26"/>
      <x v="38"/>
    </i>
    <i>
      <x v="6"/>
      <x v="12"/>
      <x v="9"/>
      <x v="10"/>
      <x/>
      <x v="1"/>
      <x v="31"/>
      <x v="45"/>
    </i>
    <i>
      <x v="7"/>
      <x v="9"/>
      <x v="30"/>
      <x v="10"/>
      <x v="1"/>
      <x v="1"/>
      <x v="27"/>
      <x v="9"/>
    </i>
    <i>
      <x v="8"/>
      <x v="26"/>
      <x v="41"/>
      <x v="9"/>
      <x/>
      <x v="1"/>
      <x v="30"/>
      <x v="17"/>
    </i>
    <i>
      <x v="9"/>
      <x v="12"/>
      <x v="38"/>
      <x v="9"/>
      <x v="1"/>
      <x v="1"/>
      <x v="28"/>
      <x v="10"/>
    </i>
    <i>
      <x v="10"/>
      <x v="18"/>
      <x v="23"/>
      <x v="9"/>
      <x v="1"/>
      <x v="1"/>
      <x v="41"/>
      <x v="32"/>
    </i>
    <i>
      <x v="11"/>
      <x v="1"/>
      <x v="49"/>
      <x v="9"/>
      <x/>
      <x v="1"/>
      <x v="29"/>
      <x v="23"/>
    </i>
    <i>
      <x v="12"/>
      <x v="24"/>
      <x v="37"/>
      <x v="9"/>
      <x/>
      <x v="1"/>
      <x v="36"/>
      <x v="23"/>
    </i>
    <i>
      <x v="13"/>
      <x v="8"/>
      <x v="47"/>
      <x v="5"/>
      <x v="1"/>
      <x v="3"/>
      <x v="11"/>
      <x v="5"/>
    </i>
    <i>
      <x v="14"/>
      <x v="10"/>
      <x v="36"/>
      <x v="5"/>
      <x/>
      <x v="3"/>
      <x v="40"/>
      <x v="11"/>
    </i>
    <i>
      <x v="15"/>
      <x/>
      <x v="4"/>
      <x v="5"/>
      <x v="1"/>
      <x v="3"/>
      <x v="12"/>
      <x v="15"/>
    </i>
    <i>
      <x v="16"/>
      <x v="21"/>
      <x v="42"/>
      <x v="5"/>
      <x v="1"/>
      <x v="3"/>
      <x v="13"/>
      <x v="18"/>
    </i>
    <i>
      <x v="17"/>
      <x v="11"/>
      <x v="44"/>
      <x v="5"/>
      <x v="1"/>
      <x v="3"/>
      <x v="14"/>
      <x v="5"/>
    </i>
    <i>
      <x v="18"/>
      <x v="27"/>
      <x v="31"/>
      <x v="1"/>
      <x/>
      <x v="1"/>
      <x v="2"/>
      <x v="23"/>
    </i>
    <i>
      <x v="19"/>
      <x v="3"/>
      <x v="12"/>
      <x v="1"/>
      <x v="1"/>
      <x v="1"/>
      <x v="24"/>
      <x v="22"/>
    </i>
    <i>
      <x v="20"/>
      <x v="29"/>
      <x v="35"/>
      <x v="1"/>
      <x v="1"/>
      <x v="1"/>
      <x v="25"/>
      <x v="42"/>
    </i>
    <i>
      <x v="21"/>
      <x v="15"/>
      <x v="25"/>
      <x v="1"/>
      <x/>
      <x v="1"/>
      <x v="1"/>
      <x v="10"/>
    </i>
    <i>
      <x v="22"/>
      <x v="4"/>
      <x v="46"/>
      <x v="1"/>
      <x/>
      <x v="1"/>
      <x v="4"/>
      <x v="1"/>
    </i>
    <i>
      <x v="23"/>
      <x v="7"/>
      <x v="3"/>
      <x v="1"/>
      <x/>
      <x v="1"/>
      <x v="5"/>
      <x v="45"/>
    </i>
    <i>
      <x v="24"/>
      <x v="12"/>
      <x v="1"/>
      <x v="1"/>
      <x/>
      <x v="1"/>
      <x v="6"/>
      <x v="12"/>
    </i>
    <i>
      <x v="25"/>
      <x v="13"/>
      <x v="34"/>
      <x v="1"/>
      <x/>
      <x v="1"/>
      <x v="35"/>
      <x v="24"/>
    </i>
    <i>
      <x v="26"/>
      <x v="30"/>
      <x v="48"/>
      <x v="2"/>
      <x v="1"/>
      <x v="3"/>
      <x v="9"/>
      <x v="16"/>
    </i>
    <i>
      <x v="27"/>
      <x v="24"/>
      <x v="14"/>
      <x v="2"/>
      <x v="1"/>
      <x v="3"/>
      <x v="10"/>
      <x v="28"/>
    </i>
    <i>
      <x v="28"/>
      <x v="12"/>
      <x v="32"/>
      <x v="2"/>
      <x/>
      <x v="3"/>
      <x v="39"/>
      <x v="40"/>
    </i>
    <i>
      <x v="29"/>
      <x v="19"/>
      <x v="22"/>
      <x v="4"/>
      <x/>
      <x v="2"/>
      <x v="23"/>
      <x v="25"/>
    </i>
    <i>
      <x v="30"/>
      <x v="30"/>
      <x v="8"/>
      <x v="4"/>
      <x/>
      <x v="2"/>
      <x v="22"/>
      <x v="35"/>
    </i>
    <i>
      <x v="31"/>
      <x v="4"/>
      <x v="6"/>
      <x v="4"/>
      <x/>
      <x v="2"/>
      <x v="21"/>
      <x v="16"/>
    </i>
    <i>
      <x v="32"/>
      <x v="14"/>
      <x v="45"/>
      <x v="4"/>
      <x v="1"/>
      <x v="2"/>
      <x v="19"/>
      <x v="26"/>
    </i>
    <i>
      <x v="33"/>
      <x v="29"/>
      <x v="17"/>
      <x v="4"/>
      <x v="1"/>
      <x v="2"/>
      <x v="20"/>
      <x v="27"/>
    </i>
    <i>
      <x v="34"/>
      <x v="22"/>
      <x v="16"/>
      <x v="4"/>
      <x v="1"/>
      <x v="2"/>
      <x v="16"/>
      <x v="1"/>
    </i>
    <i>
      <x v="35"/>
      <x v="29"/>
      <x v="15"/>
      <x v="4"/>
      <x v="1"/>
      <x v="2"/>
      <x v="17"/>
      <x v="21"/>
    </i>
    <i>
      <x v="36"/>
      <x v="25"/>
      <x v="20"/>
      <x v="4"/>
      <x v="1"/>
      <x v="2"/>
      <x v="15"/>
      <x v="32"/>
    </i>
    <i>
      <x v="37"/>
      <x v="13"/>
      <x v="13"/>
      <x v="4"/>
      <x v="1"/>
      <x v="2"/>
      <x v="18"/>
      <x v="29"/>
    </i>
    <i>
      <x v="38"/>
      <x v="7"/>
      <x v="43"/>
      <x/>
      <x v="1"/>
      <x v="5"/>
      <x v="44"/>
      <x v="30"/>
    </i>
    <i>
      <x v="39"/>
      <x v="4"/>
      <x v="28"/>
      <x/>
      <x v="1"/>
      <x v="5"/>
      <x v="43"/>
      <x v="34"/>
    </i>
    <i>
      <x v="40"/>
      <x v="2"/>
      <x v="24"/>
      <x/>
      <x/>
      <x v="5"/>
      <x v="49"/>
      <x v="20"/>
    </i>
    <i>
      <x v="41"/>
      <x v="20"/>
      <x v="11"/>
      <x v="7"/>
      <x/>
      <x v="5"/>
      <x v="46"/>
      <x v="36"/>
    </i>
    <i>
      <x v="42"/>
      <x v="7"/>
      <x v="2"/>
      <x v="7"/>
      <x/>
      <x v="5"/>
      <x v="48"/>
      <x v="6"/>
    </i>
    <i>
      <x v="43"/>
      <x v="2"/>
      <x v="21"/>
      <x v="7"/>
      <x/>
      <x v="5"/>
      <x v="47"/>
      <x v="11"/>
    </i>
    <i>
      <x v="44"/>
      <x v="23"/>
      <x v="29"/>
      <x v="6"/>
      <x/>
      <x/>
      <x v="37"/>
      <x v="6"/>
    </i>
    <i>
      <x v="45"/>
      <x v="4"/>
      <x v="27"/>
      <x v="6"/>
      <x v="1"/>
      <x/>
      <x/>
      <x v="19"/>
    </i>
    <i>
      <x v="46"/>
      <x v="4"/>
      <x v="33"/>
      <x v="6"/>
      <x/>
      <x/>
      <x v="38"/>
      <x v="14"/>
    </i>
    <i>
      <x v="47"/>
      <x v="17"/>
      <x v="40"/>
      <x v="8"/>
      <x/>
      <x v="6"/>
      <x v="7"/>
      <x v="43"/>
    </i>
    <i>
      <x v="48"/>
      <x v="5"/>
      <x v="26"/>
      <x v="8"/>
      <x v="1"/>
      <x v="6"/>
      <x v="8"/>
      <x v="33"/>
    </i>
    <i>
      <x v="49"/>
      <x v="28"/>
      <x v="39"/>
      <x v="3"/>
      <x v="1"/>
      <x v="4"/>
      <x v="42"/>
      <x v="39"/>
    </i>
  </rowItems>
  <colItems count="1">
    <i/>
  </colItems>
  <pageFields count="1">
    <pageField fld="16" hier="-1"/>
  </pageFields>
  <formats count="1">
    <format dxfId="0">
      <pivotArea type="all" dataOnly="0" outline="0" fieldPosition="0"/>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B1:E18"/>
  <sheetViews>
    <sheetView showGridLines="0" tabSelected="1" workbookViewId="0"/>
  </sheetViews>
  <sheetFormatPr defaultRowHeight="1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row r="2" spans="2:5" ht="16.5" customHeight="1">
      <c r="B2" s="69" t="s">
        <v>252</v>
      </c>
      <c r="C2" s="70"/>
      <c r="D2" s="71"/>
      <c r="E2" s="75" t="s">
        <v>232</v>
      </c>
    </row>
    <row r="3" spans="2:5" ht="42" customHeight="1" thickBot="1">
      <c r="B3" s="72"/>
      <c r="C3" s="73"/>
      <c r="D3" s="74"/>
      <c r="E3" s="76"/>
    </row>
    <row r="4" spans="2:5" ht="8.25" customHeight="1"/>
    <row r="5" spans="2:5" ht="19.5" customHeight="1" thickBot="1">
      <c r="C5" s="9" t="s">
        <v>226</v>
      </c>
      <c r="D5" s="9" t="s">
        <v>223</v>
      </c>
      <c r="E5" s="10" t="s">
        <v>224</v>
      </c>
    </row>
    <row r="6" spans="2:5" ht="19.5" customHeight="1" thickBot="1">
      <c r="B6" s="20" t="s">
        <v>135</v>
      </c>
      <c r="C6" s="67" t="s">
        <v>225</v>
      </c>
      <c r="D6" s="67"/>
      <c r="E6" s="68"/>
    </row>
    <row r="7" spans="2:5">
      <c r="B7" s="19">
        <v>1</v>
      </c>
      <c r="C7" s="11" t="s">
        <v>234</v>
      </c>
      <c r="D7" s="12" t="s">
        <v>229</v>
      </c>
      <c r="E7" s="13" t="s">
        <v>220</v>
      </c>
    </row>
    <row r="8" spans="2:5">
      <c r="B8" s="12">
        <v>2</v>
      </c>
      <c r="C8" s="11" t="s">
        <v>234</v>
      </c>
      <c r="D8" s="12" t="s">
        <v>230</v>
      </c>
      <c r="E8" s="13" t="s">
        <v>235</v>
      </c>
    </row>
    <row r="9" spans="2:5">
      <c r="B9" s="12">
        <v>3</v>
      </c>
      <c r="C9" s="11" t="s">
        <v>234</v>
      </c>
      <c r="D9" s="12" t="s">
        <v>231</v>
      </c>
      <c r="E9" s="13" t="s">
        <v>236</v>
      </c>
    </row>
    <row r="10" spans="2:5" ht="25.5">
      <c r="B10" s="12">
        <v>4</v>
      </c>
      <c r="C10" s="11" t="s">
        <v>234</v>
      </c>
      <c r="D10" s="12" t="s">
        <v>237</v>
      </c>
      <c r="E10" s="30" t="s">
        <v>282</v>
      </c>
    </row>
    <row r="11" spans="2:5" ht="15.75" thickBot="1">
      <c r="B11" s="15">
        <v>5</v>
      </c>
      <c r="C11" s="14" t="s">
        <v>234</v>
      </c>
      <c r="D11" s="15" t="s">
        <v>240</v>
      </c>
      <c r="E11" s="16" t="s">
        <v>241</v>
      </c>
    </row>
    <row r="12" spans="2:5" ht="16.5" thickTop="1" thickBot="1"/>
    <row r="13" spans="2:5" ht="19.5" customHeight="1" thickBot="1">
      <c r="B13" s="20" t="s">
        <v>135</v>
      </c>
      <c r="C13" s="67" t="s">
        <v>242</v>
      </c>
      <c r="D13" s="67"/>
      <c r="E13" s="68"/>
    </row>
    <row r="14" spans="2:5">
      <c r="B14" s="19">
        <v>1</v>
      </c>
      <c r="C14" s="12" t="s">
        <v>234</v>
      </c>
      <c r="D14" s="12" t="s">
        <v>243</v>
      </c>
      <c r="E14" s="17" t="s">
        <v>244</v>
      </c>
    </row>
    <row r="15" spans="2:5">
      <c r="B15" s="12">
        <v>2</v>
      </c>
      <c r="C15" s="12" t="s">
        <v>234</v>
      </c>
      <c r="D15" s="12" t="s">
        <v>245</v>
      </c>
      <c r="E15" s="17" t="s">
        <v>249</v>
      </c>
    </row>
    <row r="16" spans="2:5">
      <c r="B16" s="12">
        <v>3</v>
      </c>
      <c r="C16" s="12" t="s">
        <v>234</v>
      </c>
      <c r="D16" s="12" t="s">
        <v>247</v>
      </c>
      <c r="E16" s="17" t="s">
        <v>248</v>
      </c>
    </row>
    <row r="17" spans="2:5" ht="51.75" thickBot="1">
      <c r="B17" s="15">
        <v>4</v>
      </c>
      <c r="C17" s="15" t="s">
        <v>234</v>
      </c>
      <c r="D17" s="15" t="s">
        <v>250</v>
      </c>
      <c r="E17" s="18" t="s">
        <v>251</v>
      </c>
    </row>
    <row r="18" spans="2:5" ht="15.75" thickTop="1"/>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1:E19"/>
  <sheetViews>
    <sheetView showGridLines="0" zoomScaleNormal="100" workbookViewId="0"/>
  </sheetViews>
  <sheetFormatPr defaultRowHeight="1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row r="2" spans="2:5" ht="16.5" customHeight="1">
      <c r="B2" s="69" t="s">
        <v>253</v>
      </c>
      <c r="C2" s="70"/>
      <c r="D2" s="71"/>
      <c r="E2" s="75" t="s">
        <v>232</v>
      </c>
    </row>
    <row r="3" spans="2:5" ht="42" customHeight="1" thickBot="1">
      <c r="B3" s="72"/>
      <c r="C3" s="73"/>
      <c r="D3" s="74"/>
      <c r="E3" s="76"/>
    </row>
    <row r="4" spans="2:5" ht="8.25" customHeight="1"/>
    <row r="5" spans="2:5" ht="27" customHeight="1">
      <c r="B5" s="23" t="s">
        <v>260</v>
      </c>
      <c r="C5" s="22"/>
      <c r="D5" s="21"/>
      <c r="E5" s="21"/>
    </row>
    <row r="6" spans="2:5" ht="19.5" customHeight="1" thickBot="1">
      <c r="C6" s="9" t="s">
        <v>226</v>
      </c>
      <c r="D6" s="9" t="s">
        <v>257</v>
      </c>
      <c r="E6" s="10" t="s">
        <v>224</v>
      </c>
    </row>
    <row r="7" spans="2:5" ht="19.5" customHeight="1" thickBot="1">
      <c r="B7" s="20" t="s">
        <v>135</v>
      </c>
      <c r="C7" s="67" t="s">
        <v>254</v>
      </c>
      <c r="D7" s="67"/>
      <c r="E7" s="68"/>
    </row>
    <row r="8" spans="2:5">
      <c r="B8" s="19">
        <v>1</v>
      </c>
      <c r="C8" s="11" t="s">
        <v>256</v>
      </c>
      <c r="D8" s="12" t="s">
        <v>258</v>
      </c>
      <c r="E8" s="17" t="s">
        <v>259</v>
      </c>
    </row>
    <row r="9" spans="2:5">
      <c r="B9" s="12">
        <v>2</v>
      </c>
      <c r="C9" s="11" t="s">
        <v>256</v>
      </c>
      <c r="D9" s="12"/>
      <c r="E9" s="17" t="s">
        <v>261</v>
      </c>
    </row>
    <row r="10" spans="2:5">
      <c r="B10" s="12">
        <v>3</v>
      </c>
      <c r="C10" s="11" t="s">
        <v>256</v>
      </c>
      <c r="D10" s="12"/>
      <c r="E10" s="17" t="s">
        <v>262</v>
      </c>
    </row>
    <row r="11" spans="2:5">
      <c r="B11" s="12">
        <v>4</v>
      </c>
      <c r="C11" s="11" t="s">
        <v>256</v>
      </c>
      <c r="D11" s="12"/>
      <c r="E11" s="17" t="s">
        <v>263</v>
      </c>
    </row>
    <row r="12" spans="2:5" ht="15.75" thickBot="1">
      <c r="B12" s="15">
        <v>5</v>
      </c>
      <c r="C12" s="14" t="s">
        <v>256</v>
      </c>
      <c r="D12" s="15"/>
      <c r="E12" s="18" t="s">
        <v>264</v>
      </c>
    </row>
    <row r="13" spans="2:5" ht="16.5" thickTop="1" thickBot="1"/>
    <row r="14" spans="2:5" ht="19.5" customHeight="1" thickBot="1">
      <c r="B14" s="20" t="s">
        <v>135</v>
      </c>
      <c r="C14" s="67" t="s">
        <v>255</v>
      </c>
      <c r="D14" s="67"/>
      <c r="E14" s="68"/>
    </row>
    <row r="15" spans="2:5">
      <c r="B15" s="19">
        <v>1</v>
      </c>
      <c r="C15" s="11" t="s">
        <v>256</v>
      </c>
      <c r="D15" s="12" t="s">
        <v>265</v>
      </c>
      <c r="E15" s="17" t="s">
        <v>273</v>
      </c>
    </row>
    <row r="16" spans="2:5">
      <c r="B16" s="12">
        <v>2</v>
      </c>
      <c r="C16" s="11" t="s">
        <v>256</v>
      </c>
      <c r="D16" s="12" t="s">
        <v>266</v>
      </c>
      <c r="E16" s="17" t="s">
        <v>268</v>
      </c>
    </row>
    <row r="17" spans="2:5">
      <c r="B17" s="12">
        <v>3</v>
      </c>
      <c r="C17" s="11" t="s">
        <v>256</v>
      </c>
      <c r="D17" s="12" t="s">
        <v>267</v>
      </c>
      <c r="E17" s="17" t="s">
        <v>269</v>
      </c>
    </row>
    <row r="18" spans="2:5" ht="15.75" thickBot="1">
      <c r="B18" s="15">
        <v>4</v>
      </c>
      <c r="C18" s="14" t="s">
        <v>256</v>
      </c>
      <c r="D18" s="15" t="s">
        <v>271</v>
      </c>
      <c r="E18" s="18" t="s">
        <v>270</v>
      </c>
    </row>
    <row r="19" spans="2:5" ht="15.75" thickTop="1"/>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B1:E14"/>
  <sheetViews>
    <sheetView showGridLines="0" zoomScaleNormal="100" workbookViewId="0"/>
  </sheetViews>
  <sheetFormatPr defaultRowHeight="1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row r="2" spans="2:5" ht="16.5" customHeight="1">
      <c r="B2" s="69" t="s">
        <v>272</v>
      </c>
      <c r="C2" s="70"/>
      <c r="D2" s="71"/>
      <c r="E2" s="75" t="s">
        <v>232</v>
      </c>
    </row>
    <row r="3" spans="2:5" ht="42" customHeight="1" thickBot="1">
      <c r="B3" s="72"/>
      <c r="C3" s="73"/>
      <c r="D3" s="74"/>
      <c r="E3" s="76"/>
    </row>
    <row r="4" spans="2:5" ht="8.25" customHeight="1"/>
    <row r="5" spans="2:5" ht="27" customHeight="1">
      <c r="B5" s="23" t="s">
        <v>260</v>
      </c>
      <c r="C5" s="22"/>
      <c r="D5" s="21"/>
      <c r="E5" s="21"/>
    </row>
    <row r="6" spans="2:5" ht="19.5" customHeight="1" thickBot="1">
      <c r="C6" s="9" t="s">
        <v>226</v>
      </c>
      <c r="D6" s="9" t="s">
        <v>257</v>
      </c>
      <c r="E6" s="10" t="s">
        <v>224</v>
      </c>
    </row>
    <row r="7" spans="2:5" ht="19.5" customHeight="1" thickBot="1">
      <c r="B7" s="20" t="s">
        <v>135</v>
      </c>
      <c r="C7" s="67" t="s">
        <v>281</v>
      </c>
      <c r="D7" s="67"/>
      <c r="E7" s="68"/>
    </row>
    <row r="8" spans="2:5">
      <c r="B8" s="19">
        <v>1</v>
      </c>
      <c r="C8" s="11" t="s">
        <v>227</v>
      </c>
      <c r="D8" s="12" t="s">
        <v>274</v>
      </c>
      <c r="E8" s="17" t="s">
        <v>275</v>
      </c>
    </row>
    <row r="9" spans="2:5" ht="15" customHeight="1">
      <c r="B9" s="12">
        <v>2</v>
      </c>
      <c r="C9" s="11" t="s">
        <v>227</v>
      </c>
      <c r="D9" s="12"/>
      <c r="E9" s="26" t="s">
        <v>279</v>
      </c>
    </row>
    <row r="10" spans="2:5">
      <c r="B10" s="12">
        <v>3</v>
      </c>
      <c r="C10" s="11" t="s">
        <v>227</v>
      </c>
      <c r="D10" s="12"/>
      <c r="E10" s="17" t="s">
        <v>276</v>
      </c>
    </row>
    <row r="11" spans="2:5">
      <c r="B11" s="12">
        <v>4</v>
      </c>
      <c r="C11" s="11" t="s">
        <v>227</v>
      </c>
      <c r="D11" s="12"/>
      <c r="E11" s="17" t="s">
        <v>277</v>
      </c>
    </row>
    <row r="12" spans="2:5">
      <c r="B12" s="27">
        <v>5</v>
      </c>
      <c r="C12" s="28" t="s">
        <v>227</v>
      </c>
      <c r="D12" s="27"/>
      <c r="E12" s="29" t="s">
        <v>264</v>
      </c>
    </row>
    <row r="13" spans="2:5" ht="15.75" thickBot="1">
      <c r="B13" s="15">
        <v>5</v>
      </c>
      <c r="C13" s="14" t="s">
        <v>227</v>
      </c>
      <c r="D13" s="15" t="s">
        <v>280</v>
      </c>
      <c r="E13" s="18" t="s">
        <v>278</v>
      </c>
    </row>
    <row r="14" spans="2:5" ht="15.75" thickTop="1"/>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tabColor rgb="FFFF0000"/>
  </sheetPr>
  <dimension ref="A1:AB54"/>
  <sheetViews>
    <sheetView workbookViewId="0">
      <selection activeCell="L23" sqref="L23"/>
    </sheetView>
  </sheetViews>
  <sheetFormatPr defaultRowHeight="15"/>
  <cols>
    <col min="2" max="2" width="16.42578125" customWidth="1"/>
    <col min="3" max="3" width="16.28515625" customWidth="1"/>
    <col min="4" max="4" width="5.5703125" customWidth="1"/>
    <col min="5" max="5" width="11.28515625" customWidth="1"/>
    <col min="6" max="6" width="18.140625" bestFit="1" customWidth="1"/>
    <col min="7" max="7" width="21.5703125" bestFit="1" customWidth="1"/>
    <col min="8" max="8" width="23.140625" style="50" bestFit="1" customWidth="1"/>
    <col min="13" max="13" width="11.7109375" bestFit="1" customWidth="1"/>
    <col min="17" max="18" width="11.85546875" customWidth="1"/>
    <col min="19" max="19" width="11.140625" customWidth="1"/>
    <col min="24" max="24" width="24" bestFit="1" customWidth="1"/>
  </cols>
  <sheetData>
    <row r="1" spans="1:28">
      <c r="A1" s="77" t="s">
        <v>423</v>
      </c>
      <c r="B1" s="77"/>
      <c r="C1" s="77"/>
      <c r="D1" s="77"/>
      <c r="H1"/>
    </row>
    <row r="2" spans="1:28" ht="23.25" customHeight="1">
      <c r="A2" s="77"/>
      <c r="B2" s="77"/>
      <c r="C2" s="77"/>
      <c r="D2" s="77"/>
      <c r="G2" s="77" t="s">
        <v>424</v>
      </c>
      <c r="H2" s="77"/>
      <c r="I2" s="77"/>
      <c r="J2" s="59"/>
    </row>
    <row r="3" spans="1:28" ht="15" customHeight="1">
      <c r="B3" s="65" t="s">
        <v>285</v>
      </c>
      <c r="C3" s="65" t="s">
        <v>283</v>
      </c>
      <c r="D3" s="66"/>
      <c r="G3" s="77"/>
      <c r="H3" s="77"/>
      <c r="I3" s="77"/>
      <c r="J3" s="59"/>
    </row>
    <row r="4" spans="1:28">
      <c r="B4" s="53" t="s">
        <v>284</v>
      </c>
      <c r="C4" s="2" t="s">
        <v>138</v>
      </c>
      <c r="D4" s="2" t="s">
        <v>142</v>
      </c>
      <c r="G4" s="55" t="s">
        <v>170</v>
      </c>
      <c r="H4" s="54" t="s">
        <v>138</v>
      </c>
      <c r="I4" s="54" t="s">
        <v>142</v>
      </c>
      <c r="K4" s="37"/>
      <c r="L4" s="37"/>
      <c r="M4" s="38"/>
      <c r="N4" s="37"/>
      <c r="O4" s="37"/>
      <c r="P4" s="37"/>
      <c r="Q4" s="37"/>
      <c r="R4" s="37"/>
      <c r="S4" s="37"/>
      <c r="T4" s="39"/>
      <c r="U4" s="37"/>
      <c r="V4" s="37"/>
      <c r="W4" s="37"/>
      <c r="X4" s="37"/>
      <c r="Y4" s="37"/>
    </row>
    <row r="5" spans="1:28" s="50" customFormat="1">
      <c r="A5"/>
      <c r="B5" s="3" t="s">
        <v>159</v>
      </c>
      <c r="C5" s="64">
        <v>1</v>
      </c>
      <c r="D5" s="64">
        <v>2</v>
      </c>
      <c r="E5"/>
      <c r="F5"/>
      <c r="G5" s="55" t="s">
        <v>228</v>
      </c>
      <c r="H5" s="3"/>
      <c r="I5" s="3"/>
      <c r="J5" s="47"/>
      <c r="K5" s="47"/>
      <c r="L5" s="47"/>
      <c r="M5" s="47"/>
      <c r="N5" s="47"/>
      <c r="O5" s="47"/>
      <c r="P5" s="47"/>
      <c r="Q5" s="47"/>
      <c r="R5" s="47"/>
      <c r="S5" s="47"/>
      <c r="T5" s="51"/>
      <c r="U5" s="47"/>
      <c r="V5" s="47"/>
      <c r="W5" s="47"/>
      <c r="X5" s="47"/>
      <c r="Y5" s="52"/>
    </row>
    <row r="6" spans="1:28">
      <c r="B6" s="3" t="s">
        <v>151</v>
      </c>
      <c r="C6" s="64">
        <v>6</v>
      </c>
      <c r="D6" s="64">
        <v>2</v>
      </c>
      <c r="G6" s="54" t="s">
        <v>140</v>
      </c>
      <c r="H6" s="54">
        <f>COUNTIFS(SPORTSMEN!$K$1:$K$51,$G6,SPORTSMEN!$I$1:$I$51,H$4)</f>
        <v>4</v>
      </c>
      <c r="I6" s="54">
        <f>COUNTIFS(SPORTSMEN!$K$1:$K$51,$G6,SPORTSMEN!$I$1:$I$51,I$4)</f>
        <v>3</v>
      </c>
      <c r="J6" s="50"/>
      <c r="K6" s="50"/>
      <c r="L6" s="50"/>
      <c r="M6" s="48"/>
      <c r="N6" s="50"/>
      <c r="O6" s="50"/>
      <c r="P6" s="49"/>
      <c r="Q6" s="49"/>
      <c r="R6" s="49"/>
      <c r="S6" s="49"/>
      <c r="T6" s="51"/>
      <c r="U6" s="50"/>
      <c r="V6" s="50"/>
      <c r="W6" s="50"/>
      <c r="X6" s="50"/>
      <c r="Y6" s="52"/>
    </row>
    <row r="7" spans="1:28">
      <c r="B7" s="3" t="s">
        <v>153</v>
      </c>
      <c r="C7" s="64">
        <v>1</v>
      </c>
      <c r="D7" s="64">
        <v>2</v>
      </c>
      <c r="G7" s="54" t="s">
        <v>144</v>
      </c>
      <c r="H7" s="54">
        <f>COUNTIFS(SPORTSMEN!$K$1:$K$51,$G7,SPORTSMEN!$I$1:$I$51,H$4)</f>
        <v>0</v>
      </c>
      <c r="I7" s="54">
        <f>COUNTIFS(SPORTSMEN!$K$1:$K$51,$G7,SPORTSMEN!$I$1:$I$51,I$4)</f>
        <v>2</v>
      </c>
    </row>
    <row r="8" spans="1:28">
      <c r="B8" s="3" t="s">
        <v>144</v>
      </c>
      <c r="C8" s="64"/>
      <c r="D8" s="64">
        <v>2</v>
      </c>
      <c r="G8" s="54" t="s">
        <v>146</v>
      </c>
      <c r="H8" s="54">
        <f>COUNTIFS(SPORTSMEN!$K$1:$K$51,$G8,SPORTSMEN!$I$1:$I$51,H$4)</f>
        <v>3</v>
      </c>
      <c r="I8" s="54">
        <f>COUNTIFS(SPORTSMEN!$K$1:$K$51,$G8,SPORTSMEN!$I$1:$I$51,I$4)</f>
        <v>2</v>
      </c>
    </row>
    <row r="9" spans="1:28">
      <c r="B9" s="3" t="s">
        <v>156</v>
      </c>
      <c r="C9" s="64">
        <v>3</v>
      </c>
      <c r="D9" s="64">
        <v>6</v>
      </c>
      <c r="G9" s="54" t="s">
        <v>149</v>
      </c>
      <c r="H9" s="54">
        <f>COUNTIFS(SPORTSMEN!$K$1:$K$51,$G9,SPORTSMEN!$I$1:$I$51,H$4)</f>
        <v>1</v>
      </c>
      <c r="I9" s="54">
        <f>COUNTIFS(SPORTSMEN!$K$1:$K$51,$G9,SPORTSMEN!$I$1:$I$51,I$4)</f>
        <v>4</v>
      </c>
    </row>
    <row r="10" spans="1:28">
      <c r="B10" s="3" t="s">
        <v>149</v>
      </c>
      <c r="C10" s="64">
        <v>1</v>
      </c>
      <c r="D10" s="64">
        <v>4</v>
      </c>
      <c r="G10" s="54" t="s">
        <v>151</v>
      </c>
      <c r="H10" s="54">
        <f>COUNTIFS(SPORTSMEN!$K$1:$K$51,$G10,SPORTSMEN!$I$1:$I$51,H$4)</f>
        <v>6</v>
      </c>
      <c r="I10" s="54">
        <f>COUNTIFS(SPORTSMEN!$K$1:$K$51,$G10,SPORTSMEN!$I$1:$I$51,I$4)</f>
        <v>2</v>
      </c>
    </row>
    <row r="11" spans="1:28">
      <c r="B11" s="3" t="s">
        <v>164</v>
      </c>
      <c r="C11" s="64">
        <v>2</v>
      </c>
      <c r="D11" s="64">
        <v>1</v>
      </c>
      <c r="G11" s="54" t="s">
        <v>153</v>
      </c>
      <c r="H11" s="54">
        <f>COUNTIFS(SPORTSMEN!$K$1:$K$51,$G11,SPORTSMEN!$I$1:$I$51,H$4)</f>
        <v>1</v>
      </c>
      <c r="I11" s="54">
        <f>COUNTIFS(SPORTSMEN!$K$1:$K$51,$G11,SPORTSMEN!$I$1:$I$51,I$4)</f>
        <v>2</v>
      </c>
    </row>
    <row r="12" spans="1:28">
      <c r="B12" s="3" t="s">
        <v>161</v>
      </c>
      <c r="C12" s="64">
        <v>3</v>
      </c>
      <c r="D12" s="64"/>
      <c r="G12" s="54" t="s">
        <v>156</v>
      </c>
      <c r="H12" s="54">
        <f>COUNTIFS(SPORTSMEN!$K$1:$K$51,$G12,SPORTSMEN!$I$1:$I$51,H$4)</f>
        <v>3</v>
      </c>
      <c r="I12" s="54">
        <f>COUNTIFS(SPORTSMEN!$K$1:$K$51,$G12,SPORTSMEN!$I$1:$I$51,I$4)</f>
        <v>6</v>
      </c>
    </row>
    <row r="13" spans="1:28">
      <c r="B13" s="3" t="s">
        <v>167</v>
      </c>
      <c r="C13" s="64">
        <v>1</v>
      </c>
      <c r="D13" s="64">
        <v>1</v>
      </c>
      <c r="G13" s="54" t="s">
        <v>159</v>
      </c>
      <c r="H13" s="54">
        <f>COUNTIFS(SPORTSMEN!$K$1:$K$51,$G13,SPORTSMEN!$I$1:$I$51,H$4)</f>
        <v>1</v>
      </c>
      <c r="I13" s="54">
        <f>COUNTIFS(SPORTSMEN!$K$1:$K$51,$G13,SPORTSMEN!$I$1:$I$51,I$4)</f>
        <v>2</v>
      </c>
    </row>
    <row r="14" spans="1:28">
      <c r="B14" s="3" t="s">
        <v>146</v>
      </c>
      <c r="C14" s="64">
        <v>3</v>
      </c>
      <c r="D14" s="64">
        <v>2</v>
      </c>
      <c r="G14" s="54" t="s">
        <v>161</v>
      </c>
      <c r="H14" s="54">
        <f>COUNTIFS(SPORTSMEN!$K$1:$K$51,$G14,SPORTSMEN!$I$1:$I$51,H$4)</f>
        <v>3</v>
      </c>
      <c r="I14" s="54">
        <f>COUNTIFS(SPORTSMEN!$K$1:$K$51,$G14,SPORTSMEN!$I$1:$I$51,I$4)</f>
        <v>0</v>
      </c>
    </row>
    <row r="15" spans="1:28">
      <c r="B15" s="3" t="s">
        <v>140</v>
      </c>
      <c r="C15" s="64">
        <v>4</v>
      </c>
      <c r="D15" s="64">
        <v>3</v>
      </c>
      <c r="G15" s="54" t="s">
        <v>164</v>
      </c>
      <c r="H15" s="54">
        <f>COUNTIFS(SPORTSMEN!$K$1:$K$51,$G15,SPORTSMEN!$I$1:$I$51,H$4)</f>
        <v>2</v>
      </c>
      <c r="I15" s="54">
        <f>COUNTIFS(SPORTSMEN!$K$1:$K$51,$G15,SPORTSMEN!$I$1:$I$51,I$4)</f>
        <v>1</v>
      </c>
    </row>
    <row r="16" spans="1:28">
      <c r="G16" s="54" t="s">
        <v>167</v>
      </c>
      <c r="H16" s="54">
        <f>COUNTIFS(SPORTSMEN!$K$1:$K$51,$G16,SPORTSMEN!$I$1:$I$51,H$4)</f>
        <v>1</v>
      </c>
      <c r="I16" s="54">
        <f>COUNTIFS(SPORTSMEN!$K$1:$K$51,$G16,SPORTSMEN!$I$1:$I$51,I$4)</f>
        <v>1</v>
      </c>
      <c r="J16" s="36"/>
      <c r="K16" s="37"/>
      <c r="L16" s="37"/>
      <c r="M16" s="37"/>
      <c r="N16" s="37"/>
      <c r="O16" s="37"/>
      <c r="P16" s="38"/>
      <c r="Q16" s="37"/>
      <c r="R16" s="37"/>
      <c r="S16" s="37"/>
      <c r="T16" s="37"/>
      <c r="U16" s="37"/>
      <c r="V16" s="37"/>
      <c r="W16" s="39"/>
      <c r="X16" s="37"/>
      <c r="Y16" s="37"/>
      <c r="Z16" s="37"/>
      <c r="AA16" s="37"/>
      <c r="AB16" s="37"/>
    </row>
    <row r="17" spans="2:28">
      <c r="H17"/>
      <c r="K17" s="40"/>
      <c r="L17" s="40"/>
      <c r="M17" s="40"/>
      <c r="N17" s="40"/>
      <c r="O17" s="40"/>
      <c r="P17" s="41"/>
      <c r="Q17" s="40"/>
      <c r="R17" s="40"/>
      <c r="S17" s="42"/>
      <c r="T17" s="42"/>
      <c r="U17" s="43"/>
      <c r="V17" s="42"/>
      <c r="W17" s="44"/>
      <c r="X17" s="40"/>
      <c r="Y17" s="40"/>
      <c r="Z17" s="40"/>
      <c r="AA17" s="40"/>
      <c r="AB17" s="45"/>
    </row>
    <row r="18" spans="2:28">
      <c r="H18"/>
      <c r="J18" s="43"/>
      <c r="K18" s="40"/>
      <c r="L18" s="43"/>
      <c r="M18" s="43"/>
      <c r="N18" s="43"/>
      <c r="O18" s="43"/>
      <c r="P18" s="41"/>
      <c r="Q18" s="43"/>
      <c r="R18" s="43"/>
      <c r="S18" s="42"/>
      <c r="T18" s="42"/>
      <c r="U18" s="42"/>
      <c r="V18" s="42"/>
      <c r="W18" s="44"/>
      <c r="X18" s="43"/>
      <c r="Y18" s="43"/>
      <c r="Z18" s="43"/>
      <c r="AA18" s="43"/>
      <c r="AB18" s="45"/>
    </row>
    <row r="19" spans="2:28">
      <c r="H19"/>
    </row>
    <row r="20" spans="2:28" ht="18.75">
      <c r="B20" s="61" t="s">
        <v>425</v>
      </c>
      <c r="C20" s="61"/>
      <c r="D20" s="61"/>
      <c r="E20" s="61"/>
      <c r="F20" s="61"/>
      <c r="G20" s="61"/>
      <c r="H20" s="61"/>
      <c r="I20" s="61"/>
      <c r="J20" s="61"/>
      <c r="K20" s="61"/>
      <c r="L20" s="61"/>
      <c r="M20" s="61"/>
      <c r="N20" s="60"/>
      <c r="O20" s="60"/>
    </row>
    <row r="21" spans="2:28">
      <c r="H21"/>
    </row>
    <row r="22" spans="2:28">
      <c r="H22"/>
    </row>
    <row r="23" spans="2:28">
      <c r="H23"/>
    </row>
    <row r="24" spans="2:28">
      <c r="H24"/>
    </row>
    <row r="25" spans="2:28">
      <c r="H25"/>
    </row>
    <row r="26" spans="2:28">
      <c r="H26"/>
    </row>
    <row r="27" spans="2:28">
      <c r="H27"/>
    </row>
    <row r="28" spans="2:28">
      <c r="H28"/>
    </row>
    <row r="29" spans="2:28">
      <c r="H29"/>
    </row>
    <row r="30" spans="2:28">
      <c r="H30"/>
    </row>
    <row r="31" spans="2:28">
      <c r="H31"/>
    </row>
    <row r="32" spans="2:28">
      <c r="H32"/>
    </row>
    <row r="33" spans="8:8">
      <c r="H33"/>
    </row>
    <row r="34" spans="8:8">
      <c r="H34"/>
    </row>
    <row r="35" spans="8:8">
      <c r="H35"/>
    </row>
    <row r="36" spans="8:8">
      <c r="H36"/>
    </row>
    <row r="37" spans="8:8">
      <c r="H37"/>
    </row>
    <row r="38" spans="8:8">
      <c r="H38"/>
    </row>
    <row r="39" spans="8:8">
      <c r="H39"/>
    </row>
    <row r="40" spans="8:8">
      <c r="H40"/>
    </row>
    <row r="41" spans="8:8">
      <c r="H41"/>
    </row>
    <row r="42" spans="8:8">
      <c r="H42"/>
    </row>
    <row r="43" spans="8:8">
      <c r="H43"/>
    </row>
    <row r="44" spans="8:8">
      <c r="H44"/>
    </row>
    <row r="45" spans="8:8">
      <c r="H45"/>
    </row>
    <row r="46" spans="8:8">
      <c r="H46"/>
    </row>
    <row r="47" spans="8:8">
      <c r="H47"/>
    </row>
    <row r="48" spans="8:8">
      <c r="H48"/>
    </row>
    <row r="49" spans="8:8">
      <c r="H49"/>
    </row>
    <row r="50" spans="8:8">
      <c r="H50"/>
    </row>
    <row r="51" spans="8:8">
      <c r="H51"/>
    </row>
    <row r="52" spans="8:8">
      <c r="H52"/>
    </row>
    <row r="53" spans="8:8">
      <c r="H53"/>
    </row>
    <row r="54" spans="8:8">
      <c r="H54"/>
    </row>
  </sheetData>
  <mergeCells count="2">
    <mergeCell ref="A1:D2"/>
    <mergeCell ref="G2:I3"/>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FF0000"/>
  </sheetPr>
  <dimension ref="A1:H53"/>
  <sheetViews>
    <sheetView workbookViewId="0">
      <selection activeCell="I7" sqref="I7"/>
    </sheetView>
  </sheetViews>
  <sheetFormatPr defaultRowHeight="15"/>
  <cols>
    <col min="1" max="1" width="16.42578125" bestFit="1" customWidth="1"/>
    <col min="2" max="2" width="24" bestFit="1" customWidth="1"/>
    <col min="3" max="3" width="30.5703125" bestFit="1" customWidth="1"/>
    <col min="4" max="4" width="18.140625" bestFit="1" customWidth="1"/>
    <col min="5" max="5" width="11.85546875" customWidth="1"/>
    <col min="6" max="6" width="13.42578125" bestFit="1" customWidth="1"/>
    <col min="7" max="7" width="32.28515625" customWidth="1"/>
    <col min="8" max="8" width="18.5703125" bestFit="1" customWidth="1"/>
    <col min="9" max="9" width="13.140625" customWidth="1"/>
    <col min="10" max="10" width="8.7109375" customWidth="1"/>
    <col min="11" max="11" width="7" customWidth="1"/>
    <col min="12" max="12" width="8" customWidth="1"/>
    <col min="13" max="13" width="10.28515625" bestFit="1" customWidth="1"/>
    <col min="14" max="14" width="13.85546875" bestFit="1" customWidth="1"/>
    <col min="15" max="15" width="6.42578125" customWidth="1"/>
    <col min="16" max="16" width="8.7109375" customWidth="1"/>
    <col min="17" max="17" width="3.5703125" customWidth="1"/>
    <col min="18" max="18" width="4.7109375" customWidth="1"/>
  </cols>
  <sheetData>
    <row r="1" spans="1:8">
      <c r="A1" s="53" t="s">
        <v>238</v>
      </c>
      <c r="B1" s="2" t="s">
        <v>286</v>
      </c>
    </row>
    <row r="2" spans="1:8" ht="18.75">
      <c r="C2" s="62" t="s">
        <v>426</v>
      </c>
      <c r="D2" s="62"/>
      <c r="E2" s="63"/>
    </row>
    <row r="3" spans="1:8">
      <c r="A3" s="53" t="s">
        <v>222</v>
      </c>
      <c r="B3" s="53" t="s">
        <v>172</v>
      </c>
      <c r="C3" s="53" t="s">
        <v>233</v>
      </c>
      <c r="D3" s="53" t="s">
        <v>228</v>
      </c>
      <c r="E3" s="53" t="s">
        <v>170</v>
      </c>
      <c r="F3" s="53" t="s">
        <v>136</v>
      </c>
      <c r="G3" s="53" t="s">
        <v>221</v>
      </c>
      <c r="H3" s="53" t="s">
        <v>387</v>
      </c>
    </row>
    <row r="4" spans="1:8">
      <c r="A4" s="35">
        <v>1</v>
      </c>
      <c r="B4" s="2" t="s">
        <v>174</v>
      </c>
      <c r="C4" s="2" t="s">
        <v>287</v>
      </c>
      <c r="D4" s="2" t="s">
        <v>140</v>
      </c>
      <c r="E4" s="2" t="s">
        <v>138</v>
      </c>
      <c r="F4" s="2" t="s">
        <v>139</v>
      </c>
      <c r="G4" s="2" t="s">
        <v>337</v>
      </c>
      <c r="H4" s="56" t="s">
        <v>388</v>
      </c>
    </row>
    <row r="5" spans="1:8">
      <c r="A5" s="35">
        <v>2</v>
      </c>
      <c r="B5" s="2" t="s">
        <v>175</v>
      </c>
      <c r="C5" s="2" t="s">
        <v>296</v>
      </c>
      <c r="D5" s="2" t="s">
        <v>140</v>
      </c>
      <c r="E5" s="2" t="s">
        <v>138</v>
      </c>
      <c r="F5" s="2" t="s">
        <v>139</v>
      </c>
      <c r="G5" s="2" t="s">
        <v>355</v>
      </c>
      <c r="H5" s="56" t="s">
        <v>389</v>
      </c>
    </row>
    <row r="6" spans="1:8">
      <c r="A6" s="35">
        <v>3</v>
      </c>
      <c r="B6" s="2" t="s">
        <v>177</v>
      </c>
      <c r="C6" s="2" t="s">
        <v>314</v>
      </c>
      <c r="D6" s="2" t="s">
        <v>144</v>
      </c>
      <c r="E6" s="2" t="s">
        <v>142</v>
      </c>
      <c r="F6" s="2" t="s">
        <v>143</v>
      </c>
      <c r="G6" s="2" t="s">
        <v>347</v>
      </c>
      <c r="H6" s="56" t="s">
        <v>390</v>
      </c>
    </row>
    <row r="7" spans="1:8">
      <c r="A7" s="35">
        <v>4</v>
      </c>
      <c r="B7" s="2" t="s">
        <v>178</v>
      </c>
      <c r="C7" s="2" t="s">
        <v>292</v>
      </c>
      <c r="D7" s="2" t="s">
        <v>140</v>
      </c>
      <c r="E7" s="2" t="s">
        <v>138</v>
      </c>
      <c r="F7" s="2" t="s">
        <v>139</v>
      </c>
      <c r="G7" s="2" t="s">
        <v>344</v>
      </c>
      <c r="H7" s="56" t="s">
        <v>391</v>
      </c>
    </row>
    <row r="8" spans="1:8">
      <c r="A8" s="35">
        <v>5</v>
      </c>
      <c r="B8" s="2" t="s">
        <v>179</v>
      </c>
      <c r="C8" s="2" t="s">
        <v>313</v>
      </c>
      <c r="D8" s="2" t="s">
        <v>140</v>
      </c>
      <c r="E8" s="2" t="s">
        <v>142</v>
      </c>
      <c r="F8" s="2" t="s">
        <v>139</v>
      </c>
      <c r="G8" s="2" t="s">
        <v>342</v>
      </c>
      <c r="H8" s="56" t="s">
        <v>392</v>
      </c>
    </row>
    <row r="9" spans="1:8">
      <c r="A9" s="35">
        <v>6</v>
      </c>
      <c r="B9" s="2" t="s">
        <v>180</v>
      </c>
      <c r="C9" s="2" t="s">
        <v>321</v>
      </c>
      <c r="D9" s="2" t="s">
        <v>140</v>
      </c>
      <c r="E9" s="2" t="s">
        <v>142</v>
      </c>
      <c r="F9" s="2" t="s">
        <v>139</v>
      </c>
      <c r="G9" s="2" t="s">
        <v>356</v>
      </c>
      <c r="H9" s="56" t="s">
        <v>389</v>
      </c>
    </row>
    <row r="10" spans="1:8">
      <c r="A10" s="35">
        <v>7</v>
      </c>
      <c r="B10" s="2" t="s">
        <v>181</v>
      </c>
      <c r="C10" s="2" t="s">
        <v>294</v>
      </c>
      <c r="D10" s="2" t="s">
        <v>140</v>
      </c>
      <c r="E10" s="2" t="s">
        <v>138</v>
      </c>
      <c r="F10" s="2" t="s">
        <v>139</v>
      </c>
      <c r="G10" s="2" t="s">
        <v>346</v>
      </c>
      <c r="H10" s="56" t="s">
        <v>393</v>
      </c>
    </row>
    <row r="11" spans="1:8">
      <c r="A11" s="35">
        <v>8</v>
      </c>
      <c r="B11" s="2" t="s">
        <v>182</v>
      </c>
      <c r="C11" s="2" t="s">
        <v>327</v>
      </c>
      <c r="D11" s="2" t="s">
        <v>140</v>
      </c>
      <c r="E11" s="2" t="s">
        <v>142</v>
      </c>
      <c r="F11" s="2" t="s">
        <v>139</v>
      </c>
      <c r="G11" s="2" t="s">
        <v>367</v>
      </c>
      <c r="H11" s="56" t="s">
        <v>394</v>
      </c>
    </row>
    <row r="12" spans="1:8">
      <c r="A12" s="35">
        <v>9</v>
      </c>
      <c r="B12" s="2" t="s">
        <v>183</v>
      </c>
      <c r="C12" s="2" t="s">
        <v>309</v>
      </c>
      <c r="D12" s="2" t="s">
        <v>146</v>
      </c>
      <c r="E12" s="2" t="s">
        <v>138</v>
      </c>
      <c r="F12" s="2" t="s">
        <v>139</v>
      </c>
      <c r="G12" s="2" t="s">
        <v>378</v>
      </c>
      <c r="H12" s="56" t="s">
        <v>395</v>
      </c>
    </row>
    <row r="13" spans="1:8">
      <c r="A13" s="35">
        <v>10</v>
      </c>
      <c r="B13" s="2" t="s">
        <v>181</v>
      </c>
      <c r="C13" s="2" t="s">
        <v>329</v>
      </c>
      <c r="D13" s="2" t="s">
        <v>146</v>
      </c>
      <c r="E13" s="2" t="s">
        <v>142</v>
      </c>
      <c r="F13" s="2" t="s">
        <v>139</v>
      </c>
      <c r="G13" s="2" t="s">
        <v>375</v>
      </c>
      <c r="H13" s="56" t="s">
        <v>396</v>
      </c>
    </row>
    <row r="14" spans="1:8">
      <c r="A14" s="35">
        <v>11</v>
      </c>
      <c r="B14" s="2" t="s">
        <v>184</v>
      </c>
      <c r="C14" s="2" t="s">
        <v>323</v>
      </c>
      <c r="D14" s="2" t="s">
        <v>146</v>
      </c>
      <c r="E14" s="2" t="s">
        <v>142</v>
      </c>
      <c r="F14" s="2" t="s">
        <v>139</v>
      </c>
      <c r="G14" s="2" t="s">
        <v>360</v>
      </c>
      <c r="H14" s="56" t="s">
        <v>397</v>
      </c>
    </row>
    <row r="15" spans="1:8">
      <c r="A15" s="35">
        <v>12</v>
      </c>
      <c r="B15" s="2" t="s">
        <v>185</v>
      </c>
      <c r="C15" s="2" t="s">
        <v>311</v>
      </c>
      <c r="D15" s="2" t="s">
        <v>146</v>
      </c>
      <c r="E15" s="2" t="s">
        <v>138</v>
      </c>
      <c r="F15" s="2" t="s">
        <v>139</v>
      </c>
      <c r="G15" s="2" t="s">
        <v>386</v>
      </c>
      <c r="H15" s="56" t="s">
        <v>398</v>
      </c>
    </row>
    <row r="16" spans="1:8">
      <c r="A16" s="35">
        <v>13</v>
      </c>
      <c r="B16" s="2" t="s">
        <v>186</v>
      </c>
      <c r="C16" s="2" t="s">
        <v>307</v>
      </c>
      <c r="D16" s="2" t="s">
        <v>146</v>
      </c>
      <c r="E16" s="2" t="s">
        <v>138</v>
      </c>
      <c r="F16" s="2" t="s">
        <v>139</v>
      </c>
      <c r="G16" s="2" t="s">
        <v>374</v>
      </c>
      <c r="H16" s="56" t="s">
        <v>398</v>
      </c>
    </row>
    <row r="17" spans="1:8">
      <c r="A17" s="35">
        <v>14</v>
      </c>
      <c r="B17" s="2" t="s">
        <v>187</v>
      </c>
      <c r="C17" s="2" t="s">
        <v>335</v>
      </c>
      <c r="D17" s="2" t="s">
        <v>149</v>
      </c>
      <c r="E17" s="2" t="s">
        <v>142</v>
      </c>
      <c r="F17" s="2" t="s">
        <v>148</v>
      </c>
      <c r="G17" s="2" t="s">
        <v>384</v>
      </c>
      <c r="H17" s="56" t="s">
        <v>399</v>
      </c>
    </row>
    <row r="18" spans="1:8">
      <c r="A18" s="35">
        <v>15</v>
      </c>
      <c r="B18" s="2" t="s">
        <v>188</v>
      </c>
      <c r="C18" s="2" t="s">
        <v>306</v>
      </c>
      <c r="D18" s="2" t="s">
        <v>149</v>
      </c>
      <c r="E18" s="2" t="s">
        <v>138</v>
      </c>
      <c r="F18" s="2" t="s">
        <v>148</v>
      </c>
      <c r="G18" s="2" t="s">
        <v>373</v>
      </c>
      <c r="H18" s="56" t="s">
        <v>400</v>
      </c>
    </row>
    <row r="19" spans="1:8">
      <c r="A19" s="35">
        <v>16</v>
      </c>
      <c r="B19" s="2" t="s">
        <v>178</v>
      </c>
      <c r="C19" s="2" t="s">
        <v>312</v>
      </c>
      <c r="D19" s="2" t="s">
        <v>149</v>
      </c>
      <c r="E19" s="2" t="s">
        <v>142</v>
      </c>
      <c r="F19" s="2" t="s">
        <v>148</v>
      </c>
      <c r="G19" s="2" t="s">
        <v>341</v>
      </c>
      <c r="H19" s="56" t="s">
        <v>390</v>
      </c>
    </row>
    <row r="20" spans="1:8">
      <c r="A20" s="35">
        <v>17</v>
      </c>
      <c r="B20" s="2" t="s">
        <v>189</v>
      </c>
      <c r="C20" s="2" t="s">
        <v>331</v>
      </c>
      <c r="D20" s="2" t="s">
        <v>149</v>
      </c>
      <c r="E20" s="2" t="s">
        <v>142</v>
      </c>
      <c r="F20" s="2" t="s">
        <v>148</v>
      </c>
      <c r="G20" s="2" t="s">
        <v>379</v>
      </c>
      <c r="H20" s="56" t="s">
        <v>401</v>
      </c>
    </row>
    <row r="21" spans="1:8">
      <c r="A21" s="35">
        <v>18</v>
      </c>
      <c r="B21" s="2" t="s">
        <v>190</v>
      </c>
      <c r="C21" s="2" t="s">
        <v>333</v>
      </c>
      <c r="D21" s="2" t="s">
        <v>149</v>
      </c>
      <c r="E21" s="2" t="s">
        <v>142</v>
      </c>
      <c r="F21" s="2" t="s">
        <v>148</v>
      </c>
      <c r="G21" s="2" t="s">
        <v>381</v>
      </c>
      <c r="H21" s="56" t="s">
        <v>399</v>
      </c>
    </row>
    <row r="22" spans="1:8">
      <c r="A22" s="35">
        <v>19</v>
      </c>
      <c r="B22" s="2" t="s">
        <v>191</v>
      </c>
      <c r="C22" s="2" t="s">
        <v>302</v>
      </c>
      <c r="D22" s="2" t="s">
        <v>151</v>
      </c>
      <c r="E22" s="2" t="s">
        <v>138</v>
      </c>
      <c r="F22" s="2" t="s">
        <v>139</v>
      </c>
      <c r="G22" s="2" t="s">
        <v>368</v>
      </c>
      <c r="H22" s="56" t="s">
        <v>398</v>
      </c>
    </row>
    <row r="23" spans="1:8">
      <c r="A23" s="35">
        <v>20</v>
      </c>
      <c r="B23" s="2" t="s">
        <v>192</v>
      </c>
      <c r="C23" s="2" t="s">
        <v>315</v>
      </c>
      <c r="D23" s="2" t="s">
        <v>151</v>
      </c>
      <c r="E23" s="2" t="s">
        <v>142</v>
      </c>
      <c r="F23" s="2" t="s">
        <v>139</v>
      </c>
      <c r="G23" s="2" t="s">
        <v>349</v>
      </c>
      <c r="H23" s="56" t="s">
        <v>402</v>
      </c>
    </row>
    <row r="24" spans="1:8">
      <c r="A24" s="35">
        <v>21</v>
      </c>
      <c r="B24" s="2" t="s">
        <v>193</v>
      </c>
      <c r="C24" s="2" t="s">
        <v>328</v>
      </c>
      <c r="D24" s="2" t="s">
        <v>151</v>
      </c>
      <c r="E24" s="2" t="s">
        <v>142</v>
      </c>
      <c r="F24" s="2" t="s">
        <v>139</v>
      </c>
      <c r="G24" s="2" t="s">
        <v>372</v>
      </c>
      <c r="H24" s="56" t="s">
        <v>403</v>
      </c>
    </row>
    <row r="25" spans="1:8">
      <c r="A25" s="35">
        <v>22</v>
      </c>
      <c r="B25" s="2" t="s">
        <v>194</v>
      </c>
      <c r="C25" s="2" t="s">
        <v>300</v>
      </c>
      <c r="D25" s="2" t="s">
        <v>151</v>
      </c>
      <c r="E25" s="2" t="s">
        <v>138</v>
      </c>
      <c r="F25" s="2" t="s">
        <v>139</v>
      </c>
      <c r="G25" s="2" t="s">
        <v>362</v>
      </c>
      <c r="H25" s="56" t="s">
        <v>396</v>
      </c>
    </row>
    <row r="26" spans="1:8">
      <c r="A26" s="35">
        <v>23</v>
      </c>
      <c r="B26" s="2" t="s">
        <v>195</v>
      </c>
      <c r="C26" s="2" t="s">
        <v>310</v>
      </c>
      <c r="D26" s="2" t="s">
        <v>151</v>
      </c>
      <c r="E26" s="2" t="s">
        <v>138</v>
      </c>
      <c r="F26" s="2" t="s">
        <v>139</v>
      </c>
      <c r="G26" s="2" t="s">
        <v>383</v>
      </c>
      <c r="H26" s="56" t="s">
        <v>404</v>
      </c>
    </row>
    <row r="27" spans="1:8">
      <c r="A27" s="35">
        <v>24</v>
      </c>
      <c r="B27" s="2" t="s">
        <v>196</v>
      </c>
      <c r="C27" s="2" t="s">
        <v>290</v>
      </c>
      <c r="D27" s="2" t="s">
        <v>151</v>
      </c>
      <c r="E27" s="2" t="s">
        <v>138</v>
      </c>
      <c r="F27" s="2" t="s">
        <v>139</v>
      </c>
      <c r="G27" s="2" t="s">
        <v>340</v>
      </c>
      <c r="H27" s="56" t="s">
        <v>393</v>
      </c>
    </row>
    <row r="28" spans="1:8">
      <c r="A28" s="35">
        <v>25</v>
      </c>
      <c r="B28" s="2" t="s">
        <v>181</v>
      </c>
      <c r="C28" s="2" t="s">
        <v>288</v>
      </c>
      <c r="D28" s="2" t="s">
        <v>151</v>
      </c>
      <c r="E28" s="2" t="s">
        <v>138</v>
      </c>
      <c r="F28" s="2" t="s">
        <v>139</v>
      </c>
      <c r="G28" s="2" t="s">
        <v>338</v>
      </c>
      <c r="H28" s="56" t="s">
        <v>405</v>
      </c>
    </row>
    <row r="29" spans="1:8">
      <c r="A29" s="35">
        <v>26</v>
      </c>
      <c r="B29" s="2" t="s">
        <v>174</v>
      </c>
      <c r="C29" s="2" t="s">
        <v>305</v>
      </c>
      <c r="D29" s="2" t="s">
        <v>151</v>
      </c>
      <c r="E29" s="2" t="s">
        <v>138</v>
      </c>
      <c r="F29" s="2" t="s">
        <v>139</v>
      </c>
      <c r="G29" s="2" t="s">
        <v>371</v>
      </c>
      <c r="H29" s="56" t="s">
        <v>406</v>
      </c>
    </row>
    <row r="30" spans="1:8">
      <c r="A30" s="35">
        <v>27</v>
      </c>
      <c r="B30" s="2" t="s">
        <v>197</v>
      </c>
      <c r="C30" s="2" t="s">
        <v>336</v>
      </c>
      <c r="D30" s="2" t="s">
        <v>153</v>
      </c>
      <c r="E30" s="2" t="s">
        <v>142</v>
      </c>
      <c r="F30" s="2" t="s">
        <v>148</v>
      </c>
      <c r="G30" s="2" t="s">
        <v>385</v>
      </c>
      <c r="H30" s="56" t="s">
        <v>392</v>
      </c>
    </row>
    <row r="31" spans="1:8">
      <c r="A31" s="35">
        <v>28</v>
      </c>
      <c r="B31" s="2" t="s">
        <v>186</v>
      </c>
      <c r="C31" s="2" t="s">
        <v>317</v>
      </c>
      <c r="D31" s="2" t="s">
        <v>153</v>
      </c>
      <c r="E31" s="2" t="s">
        <v>142</v>
      </c>
      <c r="F31" s="2" t="s">
        <v>148</v>
      </c>
      <c r="G31" s="2" t="s">
        <v>351</v>
      </c>
      <c r="H31" s="56" t="s">
        <v>407</v>
      </c>
    </row>
    <row r="32" spans="1:8">
      <c r="A32" s="35">
        <v>29</v>
      </c>
      <c r="B32" s="2" t="s">
        <v>181</v>
      </c>
      <c r="C32" s="2" t="s">
        <v>303</v>
      </c>
      <c r="D32" s="2" t="s">
        <v>153</v>
      </c>
      <c r="E32" s="2" t="s">
        <v>138</v>
      </c>
      <c r="F32" s="2" t="s">
        <v>148</v>
      </c>
      <c r="G32" s="2" t="s">
        <v>369</v>
      </c>
      <c r="H32" s="56" t="s">
        <v>408</v>
      </c>
    </row>
    <row r="33" spans="1:8">
      <c r="A33" s="35">
        <v>30</v>
      </c>
      <c r="B33" s="2" t="s">
        <v>198</v>
      </c>
      <c r="C33" s="2" t="s">
        <v>298</v>
      </c>
      <c r="D33" s="2" t="s">
        <v>156</v>
      </c>
      <c r="E33" s="2" t="s">
        <v>138</v>
      </c>
      <c r="F33" s="2" t="s">
        <v>155</v>
      </c>
      <c r="G33" s="2" t="s">
        <v>359</v>
      </c>
      <c r="H33" s="56" t="s">
        <v>409</v>
      </c>
    </row>
    <row r="34" spans="1:8">
      <c r="A34" s="35">
        <v>31</v>
      </c>
      <c r="B34" s="2" t="s">
        <v>197</v>
      </c>
      <c r="C34" s="2" t="s">
        <v>293</v>
      </c>
      <c r="D34" s="2" t="s">
        <v>156</v>
      </c>
      <c r="E34" s="2" t="s">
        <v>138</v>
      </c>
      <c r="F34" s="2" t="s">
        <v>155</v>
      </c>
      <c r="G34" s="2" t="s">
        <v>345</v>
      </c>
      <c r="H34" s="56" t="s">
        <v>410</v>
      </c>
    </row>
    <row r="35" spans="1:8">
      <c r="A35" s="35">
        <v>32</v>
      </c>
      <c r="B35" s="2" t="s">
        <v>195</v>
      </c>
      <c r="C35" s="2" t="s">
        <v>291</v>
      </c>
      <c r="D35" s="2" t="s">
        <v>156</v>
      </c>
      <c r="E35" s="2" t="s">
        <v>138</v>
      </c>
      <c r="F35" s="2" t="s">
        <v>155</v>
      </c>
      <c r="G35" s="2" t="s">
        <v>343</v>
      </c>
      <c r="H35" s="56" t="s">
        <v>392</v>
      </c>
    </row>
    <row r="36" spans="1:8">
      <c r="A36" s="35">
        <v>33</v>
      </c>
      <c r="B36" s="2" t="s">
        <v>199</v>
      </c>
      <c r="C36" s="2" t="s">
        <v>334</v>
      </c>
      <c r="D36" s="2" t="s">
        <v>156</v>
      </c>
      <c r="E36" s="2" t="s">
        <v>142</v>
      </c>
      <c r="F36" s="2" t="s">
        <v>155</v>
      </c>
      <c r="G36" s="2" t="s">
        <v>382</v>
      </c>
      <c r="H36" s="56" t="s">
        <v>411</v>
      </c>
    </row>
    <row r="37" spans="1:8">
      <c r="A37" s="35">
        <v>34</v>
      </c>
      <c r="B37" s="2" t="s">
        <v>193</v>
      </c>
      <c r="C37" s="2" t="s">
        <v>320</v>
      </c>
      <c r="D37" s="2" t="s">
        <v>156</v>
      </c>
      <c r="E37" s="2" t="s">
        <v>142</v>
      </c>
      <c r="F37" s="2" t="s">
        <v>155</v>
      </c>
      <c r="G37" s="2" t="s">
        <v>354</v>
      </c>
      <c r="H37" s="56" t="s">
        <v>412</v>
      </c>
    </row>
    <row r="38" spans="1:8">
      <c r="A38" s="35">
        <v>35</v>
      </c>
      <c r="B38" s="2" t="s">
        <v>200</v>
      </c>
      <c r="C38" s="2" t="s">
        <v>319</v>
      </c>
      <c r="D38" s="2" t="s">
        <v>156</v>
      </c>
      <c r="E38" s="2" t="s">
        <v>142</v>
      </c>
      <c r="F38" s="2" t="s">
        <v>155</v>
      </c>
      <c r="G38" s="2" t="s">
        <v>353</v>
      </c>
      <c r="H38" s="56" t="s">
        <v>404</v>
      </c>
    </row>
    <row r="39" spans="1:8">
      <c r="A39" s="35">
        <v>36</v>
      </c>
      <c r="B39" s="2" t="s">
        <v>193</v>
      </c>
      <c r="C39" s="2" t="s">
        <v>318</v>
      </c>
      <c r="D39" s="2" t="s">
        <v>156</v>
      </c>
      <c r="E39" s="2" t="s">
        <v>142</v>
      </c>
      <c r="F39" s="2" t="s">
        <v>155</v>
      </c>
      <c r="G39" s="2" t="s">
        <v>352</v>
      </c>
      <c r="H39" s="56" t="s">
        <v>391</v>
      </c>
    </row>
    <row r="40" spans="1:8">
      <c r="A40" s="35">
        <v>37</v>
      </c>
      <c r="B40" s="2" t="s">
        <v>201</v>
      </c>
      <c r="C40" s="2" t="s">
        <v>322</v>
      </c>
      <c r="D40" s="2" t="s">
        <v>156</v>
      </c>
      <c r="E40" s="2" t="s">
        <v>142</v>
      </c>
      <c r="F40" s="2" t="s">
        <v>155</v>
      </c>
      <c r="G40" s="2" t="s">
        <v>357</v>
      </c>
      <c r="H40" s="56" t="s">
        <v>397</v>
      </c>
    </row>
    <row r="41" spans="1:8">
      <c r="A41" s="35">
        <v>38</v>
      </c>
      <c r="B41" s="2" t="s">
        <v>174</v>
      </c>
      <c r="C41" s="2" t="s">
        <v>316</v>
      </c>
      <c r="D41" s="2" t="s">
        <v>156</v>
      </c>
      <c r="E41" s="2" t="s">
        <v>142</v>
      </c>
      <c r="F41" s="2" t="s">
        <v>155</v>
      </c>
      <c r="G41" s="2" t="s">
        <v>350</v>
      </c>
      <c r="H41" s="56" t="s">
        <v>413</v>
      </c>
    </row>
    <row r="42" spans="1:8">
      <c r="A42" s="35">
        <v>39</v>
      </c>
      <c r="B42" s="2" t="s">
        <v>196</v>
      </c>
      <c r="C42" s="2" t="s">
        <v>332</v>
      </c>
      <c r="D42" s="2" t="s">
        <v>159</v>
      </c>
      <c r="E42" s="2" t="s">
        <v>142</v>
      </c>
      <c r="F42" s="2" t="s">
        <v>158</v>
      </c>
      <c r="G42" s="2" t="s">
        <v>380</v>
      </c>
      <c r="H42" s="56" t="s">
        <v>414</v>
      </c>
    </row>
    <row r="43" spans="1:8">
      <c r="A43" s="35">
        <v>40</v>
      </c>
      <c r="B43" s="2" t="s">
        <v>195</v>
      </c>
      <c r="C43" s="2" t="s">
        <v>326</v>
      </c>
      <c r="D43" s="2" t="s">
        <v>159</v>
      </c>
      <c r="E43" s="2" t="s">
        <v>142</v>
      </c>
      <c r="F43" s="2" t="s">
        <v>158</v>
      </c>
      <c r="G43" s="2" t="s">
        <v>365</v>
      </c>
      <c r="H43" s="56" t="s">
        <v>415</v>
      </c>
    </row>
    <row r="44" spans="1:8">
      <c r="A44" s="35">
        <v>41</v>
      </c>
      <c r="B44" s="2" t="s">
        <v>202</v>
      </c>
      <c r="C44" s="2" t="s">
        <v>299</v>
      </c>
      <c r="D44" s="2" t="s">
        <v>159</v>
      </c>
      <c r="E44" s="2" t="s">
        <v>138</v>
      </c>
      <c r="F44" s="2" t="s">
        <v>158</v>
      </c>
      <c r="G44" s="2" t="s">
        <v>361</v>
      </c>
      <c r="H44" s="56" t="s">
        <v>416</v>
      </c>
    </row>
    <row r="45" spans="1:8">
      <c r="A45" s="35">
        <v>42</v>
      </c>
      <c r="B45" s="2" t="s">
        <v>203</v>
      </c>
      <c r="C45" s="2" t="s">
        <v>295</v>
      </c>
      <c r="D45" s="2" t="s">
        <v>161</v>
      </c>
      <c r="E45" s="2" t="s">
        <v>138</v>
      </c>
      <c r="F45" s="2" t="s">
        <v>158</v>
      </c>
      <c r="G45" s="2" t="s">
        <v>348</v>
      </c>
      <c r="H45" s="56" t="s">
        <v>417</v>
      </c>
    </row>
    <row r="46" spans="1:8">
      <c r="A46" s="35">
        <v>43</v>
      </c>
      <c r="B46" s="2" t="s">
        <v>196</v>
      </c>
      <c r="C46" s="2" t="s">
        <v>289</v>
      </c>
      <c r="D46" s="2" t="s">
        <v>161</v>
      </c>
      <c r="E46" s="2" t="s">
        <v>138</v>
      </c>
      <c r="F46" s="2" t="s">
        <v>158</v>
      </c>
      <c r="G46" s="2" t="s">
        <v>339</v>
      </c>
      <c r="H46" s="56" t="s">
        <v>418</v>
      </c>
    </row>
    <row r="47" spans="1:8">
      <c r="A47" s="35">
        <v>44</v>
      </c>
      <c r="B47" s="2" t="s">
        <v>202</v>
      </c>
      <c r="C47" s="2" t="s">
        <v>297</v>
      </c>
      <c r="D47" s="2" t="s">
        <v>161</v>
      </c>
      <c r="E47" s="2" t="s">
        <v>138</v>
      </c>
      <c r="F47" s="2" t="s">
        <v>158</v>
      </c>
      <c r="G47" s="2" t="s">
        <v>358</v>
      </c>
      <c r="H47" s="56" t="s">
        <v>400</v>
      </c>
    </row>
    <row r="48" spans="1:8">
      <c r="A48" s="35">
        <v>45</v>
      </c>
      <c r="B48" s="2" t="s">
        <v>204</v>
      </c>
      <c r="C48" s="2" t="s">
        <v>301</v>
      </c>
      <c r="D48" s="2" t="s">
        <v>164</v>
      </c>
      <c r="E48" s="2" t="s">
        <v>138</v>
      </c>
      <c r="F48" s="2" t="s">
        <v>163</v>
      </c>
      <c r="G48" s="2" t="s">
        <v>366</v>
      </c>
      <c r="H48" s="56" t="s">
        <v>418</v>
      </c>
    </row>
    <row r="49" spans="1:8">
      <c r="A49" s="35">
        <v>46</v>
      </c>
      <c r="B49" s="2" t="s">
        <v>195</v>
      </c>
      <c r="C49" s="2" t="s">
        <v>325</v>
      </c>
      <c r="D49" s="2" t="s">
        <v>164</v>
      </c>
      <c r="E49" s="2" t="s">
        <v>142</v>
      </c>
      <c r="F49" s="2" t="s">
        <v>163</v>
      </c>
      <c r="G49" s="2" t="s">
        <v>364</v>
      </c>
      <c r="H49" s="56" t="s">
        <v>419</v>
      </c>
    </row>
    <row r="50" spans="1:8">
      <c r="A50" s="35">
        <v>47</v>
      </c>
      <c r="B50" s="2" t="s">
        <v>195</v>
      </c>
      <c r="C50" s="2" t="s">
        <v>304</v>
      </c>
      <c r="D50" s="2" t="s">
        <v>164</v>
      </c>
      <c r="E50" s="2" t="s">
        <v>138</v>
      </c>
      <c r="F50" s="2" t="s">
        <v>163</v>
      </c>
      <c r="G50" s="2" t="s">
        <v>370</v>
      </c>
      <c r="H50" s="56" t="s">
        <v>420</v>
      </c>
    </row>
    <row r="51" spans="1:8">
      <c r="A51" s="35">
        <v>48</v>
      </c>
      <c r="B51" s="2" t="s">
        <v>177</v>
      </c>
      <c r="C51" s="2" t="s">
        <v>308</v>
      </c>
      <c r="D51" s="2" t="s">
        <v>167</v>
      </c>
      <c r="E51" s="2" t="s">
        <v>138</v>
      </c>
      <c r="F51" s="2" t="s">
        <v>166</v>
      </c>
      <c r="G51" s="2" t="s">
        <v>377</v>
      </c>
      <c r="H51" s="56" t="s">
        <v>388</v>
      </c>
    </row>
    <row r="52" spans="1:8">
      <c r="A52" s="35">
        <v>49</v>
      </c>
      <c r="B52" s="2" t="s">
        <v>205</v>
      </c>
      <c r="C52" s="2" t="s">
        <v>324</v>
      </c>
      <c r="D52" s="2" t="s">
        <v>167</v>
      </c>
      <c r="E52" s="2" t="s">
        <v>142</v>
      </c>
      <c r="F52" s="2" t="s">
        <v>166</v>
      </c>
      <c r="G52" s="2" t="s">
        <v>363</v>
      </c>
      <c r="H52" s="56" t="s">
        <v>421</v>
      </c>
    </row>
    <row r="53" spans="1:8">
      <c r="A53" s="35">
        <v>50</v>
      </c>
      <c r="B53" s="2" t="s">
        <v>206</v>
      </c>
      <c r="C53" s="2" t="s">
        <v>330</v>
      </c>
      <c r="D53" s="2" t="s">
        <v>144</v>
      </c>
      <c r="E53" s="2" t="s">
        <v>142</v>
      </c>
      <c r="F53" s="2" t="s">
        <v>143</v>
      </c>
      <c r="G53" s="2" t="s">
        <v>376</v>
      </c>
      <c r="H53" s="56" t="s">
        <v>422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9" tint="-0.499984740745262"/>
  </sheetPr>
  <dimension ref="A1:S51"/>
  <sheetViews>
    <sheetView workbookViewId="0">
      <pane xSplit="1" ySplit="1" topLeftCell="B2" activePane="bottomRight" state="frozen"/>
      <selection pane="topRight" activeCell="B1" sqref="B1"/>
      <selection pane="bottomLeft" activeCell="A2" sqref="A2"/>
      <selection pane="bottomRight" activeCell="M4" sqref="M4"/>
    </sheetView>
  </sheetViews>
  <sheetFormatPr defaultRowHeight="1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2" style="25" bestFit="1" customWidth="1"/>
    <col min="8" max="8" width="13.42578125" customWidth="1"/>
    <col min="9" max="9" width="9.140625" customWidth="1"/>
    <col min="10" max="10" width="12.85546875" bestFit="1" customWidth="1"/>
    <col min="11" max="11" width="18.8554687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s>
  <sheetData>
    <row r="1" spans="1:19" s="1" customFormat="1">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c r="A2" s="35">
        <v>1</v>
      </c>
      <c r="B2" s="3" t="str">
        <f>UPPER(CONCATENATE($C2,$D2," ",$E2," ",$F2))</f>
        <v>MS.ANNIE  ABBOTT</v>
      </c>
      <c r="C2" s="3" t="s">
        <v>6</v>
      </c>
      <c r="D2" s="3" t="s">
        <v>7</v>
      </c>
      <c r="E2" s="3"/>
      <c r="F2" s="3" t="s">
        <v>8</v>
      </c>
      <c r="G2" s="57">
        <v>35699</v>
      </c>
      <c r="H2" s="3" t="s">
        <v>9</v>
      </c>
      <c r="I2" s="3" t="s">
        <v>138</v>
      </c>
      <c r="J2" s="4" t="s">
        <v>141</v>
      </c>
      <c r="K2" s="4" t="str">
        <f>HLOOKUP($J2,LOCATION!$A$2:$M$3,2,FALSE)</f>
        <v>USA</v>
      </c>
      <c r="L2" s="46" t="str">
        <f>INDEX(LOCATION!$A$1:$M$3,1,MATCH($K2,LOCATION!$A$3:$M$3,0))</f>
        <v>English</v>
      </c>
      <c r="M2" s="4" t="str">
        <f>LOWER(IF($L2="ENGLISH",CONCATENATE($F2,".",$D2,"@XYZ.ORG"),CONCATENATE($F2,".",$D2,"@XYZ.COM")))</f>
        <v>abbott.annie@xyz.org</v>
      </c>
      <c r="N2" s="34">
        <v>94</v>
      </c>
      <c r="O2" s="3" t="s">
        <v>209</v>
      </c>
      <c r="P2" s="3" t="s">
        <v>210</v>
      </c>
      <c r="Q2" s="2" t="str">
        <f>INDEX(SPORT!$A$1:$B$33,MATCH($R2,SPORT!$B$1:$B$33,0),1)</f>
        <v>INDOOR</v>
      </c>
      <c r="R2" s="3" t="s">
        <v>174</v>
      </c>
      <c r="S2" s="58">
        <v>80727</v>
      </c>
    </row>
    <row r="3" spans="1:19">
      <c r="A3" s="35">
        <v>2</v>
      </c>
      <c r="B3" s="3" t="str">
        <f t="shared" ref="B3:B51" si="0">UPPER(CONCATENATE($C3,$D3," ",$E3," ",$F3))</f>
        <v>MS.AURELIE  LIESUCHKE</v>
      </c>
      <c r="C3" s="2" t="s">
        <v>6</v>
      </c>
      <c r="D3" s="2" t="s">
        <v>10</v>
      </c>
      <c r="E3" s="2"/>
      <c r="F3" s="2" t="s">
        <v>11</v>
      </c>
      <c r="G3" s="57">
        <v>33641</v>
      </c>
      <c r="H3" s="2" t="s">
        <v>12</v>
      </c>
      <c r="I3" s="2" t="s">
        <v>138</v>
      </c>
      <c r="J3" s="4" t="s">
        <v>141</v>
      </c>
      <c r="K3" s="4" t="str">
        <f>HLOOKUP($J3,LOCATION!$A$2:$M$3,2,FALSE)</f>
        <v>USA</v>
      </c>
      <c r="L3" s="46" t="str">
        <f>INDEX(LOCATION!$A$1:$M$3,1,MATCH($K3,LOCATION!$A$3:$M$3,0))</f>
        <v>English</v>
      </c>
      <c r="M3" s="4" t="str">
        <f t="shared" ref="M3:M51" si="1">LOWER(IF($L3="ENGLISH",CONCATENATE($F3,".",$D3,"@XYZ.ORG"),CONCATENATE($F3,".",$D3,"@XYZ.COM")))</f>
        <v>liesuchke.aurelie@xyz.org</v>
      </c>
      <c r="N3" s="34">
        <v>84.2</v>
      </c>
      <c r="O3" s="2" t="s">
        <v>211</v>
      </c>
      <c r="P3" s="2" t="s">
        <v>212</v>
      </c>
      <c r="Q3" s="2" t="str">
        <f>INDEX(SPORT!$A$1:$B$33,MATCH($R3,SPORT!$B$1:$B$33,0),1)</f>
        <v>INDOOR</v>
      </c>
      <c r="R3" s="2" t="s">
        <v>175</v>
      </c>
      <c r="S3" s="58">
        <v>87471</v>
      </c>
    </row>
    <row r="4" spans="1:19">
      <c r="A4" s="35">
        <v>3</v>
      </c>
      <c r="B4" s="3" t="str">
        <f t="shared" si="0"/>
        <v>SR.TOMAS FERREIRA FILHO</v>
      </c>
      <c r="C4" s="2" t="s">
        <v>13</v>
      </c>
      <c r="D4" s="2" t="s">
        <v>14</v>
      </c>
      <c r="E4" s="2" t="s">
        <v>15</v>
      </c>
      <c r="F4" s="2" t="s">
        <v>16</v>
      </c>
      <c r="G4" s="57">
        <v>25394</v>
      </c>
      <c r="H4" s="2" t="s">
        <v>17</v>
      </c>
      <c r="I4" s="2" t="s">
        <v>142</v>
      </c>
      <c r="J4" s="4" t="s">
        <v>145</v>
      </c>
      <c r="K4" s="4" t="str">
        <f>HLOOKUP($J4,LOCATION!$A$2:$M$3,2,FALSE)</f>
        <v>BRAZIL</v>
      </c>
      <c r="L4" s="46" t="str">
        <f>INDEX(LOCATION!$A$1:$M$3,1,MATCH($K4,LOCATION!$A$3:$M$3,0))</f>
        <v>Portuguese</v>
      </c>
      <c r="M4" s="4" t="str">
        <f t="shared" si="1"/>
        <v>filho.tomas@xyz.com</v>
      </c>
      <c r="N4" s="34">
        <v>52.9</v>
      </c>
      <c r="O4" s="2" t="s">
        <v>213</v>
      </c>
      <c r="P4" s="2" t="s">
        <v>210</v>
      </c>
      <c r="Q4" s="2" t="str">
        <f>INDEX(SPORT!$A$1:$B$33,MATCH($R4,SPORT!$B$1:$B$33,0),1)</f>
        <v>OUTDOOR</v>
      </c>
      <c r="R4" s="2" t="s">
        <v>177</v>
      </c>
      <c r="S4" s="58">
        <v>64724</v>
      </c>
    </row>
    <row r="5" spans="1:19">
      <c r="A5" s="35">
        <v>4</v>
      </c>
      <c r="B5" s="3" t="str">
        <f t="shared" si="0"/>
        <v>MS.DARBY  CRUICKSHANK</v>
      </c>
      <c r="C5" s="2" t="s">
        <v>6</v>
      </c>
      <c r="D5" s="2" t="s">
        <v>18</v>
      </c>
      <c r="E5" s="2"/>
      <c r="F5" s="2" t="s">
        <v>19</v>
      </c>
      <c r="G5" s="57">
        <v>27532</v>
      </c>
      <c r="H5" s="2" t="s">
        <v>20</v>
      </c>
      <c r="I5" s="2" t="s">
        <v>138</v>
      </c>
      <c r="J5" s="4" t="s">
        <v>141</v>
      </c>
      <c r="K5" s="4" t="str">
        <f>HLOOKUP($J5,LOCATION!$A$2:$M$3,2,FALSE)</f>
        <v>USA</v>
      </c>
      <c r="L5" s="46" t="str">
        <f>INDEX(LOCATION!$A$1:$M$3,1,MATCH($K5,LOCATION!$A$3:$M$3,0))</f>
        <v>English</v>
      </c>
      <c r="M5" s="4" t="str">
        <f t="shared" si="1"/>
        <v>cruickshank.darby@xyz.org</v>
      </c>
      <c r="N5" s="34">
        <v>48.9</v>
      </c>
      <c r="O5" s="2" t="s">
        <v>209</v>
      </c>
      <c r="P5" s="2" t="s">
        <v>212</v>
      </c>
      <c r="Q5" s="2" t="str">
        <f>INDEX(SPORT!$A$1:$B$33,MATCH($R5,SPORT!$B$1:$B$33,0),1)</f>
        <v>OUTDOOR</v>
      </c>
      <c r="R5" s="2" t="s">
        <v>178</v>
      </c>
      <c r="S5" s="58">
        <v>110823</v>
      </c>
    </row>
    <row r="6" spans="1:19">
      <c r="A6" s="35">
        <v>5</v>
      </c>
      <c r="B6" s="3" t="str">
        <f t="shared" si="0"/>
        <v>DR.JAYDON  BORER</v>
      </c>
      <c r="C6" s="2" t="s">
        <v>21</v>
      </c>
      <c r="D6" s="2" t="s">
        <v>22</v>
      </c>
      <c r="E6" s="2"/>
      <c r="F6" s="2" t="s">
        <v>23</v>
      </c>
      <c r="G6" s="57">
        <v>25706</v>
      </c>
      <c r="H6" s="2" t="s">
        <v>20</v>
      </c>
      <c r="I6" s="2" t="s">
        <v>142</v>
      </c>
      <c r="J6" s="4" t="s">
        <v>141</v>
      </c>
      <c r="K6" s="4" t="str">
        <f>HLOOKUP($J6,LOCATION!$A$2:$M$3,2,FALSE)</f>
        <v>USA</v>
      </c>
      <c r="L6" s="46" t="str">
        <f>INDEX(LOCATION!$A$1:$M$3,1,MATCH($K6,LOCATION!$A$3:$M$3,0))</f>
        <v>English</v>
      </c>
      <c r="M6" s="4" t="str">
        <f t="shared" si="1"/>
        <v>borer.jaydon@xyz.org</v>
      </c>
      <c r="N6" s="34">
        <v>84.8</v>
      </c>
      <c r="O6" s="2" t="s">
        <v>214</v>
      </c>
      <c r="P6" s="2" t="s">
        <v>215</v>
      </c>
      <c r="Q6" s="2" t="str">
        <f>INDEX(SPORT!$A$1:$B$33,MATCH($R6,SPORT!$B$1:$B$33,0),1)</f>
        <v>INDOOR</v>
      </c>
      <c r="R6" s="2" t="s">
        <v>179</v>
      </c>
      <c r="S6" s="58">
        <v>56916</v>
      </c>
    </row>
    <row r="7" spans="1:19">
      <c r="A7" s="35">
        <v>6</v>
      </c>
      <c r="B7" s="3" t="str">
        <f t="shared" si="0"/>
        <v>MR.MORIAH   LYNCH</v>
      </c>
      <c r="C7" s="2" t="s">
        <v>24</v>
      </c>
      <c r="D7" s="2" t="s">
        <v>25</v>
      </c>
      <c r="E7" s="2"/>
      <c r="F7" s="2" t="s">
        <v>26</v>
      </c>
      <c r="G7" s="57">
        <v>33944</v>
      </c>
      <c r="H7" s="2" t="s">
        <v>27</v>
      </c>
      <c r="I7" s="2" t="s">
        <v>142</v>
      </c>
      <c r="J7" s="4" t="s">
        <v>141</v>
      </c>
      <c r="K7" s="4" t="str">
        <f>HLOOKUP($J7,LOCATION!$A$2:$M$3,2,FALSE)</f>
        <v>USA</v>
      </c>
      <c r="L7" s="46" t="str">
        <f>INDEX(LOCATION!$A$1:$M$3,1,MATCH($K7,LOCATION!$A$3:$M$3,0))</f>
        <v>English</v>
      </c>
      <c r="M7" s="4" t="str">
        <f t="shared" si="1"/>
        <v>lynch.moriah @xyz.org</v>
      </c>
      <c r="N7" s="34">
        <v>83.2</v>
      </c>
      <c r="O7" s="2" t="s">
        <v>214</v>
      </c>
      <c r="P7" s="2" t="s">
        <v>212</v>
      </c>
      <c r="Q7" s="2" t="str">
        <f>INDEX(SPORT!$A$1:$B$33,MATCH($R7,SPORT!$B$1:$B$33,0),1)</f>
        <v>INDOOR</v>
      </c>
      <c r="R7" s="2" t="s">
        <v>180</v>
      </c>
      <c r="S7" s="58">
        <v>51133</v>
      </c>
    </row>
    <row r="8" spans="1:19">
      <c r="A8" s="35">
        <v>7</v>
      </c>
      <c r="B8" s="3" t="str">
        <f t="shared" si="0"/>
        <v>MS.AMIYA  EICHMANN</v>
      </c>
      <c r="C8" s="2" t="s">
        <v>6</v>
      </c>
      <c r="D8" s="2" t="s">
        <v>28</v>
      </c>
      <c r="E8" s="2"/>
      <c r="F8" s="2" t="s">
        <v>29</v>
      </c>
      <c r="G8" s="57">
        <v>36370</v>
      </c>
      <c r="H8" s="2" t="s">
        <v>30</v>
      </c>
      <c r="I8" s="2" t="s">
        <v>138</v>
      </c>
      <c r="J8" s="4" t="s">
        <v>141</v>
      </c>
      <c r="K8" s="4" t="str">
        <f>HLOOKUP($J8,LOCATION!$A$2:$M$3,2,FALSE)</f>
        <v>USA</v>
      </c>
      <c r="L8" s="46" t="str">
        <f>INDEX(LOCATION!$A$1:$M$3,1,MATCH($K8,LOCATION!$A$3:$M$3,0))</f>
        <v>English</v>
      </c>
      <c r="M8" s="4" t="str">
        <f t="shared" si="1"/>
        <v>eichmann.amiya@xyz.org</v>
      </c>
      <c r="N8" s="34">
        <v>61.1</v>
      </c>
      <c r="O8" s="2" t="s">
        <v>214</v>
      </c>
      <c r="P8" s="2" t="s">
        <v>215</v>
      </c>
      <c r="Q8" s="2" t="str">
        <f>INDEX(SPORT!$A$1:$B$33,MATCH($R8,SPORT!$B$1:$B$33,0),1)</f>
        <v>OUTDOOR</v>
      </c>
      <c r="R8" s="2" t="s">
        <v>181</v>
      </c>
      <c r="S8" s="58">
        <v>65465</v>
      </c>
    </row>
    <row r="9" spans="1:19">
      <c r="A9" s="35">
        <v>8</v>
      </c>
      <c r="B9" s="3" t="str">
        <f t="shared" si="0"/>
        <v>MR.PIERCE  RAU</v>
      </c>
      <c r="C9" s="2" t="s">
        <v>24</v>
      </c>
      <c r="D9" s="2" t="s">
        <v>31</v>
      </c>
      <c r="E9" s="2"/>
      <c r="F9" s="2" t="s">
        <v>32</v>
      </c>
      <c r="G9" s="57">
        <v>23141</v>
      </c>
      <c r="H9" s="2" t="s">
        <v>20</v>
      </c>
      <c r="I9" s="2" t="s">
        <v>142</v>
      </c>
      <c r="J9" s="4" t="s">
        <v>141</v>
      </c>
      <c r="K9" s="4" t="str">
        <f>HLOOKUP($J9,LOCATION!$A$2:$M$3,2,FALSE)</f>
        <v>USA</v>
      </c>
      <c r="L9" s="46" t="str">
        <f>INDEX(LOCATION!$A$1:$M$3,1,MATCH($K9,LOCATION!$A$3:$M$3,0))</f>
        <v>English</v>
      </c>
      <c r="M9" s="4" t="str">
        <f t="shared" si="1"/>
        <v>rau.pierce@xyz.org</v>
      </c>
      <c r="N9" s="34">
        <v>105.7</v>
      </c>
      <c r="O9" s="2" t="s">
        <v>213</v>
      </c>
      <c r="P9" s="2" t="s">
        <v>216</v>
      </c>
      <c r="Q9" s="2" t="str">
        <f>INDEX(SPORT!$A$1:$B$33,MATCH($R9,SPORT!$B$1:$B$33,0),1)</f>
        <v>INDOOR</v>
      </c>
      <c r="R9" s="2" t="s">
        <v>182</v>
      </c>
      <c r="S9" s="58">
        <v>109885</v>
      </c>
    </row>
    <row r="10" spans="1:19">
      <c r="A10" s="35">
        <v>9</v>
      </c>
      <c r="B10" s="3" t="str">
        <f t="shared" si="0"/>
        <v>MS.AMELIA  STEVENS</v>
      </c>
      <c r="C10" s="2" t="s">
        <v>6</v>
      </c>
      <c r="D10" s="2" t="s">
        <v>33</v>
      </c>
      <c r="E10" s="2"/>
      <c r="F10" s="2" t="s">
        <v>34</v>
      </c>
      <c r="G10" s="57">
        <v>25965</v>
      </c>
      <c r="H10" s="2" t="s">
        <v>12</v>
      </c>
      <c r="I10" s="2" t="s">
        <v>138</v>
      </c>
      <c r="J10" s="4" t="s">
        <v>147</v>
      </c>
      <c r="K10" s="4" t="str">
        <f>HLOOKUP($J10,LOCATION!$A$2:$M$3,2,FALSE)</f>
        <v>UK</v>
      </c>
      <c r="L10" s="46" t="str">
        <f>INDEX(LOCATION!$A$1:$M$3,1,MATCH($K10,LOCATION!$A$3:$M$3,0))</f>
        <v>English</v>
      </c>
      <c r="M10" s="4" t="str">
        <f t="shared" si="1"/>
        <v>stevens.amelia@xyz.org</v>
      </c>
      <c r="N10" s="34">
        <v>65.3</v>
      </c>
      <c r="O10" s="2" t="s">
        <v>214</v>
      </c>
      <c r="P10" s="2" t="s">
        <v>216</v>
      </c>
      <c r="Q10" s="2" t="str">
        <f>INDEX(SPORT!$A$1:$B$33,MATCH($R10,SPORT!$B$1:$B$33,0),1)</f>
        <v>INDOOR</v>
      </c>
      <c r="R10" s="2" t="s">
        <v>183</v>
      </c>
      <c r="S10" s="58">
        <v>60061</v>
      </c>
    </row>
    <row r="11" spans="1:19">
      <c r="A11" s="35">
        <v>10</v>
      </c>
      <c r="B11" s="3" t="str">
        <f t="shared" si="0"/>
        <v>MR.TOBY  SIMPSON</v>
      </c>
      <c r="C11" s="2" t="s">
        <v>24</v>
      </c>
      <c r="D11" s="2" t="s">
        <v>35</v>
      </c>
      <c r="E11" s="2"/>
      <c r="F11" s="2" t="s">
        <v>36</v>
      </c>
      <c r="G11" s="57">
        <v>23732</v>
      </c>
      <c r="H11" s="2" t="s">
        <v>27</v>
      </c>
      <c r="I11" s="2" t="s">
        <v>142</v>
      </c>
      <c r="J11" s="4" t="s">
        <v>147</v>
      </c>
      <c r="K11" s="4" t="str">
        <f>HLOOKUP($J11,LOCATION!$A$2:$M$3,2,FALSE)</f>
        <v>UK</v>
      </c>
      <c r="L11" s="46" t="str">
        <f>INDEX(LOCATION!$A$1:$M$3,1,MATCH($K11,LOCATION!$A$3:$M$3,0))</f>
        <v>English</v>
      </c>
      <c r="M11" s="4" t="str">
        <f t="shared" si="1"/>
        <v>simpson.toby@xyz.org</v>
      </c>
      <c r="N11" s="34">
        <v>62.9</v>
      </c>
      <c r="O11" s="2" t="s">
        <v>213</v>
      </c>
      <c r="P11" s="2" t="s">
        <v>217</v>
      </c>
      <c r="Q11" s="2" t="str">
        <f>INDEX(SPORT!$A$1:$B$33,MATCH($R11,SPORT!$B$1:$B$33,0),1)</f>
        <v>OUTDOOR</v>
      </c>
      <c r="R11" s="2" t="s">
        <v>181</v>
      </c>
      <c r="S11" s="58">
        <v>32758</v>
      </c>
    </row>
    <row r="12" spans="1:19">
      <c r="A12" s="35">
        <v>11</v>
      </c>
      <c r="B12" s="3" t="str">
        <f t="shared" si="0"/>
        <v>SIRETHAN  MURPHY</v>
      </c>
      <c r="C12" s="2" t="s">
        <v>37</v>
      </c>
      <c r="D12" s="2" t="s">
        <v>38</v>
      </c>
      <c r="E12" s="2"/>
      <c r="F12" s="2" t="s">
        <v>39</v>
      </c>
      <c r="G12" s="57">
        <v>31733</v>
      </c>
      <c r="H12" s="2" t="s">
        <v>40</v>
      </c>
      <c r="I12" s="2" t="s">
        <v>142</v>
      </c>
      <c r="J12" s="4" t="s">
        <v>147</v>
      </c>
      <c r="K12" s="4" t="str">
        <f>HLOOKUP($J12,LOCATION!$A$2:$M$3,2,FALSE)</f>
        <v>UK</v>
      </c>
      <c r="L12" s="46" t="str">
        <f>INDEX(LOCATION!$A$1:$M$3,1,MATCH($K12,LOCATION!$A$3:$M$3,0))</f>
        <v>English</v>
      </c>
      <c r="M12" s="4" t="str">
        <f t="shared" si="1"/>
        <v>murphy.ethan@xyz.org</v>
      </c>
      <c r="N12" s="34">
        <v>104.3</v>
      </c>
      <c r="O12" s="2" t="s">
        <v>211</v>
      </c>
      <c r="P12" s="2" t="s">
        <v>217</v>
      </c>
      <c r="Q12" s="2" t="str">
        <f>INDEX(SPORT!$A$1:$B$33,MATCH($R12,SPORT!$B$1:$B$33,0),1)</f>
        <v>OUTDOOR</v>
      </c>
      <c r="R12" s="2" t="s">
        <v>184</v>
      </c>
      <c r="S12" s="58">
        <v>99613</v>
      </c>
    </row>
    <row r="13" spans="1:19">
      <c r="A13" s="35">
        <v>12</v>
      </c>
      <c r="B13" s="3" t="str">
        <f t="shared" si="0"/>
        <v>MRS.ASHLEY  WOOD</v>
      </c>
      <c r="C13" s="2" t="s">
        <v>41</v>
      </c>
      <c r="D13" s="2" t="s">
        <v>42</v>
      </c>
      <c r="E13" s="2"/>
      <c r="F13" s="2" t="s">
        <v>43</v>
      </c>
      <c r="G13" s="57">
        <v>28412</v>
      </c>
      <c r="H13" s="2" t="s">
        <v>9</v>
      </c>
      <c r="I13" s="2" t="s">
        <v>138</v>
      </c>
      <c r="J13" s="4" t="s">
        <v>147</v>
      </c>
      <c r="K13" s="4" t="str">
        <f>HLOOKUP($J13,LOCATION!$A$2:$M$3,2,FALSE)</f>
        <v>UK</v>
      </c>
      <c r="L13" s="46" t="str">
        <f>INDEX(LOCATION!$A$1:$M$3,1,MATCH($K13,LOCATION!$A$3:$M$3,0))</f>
        <v>English</v>
      </c>
      <c r="M13" s="4" t="str">
        <f t="shared" si="1"/>
        <v>wood.ashley@xyz.org</v>
      </c>
      <c r="N13" s="34">
        <v>100.7</v>
      </c>
      <c r="O13" s="2" t="s">
        <v>211</v>
      </c>
      <c r="P13" s="2" t="s">
        <v>217</v>
      </c>
      <c r="Q13" s="2" t="str">
        <f>INDEX(SPORT!$A$1:$B$33,MATCH($R13,SPORT!$B$1:$B$33,0),1)</f>
        <v>OUTDOOR</v>
      </c>
      <c r="R13" s="2" t="s">
        <v>185</v>
      </c>
      <c r="S13" s="58">
        <v>56595</v>
      </c>
    </row>
    <row r="14" spans="1:19">
      <c r="A14" s="35">
        <v>13</v>
      </c>
      <c r="B14" s="3" t="str">
        <f t="shared" si="0"/>
        <v>MS.MEGAN  SCOTT</v>
      </c>
      <c r="C14" s="2" t="s">
        <v>6</v>
      </c>
      <c r="D14" s="2" t="s">
        <v>44</v>
      </c>
      <c r="E14" s="2"/>
      <c r="F14" s="2" t="s">
        <v>45</v>
      </c>
      <c r="G14" s="57">
        <v>28168</v>
      </c>
      <c r="H14" s="2" t="s">
        <v>12</v>
      </c>
      <c r="I14" s="2" t="s">
        <v>138</v>
      </c>
      <c r="J14" s="4" t="s">
        <v>147</v>
      </c>
      <c r="K14" s="4" t="str">
        <f>HLOOKUP($J14,LOCATION!$A$2:$M$3,2,FALSE)</f>
        <v>UK</v>
      </c>
      <c r="L14" s="46" t="str">
        <f>INDEX(LOCATION!$A$1:$M$3,1,MATCH($K14,LOCATION!$A$3:$M$3,0))</f>
        <v>English</v>
      </c>
      <c r="M14" s="4" t="str">
        <f t="shared" si="1"/>
        <v>scott.megan@xyz.org</v>
      </c>
      <c r="N14" s="34">
        <v>70.900000000000006</v>
      </c>
      <c r="O14" s="2" t="s">
        <v>209</v>
      </c>
      <c r="P14" s="2" t="s">
        <v>210</v>
      </c>
      <c r="Q14" s="2" t="str">
        <f>INDEX(SPORT!$A$1:$B$33,MATCH($R14,SPORT!$B$1:$B$33,0),1)</f>
        <v>OUTDOOR</v>
      </c>
      <c r="R14" s="2" t="s">
        <v>186</v>
      </c>
      <c r="S14" s="58">
        <v>117408</v>
      </c>
    </row>
    <row r="15" spans="1:19">
      <c r="A15" s="35">
        <v>14</v>
      </c>
      <c r="B15" s="3" t="str">
        <f t="shared" si="0"/>
        <v>HR.HELMUT  WEINHAE</v>
      </c>
      <c r="C15" s="2" t="s">
        <v>46</v>
      </c>
      <c r="D15" s="2" t="s">
        <v>47</v>
      </c>
      <c r="E15" s="2"/>
      <c r="F15" s="2" t="s">
        <v>48</v>
      </c>
      <c r="G15" s="57">
        <v>21788</v>
      </c>
      <c r="H15" s="2" t="s">
        <v>49</v>
      </c>
      <c r="I15" s="2" t="s">
        <v>142</v>
      </c>
      <c r="J15" s="4" t="s">
        <v>150</v>
      </c>
      <c r="K15" s="4" t="str">
        <f>HLOOKUP($J15,LOCATION!$A$2:$M$3,2,FALSE)</f>
        <v>GERMANY</v>
      </c>
      <c r="L15" s="46" t="str">
        <f>INDEX(LOCATION!$A$1:$M$3,1,MATCH($K15,LOCATION!$A$3:$M$3,0))</f>
        <v>German</v>
      </c>
      <c r="M15" s="4" t="str">
        <f t="shared" si="1"/>
        <v>weinhae.helmut@xyz.com</v>
      </c>
      <c r="N15" s="34">
        <v>68.3</v>
      </c>
      <c r="O15" s="2" t="s">
        <v>218</v>
      </c>
      <c r="P15" s="2" t="s">
        <v>216</v>
      </c>
      <c r="Q15" s="2" t="str">
        <f>INDEX(SPORT!$A$1:$B$33,MATCH($R15,SPORT!$B$1:$B$33,0),1)</f>
        <v>OUTDOOR</v>
      </c>
      <c r="R15" s="2" t="s">
        <v>187</v>
      </c>
      <c r="S15" s="58">
        <v>64862</v>
      </c>
    </row>
    <row r="16" spans="1:19">
      <c r="A16" s="35">
        <v>15</v>
      </c>
      <c r="B16" s="3" t="str">
        <f t="shared" si="0"/>
        <v>PROF.MILENA  SCHOTIN</v>
      </c>
      <c r="C16" s="2" t="s">
        <v>50</v>
      </c>
      <c r="D16" s="2" t="s">
        <v>51</v>
      </c>
      <c r="E16" s="2"/>
      <c r="F16" s="2" t="s">
        <v>52</v>
      </c>
      <c r="G16" s="57">
        <v>23804</v>
      </c>
      <c r="H16" s="2" t="s">
        <v>53</v>
      </c>
      <c r="I16" s="2" t="s">
        <v>138</v>
      </c>
      <c r="J16" s="4" t="s">
        <v>150</v>
      </c>
      <c r="K16" s="4" t="str">
        <f>HLOOKUP($J16,LOCATION!$A$2:$M$3,2,FALSE)</f>
        <v>GERMANY</v>
      </c>
      <c r="L16" s="46" t="str">
        <f>INDEX(LOCATION!$A$1:$M$3,1,MATCH($K16,LOCATION!$A$3:$M$3,0))</f>
        <v>German</v>
      </c>
      <c r="M16" s="4" t="str">
        <f t="shared" si="1"/>
        <v>schotin.milena@xyz.com</v>
      </c>
      <c r="N16" s="34">
        <v>105.3</v>
      </c>
      <c r="O16" s="2" t="s">
        <v>218</v>
      </c>
      <c r="P16" s="2" t="s">
        <v>217</v>
      </c>
      <c r="Q16" s="2" t="str">
        <f>INDEX(SPORT!$A$1:$B$33,MATCH($R16,SPORT!$B$1:$B$33,0),1)</f>
        <v>INDOOR</v>
      </c>
      <c r="R16" s="2" t="s">
        <v>188</v>
      </c>
      <c r="S16" s="58">
        <v>10241</v>
      </c>
    </row>
    <row r="17" spans="1:19">
      <c r="A17" s="35">
        <v>16</v>
      </c>
      <c r="B17" s="3" t="str">
        <f t="shared" si="0"/>
        <v>HR.LOTHAR  BIRNBAUM</v>
      </c>
      <c r="C17" s="2" t="s">
        <v>46</v>
      </c>
      <c r="D17" s="2" t="s">
        <v>54</v>
      </c>
      <c r="E17" s="2"/>
      <c r="F17" s="2" t="s">
        <v>55</v>
      </c>
      <c r="G17" s="57">
        <v>25405</v>
      </c>
      <c r="H17" s="2" t="s">
        <v>17</v>
      </c>
      <c r="I17" s="2" t="s">
        <v>142</v>
      </c>
      <c r="J17" s="4" t="s">
        <v>150</v>
      </c>
      <c r="K17" s="4" t="str">
        <f>HLOOKUP($J17,LOCATION!$A$2:$M$3,2,FALSE)</f>
        <v>GERMANY</v>
      </c>
      <c r="L17" s="46" t="str">
        <f>INDEX(LOCATION!$A$1:$M$3,1,MATCH($K17,LOCATION!$A$3:$M$3,0))</f>
        <v>German</v>
      </c>
      <c r="M17" s="4" t="str">
        <f t="shared" si="1"/>
        <v>birnbaum.lothar@xyz.com</v>
      </c>
      <c r="N17" s="34">
        <v>48.6</v>
      </c>
      <c r="O17" s="2" t="s">
        <v>214</v>
      </c>
      <c r="P17" s="2" t="s">
        <v>217</v>
      </c>
      <c r="Q17" s="2" t="str">
        <f>INDEX(SPORT!$A$1:$B$33,MATCH($R17,SPORT!$B$1:$B$33,0),1)</f>
        <v>OUTDOOR</v>
      </c>
      <c r="R17" s="2" t="s">
        <v>178</v>
      </c>
      <c r="S17" s="58">
        <v>88762</v>
      </c>
    </row>
    <row r="18" spans="1:19">
      <c r="A18" s="35">
        <v>17</v>
      </c>
      <c r="B18" s="3" t="str">
        <f t="shared" si="0"/>
        <v>HR.PIETRO  STOLZE</v>
      </c>
      <c r="C18" s="2" t="s">
        <v>46</v>
      </c>
      <c r="D18" s="2" t="s">
        <v>56</v>
      </c>
      <c r="E18" s="2"/>
      <c r="F18" s="2" t="s">
        <v>57</v>
      </c>
      <c r="G18" s="57">
        <v>26582</v>
      </c>
      <c r="H18" s="2" t="s">
        <v>9</v>
      </c>
      <c r="I18" s="2" t="s">
        <v>142</v>
      </c>
      <c r="J18" s="4" t="s">
        <v>150</v>
      </c>
      <c r="K18" s="4" t="str">
        <f>HLOOKUP($J18,LOCATION!$A$2:$M$3,2,FALSE)</f>
        <v>GERMANY</v>
      </c>
      <c r="L18" s="46" t="str">
        <f>INDEX(LOCATION!$A$1:$M$3,1,MATCH($K18,LOCATION!$A$3:$M$3,0))</f>
        <v>German</v>
      </c>
      <c r="M18" s="4" t="str">
        <f t="shared" si="1"/>
        <v>stolze.pietro@xyz.com</v>
      </c>
      <c r="N18" s="34">
        <v>105.9</v>
      </c>
      <c r="O18" s="2" t="s">
        <v>214</v>
      </c>
      <c r="P18" s="2" t="s">
        <v>210</v>
      </c>
      <c r="Q18" s="2" t="str">
        <f>INDEX(SPORT!$A$1:$B$33,MATCH($R18,SPORT!$B$1:$B$33,0),1)</f>
        <v>INDOOR</v>
      </c>
      <c r="R18" s="2" t="s">
        <v>189</v>
      </c>
      <c r="S18" s="58">
        <v>80757</v>
      </c>
    </row>
    <row r="19" spans="1:19">
      <c r="A19" s="35">
        <v>18</v>
      </c>
      <c r="B19" s="3" t="str">
        <f t="shared" si="0"/>
        <v>HR.RICHARD   TLUSTEK</v>
      </c>
      <c r="C19" s="2" t="s">
        <v>46</v>
      </c>
      <c r="D19" s="2" t="s">
        <v>58</v>
      </c>
      <c r="E19" s="2"/>
      <c r="F19" s="2" t="s">
        <v>59</v>
      </c>
      <c r="G19" s="57">
        <v>21793</v>
      </c>
      <c r="H19" s="2" t="s">
        <v>49</v>
      </c>
      <c r="I19" s="2" t="s">
        <v>142</v>
      </c>
      <c r="J19" s="4" t="s">
        <v>150</v>
      </c>
      <c r="K19" s="4" t="str">
        <f>HLOOKUP($J19,LOCATION!$A$2:$M$3,2,FALSE)</f>
        <v>GERMANY</v>
      </c>
      <c r="L19" s="46" t="str">
        <f>INDEX(LOCATION!$A$1:$M$3,1,MATCH($K19,LOCATION!$A$3:$M$3,0))</f>
        <v>German</v>
      </c>
      <c r="M19" s="4" t="str">
        <f t="shared" si="1"/>
        <v>tlustek.richard @xyz.com</v>
      </c>
      <c r="N19" s="34">
        <v>71.099999999999994</v>
      </c>
      <c r="O19" s="2" t="s">
        <v>214</v>
      </c>
      <c r="P19" s="2" t="s">
        <v>210</v>
      </c>
      <c r="Q19" s="2" t="str">
        <f>INDEX(SPORT!$A$1:$B$33,MATCH($R19,SPORT!$B$1:$B$33,0),1)</f>
        <v>OUTDOOR</v>
      </c>
      <c r="R19" s="2" t="s">
        <v>190</v>
      </c>
      <c r="S19" s="58">
        <v>88794</v>
      </c>
    </row>
    <row r="20" spans="1:19">
      <c r="A20" s="35">
        <v>19</v>
      </c>
      <c r="B20" s="3" t="str">
        <f t="shared" si="0"/>
        <v>DR.EARNESTINE  RAYNOR</v>
      </c>
      <c r="C20" s="2" t="s">
        <v>21</v>
      </c>
      <c r="D20" s="2" t="s">
        <v>60</v>
      </c>
      <c r="E20" s="2"/>
      <c r="F20" s="2" t="s">
        <v>61</v>
      </c>
      <c r="G20" s="57">
        <v>28262</v>
      </c>
      <c r="H20" s="2" t="s">
        <v>20</v>
      </c>
      <c r="I20" s="2" t="s">
        <v>138</v>
      </c>
      <c r="J20" s="4" t="s">
        <v>152</v>
      </c>
      <c r="K20" s="4" t="str">
        <f>HLOOKUP($J20,LOCATION!$A$2:$M$3,2,FALSE)</f>
        <v>AUSTRALIA</v>
      </c>
      <c r="L20" s="46" t="str">
        <f>INDEX(LOCATION!$A$1:$M$3,1,MATCH($K20,LOCATION!$A$3:$M$3,0))</f>
        <v>English</v>
      </c>
      <c r="M20" s="4" t="str">
        <f t="shared" si="1"/>
        <v>raynor.earnestine@xyz.org</v>
      </c>
      <c r="N20" s="34">
        <v>70.3</v>
      </c>
      <c r="O20" s="2" t="s">
        <v>214</v>
      </c>
      <c r="P20" s="2" t="s">
        <v>216</v>
      </c>
      <c r="Q20" s="2" t="str">
        <f>INDEX(SPORT!$A$1:$B$33,MATCH($R20,SPORT!$B$1:$B$33,0),1)</f>
        <v>INDOOR</v>
      </c>
      <c r="R20" s="2" t="s">
        <v>191</v>
      </c>
      <c r="S20" s="58">
        <v>63526</v>
      </c>
    </row>
    <row r="21" spans="1:19">
      <c r="A21" s="35">
        <v>20</v>
      </c>
      <c r="B21" s="3" t="str">
        <f t="shared" si="0"/>
        <v>MR.JASON  GAYLORD</v>
      </c>
      <c r="C21" s="2" t="s">
        <v>24</v>
      </c>
      <c r="D21" s="2" t="s">
        <v>62</v>
      </c>
      <c r="E21" s="2"/>
      <c r="F21" s="2" t="s">
        <v>63</v>
      </c>
      <c r="G21" s="57">
        <v>27767</v>
      </c>
      <c r="H21" s="2" t="s">
        <v>64</v>
      </c>
      <c r="I21" s="2" t="s">
        <v>142</v>
      </c>
      <c r="J21" s="4" t="s">
        <v>152</v>
      </c>
      <c r="K21" s="4" t="str">
        <f>HLOOKUP($J21,LOCATION!$A$2:$M$3,2,FALSE)</f>
        <v>AUSTRALIA</v>
      </c>
      <c r="L21" s="46" t="str">
        <f>INDEX(LOCATION!$A$1:$M$3,1,MATCH($K21,LOCATION!$A$3:$M$3,0))</f>
        <v>English</v>
      </c>
      <c r="M21" s="4" t="str">
        <f t="shared" si="1"/>
        <v>gaylord.jason@xyz.org</v>
      </c>
      <c r="N21" s="34">
        <v>54.7</v>
      </c>
      <c r="O21" s="2" t="s">
        <v>211</v>
      </c>
      <c r="P21" s="2" t="s">
        <v>212</v>
      </c>
      <c r="Q21" s="2" t="str">
        <f>INDEX(SPORT!$A$1:$B$33,MATCH($R21,SPORT!$B$1:$B$33,0),1)</f>
        <v>INDOOR</v>
      </c>
      <c r="R21" s="2" t="s">
        <v>192</v>
      </c>
      <c r="S21" s="58">
        <v>46352</v>
      </c>
    </row>
    <row r="22" spans="1:19">
      <c r="A22" s="35">
        <v>21</v>
      </c>
      <c r="B22" s="3" t="str">
        <f t="shared" si="0"/>
        <v>MR.KENDRICK  SAUER</v>
      </c>
      <c r="C22" s="2" t="s">
        <v>24</v>
      </c>
      <c r="D22" s="2" t="s">
        <v>65</v>
      </c>
      <c r="E22" s="2"/>
      <c r="F22" s="2" t="s">
        <v>66</v>
      </c>
      <c r="G22" s="57">
        <v>35268</v>
      </c>
      <c r="H22" s="2" t="s">
        <v>17</v>
      </c>
      <c r="I22" s="2" t="s">
        <v>142</v>
      </c>
      <c r="J22" s="4" t="s">
        <v>152</v>
      </c>
      <c r="K22" s="4" t="str">
        <f>HLOOKUP($J22,LOCATION!$A$2:$M$3,2,FALSE)</f>
        <v>AUSTRALIA</v>
      </c>
      <c r="L22" s="46" t="str">
        <f>INDEX(LOCATION!$A$1:$M$3,1,MATCH($K22,LOCATION!$A$3:$M$3,0))</f>
        <v>English</v>
      </c>
      <c r="M22" s="4" t="str">
        <f t="shared" si="1"/>
        <v>sauer.kendrick@xyz.org</v>
      </c>
      <c r="N22" s="34">
        <v>100.9</v>
      </c>
      <c r="O22" s="2" t="s">
        <v>214</v>
      </c>
      <c r="P22" s="2" t="s">
        <v>215</v>
      </c>
      <c r="Q22" s="2" t="str">
        <f>INDEX(SPORT!$A$1:$B$33,MATCH($R22,SPORT!$B$1:$B$33,0),1)</f>
        <v>OUTDOOR</v>
      </c>
      <c r="R22" s="2" t="s">
        <v>193</v>
      </c>
      <c r="S22" s="58">
        <v>106808</v>
      </c>
    </row>
    <row r="23" spans="1:19">
      <c r="A23" s="35">
        <v>22</v>
      </c>
      <c r="B23" s="3" t="str">
        <f t="shared" si="0"/>
        <v>DR.ANNABELL  OLSON</v>
      </c>
      <c r="C23" s="2" t="s">
        <v>21</v>
      </c>
      <c r="D23" s="2" t="s">
        <v>67</v>
      </c>
      <c r="E23" s="2"/>
      <c r="F23" s="2" t="s">
        <v>68</v>
      </c>
      <c r="G23" s="57">
        <v>23483</v>
      </c>
      <c r="H23" s="2" t="s">
        <v>69</v>
      </c>
      <c r="I23" s="2" t="s">
        <v>138</v>
      </c>
      <c r="J23" s="4" t="s">
        <v>152</v>
      </c>
      <c r="K23" s="4" t="str">
        <f>HLOOKUP($J23,LOCATION!$A$2:$M$3,2,FALSE)</f>
        <v>AUSTRALIA</v>
      </c>
      <c r="L23" s="46" t="str">
        <f>INDEX(LOCATION!$A$1:$M$3,1,MATCH($K23,LOCATION!$A$3:$M$3,0))</f>
        <v>English</v>
      </c>
      <c r="M23" s="4" t="str">
        <f t="shared" si="1"/>
        <v>olson.annabell@xyz.org</v>
      </c>
      <c r="N23" s="34">
        <v>84.3</v>
      </c>
      <c r="O23" s="2" t="s">
        <v>209</v>
      </c>
      <c r="P23" s="2" t="s">
        <v>216</v>
      </c>
      <c r="Q23" s="2" t="str">
        <f>INDEX(SPORT!$A$1:$B$33,MATCH($R23,SPORT!$B$1:$B$33,0),1)</f>
        <v>OUTDOOR</v>
      </c>
      <c r="R23" s="2" t="s">
        <v>194</v>
      </c>
      <c r="S23" s="58">
        <v>96468</v>
      </c>
    </row>
    <row r="24" spans="1:19">
      <c r="A24" s="35">
        <v>23</v>
      </c>
      <c r="B24" s="3" t="str">
        <f t="shared" si="0"/>
        <v>DR.JENA  UPTON</v>
      </c>
      <c r="C24" s="2" t="s">
        <v>21</v>
      </c>
      <c r="D24" s="2" t="s">
        <v>70</v>
      </c>
      <c r="E24" s="2"/>
      <c r="F24" s="2" t="s">
        <v>71</v>
      </c>
      <c r="G24" s="57">
        <v>20437</v>
      </c>
      <c r="H24" s="2" t="s">
        <v>27</v>
      </c>
      <c r="I24" s="2" t="s">
        <v>138</v>
      </c>
      <c r="J24" s="4" t="s">
        <v>152</v>
      </c>
      <c r="K24" s="4" t="str">
        <f>HLOOKUP($J24,LOCATION!$A$2:$M$3,2,FALSE)</f>
        <v>AUSTRALIA</v>
      </c>
      <c r="L24" s="46" t="str">
        <f>INDEX(LOCATION!$A$1:$M$3,1,MATCH($K24,LOCATION!$A$3:$M$3,0))</f>
        <v>English</v>
      </c>
      <c r="M24" s="4" t="str">
        <f t="shared" si="1"/>
        <v>upton.jena@xyz.org</v>
      </c>
      <c r="N24" s="34">
        <v>66.8</v>
      </c>
      <c r="O24" s="2" t="s">
        <v>214</v>
      </c>
      <c r="P24" s="2" t="s">
        <v>217</v>
      </c>
      <c r="Q24" s="2" t="str">
        <f>INDEX(SPORT!$A$1:$B$33,MATCH($R24,SPORT!$B$1:$B$33,0),1)</f>
        <v>OUTDOOR</v>
      </c>
      <c r="R24" s="2" t="s">
        <v>195</v>
      </c>
      <c r="S24" s="58">
        <v>16526</v>
      </c>
    </row>
    <row r="25" spans="1:19">
      <c r="A25" s="35">
        <v>24</v>
      </c>
      <c r="B25" s="3" t="str">
        <f t="shared" si="0"/>
        <v>DR.SHANNY  BINS</v>
      </c>
      <c r="C25" s="2" t="s">
        <v>21</v>
      </c>
      <c r="D25" s="2" t="s">
        <v>72</v>
      </c>
      <c r="E25" s="2"/>
      <c r="F25" s="2" t="s">
        <v>73</v>
      </c>
      <c r="G25" s="57">
        <v>36400</v>
      </c>
      <c r="H25" s="2" t="s">
        <v>49</v>
      </c>
      <c r="I25" s="2" t="s">
        <v>138</v>
      </c>
      <c r="J25" s="4" t="s">
        <v>152</v>
      </c>
      <c r="K25" s="4" t="str">
        <f>HLOOKUP($J25,LOCATION!$A$2:$M$3,2,FALSE)</f>
        <v>AUSTRALIA</v>
      </c>
      <c r="L25" s="46" t="str">
        <f>INDEX(LOCATION!$A$1:$M$3,1,MATCH($K25,LOCATION!$A$3:$M$3,0))</f>
        <v>English</v>
      </c>
      <c r="M25" s="4" t="str">
        <f t="shared" si="1"/>
        <v>bins.shanny@xyz.org</v>
      </c>
      <c r="N25" s="34">
        <v>59.4</v>
      </c>
      <c r="O25" s="2" t="s">
        <v>213</v>
      </c>
      <c r="P25" s="2" t="s">
        <v>215</v>
      </c>
      <c r="Q25" s="2" t="str">
        <f>INDEX(SPORT!$A$1:$B$33,MATCH($R25,SPORT!$B$1:$B$33,0),1)</f>
        <v>OUTDOOR</v>
      </c>
      <c r="R25" s="2" t="s">
        <v>196</v>
      </c>
      <c r="S25" s="58">
        <v>21891</v>
      </c>
    </row>
    <row r="26" spans="1:19">
      <c r="A26" s="35">
        <v>25</v>
      </c>
      <c r="B26" s="3" t="str">
        <f t="shared" si="0"/>
        <v>DR.TIA  ABSHIRE</v>
      </c>
      <c r="C26" s="2" t="s">
        <v>21</v>
      </c>
      <c r="D26" s="2" t="s">
        <v>74</v>
      </c>
      <c r="E26" s="2"/>
      <c r="F26" s="2" t="s">
        <v>75</v>
      </c>
      <c r="G26" s="57">
        <v>24309</v>
      </c>
      <c r="H26" s="2" t="s">
        <v>17</v>
      </c>
      <c r="I26" s="2" t="s">
        <v>138</v>
      </c>
      <c r="J26" s="4" t="s">
        <v>152</v>
      </c>
      <c r="K26" s="4" t="str">
        <f>HLOOKUP($J26,LOCATION!$A$2:$M$3,2,FALSE)</f>
        <v>AUSTRALIA</v>
      </c>
      <c r="L26" s="46" t="str">
        <f>INDEX(LOCATION!$A$1:$M$3,1,MATCH($K26,LOCATION!$A$3:$M$3,0))</f>
        <v>English</v>
      </c>
      <c r="M26" s="4" t="str">
        <f t="shared" si="1"/>
        <v>abshire.tia@xyz.org</v>
      </c>
      <c r="N26" s="34">
        <v>77.8</v>
      </c>
      <c r="O26" s="2" t="s">
        <v>213</v>
      </c>
      <c r="P26" s="2" t="s">
        <v>216</v>
      </c>
      <c r="Q26" s="2" t="str">
        <f>INDEX(SPORT!$A$1:$B$33,MATCH($R26,SPORT!$B$1:$B$33,0),1)</f>
        <v>OUTDOOR</v>
      </c>
      <c r="R26" s="2" t="s">
        <v>181</v>
      </c>
      <c r="S26" s="58">
        <v>62037</v>
      </c>
    </row>
    <row r="27" spans="1:19">
      <c r="A27" s="35">
        <v>26</v>
      </c>
      <c r="B27" s="3" t="str">
        <f t="shared" si="0"/>
        <v>MS.ISABEL  RUNOLFSDOTTIR</v>
      </c>
      <c r="C27" s="2" t="s">
        <v>6</v>
      </c>
      <c r="D27" s="2" t="s">
        <v>76</v>
      </c>
      <c r="E27" s="2"/>
      <c r="F27" s="2" t="s">
        <v>77</v>
      </c>
      <c r="G27" s="57">
        <v>28570</v>
      </c>
      <c r="H27" s="2" t="s">
        <v>69</v>
      </c>
      <c r="I27" s="2" t="s">
        <v>138</v>
      </c>
      <c r="J27" s="4" t="s">
        <v>152</v>
      </c>
      <c r="K27" s="4" t="str">
        <f>HLOOKUP($J27,LOCATION!$A$2:$M$3,2,FALSE)</f>
        <v>AUSTRALIA</v>
      </c>
      <c r="L27" s="46" t="str">
        <f>INDEX(LOCATION!$A$1:$M$3,1,MATCH($K27,LOCATION!$A$3:$M$3,0))</f>
        <v>English</v>
      </c>
      <c r="M27" s="4" t="str">
        <f t="shared" si="1"/>
        <v>runolfsdottir.isabel@xyz.org</v>
      </c>
      <c r="N27" s="34">
        <v>85.9</v>
      </c>
      <c r="O27" s="2" t="s">
        <v>214</v>
      </c>
      <c r="P27" s="2" t="s">
        <v>219</v>
      </c>
      <c r="Q27" s="2" t="str">
        <f>INDEX(SPORT!$A$1:$B$33,MATCH($R27,SPORT!$B$1:$B$33,0),1)</f>
        <v>INDOOR</v>
      </c>
      <c r="R27" s="2" t="s">
        <v>174</v>
      </c>
      <c r="S27" s="58">
        <v>89737</v>
      </c>
    </row>
    <row r="28" spans="1:19">
      <c r="A28" s="35">
        <v>27</v>
      </c>
      <c r="B28" s="3" t="str">
        <f t="shared" si="0"/>
        <v>HR.BARNEY  WESACK</v>
      </c>
      <c r="C28" s="2" t="s">
        <v>46</v>
      </c>
      <c r="D28" s="2" t="s">
        <v>78</v>
      </c>
      <c r="E28" s="2"/>
      <c r="F28" s="2" t="s">
        <v>79</v>
      </c>
      <c r="G28" s="57">
        <v>25767</v>
      </c>
      <c r="H28" s="2" t="s">
        <v>17</v>
      </c>
      <c r="I28" s="2" t="s">
        <v>142</v>
      </c>
      <c r="J28" s="4" t="s">
        <v>154</v>
      </c>
      <c r="K28" s="4" t="str">
        <f>HLOOKUP($J28,LOCATION!$A$2:$M$3,2,FALSE)</f>
        <v>AUSTRIA</v>
      </c>
      <c r="L28" s="46" t="str">
        <f>INDEX(LOCATION!$A$1:$M$3,1,MATCH($K28,LOCATION!$A$3:$M$3,0))</f>
        <v>German</v>
      </c>
      <c r="M28" s="4" t="str">
        <f t="shared" si="1"/>
        <v>wesack.barney@xyz.com</v>
      </c>
      <c r="N28" s="34">
        <v>93.4</v>
      </c>
      <c r="O28" s="2" t="s">
        <v>213</v>
      </c>
      <c r="P28" s="2" t="s">
        <v>219</v>
      </c>
      <c r="Q28" s="2" t="str">
        <f>INDEX(SPORT!$A$1:$B$33,MATCH($R28,SPORT!$B$1:$B$33,0),1)</f>
        <v>INDOOR</v>
      </c>
      <c r="R28" s="2" t="s">
        <v>197</v>
      </c>
      <c r="S28" s="58">
        <v>41039</v>
      </c>
    </row>
    <row r="29" spans="1:19">
      <c r="A29" s="35">
        <v>28</v>
      </c>
      <c r="B29" s="3" t="str">
        <f t="shared" si="0"/>
        <v>HR.BARUCH  KADE</v>
      </c>
      <c r="C29" s="2" t="s">
        <v>46</v>
      </c>
      <c r="D29" s="2" t="s">
        <v>80</v>
      </c>
      <c r="E29" s="2"/>
      <c r="F29" s="2" t="s">
        <v>81</v>
      </c>
      <c r="G29" s="57">
        <v>30020</v>
      </c>
      <c r="H29" s="2" t="s">
        <v>53</v>
      </c>
      <c r="I29" s="2" t="s">
        <v>142</v>
      </c>
      <c r="J29" s="4" t="s">
        <v>154</v>
      </c>
      <c r="K29" s="4" t="str">
        <f>HLOOKUP($J29,LOCATION!$A$2:$M$3,2,FALSE)</f>
        <v>AUSTRIA</v>
      </c>
      <c r="L29" s="46" t="str">
        <f>INDEX(LOCATION!$A$1:$M$3,1,MATCH($K29,LOCATION!$A$3:$M$3,0))</f>
        <v>German</v>
      </c>
      <c r="M29" s="4" t="str">
        <f t="shared" si="1"/>
        <v>kade.baruch@xyz.com</v>
      </c>
      <c r="N29" s="34">
        <v>95.5</v>
      </c>
      <c r="O29" s="2" t="s">
        <v>218</v>
      </c>
      <c r="P29" s="2" t="s">
        <v>212</v>
      </c>
      <c r="Q29" s="2" t="str">
        <f>INDEX(SPORT!$A$1:$B$33,MATCH($R29,SPORT!$B$1:$B$33,0),1)</f>
        <v>OUTDOOR</v>
      </c>
      <c r="R29" s="2" t="s">
        <v>186</v>
      </c>
      <c r="S29" s="58">
        <v>28458</v>
      </c>
    </row>
    <row r="30" spans="1:19">
      <c r="A30" s="35">
        <v>29</v>
      </c>
      <c r="B30" s="3" t="str">
        <f t="shared" si="0"/>
        <v>PROF.LIESBETH  ROSEMANN</v>
      </c>
      <c r="C30" s="2" t="s">
        <v>50</v>
      </c>
      <c r="D30" s="2" t="s">
        <v>82</v>
      </c>
      <c r="E30" s="2"/>
      <c r="F30" s="2" t="s">
        <v>83</v>
      </c>
      <c r="G30" s="57">
        <v>34361</v>
      </c>
      <c r="H30" s="2" t="s">
        <v>12</v>
      </c>
      <c r="I30" s="2" t="s">
        <v>138</v>
      </c>
      <c r="J30" s="4" t="s">
        <v>154</v>
      </c>
      <c r="K30" s="4" t="str">
        <f>HLOOKUP($J30,LOCATION!$A$2:$M$3,2,FALSE)</f>
        <v>AUSTRIA</v>
      </c>
      <c r="L30" s="46" t="str">
        <f>INDEX(LOCATION!$A$1:$M$3,1,MATCH($K30,LOCATION!$A$3:$M$3,0))</f>
        <v>German</v>
      </c>
      <c r="M30" s="4" t="str">
        <f t="shared" si="1"/>
        <v>rosemann.liesbeth@xyz.com</v>
      </c>
      <c r="N30" s="34">
        <v>52.2</v>
      </c>
      <c r="O30" s="2" t="s">
        <v>214</v>
      </c>
      <c r="P30" s="2" t="s">
        <v>217</v>
      </c>
      <c r="Q30" s="2" t="str">
        <f>INDEX(SPORT!$A$1:$B$33,MATCH($R30,SPORT!$B$1:$B$33,0),1)</f>
        <v>OUTDOOR</v>
      </c>
      <c r="R30" s="2" t="s">
        <v>181</v>
      </c>
      <c r="S30" s="58">
        <v>55007</v>
      </c>
    </row>
    <row r="31" spans="1:19">
      <c r="A31" s="35">
        <v>30</v>
      </c>
      <c r="B31" s="3" t="str">
        <f t="shared" si="0"/>
        <v>MME.VALENTINE  MOREAU</v>
      </c>
      <c r="C31" s="2" t="s">
        <v>84</v>
      </c>
      <c r="D31" s="2" t="s">
        <v>85</v>
      </c>
      <c r="E31" s="2"/>
      <c r="F31" s="2" t="s">
        <v>86</v>
      </c>
      <c r="G31" s="57">
        <v>29137</v>
      </c>
      <c r="H31" s="2" t="s">
        <v>9</v>
      </c>
      <c r="I31" s="2" t="s">
        <v>138</v>
      </c>
      <c r="J31" s="4" t="s">
        <v>157</v>
      </c>
      <c r="K31" s="4" t="str">
        <f>HLOOKUP($J31,LOCATION!$A$2:$M$3,2,FALSE)</f>
        <v>FRANCE</v>
      </c>
      <c r="L31" s="46" t="str">
        <f>INDEX(LOCATION!$A$1:$M$3,1,MATCH($K31,LOCATION!$A$3:$M$3,0))</f>
        <v>French</v>
      </c>
      <c r="M31" s="4" t="str">
        <f t="shared" si="1"/>
        <v>moreau.valentine@xyz.com</v>
      </c>
      <c r="N31" s="34">
        <v>74.599999999999994</v>
      </c>
      <c r="O31" s="2" t="s">
        <v>214</v>
      </c>
      <c r="P31" s="2" t="s">
        <v>219</v>
      </c>
      <c r="Q31" s="2" t="str">
        <f>INDEX(SPORT!$A$1:$B$33,MATCH($R31,SPORT!$B$1:$B$33,0),1)</f>
        <v>OUTDOOR</v>
      </c>
      <c r="R31" s="2" t="s">
        <v>198</v>
      </c>
      <c r="S31" s="58">
        <v>69041</v>
      </c>
    </row>
    <row r="32" spans="1:19">
      <c r="A32" s="35">
        <v>31</v>
      </c>
      <c r="B32" s="3" t="str">
        <f t="shared" si="0"/>
        <v>MME.PAULETTE  DURAND</v>
      </c>
      <c r="C32" s="2" t="s">
        <v>84</v>
      </c>
      <c r="D32" s="2" t="s">
        <v>87</v>
      </c>
      <c r="E32" s="2"/>
      <c r="F32" s="2" t="s">
        <v>88</v>
      </c>
      <c r="G32" s="57">
        <v>32867</v>
      </c>
      <c r="H32" s="2" t="s">
        <v>64</v>
      </c>
      <c r="I32" s="2" t="s">
        <v>138</v>
      </c>
      <c r="J32" s="4" t="s">
        <v>157</v>
      </c>
      <c r="K32" s="4" t="str">
        <f>HLOOKUP($J32,LOCATION!$A$2:$M$3,2,FALSE)</f>
        <v>FRANCE</v>
      </c>
      <c r="L32" s="46" t="str">
        <f>INDEX(LOCATION!$A$1:$M$3,1,MATCH($K32,LOCATION!$A$3:$M$3,0))</f>
        <v>French</v>
      </c>
      <c r="M32" s="4" t="str">
        <f t="shared" si="1"/>
        <v>durand.paulette@xyz.com</v>
      </c>
      <c r="N32" s="34">
        <v>81.7</v>
      </c>
      <c r="O32" s="2" t="s">
        <v>213</v>
      </c>
      <c r="P32" s="2" t="s">
        <v>212</v>
      </c>
      <c r="Q32" s="2" t="str">
        <f>INDEX(SPORT!$A$1:$B$33,MATCH($R32,SPORT!$B$1:$B$33,0),1)</f>
        <v>INDOOR</v>
      </c>
      <c r="R32" s="2" t="s">
        <v>197</v>
      </c>
      <c r="S32" s="58">
        <v>86262</v>
      </c>
    </row>
    <row r="33" spans="1:19">
      <c r="A33" s="35">
        <v>32</v>
      </c>
      <c r="B33" s="3" t="str">
        <f t="shared" si="0"/>
        <v>MME.LAURE-ALIX  CHEVALIER</v>
      </c>
      <c r="C33" s="2" t="s">
        <v>84</v>
      </c>
      <c r="D33" s="2" t="s">
        <v>89</v>
      </c>
      <c r="E33" s="2"/>
      <c r="F33" s="2" t="s">
        <v>90</v>
      </c>
      <c r="G33" s="57">
        <v>25925</v>
      </c>
      <c r="H33" s="2" t="s">
        <v>64</v>
      </c>
      <c r="I33" s="2" t="s">
        <v>138</v>
      </c>
      <c r="J33" s="4" t="s">
        <v>157</v>
      </c>
      <c r="K33" s="4" t="str">
        <f>HLOOKUP($J33,LOCATION!$A$2:$M$3,2,FALSE)</f>
        <v>FRANCE</v>
      </c>
      <c r="L33" s="46" t="str">
        <f>INDEX(LOCATION!$A$1:$M$3,1,MATCH($K33,LOCATION!$A$3:$M$3,0))</f>
        <v>French</v>
      </c>
      <c r="M33" s="4" t="str">
        <f t="shared" si="1"/>
        <v>chevalier.laure-alix@xyz.com</v>
      </c>
      <c r="N33" s="34">
        <v>78.099999999999994</v>
      </c>
      <c r="O33" s="2" t="s">
        <v>214</v>
      </c>
      <c r="P33" s="2" t="s">
        <v>217</v>
      </c>
      <c r="Q33" s="2" t="str">
        <f>INDEX(SPORT!$A$1:$B$33,MATCH($R33,SPORT!$B$1:$B$33,0),1)</f>
        <v>OUTDOOR</v>
      </c>
      <c r="R33" s="2" t="s">
        <v>195</v>
      </c>
      <c r="S33" s="58">
        <v>19234</v>
      </c>
    </row>
    <row r="34" spans="1:19">
      <c r="A34" s="35">
        <v>33</v>
      </c>
      <c r="B34" s="3" t="str">
        <f t="shared" si="0"/>
        <v>M.CLAUDE  TOUSSAINT</v>
      </c>
      <c r="C34" s="2" t="s">
        <v>91</v>
      </c>
      <c r="D34" s="2" t="s">
        <v>92</v>
      </c>
      <c r="E34" s="2"/>
      <c r="F34" s="2" t="s">
        <v>93</v>
      </c>
      <c r="G34" s="57">
        <v>29529</v>
      </c>
      <c r="H34" s="2" t="s">
        <v>40</v>
      </c>
      <c r="I34" s="2" t="s">
        <v>142</v>
      </c>
      <c r="J34" s="4" t="s">
        <v>157</v>
      </c>
      <c r="K34" s="4" t="str">
        <f>HLOOKUP($J34,LOCATION!$A$2:$M$3,2,FALSE)</f>
        <v>FRANCE</v>
      </c>
      <c r="L34" s="46" t="str">
        <f>INDEX(LOCATION!$A$1:$M$3,1,MATCH($K34,LOCATION!$A$3:$M$3,0))</f>
        <v>French</v>
      </c>
      <c r="M34" s="4" t="str">
        <f t="shared" si="1"/>
        <v>toussaint.claude@xyz.com</v>
      </c>
      <c r="N34" s="34">
        <v>57.1</v>
      </c>
      <c r="O34" s="2" t="s">
        <v>209</v>
      </c>
      <c r="P34" s="2" t="s">
        <v>217</v>
      </c>
      <c r="Q34" s="2" t="str">
        <f>INDEX(SPORT!$A$1:$B$33,MATCH($R34,SPORT!$B$1:$B$33,0),1)</f>
        <v>INDOOR</v>
      </c>
      <c r="R34" s="2" t="s">
        <v>199</v>
      </c>
      <c r="S34" s="58">
        <v>95123</v>
      </c>
    </row>
    <row r="35" spans="1:19">
      <c r="A35" s="35">
        <v>34</v>
      </c>
      <c r="B35" s="3" t="str">
        <f t="shared" si="0"/>
        <v>M.VICTOR  LENOIR</v>
      </c>
      <c r="C35" s="2" t="s">
        <v>91</v>
      </c>
      <c r="D35" s="2" t="s">
        <v>94</v>
      </c>
      <c r="E35" s="2"/>
      <c r="F35" s="2" t="s">
        <v>95</v>
      </c>
      <c r="G35" s="57">
        <v>29875</v>
      </c>
      <c r="H35" s="2" t="s">
        <v>9</v>
      </c>
      <c r="I35" s="2" t="s">
        <v>142</v>
      </c>
      <c r="J35" s="4" t="s">
        <v>157</v>
      </c>
      <c r="K35" s="4" t="str">
        <f>HLOOKUP($J35,LOCATION!$A$2:$M$3,2,FALSE)</f>
        <v>FRANCE</v>
      </c>
      <c r="L35" s="46" t="str">
        <f>INDEX(LOCATION!$A$1:$M$3,1,MATCH($K35,LOCATION!$A$3:$M$3,0))</f>
        <v>French</v>
      </c>
      <c r="M35" s="4" t="str">
        <f t="shared" si="1"/>
        <v>lenoir.victor@xyz.com</v>
      </c>
      <c r="N35" s="34">
        <v>56</v>
      </c>
      <c r="O35" s="2" t="s">
        <v>214</v>
      </c>
      <c r="P35" s="2" t="s">
        <v>219</v>
      </c>
      <c r="Q35" s="2" t="str">
        <f>INDEX(SPORT!$A$1:$B$33,MATCH($R35,SPORT!$B$1:$B$33,0),1)</f>
        <v>OUTDOOR</v>
      </c>
      <c r="R35" s="2" t="s">
        <v>193</v>
      </c>
      <c r="S35" s="58">
        <v>62761</v>
      </c>
    </row>
    <row r="36" spans="1:19">
      <c r="A36" s="35">
        <v>35</v>
      </c>
      <c r="B36" s="3" t="str">
        <f t="shared" si="0"/>
        <v>M.ARTHUR  LENOIR</v>
      </c>
      <c r="C36" s="2" t="s">
        <v>91</v>
      </c>
      <c r="D36" s="2" t="s">
        <v>96</v>
      </c>
      <c r="E36" s="2"/>
      <c r="F36" s="2" t="s">
        <v>95</v>
      </c>
      <c r="G36" s="57">
        <v>20300</v>
      </c>
      <c r="H36" s="2" t="s">
        <v>30</v>
      </c>
      <c r="I36" s="2" t="s">
        <v>142</v>
      </c>
      <c r="J36" s="4" t="s">
        <v>157</v>
      </c>
      <c r="K36" s="4" t="str">
        <f>HLOOKUP($J36,LOCATION!$A$2:$M$3,2,FALSE)</f>
        <v>FRANCE</v>
      </c>
      <c r="L36" s="46" t="str">
        <f>INDEX(LOCATION!$A$1:$M$3,1,MATCH($K36,LOCATION!$A$3:$M$3,0))</f>
        <v>French</v>
      </c>
      <c r="M36" s="4" t="str">
        <f t="shared" si="1"/>
        <v>lenoir.arthur@xyz.com</v>
      </c>
      <c r="N36" s="34">
        <v>88.6</v>
      </c>
      <c r="O36" s="2" t="s">
        <v>213</v>
      </c>
      <c r="P36" s="2" t="s">
        <v>217</v>
      </c>
      <c r="Q36" s="2" t="str">
        <f>INDEX(SPORT!$A$1:$B$33,MATCH($R36,SPORT!$B$1:$B$33,0),1)</f>
        <v>OUTDOOR</v>
      </c>
      <c r="R36" s="2" t="s">
        <v>200</v>
      </c>
      <c r="S36" s="58">
        <v>108431</v>
      </c>
    </row>
    <row r="37" spans="1:19">
      <c r="A37" s="35">
        <v>36</v>
      </c>
      <c r="B37" s="3" t="str">
        <f t="shared" si="0"/>
        <v>M.BENJAMIN  LEBRUN-BRUN</v>
      </c>
      <c r="C37" s="2" t="s">
        <v>91</v>
      </c>
      <c r="D37" s="2" t="s">
        <v>97</v>
      </c>
      <c r="E37" s="2"/>
      <c r="F37" s="2" t="s">
        <v>98</v>
      </c>
      <c r="G37" s="57">
        <v>27428</v>
      </c>
      <c r="H37" s="2" t="s">
        <v>12</v>
      </c>
      <c r="I37" s="2" t="s">
        <v>142</v>
      </c>
      <c r="J37" s="4" t="s">
        <v>157</v>
      </c>
      <c r="K37" s="4" t="str">
        <f>HLOOKUP($J37,LOCATION!$A$2:$M$3,2,FALSE)</f>
        <v>FRANCE</v>
      </c>
      <c r="L37" s="46" t="str">
        <f>INDEX(LOCATION!$A$1:$M$3,1,MATCH($K37,LOCATION!$A$3:$M$3,0))</f>
        <v>French</v>
      </c>
      <c r="M37" s="4" t="str">
        <f t="shared" si="1"/>
        <v>lebrun-brun.benjamin@xyz.com</v>
      </c>
      <c r="N37" s="34">
        <v>78.2</v>
      </c>
      <c r="O37" s="2" t="s">
        <v>211</v>
      </c>
      <c r="P37" s="2" t="s">
        <v>212</v>
      </c>
      <c r="Q37" s="2" t="str">
        <f>INDEX(SPORT!$A$1:$B$33,MATCH($R37,SPORT!$B$1:$B$33,0),1)</f>
        <v>OUTDOOR</v>
      </c>
      <c r="R37" s="2" t="s">
        <v>193</v>
      </c>
      <c r="S37" s="58">
        <v>66268</v>
      </c>
    </row>
    <row r="38" spans="1:19">
      <c r="A38" s="35">
        <v>37</v>
      </c>
      <c r="B38" s="3" t="str">
        <f t="shared" si="0"/>
        <v>M.ANTOINE  MAILLARD</v>
      </c>
      <c r="C38" s="2" t="s">
        <v>91</v>
      </c>
      <c r="D38" s="2" t="s">
        <v>99</v>
      </c>
      <c r="E38" s="2"/>
      <c r="F38" s="2" t="s">
        <v>100</v>
      </c>
      <c r="G38" s="57">
        <v>31585</v>
      </c>
      <c r="H38" s="2" t="s">
        <v>17</v>
      </c>
      <c r="I38" s="2" t="s">
        <v>142</v>
      </c>
      <c r="J38" s="4" t="s">
        <v>157</v>
      </c>
      <c r="K38" s="4" t="str">
        <f>HLOOKUP($J38,LOCATION!$A$2:$M$3,2,FALSE)</f>
        <v>FRANCE</v>
      </c>
      <c r="L38" s="46" t="str">
        <f>INDEX(LOCATION!$A$1:$M$3,1,MATCH($K38,LOCATION!$A$3:$M$3,0))</f>
        <v>French</v>
      </c>
      <c r="M38" s="4" t="str">
        <f t="shared" si="1"/>
        <v>maillard.antoine@xyz.com</v>
      </c>
      <c r="N38" s="34">
        <v>95.8</v>
      </c>
      <c r="O38" s="2" t="s">
        <v>214</v>
      </c>
      <c r="P38" s="2" t="s">
        <v>215</v>
      </c>
      <c r="Q38" s="2" t="str">
        <f>INDEX(SPORT!$A$1:$B$33,MATCH($R38,SPORT!$B$1:$B$33,0),1)</f>
        <v>OUTDOOR</v>
      </c>
      <c r="R38" s="2" t="s">
        <v>201</v>
      </c>
      <c r="S38" s="58">
        <v>33970</v>
      </c>
    </row>
    <row r="39" spans="1:19">
      <c r="A39" s="35">
        <v>38</v>
      </c>
      <c r="B39" s="3" t="str">
        <f t="shared" si="0"/>
        <v>M.BERNARD  HOARAU-GUYON</v>
      </c>
      <c r="C39" s="2" t="s">
        <v>91</v>
      </c>
      <c r="D39" s="2" t="s">
        <v>101</v>
      </c>
      <c r="E39" s="2"/>
      <c r="F39" s="2" t="s">
        <v>102</v>
      </c>
      <c r="G39" s="57">
        <v>30327</v>
      </c>
      <c r="H39" s="2" t="s">
        <v>64</v>
      </c>
      <c r="I39" s="2" t="s">
        <v>142</v>
      </c>
      <c r="J39" s="4" t="s">
        <v>157</v>
      </c>
      <c r="K39" s="4" t="str">
        <f>HLOOKUP($J39,LOCATION!$A$2:$M$3,2,FALSE)</f>
        <v>FRANCE</v>
      </c>
      <c r="L39" s="46" t="str">
        <f>INDEX(LOCATION!$A$1:$M$3,1,MATCH($K39,LOCATION!$A$3:$M$3,0))</f>
        <v>French</v>
      </c>
      <c r="M39" s="4" t="str">
        <f t="shared" si="1"/>
        <v>hoarau-guyon.bernard@xyz.com</v>
      </c>
      <c r="N39" s="34">
        <v>59.7</v>
      </c>
      <c r="O39" s="2" t="s">
        <v>218</v>
      </c>
      <c r="P39" s="2" t="s">
        <v>212</v>
      </c>
      <c r="Q39" s="2" t="str">
        <f>INDEX(SPORT!$A$1:$B$33,MATCH($R39,SPORT!$B$1:$B$33,0),1)</f>
        <v>INDOOR</v>
      </c>
      <c r="R39" s="2" t="s">
        <v>174</v>
      </c>
      <c r="S39" s="58">
        <v>71352</v>
      </c>
    </row>
    <row r="40" spans="1:19">
      <c r="A40" s="35">
        <v>39</v>
      </c>
      <c r="B40" s="3" t="str">
        <f t="shared" si="0"/>
        <v>SR.HIDALGO CANTU TERCERO</v>
      </c>
      <c r="C40" s="2" t="s">
        <v>13</v>
      </c>
      <c r="D40" s="2" t="s">
        <v>103</v>
      </c>
      <c r="E40" s="2" t="s">
        <v>104</v>
      </c>
      <c r="F40" s="2" t="s">
        <v>105</v>
      </c>
      <c r="G40" s="57">
        <v>31016</v>
      </c>
      <c r="H40" s="2" t="s">
        <v>27</v>
      </c>
      <c r="I40" s="2" t="s">
        <v>142</v>
      </c>
      <c r="J40" s="4" t="s">
        <v>160</v>
      </c>
      <c r="K40" s="4" t="str">
        <f>HLOOKUP($J40,LOCATION!$A$2:$M$3,2,FALSE)</f>
        <v>ARGENTINA</v>
      </c>
      <c r="L40" s="46" t="str">
        <f>INDEX(LOCATION!$A$1:$M$3,1,MATCH($K40,LOCATION!$A$3:$M$3,0))</f>
        <v>Spanish</v>
      </c>
      <c r="M40" s="4" t="str">
        <f t="shared" si="1"/>
        <v>tercero.hidalgo@xyz.com</v>
      </c>
      <c r="N40" s="34">
        <v>77.7</v>
      </c>
      <c r="O40" s="2" t="s">
        <v>218</v>
      </c>
      <c r="P40" s="2" t="s">
        <v>215</v>
      </c>
      <c r="Q40" s="2" t="str">
        <f>INDEX(SPORT!$A$1:$B$33,MATCH($R40,SPORT!$B$1:$B$33,0),1)</f>
        <v>OUTDOOR</v>
      </c>
      <c r="R40" s="2" t="s">
        <v>196</v>
      </c>
      <c r="S40" s="58">
        <v>116376</v>
      </c>
    </row>
    <row r="41" spans="1:19">
      <c r="A41" s="35">
        <v>40</v>
      </c>
      <c r="B41" s="3" t="str">
        <f t="shared" si="0"/>
        <v>SR.HADALGO  POLANCO</v>
      </c>
      <c r="C41" s="2" t="s">
        <v>13</v>
      </c>
      <c r="D41" s="2" t="s">
        <v>106</v>
      </c>
      <c r="E41" s="2"/>
      <c r="F41" s="2" t="s">
        <v>107</v>
      </c>
      <c r="G41" s="57">
        <v>32314</v>
      </c>
      <c r="H41" s="2" t="s">
        <v>108</v>
      </c>
      <c r="I41" s="2" t="s">
        <v>142</v>
      </c>
      <c r="J41" s="4" t="s">
        <v>160</v>
      </c>
      <c r="K41" s="4" t="str">
        <f>HLOOKUP($J41,LOCATION!$A$2:$M$3,2,FALSE)</f>
        <v>ARGENTINA</v>
      </c>
      <c r="L41" s="46" t="str">
        <f>INDEX(LOCATION!$A$1:$M$3,1,MATCH($K41,LOCATION!$A$3:$M$3,0))</f>
        <v>Spanish</v>
      </c>
      <c r="M41" s="4" t="str">
        <f t="shared" si="1"/>
        <v>polanco.hadalgo@xyz.com</v>
      </c>
      <c r="N41" s="34">
        <v>98</v>
      </c>
      <c r="O41" s="2" t="s">
        <v>214</v>
      </c>
      <c r="P41" s="2" t="s">
        <v>210</v>
      </c>
      <c r="Q41" s="2" t="str">
        <f>INDEX(SPORT!$A$1:$B$33,MATCH($R41,SPORT!$B$1:$B$33,0),1)</f>
        <v>OUTDOOR</v>
      </c>
      <c r="R41" s="2" t="s">
        <v>195</v>
      </c>
      <c r="S41" s="58">
        <v>114144</v>
      </c>
    </row>
    <row r="42" spans="1:19">
      <c r="A42" s="35">
        <v>41</v>
      </c>
      <c r="B42" s="3" t="str">
        <f t="shared" si="0"/>
        <v>SRA.LAURA  OLIVIERA</v>
      </c>
      <c r="C42" s="2" t="s">
        <v>109</v>
      </c>
      <c r="D42" s="2" t="s">
        <v>110</v>
      </c>
      <c r="E42" s="2"/>
      <c r="F42" s="2" t="s">
        <v>111</v>
      </c>
      <c r="G42" s="57">
        <v>27076</v>
      </c>
      <c r="H42" s="2" t="s">
        <v>12</v>
      </c>
      <c r="I42" s="2" t="s">
        <v>138</v>
      </c>
      <c r="J42" s="4" t="s">
        <v>160</v>
      </c>
      <c r="K42" s="4" t="str">
        <f>HLOOKUP($J42,LOCATION!$A$2:$M$3,2,FALSE)</f>
        <v>ARGENTINA</v>
      </c>
      <c r="L42" s="46" t="str">
        <f>INDEX(LOCATION!$A$1:$M$3,1,MATCH($K42,LOCATION!$A$3:$M$3,0))</f>
        <v>Spanish</v>
      </c>
      <c r="M42" s="4" t="str">
        <f t="shared" si="1"/>
        <v>oliviera.laura@xyz.com</v>
      </c>
      <c r="N42" s="34">
        <v>51.9</v>
      </c>
      <c r="O42" s="2" t="s">
        <v>213</v>
      </c>
      <c r="P42" s="2" t="s">
        <v>212</v>
      </c>
      <c r="Q42" s="2" t="str">
        <f>INDEX(SPORT!$A$1:$B$33,MATCH($R42,SPORT!$B$1:$B$33,0),1)</f>
        <v>OUTDOOR</v>
      </c>
      <c r="R42" s="2" t="s">
        <v>202</v>
      </c>
      <c r="S42" s="58">
        <v>79872</v>
      </c>
    </row>
    <row r="43" spans="1:19">
      <c r="A43" s="35">
        <v>42</v>
      </c>
      <c r="B43" s="3" t="str">
        <f t="shared" si="0"/>
        <v>SRA.AINHOA  GARZA</v>
      </c>
      <c r="C43" s="2" t="s">
        <v>109</v>
      </c>
      <c r="D43" s="2" t="s">
        <v>112</v>
      </c>
      <c r="E43" s="2"/>
      <c r="F43" s="2" t="s">
        <v>113</v>
      </c>
      <c r="G43" s="57">
        <v>32941</v>
      </c>
      <c r="H43" s="2" t="s">
        <v>53</v>
      </c>
      <c r="I43" s="2" t="s">
        <v>138</v>
      </c>
      <c r="J43" s="4" t="s">
        <v>162</v>
      </c>
      <c r="K43" s="4" t="str">
        <f>HLOOKUP($J43,LOCATION!$A$2:$M$3,2,FALSE)</f>
        <v>SPAIN</v>
      </c>
      <c r="L43" s="46" t="str">
        <f>INDEX(LOCATION!$A$1:$M$3,1,MATCH($K43,LOCATION!$A$3:$M$3,0))</f>
        <v>Spanish</v>
      </c>
      <c r="M43" s="4" t="str">
        <f t="shared" si="1"/>
        <v>garza.ainhoa@xyz.com</v>
      </c>
      <c r="N43" s="34">
        <v>55.6</v>
      </c>
      <c r="O43" s="2" t="s">
        <v>211</v>
      </c>
      <c r="P43" s="2" t="s">
        <v>217</v>
      </c>
      <c r="Q43" s="2" t="str">
        <f>INDEX(SPORT!$A$1:$B$33,MATCH($R43,SPORT!$B$1:$B$33,0),1)</f>
        <v>INDOOR</v>
      </c>
      <c r="R43" s="2" t="s">
        <v>203</v>
      </c>
      <c r="S43" s="58">
        <v>101969</v>
      </c>
    </row>
    <row r="44" spans="1:19">
      <c r="A44" s="35">
        <v>43</v>
      </c>
      <c r="B44" s="3" t="str">
        <f t="shared" si="0"/>
        <v>SRA.ISABEL  BANDA</v>
      </c>
      <c r="C44" s="2" t="s">
        <v>109</v>
      </c>
      <c r="D44" s="2" t="s">
        <v>76</v>
      </c>
      <c r="E44" s="2"/>
      <c r="F44" s="2" t="s">
        <v>114</v>
      </c>
      <c r="G44" s="57">
        <v>21927</v>
      </c>
      <c r="H44" s="2" t="s">
        <v>64</v>
      </c>
      <c r="I44" s="2" t="s">
        <v>138</v>
      </c>
      <c r="J44" s="4" t="s">
        <v>162</v>
      </c>
      <c r="K44" s="4" t="str">
        <f>HLOOKUP($J44,LOCATION!$A$2:$M$3,2,FALSE)</f>
        <v>SPAIN</v>
      </c>
      <c r="L44" s="46" t="str">
        <f>INDEX(LOCATION!$A$1:$M$3,1,MATCH($K44,LOCATION!$A$3:$M$3,0))</f>
        <v>Spanish</v>
      </c>
      <c r="M44" s="4" t="str">
        <f t="shared" si="1"/>
        <v>banda.isabel@xyz.com</v>
      </c>
      <c r="N44" s="34">
        <v>102.3</v>
      </c>
      <c r="O44" s="2" t="s">
        <v>213</v>
      </c>
      <c r="P44" s="2" t="s">
        <v>217</v>
      </c>
      <c r="Q44" s="2" t="str">
        <f>INDEX(SPORT!$A$1:$B$33,MATCH($R44,SPORT!$B$1:$B$33,0),1)</f>
        <v>OUTDOOR</v>
      </c>
      <c r="R44" s="2" t="s">
        <v>196</v>
      </c>
      <c r="S44" s="58">
        <v>50659</v>
      </c>
    </row>
    <row r="45" spans="1:19">
      <c r="A45" s="35">
        <v>44</v>
      </c>
      <c r="B45" s="3" t="str">
        <f t="shared" si="0"/>
        <v>SRA.CAROLOTA  MATEOS</v>
      </c>
      <c r="C45" s="2" t="s">
        <v>109</v>
      </c>
      <c r="D45" s="2" t="s">
        <v>115</v>
      </c>
      <c r="E45" s="2"/>
      <c r="F45" s="2" t="s">
        <v>116</v>
      </c>
      <c r="G45" s="57">
        <v>23952</v>
      </c>
      <c r="H45" s="2" t="s">
        <v>30</v>
      </c>
      <c r="I45" s="2" t="s">
        <v>138</v>
      </c>
      <c r="J45" s="4" t="s">
        <v>162</v>
      </c>
      <c r="K45" s="4" t="str">
        <f>HLOOKUP($J45,LOCATION!$A$2:$M$3,2,FALSE)</f>
        <v>SPAIN</v>
      </c>
      <c r="L45" s="46" t="str">
        <f>INDEX(LOCATION!$A$1:$M$3,1,MATCH($K45,LOCATION!$A$3:$M$3,0))</f>
        <v>Spanish</v>
      </c>
      <c r="M45" s="4" t="str">
        <f t="shared" si="1"/>
        <v>mateos.carolota@xyz.com</v>
      </c>
      <c r="N45" s="34">
        <v>58.8</v>
      </c>
      <c r="O45" s="2" t="s">
        <v>218</v>
      </c>
      <c r="P45" s="2" t="s">
        <v>212</v>
      </c>
      <c r="Q45" s="2" t="str">
        <f>INDEX(SPORT!$A$1:$B$33,MATCH($R45,SPORT!$B$1:$B$33,0),1)</f>
        <v>OUTDOOR</v>
      </c>
      <c r="R45" s="2" t="s">
        <v>202</v>
      </c>
      <c r="S45" s="58">
        <v>58215</v>
      </c>
    </row>
    <row r="46" spans="1:19">
      <c r="A46" s="35">
        <v>45</v>
      </c>
      <c r="B46" s="3" t="str">
        <f t="shared" si="0"/>
        <v>MW.ELIZE  PRINS</v>
      </c>
      <c r="C46" s="2" t="s">
        <v>117</v>
      </c>
      <c r="D46" s="2" t="s">
        <v>118</v>
      </c>
      <c r="E46" s="2"/>
      <c r="F46" s="2" t="s">
        <v>119</v>
      </c>
      <c r="G46" s="57">
        <v>22044</v>
      </c>
      <c r="H46" s="2" t="s">
        <v>20</v>
      </c>
      <c r="I46" s="2" t="s">
        <v>138</v>
      </c>
      <c r="J46" s="4" t="s">
        <v>165</v>
      </c>
      <c r="K46" s="4" t="str">
        <f>HLOOKUP($J46,LOCATION!$A$2:$M$3,2,FALSE)</f>
        <v>NETHERLANDS</v>
      </c>
      <c r="L46" s="46" t="str">
        <f>INDEX(LOCATION!$A$1:$M$3,1,MATCH($K46,LOCATION!$A$3:$M$3,0))</f>
        <v>Dutch</v>
      </c>
      <c r="M46" s="4" t="str">
        <f t="shared" si="1"/>
        <v>prins.elize@xyz.com</v>
      </c>
      <c r="N46" s="34">
        <v>63.8</v>
      </c>
      <c r="O46" s="2" t="s">
        <v>214</v>
      </c>
      <c r="P46" s="2" t="s">
        <v>217</v>
      </c>
      <c r="Q46" s="2" t="str">
        <f>INDEX(SPORT!$A$1:$B$33,MATCH($R46,SPORT!$B$1:$B$33,0),1)</f>
        <v>INDOOR</v>
      </c>
      <c r="R46" s="2" t="s">
        <v>204</v>
      </c>
      <c r="S46" s="58">
        <v>39935</v>
      </c>
    </row>
    <row r="47" spans="1:19">
      <c r="A47" s="35">
        <v>46</v>
      </c>
      <c r="B47" s="3" t="str">
        <f t="shared" si="0"/>
        <v>DHR.RYAN  PHAM</v>
      </c>
      <c r="C47" s="2" t="s">
        <v>120</v>
      </c>
      <c r="D47" s="2" t="s">
        <v>121</v>
      </c>
      <c r="E47" s="2"/>
      <c r="F47" s="2" t="s">
        <v>122</v>
      </c>
      <c r="G47" s="57">
        <v>26940</v>
      </c>
      <c r="H47" s="2" t="s">
        <v>9</v>
      </c>
      <c r="I47" s="2" t="s">
        <v>142</v>
      </c>
      <c r="J47" s="4" t="s">
        <v>165</v>
      </c>
      <c r="K47" s="4" t="str">
        <f>HLOOKUP($J47,LOCATION!$A$2:$M$3,2,FALSE)</f>
        <v>NETHERLANDS</v>
      </c>
      <c r="L47" s="46" t="str">
        <f>INDEX(LOCATION!$A$1:$M$3,1,MATCH($K47,LOCATION!$A$3:$M$3,0))</f>
        <v>Dutch</v>
      </c>
      <c r="M47" s="4" t="str">
        <f t="shared" si="1"/>
        <v>pham.ryan@xyz.com</v>
      </c>
      <c r="N47" s="34">
        <v>98.6</v>
      </c>
      <c r="O47" s="2" t="s">
        <v>213</v>
      </c>
      <c r="P47" s="2" t="s">
        <v>219</v>
      </c>
      <c r="Q47" s="2" t="str">
        <f>INDEX(SPORT!$A$1:$B$33,MATCH($R47,SPORT!$B$1:$B$33,0),1)</f>
        <v>OUTDOOR</v>
      </c>
      <c r="R47" s="2" t="s">
        <v>195</v>
      </c>
      <c r="S47" s="58">
        <v>44865</v>
      </c>
    </row>
    <row r="48" spans="1:19">
      <c r="A48" s="35">
        <v>47</v>
      </c>
      <c r="B48" s="3" t="str">
        <f t="shared" si="0"/>
        <v>MWELISE  ROTTEVEEL</v>
      </c>
      <c r="C48" s="2" t="s">
        <v>123</v>
      </c>
      <c r="D48" s="2" t="s">
        <v>124</v>
      </c>
      <c r="E48" s="2"/>
      <c r="F48" s="2" t="s">
        <v>125</v>
      </c>
      <c r="G48" s="57">
        <v>24936</v>
      </c>
      <c r="H48" s="2" t="s">
        <v>69</v>
      </c>
      <c r="I48" s="2" t="s">
        <v>138</v>
      </c>
      <c r="J48" s="4" t="s">
        <v>165</v>
      </c>
      <c r="K48" s="4" t="str">
        <f>HLOOKUP($J48,LOCATION!$A$2:$M$3,2,FALSE)</f>
        <v>NETHERLANDS</v>
      </c>
      <c r="L48" s="46" t="str">
        <f>INDEX(LOCATION!$A$1:$M$3,1,MATCH($K48,LOCATION!$A$3:$M$3,0))</f>
        <v>Dutch</v>
      </c>
      <c r="M48" s="4" t="str">
        <f t="shared" si="1"/>
        <v>rotteveel.elise@xyz.com</v>
      </c>
      <c r="N48" s="34">
        <v>61.8</v>
      </c>
      <c r="O48" s="2" t="s">
        <v>218</v>
      </c>
      <c r="P48" s="2" t="s">
        <v>212</v>
      </c>
      <c r="Q48" s="2" t="str">
        <f>INDEX(SPORT!$A$1:$B$33,MATCH($R48,SPORT!$B$1:$B$33,0),1)</f>
        <v>OUTDOOR</v>
      </c>
      <c r="R48" s="2" t="s">
        <v>195</v>
      </c>
      <c r="S48" s="58">
        <v>90478</v>
      </c>
    </row>
    <row r="49" spans="1:19">
      <c r="A49" s="35">
        <v>48</v>
      </c>
      <c r="B49" s="3" t="str">
        <f t="shared" si="0"/>
        <v>FRU.MIRJAM  SODERBERG</v>
      </c>
      <c r="C49" s="2" t="s">
        <v>126</v>
      </c>
      <c r="D49" s="2" t="s">
        <v>127</v>
      </c>
      <c r="E49" s="2"/>
      <c r="F49" s="2" t="s">
        <v>128</v>
      </c>
      <c r="G49" s="57">
        <v>35567</v>
      </c>
      <c r="H49" s="2" t="s">
        <v>20</v>
      </c>
      <c r="I49" s="2" t="s">
        <v>138</v>
      </c>
      <c r="J49" s="4" t="s">
        <v>168</v>
      </c>
      <c r="K49" s="4" t="str">
        <f>HLOOKUP($J49,LOCATION!$A$2:$M$3,2,FALSE)</f>
        <v>SWEDEN</v>
      </c>
      <c r="L49" s="46" t="str">
        <f>INDEX(LOCATION!$A$1:$M$3,1,MATCH($K49,LOCATION!$A$3:$M$3,0))</f>
        <v>Swedish</v>
      </c>
      <c r="M49" s="4" t="str">
        <f t="shared" si="1"/>
        <v>soderberg.mirjam@xyz.com</v>
      </c>
      <c r="N49" s="34">
        <v>50</v>
      </c>
      <c r="O49" s="2" t="s">
        <v>213</v>
      </c>
      <c r="P49" s="2" t="s">
        <v>217</v>
      </c>
      <c r="Q49" s="2" t="str">
        <f>INDEX(SPORT!$A$1:$B$33,MATCH($R49,SPORT!$B$1:$B$33,0),1)</f>
        <v>OUTDOOR</v>
      </c>
      <c r="R49" s="2" t="s">
        <v>177</v>
      </c>
      <c r="S49" s="58">
        <v>38965</v>
      </c>
    </row>
    <row r="50" spans="1:19">
      <c r="A50" s="35">
        <v>49</v>
      </c>
      <c r="B50" s="3" t="str">
        <f t="shared" si="0"/>
        <v>H.BERNDT  PALSSON</v>
      </c>
      <c r="C50" s="2" t="s">
        <v>129</v>
      </c>
      <c r="D50" s="2" t="s">
        <v>130</v>
      </c>
      <c r="E50" s="2"/>
      <c r="F50" s="2" t="s">
        <v>131</v>
      </c>
      <c r="G50" s="57">
        <v>31832</v>
      </c>
      <c r="H50" s="2" t="s">
        <v>53</v>
      </c>
      <c r="I50" s="2" t="s">
        <v>142</v>
      </c>
      <c r="J50" s="4" t="s">
        <v>168</v>
      </c>
      <c r="K50" s="4" t="str">
        <f>HLOOKUP($J50,LOCATION!$A$2:$M$3,2,FALSE)</f>
        <v>SWEDEN</v>
      </c>
      <c r="L50" s="46" t="str">
        <f>INDEX(LOCATION!$A$1:$M$3,1,MATCH($K50,LOCATION!$A$3:$M$3,0))</f>
        <v>Swedish</v>
      </c>
      <c r="M50" s="4" t="str">
        <f t="shared" si="1"/>
        <v>palsson.berndt@xyz.com</v>
      </c>
      <c r="N50" s="34">
        <v>45.9</v>
      </c>
      <c r="O50" s="2" t="s">
        <v>214</v>
      </c>
      <c r="P50" s="2" t="s">
        <v>210</v>
      </c>
      <c r="Q50" s="2" t="str">
        <f>INDEX(SPORT!$A$1:$B$33,MATCH($R50,SPORT!$B$1:$B$33,0),1)</f>
        <v>OUTDOOR</v>
      </c>
      <c r="R50" s="2" t="s">
        <v>205</v>
      </c>
      <c r="S50" s="58">
        <v>35387</v>
      </c>
    </row>
    <row r="51" spans="1:19">
      <c r="A51" s="35">
        <v>50</v>
      </c>
      <c r="B51" s="3" t="str">
        <f t="shared" si="0"/>
        <v>SR.ADRIANO PONTES SOBRINHO</v>
      </c>
      <c r="C51" s="2" t="s">
        <v>13</v>
      </c>
      <c r="D51" s="2" t="s">
        <v>132</v>
      </c>
      <c r="E51" s="2" t="s">
        <v>133</v>
      </c>
      <c r="F51" s="2" t="s">
        <v>134</v>
      </c>
      <c r="G51" s="57">
        <v>34178</v>
      </c>
      <c r="H51" s="2" t="s">
        <v>30</v>
      </c>
      <c r="I51" s="2" t="s">
        <v>142</v>
      </c>
      <c r="J51" s="4" t="s">
        <v>169</v>
      </c>
      <c r="K51" s="4" t="str">
        <f>HLOOKUP($J51,LOCATION!$A$2:$M$3,2,FALSE)</f>
        <v>BRAZIL</v>
      </c>
      <c r="L51" s="46" t="str">
        <f>INDEX(LOCATION!$A$1:$M$3,1,MATCH($K51,LOCATION!$A$3:$M$3,0))</f>
        <v>Portuguese</v>
      </c>
      <c r="M51" s="4" t="str">
        <f t="shared" si="1"/>
        <v>sobrinho.adriano@xyz.com</v>
      </c>
      <c r="N51" s="34">
        <v>92.5</v>
      </c>
      <c r="O51" s="2" t="s">
        <v>209</v>
      </c>
      <c r="P51" s="2" t="s">
        <v>216</v>
      </c>
      <c r="Q51" s="2" t="str">
        <f>INDEX(SPORT!$A$1:$B$33,MATCH($R51,SPORT!$B$1:$B$33,0),1)</f>
        <v>INDOOR</v>
      </c>
      <c r="R51" s="2" t="s">
        <v>206</v>
      </c>
      <c r="S51" s="58">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sheetPr>
    <tabColor theme="9" tint="-0.499984740745262"/>
  </sheetPr>
  <dimension ref="A1:B33"/>
  <sheetViews>
    <sheetView showGridLines="0" workbookViewId="0">
      <selection activeCell="B25" sqref="B25"/>
    </sheetView>
  </sheetViews>
  <sheetFormatPr defaultRowHeight="15"/>
  <cols>
    <col min="1" max="1" width="15.5703125" bestFit="1" customWidth="1"/>
    <col min="2" max="2" width="24" bestFit="1" customWidth="1"/>
  </cols>
  <sheetData>
    <row r="1" spans="1:2">
      <c r="A1" s="31" t="s">
        <v>171</v>
      </c>
      <c r="B1" s="31" t="s">
        <v>172</v>
      </c>
    </row>
    <row r="2" spans="1:2">
      <c r="A2" s="32" t="s">
        <v>173</v>
      </c>
      <c r="B2" s="32" t="s">
        <v>174</v>
      </c>
    </row>
    <row r="3" spans="1:2">
      <c r="A3" s="33" t="s">
        <v>173</v>
      </c>
      <c r="B3" s="33" t="s">
        <v>175</v>
      </c>
    </row>
    <row r="4" spans="1:2">
      <c r="A4" s="33" t="s">
        <v>176</v>
      </c>
      <c r="B4" s="33" t="s">
        <v>177</v>
      </c>
    </row>
    <row r="5" spans="1:2">
      <c r="A5" s="33" t="s">
        <v>176</v>
      </c>
      <c r="B5" s="33" t="s">
        <v>178</v>
      </c>
    </row>
    <row r="6" spans="1:2">
      <c r="A6" s="33" t="s">
        <v>173</v>
      </c>
      <c r="B6" s="33" t="s">
        <v>179</v>
      </c>
    </row>
    <row r="7" spans="1:2">
      <c r="A7" s="33" t="s">
        <v>173</v>
      </c>
      <c r="B7" s="33" t="s">
        <v>180</v>
      </c>
    </row>
    <row r="8" spans="1:2">
      <c r="A8" s="33" t="s">
        <v>176</v>
      </c>
      <c r="B8" s="33" t="s">
        <v>181</v>
      </c>
    </row>
    <row r="9" spans="1:2">
      <c r="A9" s="33" t="s">
        <v>173</v>
      </c>
      <c r="B9" s="33" t="s">
        <v>182</v>
      </c>
    </row>
    <row r="10" spans="1:2">
      <c r="A10" s="33" t="s">
        <v>173</v>
      </c>
      <c r="B10" s="33" t="s">
        <v>183</v>
      </c>
    </row>
    <row r="11" spans="1:2">
      <c r="A11" s="33" t="s">
        <v>176</v>
      </c>
      <c r="B11" s="33" t="s">
        <v>184</v>
      </c>
    </row>
    <row r="12" spans="1:2">
      <c r="A12" s="33" t="s">
        <v>176</v>
      </c>
      <c r="B12" s="33" t="s">
        <v>185</v>
      </c>
    </row>
    <row r="13" spans="1:2">
      <c r="A13" s="33" t="s">
        <v>176</v>
      </c>
      <c r="B13" s="33" t="s">
        <v>186</v>
      </c>
    </row>
    <row r="14" spans="1:2">
      <c r="A14" s="33" t="s">
        <v>176</v>
      </c>
      <c r="B14" s="33" t="s">
        <v>187</v>
      </c>
    </row>
    <row r="15" spans="1:2">
      <c r="A15" s="33" t="s">
        <v>173</v>
      </c>
      <c r="B15" s="33" t="s">
        <v>188</v>
      </c>
    </row>
    <row r="16" spans="1:2">
      <c r="A16" s="33" t="s">
        <v>173</v>
      </c>
      <c r="B16" s="33" t="s">
        <v>189</v>
      </c>
    </row>
    <row r="17" spans="1:2">
      <c r="A17" s="33" t="s">
        <v>176</v>
      </c>
      <c r="B17" s="33" t="s">
        <v>190</v>
      </c>
    </row>
    <row r="18" spans="1:2">
      <c r="A18" s="33" t="s">
        <v>173</v>
      </c>
      <c r="B18" s="33" t="s">
        <v>191</v>
      </c>
    </row>
    <row r="19" spans="1:2">
      <c r="A19" s="33" t="s">
        <v>173</v>
      </c>
      <c r="B19" s="33" t="s">
        <v>192</v>
      </c>
    </row>
    <row r="20" spans="1:2">
      <c r="A20" s="33" t="s">
        <v>176</v>
      </c>
      <c r="B20" s="33" t="s">
        <v>193</v>
      </c>
    </row>
    <row r="21" spans="1:2">
      <c r="A21" s="33" t="s">
        <v>176</v>
      </c>
      <c r="B21" s="33" t="s">
        <v>194</v>
      </c>
    </row>
    <row r="22" spans="1:2">
      <c r="A22" s="33" t="s">
        <v>176</v>
      </c>
      <c r="B22" s="33" t="s">
        <v>195</v>
      </c>
    </row>
    <row r="23" spans="1:2">
      <c r="A23" s="33" t="s">
        <v>176</v>
      </c>
      <c r="B23" s="33" t="s">
        <v>196</v>
      </c>
    </row>
    <row r="24" spans="1:2">
      <c r="A24" s="33" t="s">
        <v>173</v>
      </c>
      <c r="B24" s="33" t="s">
        <v>197</v>
      </c>
    </row>
    <row r="25" spans="1:2">
      <c r="A25" s="33" t="s">
        <v>176</v>
      </c>
      <c r="B25" s="33" t="s">
        <v>198</v>
      </c>
    </row>
    <row r="26" spans="1:2">
      <c r="A26" s="33" t="s">
        <v>173</v>
      </c>
      <c r="B26" s="33" t="s">
        <v>199</v>
      </c>
    </row>
    <row r="27" spans="1:2">
      <c r="A27" s="33" t="s">
        <v>176</v>
      </c>
      <c r="B27" s="33" t="s">
        <v>200</v>
      </c>
    </row>
    <row r="28" spans="1:2">
      <c r="A28" s="33" t="s">
        <v>176</v>
      </c>
      <c r="B28" s="33" t="s">
        <v>201</v>
      </c>
    </row>
    <row r="29" spans="1:2">
      <c r="A29" s="33" t="s">
        <v>176</v>
      </c>
      <c r="B29" s="33" t="s">
        <v>202</v>
      </c>
    </row>
    <row r="30" spans="1:2">
      <c r="A30" s="33" t="s">
        <v>173</v>
      </c>
      <c r="B30" s="33" t="s">
        <v>203</v>
      </c>
    </row>
    <row r="31" spans="1:2">
      <c r="A31" s="33" t="s">
        <v>173</v>
      </c>
      <c r="B31" s="33" t="s">
        <v>204</v>
      </c>
    </row>
    <row r="32" spans="1:2">
      <c r="A32" s="33" t="s">
        <v>176</v>
      </c>
      <c r="B32" s="33" t="s">
        <v>205</v>
      </c>
    </row>
    <row r="33" spans="1:2">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theme="9" tint="-0.499984740745262"/>
  </sheetPr>
  <dimension ref="A1:M3"/>
  <sheetViews>
    <sheetView showGridLines="0" workbookViewId="0">
      <selection activeCell="A3" sqref="A3:M3"/>
    </sheetView>
  </sheetViews>
  <sheetFormatPr defaultRowHeight="15"/>
  <cols>
    <col min="1" max="13" width="13.7109375" style="1" customWidth="1"/>
  </cols>
  <sheetData>
    <row r="1" spans="1:1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Dell</cp:lastModifiedBy>
  <dcterms:created xsi:type="dcterms:W3CDTF">2019-05-28T07:07:38Z</dcterms:created>
  <dcterms:modified xsi:type="dcterms:W3CDTF">2022-11-29T12:51:53Z</dcterms:modified>
</cp:coreProperties>
</file>