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rus360B\Desktop\ReposGithub\Projetos\Estatistica\ProjSemestal2\"/>
    </mc:Choice>
  </mc:AlternateContent>
  <xr:revisionPtr revIDLastSave="0" documentId="13_ncr:1_{BFA2E9E0-9EE1-4FB8-921D-B284E72DF49D}" xr6:coauthVersionLast="47" xr6:coauthVersionMax="47" xr10:uidLastSave="{00000000-0000-0000-0000-000000000000}"/>
  <bookViews>
    <workbookView xWindow="-120" yWindow="-120" windowWidth="29040" windowHeight="15840" xr2:uid="{D987EEE1-D96A-46A8-953C-1A18B6E853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O8" i="1"/>
  <c r="N4" i="1"/>
  <c r="M20" i="1"/>
  <c r="M18" i="1"/>
  <c r="C17" i="1" l="1"/>
  <c r="E16" i="1" s="1"/>
  <c r="G16" i="1" s="1"/>
  <c r="H16" i="1" s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  <c r="C10" i="1"/>
  <c r="C11" i="1" s="1"/>
  <c r="E10" i="1" l="1"/>
  <c r="D10" i="1"/>
  <c r="F4" i="1" s="1"/>
  <c r="G4" i="1"/>
  <c r="H4" i="1" s="1"/>
  <c r="K4" i="1" s="1"/>
  <c r="J16" i="1"/>
  <c r="J4" i="1" l="1"/>
  <c r="L4" i="1" s="1"/>
  <c r="K16" i="1"/>
  <c r="M16" i="1" s="1"/>
</calcChain>
</file>

<file path=xl/sharedStrings.xml><?xml version="1.0" encoding="utf-8"?>
<sst xmlns="http://schemas.openxmlformats.org/spreadsheetml/2006/main" count="28" uniqueCount="21">
  <si>
    <t>x</t>
  </si>
  <si>
    <t>f</t>
  </si>
  <si>
    <t>x*f</t>
  </si>
  <si>
    <t>s</t>
  </si>
  <si>
    <t>t</t>
  </si>
  <si>
    <t>IC+</t>
  </si>
  <si>
    <t>IC-</t>
  </si>
  <si>
    <t>z</t>
  </si>
  <si>
    <t>erro</t>
  </si>
  <si>
    <t>n</t>
  </si>
  <si>
    <t>a</t>
  </si>
  <si>
    <t>s²</t>
  </si>
  <si>
    <t>x²*f</t>
  </si>
  <si>
    <t>x̅</t>
  </si>
  <si>
    <r>
      <t>p</t>
    </r>
    <r>
      <rPr>
        <sz val="11"/>
        <color theme="1"/>
        <rFont val="Calibri"/>
        <family val="2"/>
      </rPr>
      <t>̅</t>
    </r>
  </si>
  <si>
    <t>s * z</t>
  </si>
  <si>
    <t>Não</t>
  </si>
  <si>
    <t>Sim</t>
  </si>
  <si>
    <t>gl</t>
  </si>
  <si>
    <t>erro/2</t>
  </si>
  <si>
    <t>s (erro padrão)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</si>
</sst>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3939"/>
      <color rgb="FFBD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378783</xdr:colOff>
      <xdr:row>19</xdr:row>
      <xdr:rowOff>115984</xdr:rowOff>
    </xdr:from>
    <xdr:to>
      <xdr:col>9</xdr:col>
      <xdr:colOff>417334</xdr:colOff>
      <xdr:row>25</xdr:row>
      <xdr:rowOff>37035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228EE8-3492-BF9F-44E7-CF9866B99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611" y="3735484"/>
          <a:ext cx="4590844" cy="1064051"/>
        </a:xfrm>
        <a:prstGeom prst="rect">
          <a:avLst/>
        </a:prstGeom>
      </xdr:spPr>
    </xdr:pic>
    <xdr:clientData/>
  </xdr:twoCellAnchor>
  <xdr:twoCellAnchor editAs="oneCell">
    <xdr:from>
      <xdr:col>5</xdr:col>
      <xdr:colOff>578642</xdr:colOff>
      <xdr:row>7</xdr:row>
      <xdr:rowOff>45242</xdr:rowOff>
    </xdr:from>
    <xdr:to>
      <xdr:col>9</xdr:col>
      <xdr:colOff>36045</xdr:colOff>
      <xdr:row>10</xdr:row>
      <xdr:rowOff>177957</xdr:rowOff>
    </xdr:to>
    <xdr:pic>
      <xdr:nvPicPr>
        <xdr:cNvPr id="3" name="Imagem 2" descr="Texto&#10;&#10;Descrição gerada automaticamente">
          <a:extLst>
            <a:ext uri="{FF2B5EF4-FFF2-40B4-BE49-F238E27FC236}">
              <a16:creationId xmlns:a16="http://schemas.microsoft.com/office/drawing/2014/main" id="{FF94FA73-B18D-29E4-EC90-8DCA63202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4736" y="1378742"/>
          <a:ext cx="2162175" cy="704215"/>
        </a:xfrm>
        <a:prstGeom prst="rect">
          <a:avLst/>
        </a:prstGeom>
      </xdr:spPr>
    </xdr:pic>
    <xdr:clientData/>
  </xdr:twoCellAnchor>
  <xdr:twoCellAnchor editAs="oneCell">
    <xdr:from>
      <xdr:col>13</xdr:col>
      <xdr:colOff>596503</xdr:colOff>
      <xdr:row>19</xdr:row>
      <xdr:rowOff>185737</xdr:rowOff>
    </xdr:from>
    <xdr:to>
      <xdr:col>16</xdr:col>
      <xdr:colOff>484744</xdr:colOff>
      <xdr:row>23</xdr:row>
      <xdr:rowOff>74612</xdr:rowOff>
    </xdr:to>
    <xdr:pic>
      <xdr:nvPicPr>
        <xdr:cNvPr id="4" name="Imagem 3" descr="Uma imagem contendo Forma&#10;&#10;Descrição gerada automaticamente">
          <a:extLst>
            <a:ext uri="{FF2B5EF4-FFF2-40B4-BE49-F238E27FC236}">
              <a16:creationId xmlns:a16="http://schemas.microsoft.com/office/drawing/2014/main" id="{40F135EC-F8A6-F506-430F-8D45C91F5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90347" y="3805237"/>
          <a:ext cx="1709896" cy="650875"/>
        </a:xfrm>
        <a:prstGeom prst="rect">
          <a:avLst/>
        </a:prstGeom>
      </xdr:spPr>
    </xdr:pic>
    <xdr:clientData/>
  </xdr:twoCellAnchor>
  <xdr:twoCellAnchor editAs="oneCell">
    <xdr:from>
      <xdr:col>14</xdr:col>
      <xdr:colOff>1190</xdr:colOff>
      <xdr:row>9</xdr:row>
      <xdr:rowOff>114300</xdr:rowOff>
    </xdr:from>
    <xdr:to>
      <xdr:col>17</xdr:col>
      <xdr:colOff>110411</xdr:colOff>
      <xdr:row>12</xdr:row>
      <xdr:rowOff>149860</xdr:rowOff>
    </xdr:to>
    <xdr:pic>
      <xdr:nvPicPr>
        <xdr:cNvPr id="5" name="Imagem 4" descr="Uma imagem contendo Texto&#10;&#10;Descrição gerada automaticamente">
          <a:extLst>
            <a:ext uri="{FF2B5EF4-FFF2-40B4-BE49-F238E27FC236}">
              <a16:creationId xmlns:a16="http://schemas.microsoft.com/office/drawing/2014/main" id="{6168876C-E04B-374C-AF79-B74059EE4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2253" y="1828800"/>
          <a:ext cx="1930877" cy="607060"/>
        </a:xfrm>
        <a:prstGeom prst="rect">
          <a:avLst/>
        </a:prstGeom>
      </xdr:spPr>
    </xdr:pic>
    <xdr:clientData/>
  </xdr:twoCellAnchor>
  <xdr:twoCellAnchor>
    <xdr:from>
      <xdr:col>12</xdr:col>
      <xdr:colOff>598605</xdr:colOff>
      <xdr:row>18</xdr:row>
      <xdr:rowOff>79335</xdr:rowOff>
    </xdr:from>
    <xdr:to>
      <xdr:col>14</xdr:col>
      <xdr:colOff>475424</xdr:colOff>
      <xdr:row>19</xdr:row>
      <xdr:rowOff>49569</xdr:rowOff>
    </xdr:to>
    <xdr:sp macro="" textlink="">
      <xdr:nvSpPr>
        <xdr:cNvPr id="8" name="Seta: para a Esquerda 7">
          <a:extLst>
            <a:ext uri="{FF2B5EF4-FFF2-40B4-BE49-F238E27FC236}">
              <a16:creationId xmlns:a16="http://schemas.microsoft.com/office/drawing/2014/main" id="{8F8B9B65-99B7-795E-D693-308258656F92}"/>
            </a:ext>
          </a:extLst>
        </xdr:cNvPr>
        <xdr:cNvSpPr/>
      </xdr:nvSpPr>
      <xdr:spPr>
        <a:xfrm rot="1374297">
          <a:off x="7885230" y="3508335"/>
          <a:ext cx="1091257" cy="16073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440531</xdr:colOff>
      <xdr:row>19</xdr:row>
      <xdr:rowOff>172641</xdr:rowOff>
    </xdr:from>
    <xdr:to>
      <xdr:col>15</xdr:col>
      <xdr:colOff>232172</xdr:colOff>
      <xdr:row>23</xdr:row>
      <xdr:rowOff>89297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B5A3C05-21BC-C8F6-F634-7FB41F257763}"/>
            </a:ext>
          </a:extLst>
        </xdr:cNvPr>
        <xdr:cNvSpPr/>
      </xdr:nvSpPr>
      <xdr:spPr>
        <a:xfrm>
          <a:off x="8941594" y="3792141"/>
          <a:ext cx="398859" cy="67865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601521</xdr:colOff>
      <xdr:row>19</xdr:row>
      <xdr:rowOff>120603</xdr:rowOff>
    </xdr:from>
    <xdr:to>
      <xdr:col>14</xdr:col>
      <xdr:colOff>38463</xdr:colOff>
      <xdr:row>20</xdr:row>
      <xdr:rowOff>90837</xdr:rowOff>
    </xdr:to>
    <xdr:sp macro="" textlink="">
      <xdr:nvSpPr>
        <xdr:cNvPr id="13" name="Seta: para a Esquerda 12">
          <a:extLst>
            <a:ext uri="{FF2B5EF4-FFF2-40B4-BE49-F238E27FC236}">
              <a16:creationId xmlns:a16="http://schemas.microsoft.com/office/drawing/2014/main" id="{9A424E44-9B98-447A-B00B-E815DEE0261A}"/>
            </a:ext>
          </a:extLst>
        </xdr:cNvPr>
        <xdr:cNvSpPr/>
      </xdr:nvSpPr>
      <xdr:spPr>
        <a:xfrm rot="989273">
          <a:off x="7888146" y="3740103"/>
          <a:ext cx="651380" cy="160734"/>
        </a:xfrm>
        <a:prstGeom prst="leftArrow">
          <a:avLst/>
        </a:prstGeom>
        <a:solidFill>
          <a:srgbClr val="BD4B4B"/>
        </a:solidFill>
        <a:ln>
          <a:solidFill>
            <a:srgbClr val="9D393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554831</xdr:colOff>
      <xdr:row>6</xdr:row>
      <xdr:rowOff>48816</xdr:rowOff>
    </xdr:from>
    <xdr:to>
      <xdr:col>17</xdr:col>
      <xdr:colOff>89295</xdr:colOff>
      <xdr:row>8</xdr:row>
      <xdr:rowOff>65193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0128D8D-886C-44A3-B130-7BD828C0C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63112" y="1191816"/>
          <a:ext cx="748903" cy="397377"/>
        </a:xfrm>
        <a:prstGeom prst="rect">
          <a:avLst/>
        </a:prstGeom>
      </xdr:spPr>
    </xdr:pic>
    <xdr:clientData/>
  </xdr:twoCellAnchor>
  <xdr:twoCellAnchor>
    <xdr:from>
      <xdr:col>15</xdr:col>
      <xdr:colOff>31055</xdr:colOff>
      <xdr:row>7</xdr:row>
      <xdr:rowOff>11502</xdr:rowOff>
    </xdr:from>
    <xdr:to>
      <xdr:col>15</xdr:col>
      <xdr:colOff>535781</xdr:colOff>
      <xdr:row>7</xdr:row>
      <xdr:rowOff>172236</xdr:rowOff>
    </xdr:to>
    <xdr:sp macro="" textlink="">
      <xdr:nvSpPr>
        <xdr:cNvPr id="15" name="Seta: para a Esquerda 14">
          <a:extLst>
            <a:ext uri="{FF2B5EF4-FFF2-40B4-BE49-F238E27FC236}">
              <a16:creationId xmlns:a16="http://schemas.microsoft.com/office/drawing/2014/main" id="{6F7796D5-DCF4-4385-A6EF-73CF30543552}"/>
            </a:ext>
          </a:extLst>
        </xdr:cNvPr>
        <xdr:cNvSpPr/>
      </xdr:nvSpPr>
      <xdr:spPr>
        <a:xfrm>
          <a:off x="9139336" y="1345002"/>
          <a:ext cx="504726" cy="16073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357185</xdr:colOff>
      <xdr:row>4</xdr:row>
      <xdr:rowOff>23812</xdr:rowOff>
    </xdr:from>
    <xdr:to>
      <xdr:col>11</xdr:col>
      <xdr:colOff>363140</xdr:colOff>
      <xdr:row>6</xdr:row>
      <xdr:rowOff>89298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1EFA4EF2-8240-1E96-CA2F-88A1F70C94C9}"/>
            </a:ext>
          </a:extLst>
        </xdr:cNvPr>
        <xdr:cNvSpPr txBox="1"/>
      </xdr:nvSpPr>
      <xdr:spPr>
        <a:xfrm>
          <a:off x="4000498" y="785812"/>
          <a:ext cx="3042048" cy="4464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Calculando</a:t>
          </a:r>
          <a:r>
            <a:rPr lang="pt-BR" sz="1100" baseline="0"/>
            <a:t> intervalo com 90% de confiança (5% para cada lado da distribuição.</a:t>
          </a:r>
          <a:endParaRPr lang="pt-BR" sz="1100"/>
        </a:p>
      </xdr:txBody>
    </xdr:sp>
    <xdr:clientData/>
  </xdr:twoCellAnchor>
  <xdr:twoCellAnchor>
    <xdr:from>
      <xdr:col>4</xdr:col>
      <xdr:colOff>472966</xdr:colOff>
      <xdr:row>16</xdr:row>
      <xdr:rowOff>111672</xdr:rowOff>
    </xdr:from>
    <xdr:to>
      <xdr:col>9</xdr:col>
      <xdr:colOff>478921</xdr:colOff>
      <xdr:row>18</xdr:row>
      <xdr:rowOff>177158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64FC68DA-8ADB-402F-8848-55758964FC7E}"/>
            </a:ext>
          </a:extLst>
        </xdr:cNvPr>
        <xdr:cNvSpPr txBox="1"/>
      </xdr:nvSpPr>
      <xdr:spPr>
        <a:xfrm>
          <a:off x="2916621" y="3159672"/>
          <a:ext cx="3060524" cy="4464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Calculando</a:t>
          </a:r>
          <a:r>
            <a:rPr lang="pt-BR" sz="1100" baseline="0"/>
            <a:t> intervalo com 90% de confiança (5% para cada lado da distribuição.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B63C-3612-487C-ADD8-62460D092800}">
  <dimension ref="B2:O20"/>
  <sheetViews>
    <sheetView tabSelected="1" zoomScale="145" zoomScaleNormal="145" workbookViewId="0">
      <selection activeCell="O25" sqref="O25"/>
    </sheetView>
  </sheetViews>
  <sheetFormatPr defaultRowHeight="15" x14ac:dyDescent="0.25"/>
  <cols>
    <col min="7" max="7" width="13.28515625" customWidth="1"/>
  </cols>
  <sheetData>
    <row r="2" spans="2:15" x14ac:dyDescent="0.25">
      <c r="I2" s="1"/>
    </row>
    <row r="3" spans="2:15" x14ac:dyDescent="0.25">
      <c r="B3" t="s">
        <v>0</v>
      </c>
      <c r="C3" t="s">
        <v>1</v>
      </c>
      <c r="D3" t="s">
        <v>2</v>
      </c>
      <c r="E3" t="s">
        <v>12</v>
      </c>
      <c r="F3" s="5" t="s">
        <v>13</v>
      </c>
      <c r="G3" t="s">
        <v>11</v>
      </c>
      <c r="H3" t="s">
        <v>3</v>
      </c>
      <c r="I3" t="s">
        <v>4</v>
      </c>
      <c r="J3" t="s">
        <v>6</v>
      </c>
      <c r="K3" t="s">
        <v>5</v>
      </c>
      <c r="L3" t="s">
        <v>8</v>
      </c>
      <c r="N3" t="s">
        <v>19</v>
      </c>
    </row>
    <row r="4" spans="2:15" x14ac:dyDescent="0.25">
      <c r="B4">
        <v>0</v>
      </c>
      <c r="C4">
        <v>11</v>
      </c>
      <c r="D4">
        <f>B4*C4</f>
        <v>0</v>
      </c>
      <c r="E4">
        <f>D4*B4</f>
        <v>0</v>
      </c>
      <c r="F4">
        <f>D10/$C$10</f>
        <v>26.033333333333335</v>
      </c>
      <c r="G4">
        <f>(E10-(D10^2/C10))/C11</f>
        <v>326.19839743589739</v>
      </c>
      <c r="H4">
        <f>SQRT(G4)</f>
        <v>18.060963358467273</v>
      </c>
      <c r="I4">
        <v>1.66</v>
      </c>
      <c r="J4" s="2">
        <f>F4-(I4*H4/SQRT(C10))</f>
        <v>23.1074678871312</v>
      </c>
      <c r="K4" s="2">
        <f>F4+(I4*H4/SQRT(C10))</f>
        <v>28.95919877953547</v>
      </c>
      <c r="L4" s="2">
        <f>(K4-J4)/2</f>
        <v>2.9258654462021347</v>
      </c>
      <c r="N4">
        <f>L4/2</f>
        <v>1.4629327231010674</v>
      </c>
    </row>
    <row r="5" spans="2:15" x14ac:dyDescent="0.25">
      <c r="B5">
        <v>5.5</v>
      </c>
      <c r="C5">
        <v>7</v>
      </c>
      <c r="D5">
        <f t="shared" ref="D5:D9" si="0">B5*C5</f>
        <v>38.5</v>
      </c>
      <c r="E5">
        <f t="shared" ref="E5:E9" si="1">D5*B5</f>
        <v>211.75</v>
      </c>
    </row>
    <row r="6" spans="2:15" x14ac:dyDescent="0.25">
      <c r="B6">
        <v>20</v>
      </c>
      <c r="C6">
        <v>51</v>
      </c>
      <c r="D6">
        <f t="shared" si="0"/>
        <v>1020</v>
      </c>
      <c r="E6">
        <f t="shared" si="1"/>
        <v>20400</v>
      </c>
    </row>
    <row r="7" spans="2:15" x14ac:dyDescent="0.25">
      <c r="B7">
        <v>40</v>
      </c>
      <c r="C7">
        <v>28</v>
      </c>
      <c r="D7">
        <f t="shared" si="0"/>
        <v>1120</v>
      </c>
      <c r="E7">
        <f t="shared" si="1"/>
        <v>44800</v>
      </c>
    </row>
    <row r="8" spans="2:15" x14ac:dyDescent="0.25">
      <c r="B8">
        <v>60</v>
      </c>
      <c r="C8">
        <v>5</v>
      </c>
      <c r="D8">
        <f t="shared" si="0"/>
        <v>300</v>
      </c>
      <c r="E8">
        <f t="shared" si="1"/>
        <v>18000</v>
      </c>
      <c r="N8" s="3" t="s">
        <v>9</v>
      </c>
      <c r="O8" s="3">
        <f>((I4*H4)/N4)^2</f>
        <v>419.99999999999955</v>
      </c>
    </row>
    <row r="9" spans="2:15" x14ac:dyDescent="0.25">
      <c r="B9">
        <v>85</v>
      </c>
      <c r="C9">
        <v>3</v>
      </c>
      <c r="D9">
        <f t="shared" si="0"/>
        <v>255</v>
      </c>
      <c r="E9">
        <f t="shared" si="1"/>
        <v>21675</v>
      </c>
    </row>
    <row r="10" spans="2:15" x14ac:dyDescent="0.25">
      <c r="B10" t="s">
        <v>9</v>
      </c>
      <c r="C10">
        <f>SUM(C4:C9)</f>
        <v>105</v>
      </c>
      <c r="D10">
        <f>SUM(D4:D9)</f>
        <v>2733.5</v>
      </c>
      <c r="E10">
        <f>SUM(E4:E9)</f>
        <v>105086.75</v>
      </c>
    </row>
    <row r="11" spans="2:15" x14ac:dyDescent="0.25">
      <c r="B11" t="s">
        <v>18</v>
      </c>
      <c r="C11">
        <f>C10-1</f>
        <v>104</v>
      </c>
    </row>
    <row r="12" spans="2:15" x14ac:dyDescent="0.25">
      <c r="M12" s="4"/>
    </row>
    <row r="15" spans="2:15" x14ac:dyDescent="0.25">
      <c r="B15" t="s">
        <v>16</v>
      </c>
      <c r="C15">
        <v>54</v>
      </c>
      <c r="E15" t="s">
        <v>14</v>
      </c>
      <c r="F15" t="s">
        <v>7</v>
      </c>
      <c r="G15" t="s">
        <v>20</v>
      </c>
      <c r="H15" t="s">
        <v>15</v>
      </c>
      <c r="I15" t="s">
        <v>6</v>
      </c>
      <c r="J15" t="s">
        <v>5</v>
      </c>
      <c r="K15" t="s">
        <v>8</v>
      </c>
      <c r="M15" t="s">
        <v>19</v>
      </c>
    </row>
    <row r="16" spans="2:15" x14ac:dyDescent="0.25">
      <c r="B16" t="s">
        <v>17</v>
      </c>
      <c r="C16">
        <v>52</v>
      </c>
      <c r="E16">
        <f>C16/C17</f>
        <v>0.49056603773584906</v>
      </c>
      <c r="F16">
        <v>1.645</v>
      </c>
      <c r="G16">
        <f>SQRT((E16*(1-E16))/C17)</f>
        <v>4.8555647938779513E-2</v>
      </c>
      <c r="H16">
        <f>F16*G16</f>
        <v>7.9874040859292297E-2</v>
      </c>
      <c r="I16" s="2">
        <f>E16-H16</f>
        <v>0.41069199687655678</v>
      </c>
      <c r="J16" s="2">
        <f>E16+H16</f>
        <v>0.57044007859514134</v>
      </c>
      <c r="K16" s="2">
        <f>(J16-I16)/2</f>
        <v>7.9874040859292283E-2</v>
      </c>
      <c r="M16">
        <f>K16/2</f>
        <v>3.9937020429646142E-2</v>
      </c>
    </row>
    <row r="17" spans="2:13" x14ac:dyDescent="0.25">
      <c r="B17" t="s">
        <v>9</v>
      </c>
      <c r="C17">
        <f>C15+C16</f>
        <v>106</v>
      </c>
    </row>
    <row r="18" spans="2:13" x14ac:dyDescent="0.25">
      <c r="L18" t="s">
        <v>10</v>
      </c>
      <c r="M18">
        <f>(F16/M16)^2</f>
        <v>1696.6039886039896</v>
      </c>
    </row>
    <row r="20" spans="2:13" x14ac:dyDescent="0.25">
      <c r="L20" s="3" t="s">
        <v>9</v>
      </c>
      <c r="M20" s="3">
        <f>M18*E16*(1-E16)</f>
        <v>424.00000000000023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guerra</dc:creator>
  <cp:lastModifiedBy>Aorus 360B</cp:lastModifiedBy>
  <dcterms:created xsi:type="dcterms:W3CDTF">2022-10-25T13:00:25Z</dcterms:created>
  <dcterms:modified xsi:type="dcterms:W3CDTF">2022-11-01T19:50:03Z</dcterms:modified>
</cp:coreProperties>
</file>