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yip184\Desktop\y3\dataprep\"/>
    </mc:Choice>
  </mc:AlternateContent>
  <bookViews>
    <workbookView xWindow="0" yWindow="0" windowWidth="19200" windowHeight="6950" tabRatio="833"/>
  </bookViews>
  <sheets>
    <sheet name="ship_duration" sheetId="1" r:id="rId1"/>
    <sheet name="ship_cost_20" sheetId="2" r:id="rId2"/>
    <sheet name="ship_cost_40" sheetId="3" r:id="rId3"/>
    <sheet name="air_duration" sheetId="4" r:id="rId4"/>
    <sheet name="air_cost" sheetId="5" r:id="rId5"/>
    <sheet name="train_duration" sheetId="6" r:id="rId6"/>
    <sheet name="train_cost_20" sheetId="7" r:id="rId7"/>
    <sheet name="train_cost_40" sheetId="8" r:id="rId8"/>
    <sheet name="port_info" sheetId="11" r:id="rId9"/>
    <sheet name="country_tax" sheetId="12" r:id="rId10"/>
    <sheet name="truck_duration" sheetId="10" r:id="rId11"/>
    <sheet name="capacity" sheetId="9" r:id="rId12"/>
  </sheets>
  <calcPr calcId="171027"/>
</workbook>
</file>

<file path=xl/calcChain.xml><?xml version="1.0" encoding="utf-8"?>
<calcChain xmlns="http://schemas.openxmlformats.org/spreadsheetml/2006/main">
  <c r="C8" i="5" l="1"/>
  <c r="J11" i="8" l="1"/>
  <c r="I11" i="8"/>
  <c r="H11" i="8"/>
  <c r="G11" i="8"/>
  <c r="F11" i="8"/>
  <c r="E11" i="8"/>
  <c r="D11" i="8"/>
  <c r="C11" i="8"/>
  <c r="B11" i="8"/>
  <c r="J11" i="7"/>
  <c r="I11" i="7"/>
  <c r="H11" i="7"/>
  <c r="G11" i="7"/>
  <c r="F11" i="7"/>
  <c r="E11" i="7"/>
  <c r="D11" i="7"/>
  <c r="C11" i="7"/>
  <c r="B11" i="7"/>
  <c r="E12" i="5"/>
  <c r="C12" i="5"/>
  <c r="B12" i="5"/>
  <c r="E8" i="5"/>
  <c r="B8" i="5"/>
  <c r="D7" i="5"/>
  <c r="D6" i="5"/>
  <c r="L5" i="5"/>
  <c r="H5" i="5"/>
  <c r="G4" i="5"/>
  <c r="F4" i="5"/>
  <c r="L3" i="5"/>
  <c r="H3" i="5"/>
  <c r="L2" i="5"/>
  <c r="H2" i="5"/>
  <c r="S20" i="1"/>
  <c r="Q20" i="1"/>
  <c r="M20" i="1"/>
  <c r="L20" i="1"/>
  <c r="K20" i="1"/>
  <c r="J20" i="1"/>
  <c r="C20" i="1"/>
  <c r="R19" i="1"/>
  <c r="Q19" i="1"/>
  <c r="P19" i="1"/>
  <c r="L19" i="1"/>
  <c r="K19" i="1"/>
  <c r="J19" i="1"/>
  <c r="I19" i="1"/>
  <c r="D19" i="1"/>
  <c r="C19" i="1"/>
  <c r="S18" i="1"/>
  <c r="P18" i="1"/>
  <c r="L18" i="1"/>
  <c r="K18" i="1"/>
  <c r="J18" i="1"/>
  <c r="I18" i="1"/>
  <c r="D18" i="1"/>
  <c r="C18" i="1"/>
  <c r="S17" i="1"/>
  <c r="M17" i="1"/>
  <c r="L17" i="1"/>
  <c r="D17" i="1"/>
  <c r="C17" i="1"/>
  <c r="L16" i="1"/>
  <c r="K16" i="1"/>
  <c r="I16" i="1"/>
  <c r="D16" i="1"/>
  <c r="M15" i="1"/>
  <c r="L15" i="1"/>
  <c r="K15" i="1"/>
  <c r="I15" i="1"/>
  <c r="D15" i="1"/>
  <c r="O13" i="1"/>
  <c r="S12" i="1"/>
  <c r="R12" i="1"/>
  <c r="Q12" i="1"/>
  <c r="P12" i="1"/>
  <c r="K12" i="1"/>
  <c r="D12" i="1"/>
  <c r="R10" i="1"/>
  <c r="Q10" i="1"/>
  <c r="P10" i="1"/>
  <c r="O10" i="1"/>
</calcChain>
</file>

<file path=xl/sharedStrings.xml><?xml version="1.0" encoding="utf-8"?>
<sst xmlns="http://schemas.openxmlformats.org/spreadsheetml/2006/main" count="523" uniqueCount="117">
  <si>
    <t>Shanghai Port</t>
  </si>
  <si>
    <t>Singapore Port</t>
  </si>
  <si>
    <t>Shanghai Pudong International Airport</t>
  </si>
  <si>
    <t>Shanghai train station</t>
  </si>
  <si>
    <t>Lanes Name</t>
  </si>
  <si>
    <t>Source</t>
  </si>
  <si>
    <t>Destination</t>
  </si>
  <si>
    <t>Carrier or transporter Name</t>
  </si>
  <si>
    <t>Carrier max capacity</t>
  </si>
  <si>
    <t>Equipment size</t>
  </si>
  <si>
    <t>Equipment Type</t>
  </si>
  <si>
    <t>Capacity in Weight</t>
  </si>
  <si>
    <t>Capacity in volume</t>
  </si>
  <si>
    <t>Transport Mode</t>
  </si>
  <si>
    <t>Travel time (hours)</t>
  </si>
  <si>
    <t>Transport Cost</t>
  </si>
  <si>
    <t>Transport Schedule (Date)</t>
  </si>
  <si>
    <t>Truck size - 5 ton, 8 ton</t>
  </si>
  <si>
    <t>Reefer or non Reefer</t>
  </si>
  <si>
    <t>Truck</t>
  </si>
  <si>
    <t>Per Unit cost (Sea&amp; Rail - Container, Air &amp; Truck- CBM)</t>
  </si>
  <si>
    <t>For sea, air, train</t>
  </si>
  <si>
    <t>Container - 20' or 40'</t>
  </si>
  <si>
    <t>sea &amp; rail</t>
  </si>
  <si>
    <t>Sin-SH</t>
  </si>
  <si>
    <t>COSCO</t>
  </si>
  <si>
    <t>99833 tons</t>
  </si>
  <si>
    <t>Container - 20'</t>
  </si>
  <si>
    <t>Non-Reefer</t>
  </si>
  <si>
    <t>17 Ton</t>
  </si>
  <si>
    <t>33 CBM</t>
  </si>
  <si>
    <t>Sea</t>
  </si>
  <si>
    <t>Mon, Fri</t>
  </si>
  <si>
    <t>Reefer</t>
  </si>
  <si>
    <t>APL</t>
  </si>
  <si>
    <t>64502 tons</t>
  </si>
  <si>
    <t>Container - 40'</t>
  </si>
  <si>
    <t>22 Ton</t>
  </si>
  <si>
    <t>67 CBM</t>
  </si>
  <si>
    <t>Mon, Wed, Fri</t>
  </si>
  <si>
    <t>Singapore Airport</t>
  </si>
  <si>
    <t>SQ</t>
  </si>
  <si>
    <t>140 tons</t>
  </si>
  <si>
    <t>NA</t>
  </si>
  <si>
    <t>AIR</t>
  </si>
  <si>
    <t>Each day 8:am</t>
  </si>
  <si>
    <t>CA</t>
  </si>
  <si>
    <t>113 tons</t>
  </si>
  <si>
    <t>SH AP-SH TS</t>
  </si>
  <si>
    <t>YCH</t>
  </si>
  <si>
    <t>5 tons</t>
  </si>
  <si>
    <t>Truck size- 5 Ton</t>
  </si>
  <si>
    <t>5 Ton</t>
  </si>
  <si>
    <t>3 CBM</t>
  </si>
  <si>
    <t>Road</t>
  </si>
  <si>
    <t>Each day</t>
  </si>
  <si>
    <t>SHTS- Wuxi</t>
  </si>
  <si>
    <t>Wuxi Train Station</t>
  </si>
  <si>
    <t>铁路局</t>
  </si>
  <si>
    <t>~20000 tons</t>
  </si>
  <si>
    <t>Rail</t>
  </si>
  <si>
    <t>Each day 8:am, 12pm</t>
  </si>
  <si>
    <t>Hong Kong Port S</t>
  </si>
  <si>
    <t>Shanghai Port S</t>
  </si>
  <si>
    <t>Chiwan Port S</t>
  </si>
  <si>
    <t>Mawei Port S</t>
  </si>
  <si>
    <t>Chongqing Port S</t>
  </si>
  <si>
    <t>Huangpu Port S</t>
  </si>
  <si>
    <t>Nantong Port S</t>
  </si>
  <si>
    <t>Ningbo Port S</t>
  </si>
  <si>
    <t>Qingdao Port S</t>
  </si>
  <si>
    <t>Guangzhou Port S</t>
  </si>
  <si>
    <t>Tianjin Port S</t>
  </si>
  <si>
    <t>Xiamen Port S</t>
  </si>
  <si>
    <t>Wuxi Port S</t>
  </si>
  <si>
    <t>Singapore Port S</t>
  </si>
  <si>
    <t>Port of Kuantan S</t>
  </si>
  <si>
    <t>Port of Penang S</t>
  </si>
  <si>
    <t>Bangkok Port S</t>
  </si>
  <si>
    <t>Paradip Port S</t>
  </si>
  <si>
    <t>Saigon Port S</t>
  </si>
  <si>
    <t>Sunan Shuofang International Airport A</t>
  </si>
  <si>
    <t>Nanjing Lukou International Airport A</t>
  </si>
  <si>
    <t>Shanghai Hongqiao International Airport A</t>
  </si>
  <si>
    <t>Shanghai Pudong International Airport A</t>
  </si>
  <si>
    <t>Tianjin Binhai International Airport A</t>
  </si>
  <si>
    <t>Shenzhen Bao'an International Airport A</t>
  </si>
  <si>
    <t>Guangzhou Baiyun International Airport A</t>
  </si>
  <si>
    <t>Singapore Changi Airport A</t>
  </si>
  <si>
    <t>new delhi airport A</t>
  </si>
  <si>
    <t>Ho Chih Minh airport A</t>
  </si>
  <si>
    <t>Noi Bai International Airport A</t>
  </si>
  <si>
    <t>Butterworth railway station T</t>
  </si>
  <si>
    <t>Bangkok railway station T</t>
  </si>
  <si>
    <t>Kunming Train station T</t>
  </si>
  <si>
    <t>Chongqing train station T</t>
  </si>
  <si>
    <t>Shanghai train station T</t>
  </si>
  <si>
    <t>Wuxi train station T</t>
  </si>
  <si>
    <t>Shenzhen train station T</t>
  </si>
  <si>
    <t>Guangzhou train station T</t>
  </si>
  <si>
    <t>Saigon railway station T</t>
  </si>
  <si>
    <t>Hanoi railway station T</t>
  </si>
  <si>
    <t>location name</t>
  </si>
  <si>
    <t>Butterworth railway station T</t>
  </si>
  <si>
    <t>custom cost</t>
  </si>
  <si>
    <t>custom duration</t>
  </si>
  <si>
    <t>handling cost</t>
  </si>
  <si>
    <t>handling duration</t>
  </si>
  <si>
    <t>country</t>
  </si>
  <si>
    <t>tax_rate</t>
  </si>
  <si>
    <t>HK</t>
  </si>
  <si>
    <t>CN</t>
  </si>
  <si>
    <t>SG</t>
  </si>
  <si>
    <t>MY</t>
  </si>
  <si>
    <t>TH</t>
  </si>
  <si>
    <t>India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</si>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</sst>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\-&quot;$&quot;#,##0"/>
  </numFmts>
  <fonts count="8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Inconsolata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2" borderId="0" xfId="0" applyFont="1" applyFill="1"/>
    <xf numFmtId="0" fontId="3" fillId="2" borderId="0" xfId="0" applyFont="1" applyFill="1"/>
    <xf numFmtId="0" fontId="4" fillId="0" borderId="0" xfId="0" applyFont="1" applyAlignment="1"/>
    <xf numFmtId="0" fontId="3" fillId="2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wrapText="1"/>
    </xf>
    <xf numFmtId="164" fontId="0" fillId="0" borderId="0" xfId="0" applyNumberFormat="1" applyFont="1" applyAlignme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49" fontId="1" fillId="0" borderId="0" xfId="0" applyNumberFormat="1" applyFont="1" applyAlignment="1"/>
    <xf numFmtId="49" fontId="6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unan_Shuofang_International_Airport" TargetMode="External"/><Relationship Id="rId13" Type="http://schemas.openxmlformats.org/officeDocument/2006/relationships/hyperlink" Target="https://en.wikipedia.org/wiki/Guangzhou_Baiyun_International_Airport" TargetMode="External"/><Relationship Id="rId3" Type="http://schemas.openxmlformats.org/officeDocument/2006/relationships/hyperlink" Target="https://en.wikipedia.org/wiki/Shanghai_Hongqiao_International_Airport" TargetMode="External"/><Relationship Id="rId7" Type="http://schemas.openxmlformats.org/officeDocument/2006/relationships/hyperlink" Target="https://en.wikipedia.org/wiki/Shenzhen_Bao%27an_International_Airport" TargetMode="External"/><Relationship Id="rId12" Type="http://schemas.openxmlformats.org/officeDocument/2006/relationships/hyperlink" Target="https://en.wikipedia.org/wiki/Tianjin_Binhai_International_Airport" TargetMode="External"/><Relationship Id="rId2" Type="http://schemas.openxmlformats.org/officeDocument/2006/relationships/hyperlink" Target="https://en.wikipedia.org/wiki/Nanjing_Lukou_International_Airport" TargetMode="External"/><Relationship Id="rId1" Type="http://schemas.openxmlformats.org/officeDocument/2006/relationships/hyperlink" Target="https://en.wikipedia.org/wiki/Sunan_Shuofang_International_Airport" TargetMode="External"/><Relationship Id="rId6" Type="http://schemas.openxmlformats.org/officeDocument/2006/relationships/hyperlink" Target="https://en.wikipedia.org/wiki/Guangzhou_Baiyun_International_Airport" TargetMode="External"/><Relationship Id="rId11" Type="http://schemas.openxmlformats.org/officeDocument/2006/relationships/hyperlink" Target="https://en.wikipedia.org/wiki/Shanghai_Pudong_International_Airport" TargetMode="External"/><Relationship Id="rId5" Type="http://schemas.openxmlformats.org/officeDocument/2006/relationships/hyperlink" Target="https://en.wikipedia.org/wiki/Tianjin_Binhai_International_Airport" TargetMode="External"/><Relationship Id="rId10" Type="http://schemas.openxmlformats.org/officeDocument/2006/relationships/hyperlink" Target="https://en.wikipedia.org/wiki/Shanghai_Hongqiao_International_Airport" TargetMode="External"/><Relationship Id="rId4" Type="http://schemas.openxmlformats.org/officeDocument/2006/relationships/hyperlink" Target="https://en.wikipedia.org/wiki/Shanghai_Pudong_International_Airport" TargetMode="External"/><Relationship Id="rId9" Type="http://schemas.openxmlformats.org/officeDocument/2006/relationships/hyperlink" Target="https://en.wikipedia.org/wiki/Nanjing_Lukou_International_Airport" TargetMode="External"/><Relationship Id="rId14" Type="http://schemas.openxmlformats.org/officeDocument/2006/relationships/hyperlink" Target="https://en.wikipedia.org/wiki/Shenzhen_Bao%27an_International_Airpor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unan_Shuofang_International_Airport" TargetMode="External"/><Relationship Id="rId13" Type="http://schemas.openxmlformats.org/officeDocument/2006/relationships/hyperlink" Target="https://en.wikipedia.org/wiki/Guangzhou_Baiyun_International_Airport" TargetMode="External"/><Relationship Id="rId3" Type="http://schemas.openxmlformats.org/officeDocument/2006/relationships/hyperlink" Target="https://en.wikipedia.org/wiki/Shanghai_Hongqiao_International_Airport" TargetMode="External"/><Relationship Id="rId7" Type="http://schemas.openxmlformats.org/officeDocument/2006/relationships/hyperlink" Target="https://en.wikipedia.org/wiki/Shenzhen_Bao%27an_International_Airport" TargetMode="External"/><Relationship Id="rId12" Type="http://schemas.openxmlformats.org/officeDocument/2006/relationships/hyperlink" Target="https://en.wikipedia.org/wiki/Tianjin_Binhai_International_Airport" TargetMode="External"/><Relationship Id="rId2" Type="http://schemas.openxmlformats.org/officeDocument/2006/relationships/hyperlink" Target="https://en.wikipedia.org/wiki/Nanjing_Lukou_International_Airport" TargetMode="External"/><Relationship Id="rId1" Type="http://schemas.openxmlformats.org/officeDocument/2006/relationships/hyperlink" Target="https://en.wikipedia.org/wiki/Sunan_Shuofang_International_Airport" TargetMode="External"/><Relationship Id="rId6" Type="http://schemas.openxmlformats.org/officeDocument/2006/relationships/hyperlink" Target="https://en.wikipedia.org/wiki/Guangzhou_Baiyun_International_Airport" TargetMode="External"/><Relationship Id="rId11" Type="http://schemas.openxmlformats.org/officeDocument/2006/relationships/hyperlink" Target="https://en.wikipedia.org/wiki/Shanghai_Pudong_International_Airport" TargetMode="External"/><Relationship Id="rId5" Type="http://schemas.openxmlformats.org/officeDocument/2006/relationships/hyperlink" Target="https://en.wikipedia.org/wiki/Tianjin_Binhai_International_Airport" TargetMode="External"/><Relationship Id="rId10" Type="http://schemas.openxmlformats.org/officeDocument/2006/relationships/hyperlink" Target="https://en.wikipedia.org/wiki/Shanghai_Hongqiao_International_Airport" TargetMode="External"/><Relationship Id="rId4" Type="http://schemas.openxmlformats.org/officeDocument/2006/relationships/hyperlink" Target="https://en.wikipedia.org/wiki/Shanghai_Pudong_International_Airport" TargetMode="External"/><Relationship Id="rId9" Type="http://schemas.openxmlformats.org/officeDocument/2006/relationships/hyperlink" Target="https://en.wikipedia.org/wiki/Nanjing_Lukou_International_Airport" TargetMode="External"/><Relationship Id="rId14" Type="http://schemas.openxmlformats.org/officeDocument/2006/relationships/hyperlink" Target="https://en.wikipedia.org/wiki/Shenzhen_Bao%27an_International_Airpor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hanghai_Pudong_International_Airport" TargetMode="External"/><Relationship Id="rId2" Type="http://schemas.openxmlformats.org/officeDocument/2006/relationships/hyperlink" Target="https://en.wikipedia.org/wiki/Shanghai_Pudong_International_Airport" TargetMode="External"/><Relationship Id="rId1" Type="http://schemas.openxmlformats.org/officeDocument/2006/relationships/hyperlink" Target="https://en.wikipedia.org/wiki/Shanghai_Pudong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M1" workbookViewId="0">
      <selection activeCell="T20" sqref="T20"/>
    </sheetView>
  </sheetViews>
  <sheetFormatPr defaultColWidth="14.453125" defaultRowHeight="15.75" customHeight="1"/>
  <cols>
    <col min="1" max="2" width="31.54296875" customWidth="1"/>
  </cols>
  <sheetData>
    <row r="1" spans="1:33" ht="14.5">
      <c r="A1" s="1"/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/>
      <c r="V1" s="2"/>
      <c r="W1" s="2"/>
      <c r="X1" s="3"/>
      <c r="Y1" s="1"/>
      <c r="Z1" s="1"/>
      <c r="AA1" s="1"/>
      <c r="AB1" s="1"/>
      <c r="AC1" s="1"/>
      <c r="AD1" s="1"/>
      <c r="AE1" s="1"/>
      <c r="AF1" s="1"/>
      <c r="AG1" s="1"/>
    </row>
    <row r="2" spans="1:33" ht="14.5">
      <c r="A2" s="1" t="s">
        <v>62</v>
      </c>
      <c r="B2" s="4">
        <v>0</v>
      </c>
      <c r="C2" s="4">
        <v>72</v>
      </c>
      <c r="D2" s="4">
        <v>36</v>
      </c>
      <c r="E2" s="4">
        <v>72</v>
      </c>
      <c r="F2" s="4">
        <v>0</v>
      </c>
      <c r="G2" s="4">
        <v>0</v>
      </c>
      <c r="H2" s="4">
        <v>0</v>
      </c>
      <c r="I2" s="4">
        <v>72</v>
      </c>
      <c r="J2" s="4">
        <v>72</v>
      </c>
      <c r="K2" s="4">
        <v>3</v>
      </c>
      <c r="L2" s="4">
        <v>96</v>
      </c>
      <c r="M2" s="4">
        <v>20</v>
      </c>
      <c r="N2" s="4">
        <v>0</v>
      </c>
      <c r="O2" s="4">
        <v>96</v>
      </c>
      <c r="P2" s="4">
        <v>120</v>
      </c>
      <c r="Q2" s="4">
        <v>120</v>
      </c>
      <c r="R2" s="4">
        <v>96</v>
      </c>
      <c r="S2" s="4">
        <v>216</v>
      </c>
      <c r="T2" s="4">
        <v>72</v>
      </c>
    </row>
    <row r="3" spans="1:33" ht="14.5">
      <c r="A3" s="13" t="s">
        <v>63</v>
      </c>
      <c r="B3" s="4">
        <v>72</v>
      </c>
      <c r="C3" s="4">
        <v>0</v>
      </c>
      <c r="D3" s="4">
        <v>48</v>
      </c>
      <c r="E3" s="4">
        <v>120</v>
      </c>
      <c r="F3" s="4">
        <v>0</v>
      </c>
      <c r="G3" s="4">
        <v>0</v>
      </c>
      <c r="H3" s="4">
        <v>0</v>
      </c>
      <c r="I3" s="4">
        <v>9</v>
      </c>
      <c r="J3" s="4">
        <v>24</v>
      </c>
      <c r="K3" s="4">
        <v>72</v>
      </c>
      <c r="L3" s="4">
        <v>48</v>
      </c>
      <c r="M3" s="4">
        <v>48</v>
      </c>
      <c r="N3" s="4">
        <v>0</v>
      </c>
      <c r="O3" s="4">
        <v>144</v>
      </c>
      <c r="P3" s="4">
        <v>168</v>
      </c>
      <c r="Q3" s="4">
        <v>168</v>
      </c>
      <c r="R3" s="4">
        <v>168</v>
      </c>
      <c r="S3" s="4">
        <v>264</v>
      </c>
      <c r="T3" s="4">
        <v>120</v>
      </c>
    </row>
    <row r="4" spans="1:33" ht="14.5">
      <c r="A4" s="13" t="s">
        <v>64</v>
      </c>
      <c r="B4" s="4">
        <v>36</v>
      </c>
      <c r="C4" s="4">
        <v>48</v>
      </c>
      <c r="D4" s="4">
        <v>0</v>
      </c>
      <c r="E4" s="4">
        <v>24</v>
      </c>
      <c r="F4" s="4">
        <v>0</v>
      </c>
      <c r="G4" s="4">
        <v>0</v>
      </c>
      <c r="H4" s="4">
        <v>0</v>
      </c>
      <c r="I4" s="4">
        <v>48</v>
      </c>
      <c r="J4" s="4">
        <v>72</v>
      </c>
      <c r="K4" s="4">
        <v>0</v>
      </c>
      <c r="L4" s="4">
        <v>96</v>
      </c>
      <c r="M4" s="4">
        <v>24</v>
      </c>
      <c r="N4" s="4">
        <v>0</v>
      </c>
      <c r="O4" s="4">
        <v>96</v>
      </c>
      <c r="P4" s="4">
        <v>120</v>
      </c>
      <c r="Q4" s="4">
        <v>120</v>
      </c>
      <c r="R4" s="4">
        <v>96</v>
      </c>
      <c r="S4" s="4">
        <v>216</v>
      </c>
      <c r="T4" s="4">
        <v>72</v>
      </c>
    </row>
    <row r="5" spans="1:33" ht="14.5">
      <c r="A5" s="1" t="s">
        <v>65</v>
      </c>
      <c r="B5" s="4">
        <v>72</v>
      </c>
      <c r="C5" s="4">
        <v>120</v>
      </c>
      <c r="D5" s="4">
        <v>24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33" ht="14.5">
      <c r="A6" s="1" t="s">
        <v>66</v>
      </c>
      <c r="B6" s="4">
        <v>0</v>
      </c>
      <c r="C6" s="4">
        <v>72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33" ht="14.5">
      <c r="A7" s="1" t="s">
        <v>67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33" ht="14.5">
      <c r="A8" s="1" t="s">
        <v>68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33" ht="14.5">
      <c r="A9" s="1" t="s">
        <v>69</v>
      </c>
      <c r="B9" s="4">
        <v>72</v>
      </c>
      <c r="C9" s="4">
        <v>9</v>
      </c>
      <c r="D9" s="4">
        <v>48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24</v>
      </c>
      <c r="K9" s="4">
        <v>48</v>
      </c>
      <c r="L9" s="4">
        <v>48</v>
      </c>
      <c r="M9" s="4">
        <v>24</v>
      </c>
      <c r="N9" s="4">
        <v>0</v>
      </c>
      <c r="O9" s="4">
        <v>144</v>
      </c>
      <c r="P9" s="4">
        <v>168</v>
      </c>
      <c r="Q9" s="4">
        <v>168</v>
      </c>
      <c r="R9" s="4">
        <v>144</v>
      </c>
      <c r="S9" s="4">
        <v>264</v>
      </c>
      <c r="T9" s="4">
        <v>120</v>
      </c>
    </row>
    <row r="10" spans="1:33" ht="14.5">
      <c r="A10" s="1" t="s">
        <v>70</v>
      </c>
      <c r="B10" s="4">
        <v>72</v>
      </c>
      <c r="C10" s="4">
        <v>24</v>
      </c>
      <c r="D10" s="4">
        <v>72</v>
      </c>
      <c r="E10" s="4">
        <v>0</v>
      </c>
      <c r="F10" s="4">
        <v>0</v>
      </c>
      <c r="G10" s="4">
        <v>0</v>
      </c>
      <c r="H10" s="4">
        <v>0</v>
      </c>
      <c r="I10" s="4">
        <v>24</v>
      </c>
      <c r="J10" s="4">
        <v>0</v>
      </c>
      <c r="K10" s="4">
        <v>0</v>
      </c>
      <c r="L10" s="4">
        <v>24</v>
      </c>
      <c r="M10" s="4">
        <v>48</v>
      </c>
      <c r="N10" s="4">
        <v>0</v>
      </c>
      <c r="O10">
        <f>7*24</f>
        <v>168</v>
      </c>
      <c r="P10">
        <f>24*8</f>
        <v>192</v>
      </c>
      <c r="Q10">
        <f>8*24</f>
        <v>192</v>
      </c>
      <c r="R10">
        <f>7*24</f>
        <v>168</v>
      </c>
      <c r="S10" s="4">
        <v>288</v>
      </c>
      <c r="T10" s="4">
        <v>144</v>
      </c>
    </row>
    <row r="11" spans="1:33" ht="14.5">
      <c r="A11" s="1" t="s">
        <v>71</v>
      </c>
      <c r="B11" s="4">
        <v>3</v>
      </c>
      <c r="C11" s="4">
        <v>72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48</v>
      </c>
      <c r="J11" s="4">
        <v>0</v>
      </c>
      <c r="K11" s="4">
        <v>0</v>
      </c>
      <c r="L11" s="4">
        <v>96</v>
      </c>
      <c r="M11" s="4">
        <v>24</v>
      </c>
      <c r="N11" s="4">
        <v>0</v>
      </c>
      <c r="O11" s="4">
        <v>96</v>
      </c>
      <c r="P11" s="4">
        <v>120</v>
      </c>
      <c r="Q11" s="4">
        <v>120</v>
      </c>
      <c r="R11" s="4">
        <v>96</v>
      </c>
      <c r="S11" s="4">
        <v>216</v>
      </c>
      <c r="T11" s="4">
        <v>72</v>
      </c>
    </row>
    <row r="12" spans="1:33" ht="14.5">
      <c r="A12" s="1" t="s">
        <v>72</v>
      </c>
      <c r="B12" s="4">
        <v>96</v>
      </c>
      <c r="C12" s="4">
        <v>48</v>
      </c>
      <c r="D12">
        <f>24*4</f>
        <v>96</v>
      </c>
      <c r="E12" s="4">
        <v>0</v>
      </c>
      <c r="F12" s="4">
        <v>0</v>
      </c>
      <c r="G12" s="4">
        <v>0</v>
      </c>
      <c r="H12" s="4">
        <v>0</v>
      </c>
      <c r="I12" s="4">
        <v>48</v>
      </c>
      <c r="J12" s="4">
        <v>24</v>
      </c>
      <c r="K12">
        <f>4*24</f>
        <v>96</v>
      </c>
      <c r="L12" s="4">
        <v>0</v>
      </c>
      <c r="M12" s="4">
        <v>72</v>
      </c>
      <c r="N12" s="4">
        <v>0</v>
      </c>
      <c r="O12" s="4">
        <v>192</v>
      </c>
      <c r="P12">
        <f t="shared" ref="P12:Q12" si="0">9*24</f>
        <v>216</v>
      </c>
      <c r="Q12">
        <f t="shared" si="0"/>
        <v>216</v>
      </c>
      <c r="R12">
        <f>8*24</f>
        <v>192</v>
      </c>
      <c r="S12">
        <f>13*24</f>
        <v>312</v>
      </c>
      <c r="T12" s="4">
        <v>168</v>
      </c>
    </row>
    <row r="13" spans="1:33" ht="14.5">
      <c r="A13" s="1" t="s">
        <v>73</v>
      </c>
      <c r="B13" s="4">
        <v>20</v>
      </c>
      <c r="C13" s="4">
        <v>48</v>
      </c>
      <c r="D13" s="4">
        <v>24</v>
      </c>
      <c r="E13" s="4">
        <v>0</v>
      </c>
      <c r="F13" s="4">
        <v>0</v>
      </c>
      <c r="G13" s="4">
        <v>0</v>
      </c>
      <c r="H13" s="4">
        <v>0</v>
      </c>
      <c r="I13" s="4">
        <v>24</v>
      </c>
      <c r="J13" s="4">
        <v>48</v>
      </c>
      <c r="K13" s="4">
        <v>24</v>
      </c>
      <c r="L13" s="4">
        <v>72</v>
      </c>
      <c r="M13" s="4">
        <v>0</v>
      </c>
      <c r="N13" s="4">
        <v>0</v>
      </c>
      <c r="O13">
        <f>5*24</f>
        <v>120</v>
      </c>
      <c r="P13" s="4">
        <v>120</v>
      </c>
      <c r="Q13" s="4">
        <v>144</v>
      </c>
      <c r="R13" s="4">
        <v>120</v>
      </c>
      <c r="S13" s="4">
        <v>240</v>
      </c>
      <c r="T13" s="4">
        <v>72</v>
      </c>
    </row>
    <row r="14" spans="1:33" ht="14.5">
      <c r="A14" s="1" t="s">
        <v>74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33" ht="14.5">
      <c r="A15" s="1" t="s">
        <v>75</v>
      </c>
      <c r="B15" s="4">
        <v>96</v>
      </c>
      <c r="C15" s="4">
        <v>144</v>
      </c>
      <c r="D15">
        <f>24*4</f>
        <v>96</v>
      </c>
      <c r="E15" s="4">
        <v>0</v>
      </c>
      <c r="F15" s="4">
        <v>0</v>
      </c>
      <c r="G15" s="4">
        <v>0</v>
      </c>
      <c r="H15" s="4">
        <v>0</v>
      </c>
      <c r="I15">
        <f>6*24</f>
        <v>144</v>
      </c>
      <c r="J15" s="4">
        <v>168</v>
      </c>
      <c r="K15">
        <f>4*24</f>
        <v>96</v>
      </c>
      <c r="L15">
        <f>8*24</f>
        <v>192</v>
      </c>
      <c r="M15">
        <f>5*24</f>
        <v>120</v>
      </c>
      <c r="N15" s="4">
        <v>0</v>
      </c>
      <c r="O15" s="4">
        <v>0</v>
      </c>
      <c r="P15" s="4">
        <v>0</v>
      </c>
      <c r="Q15" s="4">
        <v>24</v>
      </c>
      <c r="R15" s="4">
        <v>48</v>
      </c>
      <c r="S15" s="4">
        <v>120</v>
      </c>
      <c r="T15" s="4">
        <v>48</v>
      </c>
    </row>
    <row r="16" spans="1:33" ht="14.5">
      <c r="A16" s="1" t="s">
        <v>76</v>
      </c>
      <c r="B16" s="4">
        <v>120</v>
      </c>
      <c r="C16" s="4">
        <v>168</v>
      </c>
      <c r="D16">
        <f t="shared" ref="D16:D17" si="1">5*24</f>
        <v>120</v>
      </c>
      <c r="E16" s="4">
        <v>0</v>
      </c>
      <c r="F16" s="4">
        <v>0</v>
      </c>
      <c r="G16" s="4">
        <v>0</v>
      </c>
      <c r="H16" s="4">
        <v>0</v>
      </c>
      <c r="I16">
        <f>7*24</f>
        <v>168</v>
      </c>
      <c r="J16" s="4">
        <v>192</v>
      </c>
      <c r="K16">
        <f>5*24</f>
        <v>120</v>
      </c>
      <c r="L16">
        <f t="shared" ref="L16:L17" si="2">9*24</f>
        <v>216</v>
      </c>
      <c r="M16" s="4">
        <v>120</v>
      </c>
      <c r="N16" s="4">
        <v>0</v>
      </c>
      <c r="O16" s="4">
        <v>0</v>
      </c>
      <c r="P16" s="4">
        <v>0</v>
      </c>
      <c r="Q16" s="4">
        <v>0</v>
      </c>
      <c r="R16" s="4">
        <v>72</v>
      </c>
      <c r="S16" s="4">
        <v>96</v>
      </c>
      <c r="T16" s="4">
        <v>48</v>
      </c>
    </row>
    <row r="17" spans="1:20" ht="14.5">
      <c r="A17" s="1" t="s">
        <v>77</v>
      </c>
      <c r="B17" s="4">
        <v>120</v>
      </c>
      <c r="C17">
        <f t="shared" ref="C17:C18" si="3">7*24</f>
        <v>168</v>
      </c>
      <c r="D17">
        <f t="shared" si="1"/>
        <v>120</v>
      </c>
      <c r="E17" s="4">
        <v>0</v>
      </c>
      <c r="F17" s="4">
        <v>0</v>
      </c>
      <c r="G17" s="4">
        <v>0</v>
      </c>
      <c r="H17" s="4">
        <v>0</v>
      </c>
      <c r="I17" s="4">
        <v>168</v>
      </c>
      <c r="J17" s="4">
        <v>192</v>
      </c>
      <c r="K17" s="4">
        <v>120</v>
      </c>
      <c r="L17">
        <f t="shared" si="2"/>
        <v>216</v>
      </c>
      <c r="M17">
        <f>6*24</f>
        <v>144</v>
      </c>
      <c r="N17" s="4">
        <v>0</v>
      </c>
      <c r="O17" s="4">
        <v>24</v>
      </c>
      <c r="P17" s="4">
        <v>0</v>
      </c>
      <c r="Q17" s="4">
        <v>0</v>
      </c>
      <c r="R17" s="4">
        <v>72</v>
      </c>
      <c r="S17">
        <f>4*24</f>
        <v>96</v>
      </c>
      <c r="T17" s="4">
        <v>72</v>
      </c>
    </row>
    <row r="18" spans="1:20" ht="14.5">
      <c r="A18" s="1" t="s">
        <v>78</v>
      </c>
      <c r="B18" s="4">
        <v>96</v>
      </c>
      <c r="C18">
        <f t="shared" si="3"/>
        <v>168</v>
      </c>
      <c r="D18">
        <f>24*4</f>
        <v>96</v>
      </c>
      <c r="E18" s="4">
        <v>0</v>
      </c>
      <c r="F18" s="4">
        <v>0</v>
      </c>
      <c r="G18" s="4">
        <v>0</v>
      </c>
      <c r="H18" s="4">
        <v>0</v>
      </c>
      <c r="I18">
        <f>6*24</f>
        <v>144</v>
      </c>
      <c r="J18">
        <f>7*24</f>
        <v>168</v>
      </c>
      <c r="K18">
        <f>4*24</f>
        <v>96</v>
      </c>
      <c r="L18">
        <f>8*24</f>
        <v>192</v>
      </c>
      <c r="M18" s="4">
        <v>120</v>
      </c>
      <c r="N18" s="4">
        <v>0</v>
      </c>
      <c r="O18" s="4">
        <v>48</v>
      </c>
      <c r="P18">
        <f>3*24</f>
        <v>72</v>
      </c>
      <c r="Q18" s="4">
        <v>72</v>
      </c>
      <c r="R18" s="4">
        <v>0</v>
      </c>
      <c r="S18">
        <f>7*24</f>
        <v>168</v>
      </c>
      <c r="T18" s="4">
        <v>48</v>
      </c>
    </row>
    <row r="19" spans="1:20" ht="14.5">
      <c r="A19" s="2" t="s">
        <v>79</v>
      </c>
      <c r="B19" s="4">
        <v>216</v>
      </c>
      <c r="C19">
        <f>11*24</f>
        <v>264</v>
      </c>
      <c r="D19">
        <f>9*24</f>
        <v>216</v>
      </c>
      <c r="E19" s="4">
        <v>0</v>
      </c>
      <c r="F19" s="4">
        <v>0</v>
      </c>
      <c r="G19" s="4">
        <v>0</v>
      </c>
      <c r="H19" s="4">
        <v>0</v>
      </c>
      <c r="I19">
        <f>11*24</f>
        <v>264</v>
      </c>
      <c r="J19">
        <f>12*24</f>
        <v>288</v>
      </c>
      <c r="K19">
        <f>9*24</f>
        <v>216</v>
      </c>
      <c r="L19">
        <f>13*24</f>
        <v>312</v>
      </c>
      <c r="M19" s="4">
        <v>240</v>
      </c>
      <c r="N19" s="4">
        <v>0</v>
      </c>
      <c r="O19" s="4">
        <v>120</v>
      </c>
      <c r="P19">
        <f t="shared" ref="P19:Q19" si="4">4*24</f>
        <v>96</v>
      </c>
      <c r="Q19">
        <f t="shared" si="4"/>
        <v>96</v>
      </c>
      <c r="R19">
        <f>7*24</f>
        <v>168</v>
      </c>
      <c r="S19" s="4">
        <v>0</v>
      </c>
      <c r="T19" s="4">
        <v>168</v>
      </c>
    </row>
    <row r="20" spans="1:20" ht="14.5">
      <c r="A20" s="1" t="s">
        <v>80</v>
      </c>
      <c r="B20" s="4">
        <v>72</v>
      </c>
      <c r="C20">
        <f>5*24</f>
        <v>120</v>
      </c>
      <c r="D20" s="4">
        <v>72</v>
      </c>
      <c r="E20" s="4">
        <v>0</v>
      </c>
      <c r="F20" s="4">
        <v>0</v>
      </c>
      <c r="G20" s="4">
        <v>0</v>
      </c>
      <c r="H20" s="4">
        <v>0</v>
      </c>
      <c r="I20" s="4">
        <v>120</v>
      </c>
      <c r="J20">
        <f>6*24</f>
        <v>144</v>
      </c>
      <c r="K20">
        <f>3*24</f>
        <v>72</v>
      </c>
      <c r="L20">
        <f>7*24</f>
        <v>168</v>
      </c>
      <c r="M20">
        <f>3*24</f>
        <v>72</v>
      </c>
      <c r="N20" s="4">
        <v>0</v>
      </c>
      <c r="O20" s="4">
        <v>48</v>
      </c>
      <c r="P20" s="4">
        <v>48</v>
      </c>
      <c r="Q20">
        <f>3*24</f>
        <v>72</v>
      </c>
      <c r="R20" s="4">
        <v>48</v>
      </c>
      <c r="S20">
        <f>7*24</f>
        <v>168</v>
      </c>
      <c r="T20" s="4">
        <v>0</v>
      </c>
    </row>
    <row r="21" spans="1:20" ht="14.5">
      <c r="A21" s="1"/>
    </row>
    <row r="22" spans="1:20" ht="14.5">
      <c r="A22" s="1"/>
    </row>
    <row r="23" spans="1:20" ht="14.5">
      <c r="A23" s="1"/>
    </row>
    <row r="24" spans="1:20" ht="14.5">
      <c r="A24" s="1"/>
    </row>
    <row r="25" spans="1:20" ht="14.5">
      <c r="A25" s="1"/>
    </row>
    <row r="26" spans="1:20" ht="14.5">
      <c r="A26" s="1"/>
    </row>
    <row r="27" spans="1:20" ht="14.5">
      <c r="A27" s="1"/>
    </row>
    <row r="28" spans="1:20" ht="14.5">
      <c r="A28" s="1"/>
    </row>
    <row r="29" spans="1:20" ht="14.5">
      <c r="A29" s="1"/>
    </row>
    <row r="30" spans="1:20" ht="14.5">
      <c r="A30" s="1"/>
      <c r="B30" s="1"/>
      <c r="C30" s="1"/>
    </row>
  </sheetData>
  <conditionalFormatting sqref="C6">
    <cfRule type="cellIs" dxfId="1" priority="1" operator="equal">
      <formula>0</formula>
    </cfRule>
  </conditionalFormatting>
  <conditionalFormatting sqref="C6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K1" workbookViewId="0">
      <selection activeCell="U1" sqref="U1"/>
    </sheetView>
  </sheetViews>
  <sheetFormatPr defaultColWidth="14.453125" defaultRowHeight="15.75" customHeight="1"/>
  <cols>
    <col min="1" max="2" width="31.54296875" customWidth="1"/>
  </cols>
  <sheetData>
    <row r="1" spans="1:33" ht="14.5">
      <c r="A1" s="1"/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  <c r="H1" s="13" t="s">
        <v>68</v>
      </c>
      <c r="I1" s="13" t="s">
        <v>69</v>
      </c>
      <c r="J1" s="13" t="s">
        <v>70</v>
      </c>
      <c r="K1" s="13" t="s">
        <v>71</v>
      </c>
      <c r="L1" s="13" t="s">
        <v>72</v>
      </c>
      <c r="M1" s="13" t="s">
        <v>73</v>
      </c>
      <c r="N1" s="13" t="s">
        <v>74</v>
      </c>
      <c r="O1" s="13" t="s">
        <v>75</v>
      </c>
      <c r="P1" s="13" t="s">
        <v>76</v>
      </c>
      <c r="Q1" s="13" t="s">
        <v>77</v>
      </c>
      <c r="R1" s="13" t="s">
        <v>78</v>
      </c>
      <c r="S1" s="13" t="s">
        <v>79</v>
      </c>
      <c r="T1" s="13" t="s">
        <v>80</v>
      </c>
      <c r="U1" s="2"/>
      <c r="V1" s="2"/>
      <c r="W1" s="2"/>
      <c r="X1" s="3"/>
      <c r="Y1" s="1"/>
      <c r="Z1" s="1"/>
      <c r="AA1" s="1"/>
      <c r="AB1" s="1"/>
      <c r="AC1" s="1"/>
      <c r="AD1" s="1"/>
      <c r="AE1" s="1"/>
      <c r="AF1" s="1"/>
      <c r="AG1" s="1"/>
    </row>
    <row r="2" spans="1:33" ht="14.5">
      <c r="A2" s="13" t="s">
        <v>62</v>
      </c>
      <c r="B2" s="4">
        <v>0</v>
      </c>
      <c r="C2" s="4">
        <v>465</v>
      </c>
      <c r="D2" s="4">
        <v>452.5</v>
      </c>
      <c r="E2" s="4">
        <v>460</v>
      </c>
      <c r="F2" s="4">
        <v>0</v>
      </c>
      <c r="G2" s="4">
        <v>0</v>
      </c>
      <c r="H2" s="4">
        <v>0</v>
      </c>
      <c r="I2" s="4">
        <v>452.5</v>
      </c>
      <c r="J2" s="4">
        <v>452.5</v>
      </c>
      <c r="K2" s="4">
        <v>452.5</v>
      </c>
      <c r="L2" s="4">
        <v>452.5</v>
      </c>
      <c r="M2" s="4">
        <v>659.5</v>
      </c>
      <c r="N2" s="4">
        <v>0</v>
      </c>
      <c r="O2" s="4">
        <v>672.5</v>
      </c>
      <c r="P2" s="4">
        <v>850.5</v>
      </c>
      <c r="Q2" s="4">
        <v>850.5</v>
      </c>
      <c r="R2" s="4">
        <v>685.5</v>
      </c>
      <c r="S2" s="4">
        <v>619</v>
      </c>
      <c r="T2" s="4">
        <v>939.5</v>
      </c>
    </row>
    <row r="3" spans="1:33" ht="14.5">
      <c r="A3" s="13" t="s">
        <v>63</v>
      </c>
      <c r="B3" s="4">
        <v>465</v>
      </c>
      <c r="C3" s="4">
        <v>0</v>
      </c>
      <c r="D3" s="4">
        <v>210</v>
      </c>
      <c r="E3" s="4">
        <v>210</v>
      </c>
      <c r="F3" s="4">
        <v>557.5</v>
      </c>
      <c r="G3" s="4">
        <v>0</v>
      </c>
      <c r="H3" s="4">
        <v>0</v>
      </c>
      <c r="I3" s="4">
        <v>210</v>
      </c>
      <c r="J3" s="4">
        <v>210</v>
      </c>
      <c r="K3" s="4">
        <v>210</v>
      </c>
      <c r="L3" s="4">
        <v>210</v>
      </c>
      <c r="M3" s="4">
        <v>430</v>
      </c>
      <c r="N3" s="4">
        <v>0</v>
      </c>
      <c r="O3" s="4">
        <v>362</v>
      </c>
      <c r="P3" s="4">
        <v>550</v>
      </c>
      <c r="Q3" s="4">
        <v>550</v>
      </c>
      <c r="R3" s="4">
        <v>513</v>
      </c>
      <c r="S3" s="4">
        <v>305</v>
      </c>
      <c r="T3" s="4">
        <v>795</v>
      </c>
    </row>
    <row r="4" spans="1:33" ht="14.5">
      <c r="A4" s="13" t="s">
        <v>64</v>
      </c>
      <c r="B4" s="4">
        <v>452.5</v>
      </c>
      <c r="C4" s="4">
        <v>210</v>
      </c>
      <c r="D4" s="4">
        <v>0</v>
      </c>
      <c r="E4" s="4">
        <v>210</v>
      </c>
      <c r="F4" s="4">
        <v>0</v>
      </c>
      <c r="G4" s="4">
        <v>0</v>
      </c>
      <c r="H4" s="4">
        <v>0</v>
      </c>
      <c r="I4" s="4">
        <v>210</v>
      </c>
      <c r="J4" s="4">
        <v>210</v>
      </c>
      <c r="K4" s="4">
        <v>0</v>
      </c>
      <c r="L4" s="4">
        <v>210</v>
      </c>
      <c r="M4" s="4">
        <v>430</v>
      </c>
      <c r="N4" s="4">
        <v>0</v>
      </c>
      <c r="O4" s="4">
        <v>362</v>
      </c>
      <c r="P4" s="4">
        <v>550</v>
      </c>
      <c r="Q4" s="4">
        <v>550</v>
      </c>
      <c r="R4" s="4">
        <v>513</v>
      </c>
      <c r="S4" s="4">
        <v>305</v>
      </c>
      <c r="T4" s="4">
        <v>795</v>
      </c>
    </row>
    <row r="5" spans="1:33" ht="14.5">
      <c r="A5" s="13" t="s">
        <v>65</v>
      </c>
      <c r="B5" s="4">
        <v>460</v>
      </c>
      <c r="C5" s="4">
        <v>210</v>
      </c>
      <c r="D5" s="4">
        <v>210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33" ht="14.5">
      <c r="A6" s="13" t="s">
        <v>66</v>
      </c>
      <c r="B6" s="4">
        <v>0</v>
      </c>
      <c r="C6" s="4">
        <v>557.5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33" ht="14.5">
      <c r="A7" s="13" t="s">
        <v>67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33" ht="14.5">
      <c r="A8" s="13" t="s">
        <v>68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33" ht="14.5">
      <c r="A9" s="13" t="s">
        <v>69</v>
      </c>
      <c r="B9" s="4">
        <v>452.5</v>
      </c>
      <c r="C9" s="4">
        <v>210</v>
      </c>
      <c r="D9" s="4">
        <v>210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210</v>
      </c>
      <c r="K9" s="4">
        <v>210</v>
      </c>
      <c r="L9" s="4">
        <v>210</v>
      </c>
      <c r="M9" s="4">
        <v>430</v>
      </c>
      <c r="N9" s="4">
        <v>0</v>
      </c>
      <c r="O9" s="4">
        <v>362</v>
      </c>
      <c r="P9" s="4">
        <v>550</v>
      </c>
      <c r="Q9" s="4">
        <v>550</v>
      </c>
      <c r="R9" s="4">
        <v>513</v>
      </c>
      <c r="S9" s="4">
        <v>305</v>
      </c>
      <c r="T9" s="4">
        <v>795</v>
      </c>
    </row>
    <row r="10" spans="1:33" ht="14.5">
      <c r="A10" s="13" t="s">
        <v>70</v>
      </c>
      <c r="B10" s="4">
        <v>452.5</v>
      </c>
      <c r="C10" s="4">
        <v>210</v>
      </c>
      <c r="D10" s="4">
        <v>210</v>
      </c>
      <c r="E10" s="4">
        <v>0</v>
      </c>
      <c r="F10" s="4">
        <v>0</v>
      </c>
      <c r="G10" s="4">
        <v>0</v>
      </c>
      <c r="H10" s="4">
        <v>0</v>
      </c>
      <c r="I10" s="4">
        <v>210</v>
      </c>
      <c r="J10" s="4">
        <v>0</v>
      </c>
      <c r="K10" s="4">
        <v>0</v>
      </c>
      <c r="L10" s="4">
        <v>210</v>
      </c>
      <c r="M10" s="4">
        <v>430</v>
      </c>
      <c r="N10" s="4">
        <v>0</v>
      </c>
      <c r="O10" s="4">
        <v>362</v>
      </c>
      <c r="P10" s="4">
        <v>550</v>
      </c>
      <c r="Q10" s="4">
        <v>550</v>
      </c>
      <c r="R10" s="4">
        <v>513</v>
      </c>
      <c r="S10" s="4">
        <v>305</v>
      </c>
      <c r="T10" s="4">
        <v>795</v>
      </c>
    </row>
    <row r="11" spans="1:33" ht="14.5">
      <c r="A11" s="13" t="s">
        <v>71</v>
      </c>
      <c r="B11" s="4">
        <v>452.5</v>
      </c>
      <c r="C11" s="4">
        <v>210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210</v>
      </c>
      <c r="J11" s="4">
        <v>0</v>
      </c>
      <c r="K11" s="4">
        <v>0</v>
      </c>
      <c r="L11" s="4">
        <v>210</v>
      </c>
      <c r="M11" s="4">
        <v>430</v>
      </c>
      <c r="N11" s="4">
        <v>0</v>
      </c>
      <c r="O11" s="4">
        <v>362</v>
      </c>
      <c r="P11" s="4">
        <v>550</v>
      </c>
      <c r="Q11" s="4">
        <v>550</v>
      </c>
      <c r="R11" s="4">
        <v>513</v>
      </c>
      <c r="S11" s="4">
        <v>305</v>
      </c>
      <c r="T11" s="4">
        <v>795</v>
      </c>
    </row>
    <row r="12" spans="1:33" ht="14.5">
      <c r="A12" s="13" t="s">
        <v>72</v>
      </c>
      <c r="B12" s="4">
        <v>452.5</v>
      </c>
      <c r="C12" s="4">
        <v>210</v>
      </c>
      <c r="D12" s="4">
        <v>210</v>
      </c>
      <c r="E12" s="4">
        <v>0</v>
      </c>
      <c r="F12" s="4">
        <v>0</v>
      </c>
      <c r="G12" s="4">
        <v>0</v>
      </c>
      <c r="H12" s="4">
        <v>0</v>
      </c>
      <c r="I12" s="4">
        <v>210</v>
      </c>
      <c r="J12" s="4">
        <v>210</v>
      </c>
      <c r="K12" s="4">
        <v>210</v>
      </c>
      <c r="L12" s="4">
        <v>0</v>
      </c>
      <c r="M12" s="4">
        <v>430</v>
      </c>
      <c r="N12" s="4">
        <v>0</v>
      </c>
      <c r="O12" s="4">
        <v>362</v>
      </c>
      <c r="P12" s="4">
        <v>550</v>
      </c>
      <c r="Q12" s="4">
        <v>550</v>
      </c>
      <c r="R12" s="4">
        <v>513</v>
      </c>
      <c r="S12" s="4">
        <v>305</v>
      </c>
      <c r="T12" s="4">
        <v>795</v>
      </c>
    </row>
    <row r="13" spans="1:33" ht="14.5">
      <c r="A13" s="13" t="s">
        <v>73</v>
      </c>
      <c r="B13" s="4">
        <v>659.5</v>
      </c>
      <c r="C13" s="4">
        <v>430</v>
      </c>
      <c r="D13" s="4">
        <v>430</v>
      </c>
      <c r="E13" s="4">
        <v>0</v>
      </c>
      <c r="F13" s="4">
        <v>0</v>
      </c>
      <c r="G13" s="4">
        <v>0</v>
      </c>
      <c r="H13" s="4">
        <v>0</v>
      </c>
      <c r="I13" s="4">
        <v>430</v>
      </c>
      <c r="J13" s="4">
        <v>430</v>
      </c>
      <c r="K13" s="4">
        <v>430</v>
      </c>
      <c r="L13" s="4">
        <v>430</v>
      </c>
      <c r="M13" s="4">
        <v>0</v>
      </c>
      <c r="N13" s="4">
        <v>0</v>
      </c>
      <c r="O13">
        <v>653</v>
      </c>
      <c r="P13" s="4">
        <v>837</v>
      </c>
      <c r="Q13" s="4">
        <v>837</v>
      </c>
      <c r="R13" s="4">
        <v>800</v>
      </c>
      <c r="S13" s="4">
        <v>596.5</v>
      </c>
      <c r="T13">
        <v>1082</v>
      </c>
    </row>
    <row r="14" spans="1:33" ht="14.5">
      <c r="A14" s="13" t="s">
        <v>74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33" ht="14.5">
      <c r="A15" s="13" t="s">
        <v>75</v>
      </c>
      <c r="B15" s="4">
        <v>672.5</v>
      </c>
      <c r="C15" s="4">
        <v>362</v>
      </c>
      <c r="D15" s="4">
        <v>362</v>
      </c>
      <c r="E15" s="4">
        <v>0</v>
      </c>
      <c r="F15" s="4">
        <v>0</v>
      </c>
      <c r="G15" s="4">
        <v>0</v>
      </c>
      <c r="H15" s="4">
        <v>0</v>
      </c>
      <c r="I15" s="4">
        <v>362</v>
      </c>
      <c r="J15" s="4">
        <v>362</v>
      </c>
      <c r="K15" s="4">
        <v>362</v>
      </c>
      <c r="L15" s="4">
        <v>362</v>
      </c>
      <c r="M15">
        <v>653</v>
      </c>
      <c r="N15" s="4">
        <v>0</v>
      </c>
      <c r="O15" s="4">
        <v>0</v>
      </c>
      <c r="P15" s="4">
        <v>0</v>
      </c>
      <c r="Q15" s="4">
        <v>124</v>
      </c>
      <c r="R15" s="4">
        <v>392</v>
      </c>
      <c r="S15" s="4">
        <v>1203</v>
      </c>
      <c r="T15" s="4">
        <v>788</v>
      </c>
    </row>
    <row r="16" spans="1:33" ht="14.5">
      <c r="A16" s="13" t="s">
        <v>76</v>
      </c>
      <c r="B16" s="4">
        <v>850.5</v>
      </c>
      <c r="C16" s="4">
        <v>550</v>
      </c>
      <c r="D16" s="4">
        <v>550</v>
      </c>
      <c r="E16" s="4">
        <v>0</v>
      </c>
      <c r="F16" s="4">
        <v>0</v>
      </c>
      <c r="G16" s="4">
        <v>0</v>
      </c>
      <c r="H16" s="4">
        <v>0</v>
      </c>
      <c r="I16" s="4">
        <v>550</v>
      </c>
      <c r="J16" s="4">
        <v>550</v>
      </c>
      <c r="K16" s="4">
        <v>550</v>
      </c>
      <c r="L16" s="4">
        <v>550</v>
      </c>
      <c r="M16" s="4">
        <v>837</v>
      </c>
      <c r="N16" s="4">
        <v>0</v>
      </c>
      <c r="O16" s="4">
        <v>0</v>
      </c>
      <c r="P16" s="4">
        <v>0</v>
      </c>
      <c r="Q16" s="4">
        <v>0</v>
      </c>
      <c r="R16">
        <v>408.5</v>
      </c>
      <c r="S16">
        <v>814.5</v>
      </c>
      <c r="T16" s="4">
        <v>735.5</v>
      </c>
    </row>
    <row r="17" spans="1:20" ht="14.5">
      <c r="A17" s="13" t="s">
        <v>77</v>
      </c>
      <c r="B17" s="4">
        <v>850.5</v>
      </c>
      <c r="C17" s="4">
        <v>550</v>
      </c>
      <c r="D17" s="4">
        <v>550</v>
      </c>
      <c r="E17" s="4">
        <v>0</v>
      </c>
      <c r="F17" s="4">
        <v>0</v>
      </c>
      <c r="G17" s="4">
        <v>0</v>
      </c>
      <c r="H17" s="4">
        <v>0</v>
      </c>
      <c r="I17" s="4">
        <v>550</v>
      </c>
      <c r="J17" s="4">
        <v>550</v>
      </c>
      <c r="K17" s="4">
        <v>550</v>
      </c>
      <c r="L17" s="4">
        <v>550</v>
      </c>
      <c r="M17" s="4">
        <v>837</v>
      </c>
      <c r="N17" s="4">
        <v>0</v>
      </c>
      <c r="O17" s="4">
        <v>124</v>
      </c>
      <c r="P17" s="4">
        <v>0</v>
      </c>
      <c r="Q17" s="4">
        <v>0</v>
      </c>
      <c r="R17" s="4">
        <v>408.5</v>
      </c>
      <c r="S17">
        <v>814.5</v>
      </c>
      <c r="T17">
        <v>735</v>
      </c>
    </row>
    <row r="18" spans="1:20" ht="14.5">
      <c r="A18" s="13" t="s">
        <v>78</v>
      </c>
      <c r="B18" s="4">
        <v>685.5</v>
      </c>
      <c r="C18" s="4">
        <v>513</v>
      </c>
      <c r="D18" s="4">
        <v>513</v>
      </c>
      <c r="E18" s="4">
        <v>0</v>
      </c>
      <c r="F18" s="4">
        <v>0</v>
      </c>
      <c r="G18" s="4">
        <v>0</v>
      </c>
      <c r="H18" s="4">
        <v>0</v>
      </c>
      <c r="I18" s="4">
        <v>513</v>
      </c>
      <c r="J18" s="4">
        <v>513</v>
      </c>
      <c r="K18" s="4">
        <v>513</v>
      </c>
      <c r="L18" s="4">
        <v>513</v>
      </c>
      <c r="M18" s="4">
        <v>800</v>
      </c>
      <c r="N18" s="4">
        <v>0</v>
      </c>
      <c r="O18" s="4">
        <v>392</v>
      </c>
      <c r="P18">
        <v>408.5</v>
      </c>
      <c r="Q18" s="4">
        <v>408.5</v>
      </c>
      <c r="R18" s="4">
        <v>0</v>
      </c>
      <c r="S18" s="4">
        <v>1584</v>
      </c>
      <c r="T18" s="4">
        <v>1584</v>
      </c>
    </row>
    <row r="19" spans="1:20" ht="14.5">
      <c r="A19" s="13" t="s">
        <v>79</v>
      </c>
      <c r="B19" s="4">
        <v>619</v>
      </c>
      <c r="C19" s="4">
        <v>305</v>
      </c>
      <c r="D19" s="4">
        <v>305</v>
      </c>
      <c r="E19" s="4">
        <v>0</v>
      </c>
      <c r="F19" s="4">
        <v>0</v>
      </c>
      <c r="G19" s="4">
        <v>0</v>
      </c>
      <c r="H19" s="4">
        <v>0</v>
      </c>
      <c r="I19" s="4">
        <v>305</v>
      </c>
      <c r="J19" s="4">
        <v>305</v>
      </c>
      <c r="K19" s="4">
        <v>305</v>
      </c>
      <c r="L19" s="4">
        <v>305</v>
      </c>
      <c r="M19" s="4">
        <v>596.5</v>
      </c>
      <c r="N19" s="4">
        <v>0</v>
      </c>
      <c r="O19" s="4">
        <v>1203</v>
      </c>
      <c r="P19">
        <v>814.5</v>
      </c>
      <c r="Q19">
        <v>814.5</v>
      </c>
      <c r="R19">
        <v>5544</v>
      </c>
      <c r="S19" s="4">
        <v>0</v>
      </c>
      <c r="T19" s="4">
        <v>5544</v>
      </c>
    </row>
    <row r="20" spans="1:20" ht="14.5">
      <c r="A20" s="13" t="s">
        <v>80</v>
      </c>
      <c r="B20" s="4">
        <v>939.5</v>
      </c>
      <c r="C20" s="4">
        <v>795</v>
      </c>
      <c r="D20" s="4">
        <v>795</v>
      </c>
      <c r="E20" s="4">
        <v>0</v>
      </c>
      <c r="F20" s="4">
        <v>0</v>
      </c>
      <c r="G20" s="4">
        <v>0</v>
      </c>
      <c r="H20" s="4">
        <v>0</v>
      </c>
      <c r="I20" s="4">
        <v>795</v>
      </c>
      <c r="J20" s="4">
        <v>795</v>
      </c>
      <c r="K20" s="4">
        <v>795</v>
      </c>
      <c r="L20" s="4">
        <v>795</v>
      </c>
      <c r="M20">
        <v>1082</v>
      </c>
      <c r="N20" s="4">
        <v>0</v>
      </c>
      <c r="O20" s="4">
        <v>788</v>
      </c>
      <c r="P20" s="4">
        <v>735.5</v>
      </c>
      <c r="Q20">
        <v>735</v>
      </c>
      <c r="R20" s="4">
        <v>1584</v>
      </c>
      <c r="S20">
        <v>5544</v>
      </c>
      <c r="T20" s="4">
        <v>0</v>
      </c>
    </row>
    <row r="21" spans="1:20" ht="14.5">
      <c r="A21" s="1"/>
    </row>
    <row r="22" spans="1:20" ht="14.5">
      <c r="A22" s="1"/>
    </row>
    <row r="23" spans="1:20" ht="14.5">
      <c r="A23" s="1"/>
    </row>
    <row r="24" spans="1:20" ht="14.5">
      <c r="A24" s="1"/>
    </row>
    <row r="25" spans="1:20" ht="14.5">
      <c r="A25" s="1"/>
    </row>
    <row r="26" spans="1:20" ht="14.5">
      <c r="A26" s="1"/>
    </row>
    <row r="27" spans="1:20" ht="14.5">
      <c r="A27" s="1"/>
    </row>
    <row r="28" spans="1:20" ht="14.5">
      <c r="A28" s="1"/>
    </row>
    <row r="29" spans="1:20" ht="14.5">
      <c r="A29" s="1"/>
    </row>
    <row r="30" spans="1:20" ht="14.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K1" workbookViewId="0">
      <selection activeCell="T1" sqref="T1"/>
    </sheetView>
  </sheetViews>
  <sheetFormatPr defaultColWidth="14.453125" defaultRowHeight="15.75" customHeight="1"/>
  <cols>
    <col min="1" max="2" width="31.54296875" customWidth="1"/>
  </cols>
  <sheetData>
    <row r="1" spans="1:33" ht="14.5">
      <c r="A1" s="1"/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  <c r="H1" s="13" t="s">
        <v>68</v>
      </c>
      <c r="I1" s="13" t="s">
        <v>69</v>
      </c>
      <c r="J1" s="13" t="s">
        <v>70</v>
      </c>
      <c r="K1" s="13" t="s">
        <v>71</v>
      </c>
      <c r="L1" s="13" t="s">
        <v>72</v>
      </c>
      <c r="M1" s="13" t="s">
        <v>73</v>
      </c>
      <c r="N1" s="13" t="s">
        <v>74</v>
      </c>
      <c r="O1" s="13" t="s">
        <v>75</v>
      </c>
      <c r="P1" s="13" t="s">
        <v>76</v>
      </c>
      <c r="Q1" s="13" t="s">
        <v>77</v>
      </c>
      <c r="R1" s="13" t="s">
        <v>78</v>
      </c>
      <c r="S1" s="13" t="s">
        <v>79</v>
      </c>
      <c r="T1" s="13" t="s">
        <v>80</v>
      </c>
      <c r="U1" s="2"/>
      <c r="V1" s="2"/>
      <c r="W1" s="2"/>
      <c r="X1" s="3"/>
      <c r="Y1" s="1"/>
      <c r="Z1" s="1"/>
      <c r="AA1" s="1"/>
      <c r="AB1" s="1"/>
      <c r="AC1" s="1"/>
      <c r="AD1" s="1"/>
      <c r="AE1" s="1"/>
      <c r="AF1" s="1"/>
      <c r="AG1" s="1"/>
    </row>
    <row r="2" spans="1:33" ht="14.5">
      <c r="A2" s="13" t="s">
        <v>62</v>
      </c>
      <c r="B2" s="4">
        <v>0</v>
      </c>
      <c r="C2" s="4">
        <v>610</v>
      </c>
      <c r="D2" s="4">
        <v>610</v>
      </c>
      <c r="E2" s="4">
        <v>610</v>
      </c>
      <c r="F2" s="4">
        <v>0</v>
      </c>
      <c r="G2" s="4">
        <v>0</v>
      </c>
      <c r="H2" s="4">
        <v>0</v>
      </c>
      <c r="I2" s="4">
        <v>614</v>
      </c>
      <c r="J2" s="4">
        <v>614</v>
      </c>
      <c r="K2" s="4">
        <v>614</v>
      </c>
      <c r="L2" s="4">
        <v>614</v>
      </c>
      <c r="M2" s="4">
        <v>898</v>
      </c>
      <c r="N2" s="4">
        <v>0</v>
      </c>
      <c r="O2" s="4">
        <v>962</v>
      </c>
      <c r="P2" s="4">
        <v>1304</v>
      </c>
      <c r="Q2" s="4">
        <v>1304</v>
      </c>
      <c r="R2" s="4">
        <v>1071.5</v>
      </c>
      <c r="S2" s="4">
        <v>793</v>
      </c>
      <c r="T2" s="4">
        <v>1274</v>
      </c>
    </row>
    <row r="3" spans="1:33" ht="14.5">
      <c r="A3" s="13" t="s">
        <v>63</v>
      </c>
      <c r="B3" s="4">
        <v>610</v>
      </c>
      <c r="C3" s="4">
        <v>0</v>
      </c>
      <c r="D3" s="4">
        <v>292.5</v>
      </c>
      <c r="E3" s="4">
        <v>292.5</v>
      </c>
      <c r="F3">
        <v>700</v>
      </c>
      <c r="G3" s="4">
        <v>0</v>
      </c>
      <c r="H3" s="4">
        <v>0</v>
      </c>
      <c r="I3" s="4">
        <v>292.5</v>
      </c>
      <c r="J3" s="4">
        <v>292.5</v>
      </c>
      <c r="K3" s="4">
        <v>292.5</v>
      </c>
      <c r="L3" s="4">
        <v>292.5</v>
      </c>
      <c r="M3" s="4">
        <v>569.5</v>
      </c>
      <c r="N3" s="4">
        <v>0</v>
      </c>
      <c r="O3" s="4">
        <v>574</v>
      </c>
      <c r="P3" s="4">
        <v>916</v>
      </c>
      <c r="Q3" s="4">
        <v>916</v>
      </c>
      <c r="R3" s="4">
        <v>864</v>
      </c>
      <c r="S3" s="4">
        <v>400</v>
      </c>
      <c r="T3" s="4">
        <v>1245</v>
      </c>
    </row>
    <row r="4" spans="1:33" ht="14.5">
      <c r="A4" s="13" t="s">
        <v>64</v>
      </c>
      <c r="B4" s="4">
        <v>610</v>
      </c>
      <c r="C4" s="4">
        <v>292.5</v>
      </c>
      <c r="D4" s="4">
        <v>0</v>
      </c>
      <c r="E4" s="4">
        <v>292.5</v>
      </c>
      <c r="F4" s="4">
        <v>0</v>
      </c>
      <c r="G4" s="4">
        <v>0</v>
      </c>
      <c r="H4" s="4">
        <v>0</v>
      </c>
      <c r="I4" s="4">
        <v>292.5</v>
      </c>
      <c r="J4" s="4">
        <v>292.5</v>
      </c>
      <c r="K4" s="4">
        <v>0</v>
      </c>
      <c r="L4" s="4">
        <v>426.36363636363632</v>
      </c>
      <c r="M4" s="4">
        <v>569.5</v>
      </c>
      <c r="N4" s="4">
        <v>0</v>
      </c>
      <c r="O4" s="4">
        <v>574</v>
      </c>
      <c r="P4" s="4">
        <v>916</v>
      </c>
      <c r="Q4" s="4">
        <v>916</v>
      </c>
      <c r="R4" s="4">
        <v>864</v>
      </c>
      <c r="S4" s="4">
        <v>400</v>
      </c>
      <c r="T4" s="4">
        <v>1245</v>
      </c>
    </row>
    <row r="5" spans="1:33" ht="14.5">
      <c r="A5" s="13" t="s">
        <v>65</v>
      </c>
      <c r="B5" s="4">
        <v>610</v>
      </c>
      <c r="C5" s="4">
        <v>292.5</v>
      </c>
      <c r="D5" s="4">
        <v>292.5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33" ht="14.5">
      <c r="A6" s="13" t="s">
        <v>66</v>
      </c>
      <c r="B6" s="4">
        <v>0</v>
      </c>
      <c r="C6">
        <v>700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33" ht="14.5">
      <c r="A7" s="13" t="s">
        <v>67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33" ht="14.5">
      <c r="A8" s="13" t="s">
        <v>68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33" ht="14.5">
      <c r="A9" s="13" t="s">
        <v>69</v>
      </c>
      <c r="B9" s="4">
        <v>614</v>
      </c>
      <c r="C9" s="4">
        <v>292.5</v>
      </c>
      <c r="D9" s="4">
        <v>292.5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292.5</v>
      </c>
      <c r="K9" s="4">
        <v>292.5</v>
      </c>
      <c r="L9" s="4">
        <v>292.5</v>
      </c>
      <c r="M9" s="4">
        <v>569.5</v>
      </c>
      <c r="N9" s="4">
        <v>0</v>
      </c>
      <c r="O9" s="4">
        <v>574</v>
      </c>
      <c r="P9" s="4">
        <v>916</v>
      </c>
      <c r="Q9" s="4">
        <v>916</v>
      </c>
      <c r="R9" s="4">
        <v>864</v>
      </c>
      <c r="S9" s="4">
        <v>400</v>
      </c>
      <c r="T9" s="4">
        <v>1245</v>
      </c>
    </row>
    <row r="10" spans="1:33" ht="14.5">
      <c r="A10" s="13" t="s">
        <v>70</v>
      </c>
      <c r="B10" s="4">
        <v>614</v>
      </c>
      <c r="C10" s="4">
        <v>292.5</v>
      </c>
      <c r="D10" s="4">
        <v>292.5</v>
      </c>
      <c r="E10" s="4">
        <v>0</v>
      </c>
      <c r="F10" s="4">
        <v>0</v>
      </c>
      <c r="G10" s="4">
        <v>0</v>
      </c>
      <c r="H10" s="4">
        <v>0</v>
      </c>
      <c r="I10" s="4">
        <v>292.5</v>
      </c>
      <c r="J10" s="4">
        <v>0</v>
      </c>
      <c r="K10" s="4">
        <v>0</v>
      </c>
      <c r="L10" s="4">
        <v>292.5</v>
      </c>
      <c r="M10" s="4">
        <v>569.5</v>
      </c>
      <c r="N10" s="4">
        <v>0</v>
      </c>
      <c r="O10" s="4">
        <v>574</v>
      </c>
      <c r="P10" s="4">
        <v>916</v>
      </c>
      <c r="Q10" s="4">
        <v>916</v>
      </c>
      <c r="R10" s="4">
        <v>916</v>
      </c>
      <c r="S10" s="4">
        <v>400</v>
      </c>
      <c r="T10" s="4">
        <v>1245</v>
      </c>
    </row>
    <row r="11" spans="1:33" ht="14.5">
      <c r="A11" s="13" t="s">
        <v>71</v>
      </c>
      <c r="B11" s="4">
        <v>614</v>
      </c>
      <c r="C11" s="4">
        <v>292.5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292.5</v>
      </c>
      <c r="J11" s="4">
        <v>0</v>
      </c>
      <c r="K11" s="4">
        <v>0</v>
      </c>
      <c r="L11" s="4">
        <v>292.5</v>
      </c>
      <c r="M11" s="4">
        <v>569.5</v>
      </c>
      <c r="N11" s="4">
        <v>0</v>
      </c>
      <c r="O11" s="4">
        <v>574</v>
      </c>
      <c r="P11" s="4">
        <v>916</v>
      </c>
      <c r="Q11" s="4">
        <v>916</v>
      </c>
      <c r="R11" s="4">
        <v>864</v>
      </c>
      <c r="S11" s="4">
        <v>400</v>
      </c>
      <c r="T11" s="4">
        <v>1245</v>
      </c>
    </row>
    <row r="12" spans="1:33" ht="14.5">
      <c r="A12" s="13" t="s">
        <v>72</v>
      </c>
      <c r="B12" s="4">
        <v>614</v>
      </c>
      <c r="C12" s="4">
        <v>292.5</v>
      </c>
      <c r="D12" s="4">
        <v>426.36363636363632</v>
      </c>
      <c r="E12" s="4">
        <v>0</v>
      </c>
      <c r="F12" s="4">
        <v>0</v>
      </c>
      <c r="G12" s="4">
        <v>0</v>
      </c>
      <c r="H12" s="4">
        <v>0</v>
      </c>
      <c r="I12" s="4">
        <v>292.5</v>
      </c>
      <c r="J12" s="4">
        <v>292.5</v>
      </c>
      <c r="K12" s="4">
        <v>292.5</v>
      </c>
      <c r="L12" s="4">
        <v>0</v>
      </c>
      <c r="M12" s="4">
        <v>569.5</v>
      </c>
      <c r="N12" s="4">
        <v>0</v>
      </c>
      <c r="O12" s="4">
        <v>574</v>
      </c>
      <c r="P12" s="4">
        <v>916</v>
      </c>
      <c r="Q12" s="4">
        <v>916</v>
      </c>
      <c r="R12" s="4">
        <v>864</v>
      </c>
      <c r="S12" s="4">
        <v>400</v>
      </c>
      <c r="T12">
        <v>1587.9999999999998</v>
      </c>
    </row>
    <row r="13" spans="1:33" ht="14.5">
      <c r="A13" s="13" t="s">
        <v>73</v>
      </c>
      <c r="B13" s="4">
        <v>898</v>
      </c>
      <c r="C13" s="4">
        <v>569.5</v>
      </c>
      <c r="D13" s="4">
        <v>569.5</v>
      </c>
      <c r="E13" s="4">
        <v>0</v>
      </c>
      <c r="F13" s="4">
        <v>0</v>
      </c>
      <c r="G13" s="4">
        <v>0</v>
      </c>
      <c r="H13" s="4">
        <v>0</v>
      </c>
      <c r="I13" s="4">
        <v>569.5</v>
      </c>
      <c r="J13" s="4">
        <v>569.5</v>
      </c>
      <c r="K13" s="4">
        <v>569.5</v>
      </c>
      <c r="L13" s="4">
        <v>569.5</v>
      </c>
      <c r="M13" s="4">
        <v>0</v>
      </c>
      <c r="N13" s="4">
        <v>0</v>
      </c>
      <c r="O13" s="5">
        <v>917.5</v>
      </c>
      <c r="P13" s="6">
        <v>1259.5000000000002</v>
      </c>
      <c r="Q13" s="6">
        <v>1259.5000000000002</v>
      </c>
      <c r="R13" s="4">
        <v>1208</v>
      </c>
      <c r="S13" s="4">
        <v>748.5</v>
      </c>
      <c r="T13" s="4">
        <v>4824</v>
      </c>
    </row>
    <row r="14" spans="1:33" ht="14.5">
      <c r="A14" s="13" t="s">
        <v>74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33" ht="14.5">
      <c r="A15" s="13" t="s">
        <v>75</v>
      </c>
      <c r="B15" s="4">
        <v>962</v>
      </c>
      <c r="C15" s="4">
        <v>574</v>
      </c>
      <c r="D15" s="4">
        <v>574</v>
      </c>
      <c r="E15" s="4">
        <v>0</v>
      </c>
      <c r="F15" s="4">
        <v>0</v>
      </c>
      <c r="G15" s="4">
        <v>0</v>
      </c>
      <c r="H15" s="4">
        <v>0</v>
      </c>
      <c r="I15" s="4">
        <v>574</v>
      </c>
      <c r="J15" s="4">
        <v>574</v>
      </c>
      <c r="K15" s="4">
        <v>574</v>
      </c>
      <c r="L15" s="4">
        <v>574</v>
      </c>
      <c r="M15" s="5">
        <v>917.5</v>
      </c>
      <c r="N15" s="4">
        <v>0</v>
      </c>
      <c r="O15" s="4">
        <v>0</v>
      </c>
      <c r="P15" s="4">
        <v>0</v>
      </c>
      <c r="Q15" s="4">
        <v>164.99999999999997</v>
      </c>
      <c r="R15" s="4">
        <v>1193.8181818181818</v>
      </c>
      <c r="S15" s="4">
        <v>1464</v>
      </c>
      <c r="T15" s="4">
        <v>1011</v>
      </c>
    </row>
    <row r="16" spans="1:33" ht="14.5">
      <c r="A16" s="13" t="s">
        <v>76</v>
      </c>
      <c r="B16" s="4">
        <v>1304</v>
      </c>
      <c r="C16" s="4">
        <v>916</v>
      </c>
      <c r="D16" s="4">
        <v>916</v>
      </c>
      <c r="E16" s="4">
        <v>0</v>
      </c>
      <c r="F16" s="4">
        <v>0</v>
      </c>
      <c r="G16" s="4">
        <v>0</v>
      </c>
      <c r="H16" s="4">
        <v>0</v>
      </c>
      <c r="I16" s="4">
        <v>916</v>
      </c>
      <c r="J16" s="4">
        <v>916</v>
      </c>
      <c r="K16" s="4">
        <v>916</v>
      </c>
      <c r="L16" s="4">
        <v>916</v>
      </c>
      <c r="M16" s="6">
        <v>1259.5000000000002</v>
      </c>
      <c r="N16" s="4">
        <v>0</v>
      </c>
      <c r="O16" s="4">
        <v>0</v>
      </c>
      <c r="P16" s="4">
        <v>0</v>
      </c>
      <c r="Q16" s="4">
        <v>0</v>
      </c>
      <c r="R16">
        <v>677.5</v>
      </c>
      <c r="S16">
        <v>1330</v>
      </c>
      <c r="T16" s="4">
        <v>1130</v>
      </c>
    </row>
    <row r="17" spans="1:20" ht="14.5">
      <c r="A17" s="13" t="s">
        <v>77</v>
      </c>
      <c r="B17" s="4">
        <v>1304</v>
      </c>
      <c r="C17" s="4">
        <v>916</v>
      </c>
      <c r="D17" s="4">
        <v>916</v>
      </c>
      <c r="E17" s="4">
        <v>0</v>
      </c>
      <c r="F17" s="4">
        <v>0</v>
      </c>
      <c r="G17" s="4">
        <v>0</v>
      </c>
      <c r="H17" s="4">
        <v>0</v>
      </c>
      <c r="I17" s="4">
        <v>916</v>
      </c>
      <c r="J17" s="4">
        <v>916</v>
      </c>
      <c r="K17" s="4">
        <v>916</v>
      </c>
      <c r="L17" s="4">
        <v>916</v>
      </c>
      <c r="M17" s="6">
        <v>1259.5000000000002</v>
      </c>
      <c r="N17" s="4">
        <v>0</v>
      </c>
      <c r="O17" s="4">
        <v>164.99999999999997</v>
      </c>
      <c r="P17" s="4">
        <v>0</v>
      </c>
      <c r="Q17" s="4">
        <v>0</v>
      </c>
      <c r="R17" s="4">
        <v>677.5</v>
      </c>
      <c r="S17">
        <v>1330</v>
      </c>
      <c r="T17">
        <v>1130</v>
      </c>
    </row>
    <row r="18" spans="1:20" ht="14.5">
      <c r="A18" s="13" t="s">
        <v>78</v>
      </c>
      <c r="B18" s="4">
        <v>1071.5</v>
      </c>
      <c r="C18" s="4">
        <v>864</v>
      </c>
      <c r="D18" s="4">
        <v>864</v>
      </c>
      <c r="E18" s="4">
        <v>0</v>
      </c>
      <c r="F18" s="4">
        <v>0</v>
      </c>
      <c r="G18" s="4">
        <v>0</v>
      </c>
      <c r="H18" s="4">
        <v>0</v>
      </c>
      <c r="I18" s="4">
        <v>864</v>
      </c>
      <c r="J18" s="4">
        <v>864</v>
      </c>
      <c r="K18" s="4">
        <v>864</v>
      </c>
      <c r="L18" s="4">
        <v>864</v>
      </c>
      <c r="M18" s="4">
        <v>1208</v>
      </c>
      <c r="N18" s="4">
        <v>0</v>
      </c>
      <c r="O18" s="4">
        <v>1193.8181818181818</v>
      </c>
      <c r="P18">
        <v>677.5</v>
      </c>
      <c r="Q18" s="4">
        <v>677.5</v>
      </c>
      <c r="R18" s="4">
        <v>0</v>
      </c>
      <c r="S18">
        <v>11256</v>
      </c>
      <c r="T18" s="4">
        <v>3216</v>
      </c>
    </row>
    <row r="19" spans="1:20" ht="14.5">
      <c r="A19" s="13" t="s">
        <v>79</v>
      </c>
      <c r="B19" s="4">
        <v>793</v>
      </c>
      <c r="C19" s="4">
        <v>400</v>
      </c>
      <c r="D19" s="4">
        <v>400</v>
      </c>
      <c r="E19" s="4">
        <v>0</v>
      </c>
      <c r="F19" s="4">
        <v>0</v>
      </c>
      <c r="G19" s="4">
        <v>0</v>
      </c>
      <c r="H19" s="4">
        <v>0</v>
      </c>
      <c r="I19" s="4">
        <v>400</v>
      </c>
      <c r="J19" s="4">
        <v>400</v>
      </c>
      <c r="K19" s="4">
        <v>400</v>
      </c>
      <c r="L19" s="4">
        <v>400</v>
      </c>
      <c r="M19" s="4">
        <v>748.5</v>
      </c>
      <c r="N19" s="4">
        <v>0</v>
      </c>
      <c r="O19" s="4">
        <v>1464</v>
      </c>
      <c r="P19">
        <v>1330</v>
      </c>
      <c r="Q19">
        <v>1330</v>
      </c>
      <c r="R19">
        <v>11256</v>
      </c>
      <c r="S19" s="4">
        <v>0</v>
      </c>
      <c r="T19" s="4">
        <v>11256</v>
      </c>
    </row>
    <row r="20" spans="1:20" ht="14.5">
      <c r="A20" s="13" t="s">
        <v>80</v>
      </c>
      <c r="B20" s="4">
        <v>1274</v>
      </c>
      <c r="C20" s="4">
        <v>1245</v>
      </c>
      <c r="D20" s="4">
        <v>1245</v>
      </c>
      <c r="E20" s="4">
        <v>0</v>
      </c>
      <c r="F20" s="4">
        <v>0</v>
      </c>
      <c r="G20" s="4">
        <v>0</v>
      </c>
      <c r="H20" s="4">
        <v>0</v>
      </c>
      <c r="I20" s="4">
        <v>1245</v>
      </c>
      <c r="J20" s="4">
        <v>1245</v>
      </c>
      <c r="K20" s="4">
        <v>1245</v>
      </c>
      <c r="L20" s="4">
        <v>1245</v>
      </c>
      <c r="M20">
        <v>1587.9999999999998</v>
      </c>
      <c r="N20" s="4">
        <v>0</v>
      </c>
      <c r="O20" s="4">
        <v>1011</v>
      </c>
      <c r="P20" s="4">
        <v>1130</v>
      </c>
      <c r="Q20">
        <v>1130</v>
      </c>
      <c r="R20" s="4">
        <v>3216</v>
      </c>
      <c r="S20">
        <v>11256</v>
      </c>
      <c r="T20" s="4">
        <v>0</v>
      </c>
    </row>
    <row r="21" spans="1:20" ht="14.5">
      <c r="A21" s="1"/>
    </row>
    <row r="22" spans="1:20" ht="14.5">
      <c r="A22" s="1"/>
    </row>
    <row r="23" spans="1:20" ht="14.5">
      <c r="A23" s="1"/>
    </row>
    <row r="24" spans="1:20" ht="14.5">
      <c r="A24" s="1"/>
    </row>
    <row r="25" spans="1:20" ht="14.5">
      <c r="A25" s="1"/>
    </row>
    <row r="26" spans="1:20" ht="14.5">
      <c r="A26" s="1"/>
    </row>
    <row r="27" spans="1:20" ht="14.5">
      <c r="A27" s="1"/>
    </row>
    <row r="28" spans="1:20" ht="14.5">
      <c r="A28" s="1"/>
    </row>
    <row r="29" spans="1:20" ht="14.5">
      <c r="A29" s="1"/>
    </row>
    <row r="30" spans="1:20" ht="14.5">
      <c r="A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D1" workbookViewId="0">
      <selection activeCell="M1" sqref="M1"/>
    </sheetView>
  </sheetViews>
  <sheetFormatPr defaultColWidth="14.453125" defaultRowHeight="15.75" customHeight="1"/>
  <cols>
    <col min="1" max="1" width="34.7265625" customWidth="1"/>
    <col min="2" max="2" width="32" customWidth="1"/>
    <col min="3" max="3" width="30.453125" customWidth="1"/>
  </cols>
  <sheetData>
    <row r="1" spans="1:12" ht="14.5">
      <c r="A1" s="1"/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87</v>
      </c>
      <c r="H1" s="7" t="s">
        <v>86</v>
      </c>
      <c r="I1" s="13" t="s">
        <v>88</v>
      </c>
      <c r="J1" s="1" t="s">
        <v>89</v>
      </c>
      <c r="K1" s="1" t="s">
        <v>90</v>
      </c>
      <c r="L1" s="1" t="s">
        <v>91</v>
      </c>
    </row>
    <row r="2" spans="1:12" ht="14.5">
      <c r="A2" s="7" t="s">
        <v>81</v>
      </c>
      <c r="B2" s="4">
        <v>0</v>
      </c>
      <c r="C2" s="4">
        <v>0</v>
      </c>
      <c r="D2" s="4">
        <v>0</v>
      </c>
      <c r="E2" s="4">
        <v>0</v>
      </c>
      <c r="F2" s="4">
        <v>2</v>
      </c>
      <c r="G2" s="4">
        <v>2</v>
      </c>
      <c r="H2" s="4">
        <v>3</v>
      </c>
      <c r="I2" s="4">
        <v>6</v>
      </c>
      <c r="J2" s="4">
        <v>6</v>
      </c>
      <c r="K2" s="4">
        <v>4</v>
      </c>
      <c r="L2" s="4">
        <v>3</v>
      </c>
    </row>
    <row r="3" spans="1:12" ht="14.5">
      <c r="A3" s="7" t="s">
        <v>82</v>
      </c>
      <c r="B3" s="4">
        <v>0</v>
      </c>
      <c r="C3" s="4">
        <v>0</v>
      </c>
      <c r="D3" s="4">
        <v>0</v>
      </c>
      <c r="E3" s="4">
        <v>0</v>
      </c>
      <c r="F3" s="4">
        <v>2</v>
      </c>
      <c r="G3" s="4">
        <v>2</v>
      </c>
      <c r="H3" s="4">
        <v>3</v>
      </c>
      <c r="I3" s="4">
        <v>6</v>
      </c>
      <c r="J3" s="4">
        <v>6</v>
      </c>
      <c r="K3" s="4">
        <v>4</v>
      </c>
      <c r="L3" s="4">
        <v>3</v>
      </c>
    </row>
    <row r="4" spans="1:12" ht="14.5">
      <c r="A4" s="7" t="s">
        <v>83</v>
      </c>
      <c r="B4" s="4">
        <v>0</v>
      </c>
      <c r="C4" s="4">
        <v>0</v>
      </c>
      <c r="D4" s="4">
        <v>0</v>
      </c>
      <c r="E4" s="4">
        <v>0</v>
      </c>
      <c r="F4" s="4">
        <v>3</v>
      </c>
      <c r="G4" s="4">
        <v>3</v>
      </c>
      <c r="H4" s="4">
        <v>4</v>
      </c>
      <c r="I4" s="4">
        <v>7</v>
      </c>
      <c r="J4" s="4">
        <v>8</v>
      </c>
      <c r="K4" s="4">
        <v>5</v>
      </c>
      <c r="L4" s="4">
        <v>4</v>
      </c>
    </row>
    <row r="5" spans="1:12" ht="14.5">
      <c r="A5" s="7" t="s">
        <v>84</v>
      </c>
      <c r="B5" s="4">
        <v>0</v>
      </c>
      <c r="C5" s="4">
        <v>0</v>
      </c>
      <c r="D5" s="4">
        <v>0</v>
      </c>
      <c r="E5" s="4">
        <v>0</v>
      </c>
      <c r="F5" s="4">
        <v>2</v>
      </c>
      <c r="G5" s="4">
        <v>2</v>
      </c>
      <c r="H5" s="4">
        <v>3</v>
      </c>
      <c r="I5" s="4">
        <v>6</v>
      </c>
      <c r="J5" s="4">
        <v>7</v>
      </c>
      <c r="K5" s="4">
        <v>4</v>
      </c>
      <c r="L5" s="4">
        <v>3</v>
      </c>
    </row>
    <row r="6" spans="1:12" ht="14.5">
      <c r="A6" s="7" t="s">
        <v>85</v>
      </c>
      <c r="B6" s="4">
        <v>2</v>
      </c>
      <c r="C6" s="4">
        <v>2</v>
      </c>
      <c r="D6" s="4">
        <v>3</v>
      </c>
      <c r="E6" s="4">
        <v>2</v>
      </c>
      <c r="F6" s="4">
        <v>0</v>
      </c>
      <c r="G6" s="4">
        <v>0</v>
      </c>
      <c r="H6" s="4">
        <v>0</v>
      </c>
      <c r="I6" s="4">
        <v>7</v>
      </c>
      <c r="J6" s="4">
        <v>6</v>
      </c>
      <c r="K6" s="4">
        <v>5</v>
      </c>
      <c r="L6" s="4">
        <v>4</v>
      </c>
    </row>
    <row r="7" spans="1:12" ht="14.5">
      <c r="A7" s="7" t="s">
        <v>87</v>
      </c>
      <c r="B7" s="4">
        <v>2</v>
      </c>
      <c r="C7" s="4">
        <v>2</v>
      </c>
      <c r="D7" s="4">
        <v>3</v>
      </c>
      <c r="E7" s="4">
        <v>2</v>
      </c>
      <c r="F7" s="4">
        <v>0</v>
      </c>
      <c r="G7" s="4">
        <v>0</v>
      </c>
      <c r="H7" s="4">
        <v>0</v>
      </c>
      <c r="I7" s="4">
        <v>4</v>
      </c>
      <c r="J7" s="4">
        <v>6</v>
      </c>
      <c r="K7" s="4">
        <v>2</v>
      </c>
      <c r="L7" s="4">
        <v>1</v>
      </c>
    </row>
    <row r="8" spans="1:12" ht="14.5">
      <c r="A8" s="7" t="s">
        <v>86</v>
      </c>
      <c r="B8" s="4">
        <v>3</v>
      </c>
      <c r="C8" s="4">
        <v>3</v>
      </c>
      <c r="D8" s="4">
        <v>4</v>
      </c>
      <c r="E8" s="4">
        <v>3</v>
      </c>
      <c r="F8" s="4">
        <v>0</v>
      </c>
      <c r="G8" s="4">
        <v>0</v>
      </c>
      <c r="H8" s="4">
        <v>0</v>
      </c>
      <c r="I8" s="4">
        <v>5</v>
      </c>
      <c r="J8" s="4">
        <v>6</v>
      </c>
      <c r="K8" s="4">
        <v>2</v>
      </c>
      <c r="L8" s="4">
        <v>2</v>
      </c>
    </row>
    <row r="9" spans="1:12" ht="14.5">
      <c r="A9" s="1" t="s">
        <v>88</v>
      </c>
      <c r="B9" s="4">
        <v>6</v>
      </c>
      <c r="C9" s="4">
        <v>6</v>
      </c>
      <c r="D9" s="4">
        <v>7</v>
      </c>
      <c r="E9" s="4">
        <v>6</v>
      </c>
      <c r="F9" s="4">
        <v>7</v>
      </c>
      <c r="G9" s="4">
        <v>4</v>
      </c>
      <c r="H9" s="4">
        <v>5</v>
      </c>
      <c r="I9" s="4">
        <v>0</v>
      </c>
      <c r="J9" s="4">
        <v>6</v>
      </c>
      <c r="K9" s="4">
        <v>2</v>
      </c>
      <c r="L9" s="4">
        <v>4</v>
      </c>
    </row>
    <row r="10" spans="1:12" ht="14.5">
      <c r="A10" s="1" t="s">
        <v>89</v>
      </c>
      <c r="B10" s="4">
        <v>6</v>
      </c>
      <c r="C10" s="4">
        <v>6</v>
      </c>
      <c r="D10" s="4">
        <v>8</v>
      </c>
      <c r="E10" s="4">
        <v>7</v>
      </c>
      <c r="F10" s="4">
        <v>6</v>
      </c>
      <c r="G10" s="4">
        <v>6</v>
      </c>
      <c r="H10" s="4">
        <v>6</v>
      </c>
      <c r="I10" s="4">
        <v>6</v>
      </c>
      <c r="J10" s="4">
        <v>0</v>
      </c>
      <c r="K10" s="4">
        <v>6</v>
      </c>
      <c r="L10" s="4">
        <v>5</v>
      </c>
    </row>
    <row r="11" spans="1:12" ht="14.5">
      <c r="A11" s="1" t="s">
        <v>90</v>
      </c>
      <c r="B11" s="4">
        <v>4</v>
      </c>
      <c r="C11" s="4">
        <v>4</v>
      </c>
      <c r="D11" s="4">
        <v>5</v>
      </c>
      <c r="E11" s="4">
        <v>4</v>
      </c>
      <c r="F11" s="4">
        <v>5</v>
      </c>
      <c r="G11" s="4">
        <v>2</v>
      </c>
      <c r="H11" s="4">
        <v>2</v>
      </c>
      <c r="I11" s="4">
        <v>6</v>
      </c>
      <c r="J11" s="4">
        <v>6</v>
      </c>
      <c r="K11" s="4">
        <v>0</v>
      </c>
      <c r="L11" s="4">
        <v>2</v>
      </c>
    </row>
    <row r="12" spans="1:12" ht="14.5">
      <c r="A12" s="1" t="s">
        <v>91</v>
      </c>
      <c r="B12" s="4">
        <v>3</v>
      </c>
      <c r="C12" s="4">
        <v>3</v>
      </c>
      <c r="D12" s="4">
        <v>4</v>
      </c>
      <c r="E12" s="4">
        <v>3</v>
      </c>
      <c r="F12" s="4">
        <v>4</v>
      </c>
      <c r="G12" s="4">
        <v>1</v>
      </c>
      <c r="H12" s="4">
        <v>2</v>
      </c>
      <c r="I12" s="4">
        <v>4</v>
      </c>
      <c r="J12" s="4">
        <v>5</v>
      </c>
      <c r="K12" s="4">
        <v>2</v>
      </c>
      <c r="L12" s="4">
        <v>0</v>
      </c>
    </row>
  </sheetData>
  <hyperlinks>
    <hyperlink ref="A2" r:id="rId1" display="Sunan Shuofang International Airport"/>
    <hyperlink ref="A3" r:id="rId2" display="Nanjing Lukou International Airport"/>
    <hyperlink ref="A4" r:id="rId3" display="Shanghai Hongqiao International Airport"/>
    <hyperlink ref="A5" r:id="rId4" display="Shanghai Pudong International Airport"/>
    <hyperlink ref="A6" r:id="rId5" display="Tianjin Binhai International Airport"/>
    <hyperlink ref="A7" r:id="rId6" display="Guangzhou Baiyun International Airport"/>
    <hyperlink ref="A8" r:id="rId7" display="Shenzhen Bao'an International Airport"/>
    <hyperlink ref="B1" r:id="rId8" display="Sunan Shuofang International Airport"/>
    <hyperlink ref="C1" r:id="rId9" display="Nanjing Lukou International Airport"/>
    <hyperlink ref="D1" r:id="rId10" display="Shanghai Hongqiao International Airport"/>
    <hyperlink ref="E1" r:id="rId11" display="Shanghai Pudong International Airport"/>
    <hyperlink ref="F1" r:id="rId12" display="Tianjin Binhai International Airport"/>
    <hyperlink ref="G1" r:id="rId13" display="Guangzhou Baiyun International Airport"/>
    <hyperlink ref="H1" r:id="rId14" display="Shenzhen Bao'an International Airpo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ColWidth="14.453125" defaultRowHeight="15.75" customHeight="1"/>
  <cols>
    <col min="1" max="1" width="34.7265625" customWidth="1"/>
    <col min="2" max="2" width="32" customWidth="1"/>
    <col min="3" max="3" width="30.453125" customWidth="1"/>
  </cols>
  <sheetData>
    <row r="1" spans="1:12" ht="14.5">
      <c r="A1" s="1"/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87</v>
      </c>
      <c r="H1" s="7" t="s">
        <v>86</v>
      </c>
      <c r="I1" s="13" t="s">
        <v>88</v>
      </c>
      <c r="J1" s="13" t="s">
        <v>89</v>
      </c>
      <c r="K1" s="13" t="s">
        <v>90</v>
      </c>
      <c r="L1" s="13" t="s">
        <v>91</v>
      </c>
    </row>
    <row r="2" spans="1:12" ht="14.5">
      <c r="A2" s="7" t="s">
        <v>81</v>
      </c>
      <c r="B2" s="4">
        <v>0</v>
      </c>
      <c r="C2" s="4">
        <v>0</v>
      </c>
      <c r="D2" s="4">
        <v>0</v>
      </c>
      <c r="E2" s="4">
        <v>0</v>
      </c>
      <c r="F2" s="4">
        <v>16.666666666699999</v>
      </c>
      <c r="G2" s="4">
        <v>16.666666666699999</v>
      </c>
      <c r="H2" s="4">
        <f t="shared" ref="H2:H3" si="0">3*8.3333333</f>
        <v>24.999999899999999</v>
      </c>
      <c r="I2" s="4">
        <v>50</v>
      </c>
      <c r="J2" s="4">
        <v>50</v>
      </c>
      <c r="K2" s="4">
        <v>33.333333333299997</v>
      </c>
      <c r="L2" s="4">
        <f t="shared" ref="L2:L3" si="1">3*8.3333333</f>
        <v>24.999999899999999</v>
      </c>
    </row>
    <row r="3" spans="1:12" ht="14.5">
      <c r="A3" s="7" t="s">
        <v>82</v>
      </c>
      <c r="B3" s="4">
        <v>0</v>
      </c>
      <c r="C3" s="4">
        <v>0</v>
      </c>
      <c r="D3" s="4">
        <v>0</v>
      </c>
      <c r="E3" s="4">
        <v>0</v>
      </c>
      <c r="F3" s="4">
        <v>16.666666666699999</v>
      </c>
      <c r="G3" s="4">
        <v>16.666666666699999</v>
      </c>
      <c r="H3" s="4">
        <f t="shared" si="0"/>
        <v>24.999999899999999</v>
      </c>
      <c r="I3" s="4">
        <v>50</v>
      </c>
      <c r="J3" s="4">
        <v>50</v>
      </c>
      <c r="K3" s="4">
        <v>33.333333333299997</v>
      </c>
      <c r="L3" s="4">
        <f t="shared" si="1"/>
        <v>24.999999899999999</v>
      </c>
    </row>
    <row r="4" spans="1:12" ht="14.5">
      <c r="A4" s="7" t="s">
        <v>83</v>
      </c>
      <c r="B4" s="4">
        <v>0</v>
      </c>
      <c r="C4" s="4">
        <v>0</v>
      </c>
      <c r="D4" s="4">
        <v>0</v>
      </c>
      <c r="E4" s="4">
        <v>0</v>
      </c>
      <c r="F4" s="4">
        <f t="shared" ref="F4:G4" si="2">3*8.3333333</f>
        <v>24.999999899999999</v>
      </c>
      <c r="G4" s="4">
        <f t="shared" si="2"/>
        <v>24.999999899999999</v>
      </c>
      <c r="H4" s="4">
        <v>33.333333333299997</v>
      </c>
      <c r="I4" s="8">
        <v>58.333333333299997</v>
      </c>
      <c r="J4" s="8">
        <v>66.666666666699996</v>
      </c>
      <c r="K4" s="8">
        <v>41.666666666700003</v>
      </c>
      <c r="L4" s="4">
        <v>33.333333333299997</v>
      </c>
    </row>
    <row r="5" spans="1:12" ht="14.5">
      <c r="A5" s="7" t="s">
        <v>84</v>
      </c>
      <c r="B5" s="4">
        <v>0</v>
      </c>
      <c r="C5" s="4">
        <v>0</v>
      </c>
      <c r="D5" s="4">
        <v>0</v>
      </c>
      <c r="E5" s="4">
        <v>0</v>
      </c>
      <c r="F5" s="4">
        <v>16.666666666699999</v>
      </c>
      <c r="G5" s="4">
        <v>16.666666666699999</v>
      </c>
      <c r="H5" s="4">
        <f>3*8.3333333</f>
        <v>24.999999899999999</v>
      </c>
      <c r="I5" s="4">
        <v>50</v>
      </c>
      <c r="J5" s="4">
        <v>58.333333333299997</v>
      </c>
      <c r="K5" s="4">
        <v>33.333333333299997</v>
      </c>
      <c r="L5" s="4">
        <f>3*8.3333333</f>
        <v>24.999999899999999</v>
      </c>
    </row>
    <row r="6" spans="1:12" ht="14.5">
      <c r="A6" s="7" t="s">
        <v>85</v>
      </c>
      <c r="B6" s="4">
        <v>16.666666666699999</v>
      </c>
      <c r="C6" s="4">
        <v>16.666666666699999</v>
      </c>
      <c r="D6" s="4">
        <f t="shared" ref="D6:D7" si="3">3*8.3333333</f>
        <v>24.999999899999999</v>
      </c>
      <c r="E6" s="4">
        <v>16.666666666699999</v>
      </c>
      <c r="F6" s="4">
        <v>0</v>
      </c>
      <c r="G6" s="4">
        <v>0</v>
      </c>
      <c r="H6" s="4">
        <v>0</v>
      </c>
      <c r="I6" s="8">
        <v>58.333333333299997</v>
      </c>
      <c r="J6" s="4">
        <v>50</v>
      </c>
      <c r="K6" s="8">
        <v>41.666666666700003</v>
      </c>
      <c r="L6" s="4">
        <v>33.333333333299997</v>
      </c>
    </row>
    <row r="7" spans="1:12" ht="14.5">
      <c r="A7" s="7" t="s">
        <v>87</v>
      </c>
      <c r="B7" s="4">
        <v>16.666666666699999</v>
      </c>
      <c r="C7" s="4">
        <v>16.666666666699999</v>
      </c>
      <c r="D7" s="4">
        <f t="shared" si="3"/>
        <v>24.999999899999999</v>
      </c>
      <c r="E7" s="4">
        <v>16.666666666699999</v>
      </c>
      <c r="F7" s="4">
        <v>0</v>
      </c>
      <c r="G7" s="4">
        <v>0</v>
      </c>
      <c r="H7" s="4">
        <v>0</v>
      </c>
      <c r="I7" s="4">
        <v>33.333333333299997</v>
      </c>
      <c r="J7" s="4">
        <v>50</v>
      </c>
      <c r="K7" s="4">
        <v>16.666666666699999</v>
      </c>
      <c r="L7" s="4">
        <v>8.3333333300000003</v>
      </c>
    </row>
    <row r="8" spans="1:12" ht="14.5">
      <c r="A8" s="7" t="s">
        <v>86</v>
      </c>
      <c r="B8" s="4">
        <f t="shared" ref="B8:C8" si="4">3*8.3333333</f>
        <v>24.999999899999999</v>
      </c>
      <c r="C8" s="4">
        <f t="shared" si="4"/>
        <v>24.999999899999999</v>
      </c>
      <c r="D8" s="4">
        <v>33.333333333299997</v>
      </c>
      <c r="E8" s="4">
        <f>3*8.3333333</f>
        <v>24.999999899999999</v>
      </c>
      <c r="F8" s="4">
        <v>0</v>
      </c>
      <c r="G8" s="4">
        <v>0</v>
      </c>
      <c r="H8" s="4">
        <v>0</v>
      </c>
      <c r="I8" s="8">
        <v>41.666666666700003</v>
      </c>
      <c r="J8" s="4">
        <v>50</v>
      </c>
      <c r="K8" s="4">
        <v>16.666666666699999</v>
      </c>
      <c r="L8" s="4">
        <v>16.666666666699999</v>
      </c>
    </row>
    <row r="9" spans="1:12" ht="14.5">
      <c r="A9" s="13" t="s">
        <v>88</v>
      </c>
      <c r="B9" s="4">
        <v>50</v>
      </c>
      <c r="C9" s="4">
        <v>50</v>
      </c>
      <c r="D9" s="8">
        <v>58.333333333299997</v>
      </c>
      <c r="E9" s="4">
        <v>50</v>
      </c>
      <c r="F9" s="8">
        <v>58.333333333299997</v>
      </c>
      <c r="G9" s="4">
        <v>33.333333333299997</v>
      </c>
      <c r="H9" s="8">
        <v>41.666666666700003</v>
      </c>
      <c r="I9" s="4">
        <v>0</v>
      </c>
      <c r="J9" s="4">
        <v>50</v>
      </c>
      <c r="K9" s="4">
        <v>16.666666666699999</v>
      </c>
      <c r="L9" s="4">
        <v>33.333333333299997</v>
      </c>
    </row>
    <row r="10" spans="1:12" ht="14.5">
      <c r="A10" s="13" t="s">
        <v>89</v>
      </c>
      <c r="B10" s="4">
        <v>50</v>
      </c>
      <c r="C10" s="4">
        <v>50</v>
      </c>
      <c r="D10" s="4">
        <v>66.666666666699996</v>
      </c>
      <c r="E10" s="8">
        <v>58.333333333299997</v>
      </c>
      <c r="F10" s="4">
        <v>50</v>
      </c>
      <c r="G10" s="4">
        <v>50</v>
      </c>
      <c r="H10" s="4">
        <v>50</v>
      </c>
      <c r="I10" s="4">
        <v>50</v>
      </c>
      <c r="J10" s="4">
        <v>0</v>
      </c>
      <c r="K10" s="4">
        <v>50</v>
      </c>
      <c r="L10" s="4">
        <v>41.666666666700003</v>
      </c>
    </row>
    <row r="11" spans="1:12" ht="14.5">
      <c r="A11" s="13" t="s">
        <v>90</v>
      </c>
      <c r="B11" s="4">
        <v>33.333333333299997</v>
      </c>
      <c r="C11" s="4">
        <v>33.333333333299997</v>
      </c>
      <c r="D11" s="8">
        <v>41.666666666700003</v>
      </c>
      <c r="E11" s="4">
        <v>33.333333333299997</v>
      </c>
      <c r="F11" s="8">
        <v>41.666666666700003</v>
      </c>
      <c r="G11" s="4">
        <v>16.666666666699999</v>
      </c>
      <c r="H11" s="4">
        <v>16.666666666699999</v>
      </c>
      <c r="I11" s="4">
        <v>50</v>
      </c>
      <c r="J11" s="4">
        <v>50</v>
      </c>
      <c r="K11" s="4">
        <v>0</v>
      </c>
      <c r="L11" s="4">
        <v>16.666666666699999</v>
      </c>
    </row>
    <row r="12" spans="1:12" ht="14.5">
      <c r="A12" s="13" t="s">
        <v>91</v>
      </c>
      <c r="B12" s="4">
        <f t="shared" ref="B12:C12" si="5">3*8.3333333</f>
        <v>24.999999899999999</v>
      </c>
      <c r="C12" s="4">
        <f t="shared" si="5"/>
        <v>24.999999899999999</v>
      </c>
      <c r="D12" s="4">
        <v>33.333333333299997</v>
      </c>
      <c r="E12" s="4">
        <f>3*8.3333333</f>
        <v>24.999999899999999</v>
      </c>
      <c r="F12" s="4">
        <v>33.333333333299997</v>
      </c>
      <c r="G12" s="4">
        <v>8.3333333300000003</v>
      </c>
      <c r="H12" s="4">
        <v>16.666666666699999</v>
      </c>
      <c r="I12" s="4">
        <v>33.333333333299997</v>
      </c>
      <c r="J12" s="8">
        <v>41.666666666700003</v>
      </c>
      <c r="K12" s="4">
        <v>16.666666666699999</v>
      </c>
      <c r="L12" s="4">
        <v>0</v>
      </c>
    </row>
  </sheetData>
  <hyperlinks>
    <hyperlink ref="B1" r:id="rId1" display="Sunan Shuofang International Airport"/>
    <hyperlink ref="C1" r:id="rId2" display="Nanjing Lukou International Airport"/>
    <hyperlink ref="D1" r:id="rId3" display="Shanghai Hongqiao International Airport"/>
    <hyperlink ref="E1" r:id="rId4" display="Shanghai Pudong International Airport"/>
    <hyperlink ref="F1" r:id="rId5" display="Tianjin Binhai International Airport"/>
    <hyperlink ref="G1" r:id="rId6" display="Guangzhou Baiyun International Airport"/>
    <hyperlink ref="H1" r:id="rId7" display="Shenzhen Bao'an International Airport"/>
    <hyperlink ref="A2" r:id="rId8" display="Sunan Shuofang International Airport"/>
    <hyperlink ref="A3" r:id="rId9" display="Nanjing Lukou International Airport"/>
    <hyperlink ref="A4" r:id="rId10" display="Shanghai Hongqiao International Airport"/>
    <hyperlink ref="A5" r:id="rId11" display="Shanghai Pudong International Airport"/>
    <hyperlink ref="A6" r:id="rId12" display="Tianjin Binhai International Airport"/>
    <hyperlink ref="A7" r:id="rId13" display="Guangzhou Baiyun International Airport"/>
    <hyperlink ref="A8" r:id="rId14" display="Shenzhen Bao'an International Airpor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" sqref="K1"/>
    </sheetView>
  </sheetViews>
  <sheetFormatPr defaultColWidth="14.453125" defaultRowHeight="15.75" customHeight="1"/>
  <sheetData>
    <row r="1" spans="1:11" ht="14.5">
      <c r="B1" s="21" t="s">
        <v>92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</row>
    <row r="2" spans="1:11" ht="14.5">
      <c r="A2" s="22" t="s">
        <v>92</v>
      </c>
      <c r="B2" s="4">
        <v>0</v>
      </c>
      <c r="C2" s="4">
        <v>2</v>
      </c>
      <c r="D2" s="4">
        <v>5</v>
      </c>
      <c r="E2" s="4">
        <v>7</v>
      </c>
      <c r="F2" s="4">
        <v>9</v>
      </c>
      <c r="G2" s="4">
        <v>9</v>
      </c>
      <c r="H2" s="4">
        <v>6</v>
      </c>
      <c r="I2" s="4">
        <v>6</v>
      </c>
      <c r="J2" s="4">
        <v>4</v>
      </c>
      <c r="K2" s="4">
        <v>5</v>
      </c>
    </row>
    <row r="3" spans="1:11" ht="14.5">
      <c r="A3" s="21" t="s">
        <v>93</v>
      </c>
      <c r="B3" s="4">
        <v>2</v>
      </c>
      <c r="C3" s="4">
        <v>0</v>
      </c>
      <c r="D3" s="4">
        <v>3</v>
      </c>
      <c r="E3" s="4">
        <v>5</v>
      </c>
      <c r="F3" s="4">
        <v>7</v>
      </c>
      <c r="G3" s="4">
        <v>7</v>
      </c>
      <c r="H3" s="4">
        <v>4</v>
      </c>
      <c r="I3" s="4">
        <v>4</v>
      </c>
      <c r="J3" s="4">
        <v>2</v>
      </c>
      <c r="K3" s="4">
        <v>2</v>
      </c>
    </row>
    <row r="4" spans="1:11" ht="14.5">
      <c r="A4" s="21" t="s">
        <v>94</v>
      </c>
      <c r="B4" s="4">
        <v>5</v>
      </c>
      <c r="C4" s="4">
        <v>3</v>
      </c>
      <c r="D4" s="4">
        <v>0</v>
      </c>
      <c r="E4" s="4">
        <v>2</v>
      </c>
      <c r="F4" s="4">
        <v>5</v>
      </c>
      <c r="G4" s="4">
        <v>5</v>
      </c>
      <c r="H4" s="4">
        <v>3</v>
      </c>
      <c r="I4" s="4">
        <v>3</v>
      </c>
      <c r="J4" s="4">
        <v>4</v>
      </c>
      <c r="K4" s="4">
        <v>1</v>
      </c>
    </row>
    <row r="5" spans="1:11" ht="14.5">
      <c r="A5" s="21" t="s">
        <v>95</v>
      </c>
      <c r="B5" s="4">
        <v>7</v>
      </c>
      <c r="C5" s="4">
        <v>5</v>
      </c>
      <c r="D5" s="4">
        <v>2</v>
      </c>
      <c r="E5" s="4">
        <v>0</v>
      </c>
      <c r="F5" s="4">
        <v>3</v>
      </c>
      <c r="G5" s="4">
        <v>3</v>
      </c>
      <c r="H5" s="4">
        <v>3</v>
      </c>
      <c r="I5" s="4">
        <v>2</v>
      </c>
      <c r="J5" s="4">
        <v>5</v>
      </c>
      <c r="K5" s="4">
        <v>2</v>
      </c>
    </row>
    <row r="6" spans="1:11" ht="14.5">
      <c r="A6" s="21" t="s">
        <v>96</v>
      </c>
      <c r="B6" s="4">
        <v>9</v>
      </c>
      <c r="C6" s="4">
        <v>7</v>
      </c>
      <c r="D6" s="4">
        <v>5</v>
      </c>
      <c r="E6" s="4">
        <v>3</v>
      </c>
      <c r="F6" s="4">
        <v>0</v>
      </c>
      <c r="G6" s="4">
        <v>0.29166666666000002</v>
      </c>
      <c r="H6" s="4">
        <v>4</v>
      </c>
      <c r="I6" s="4">
        <v>3</v>
      </c>
      <c r="J6" s="4">
        <v>7</v>
      </c>
      <c r="K6" s="4">
        <v>4</v>
      </c>
    </row>
    <row r="7" spans="1:11" ht="14.5">
      <c r="A7" s="21" t="s">
        <v>97</v>
      </c>
      <c r="B7" s="4">
        <v>9</v>
      </c>
      <c r="C7" s="4">
        <v>7</v>
      </c>
      <c r="D7" s="4">
        <v>5</v>
      </c>
      <c r="E7" s="4">
        <v>3</v>
      </c>
      <c r="F7" s="4">
        <v>0.29166666666000002</v>
      </c>
      <c r="G7" s="4">
        <v>0</v>
      </c>
      <c r="H7" s="4">
        <v>4</v>
      </c>
      <c r="I7" s="4">
        <v>3</v>
      </c>
      <c r="J7" s="4">
        <v>7</v>
      </c>
      <c r="K7" s="4">
        <v>4</v>
      </c>
    </row>
    <row r="8" spans="1:11" ht="14.5">
      <c r="A8" s="21" t="s">
        <v>98</v>
      </c>
      <c r="B8" s="4">
        <v>6</v>
      </c>
      <c r="C8" s="4">
        <v>4</v>
      </c>
      <c r="D8" s="4">
        <v>3</v>
      </c>
      <c r="E8" s="4">
        <v>3</v>
      </c>
      <c r="F8" s="4">
        <v>4</v>
      </c>
      <c r="G8" s="4">
        <v>4</v>
      </c>
      <c r="H8" s="4">
        <v>0</v>
      </c>
      <c r="I8" s="4">
        <v>1</v>
      </c>
      <c r="J8" s="4">
        <v>5</v>
      </c>
      <c r="K8" s="4">
        <v>2</v>
      </c>
    </row>
    <row r="9" spans="1:11" ht="14.5">
      <c r="A9" s="21" t="s">
        <v>99</v>
      </c>
      <c r="B9" s="4">
        <v>6</v>
      </c>
      <c r="C9" s="4">
        <v>4</v>
      </c>
      <c r="D9" s="4">
        <v>3</v>
      </c>
      <c r="E9" s="4">
        <v>2</v>
      </c>
      <c r="F9" s="4">
        <v>3</v>
      </c>
      <c r="G9" s="4">
        <v>3</v>
      </c>
      <c r="H9" s="4">
        <v>1</v>
      </c>
      <c r="I9" s="4">
        <v>0</v>
      </c>
      <c r="J9" s="4">
        <v>5</v>
      </c>
      <c r="K9" s="4">
        <v>2</v>
      </c>
    </row>
    <row r="10" spans="1:11" ht="14.5">
      <c r="A10" s="21" t="s">
        <v>100</v>
      </c>
      <c r="B10" s="4">
        <v>4</v>
      </c>
      <c r="C10" s="4">
        <v>2</v>
      </c>
      <c r="D10" s="4">
        <v>4</v>
      </c>
      <c r="E10" s="4">
        <v>5</v>
      </c>
      <c r="F10" s="4">
        <v>7</v>
      </c>
      <c r="G10" s="4">
        <v>7</v>
      </c>
      <c r="H10" s="4">
        <v>5</v>
      </c>
      <c r="I10" s="4">
        <v>5</v>
      </c>
      <c r="J10" s="4">
        <v>0</v>
      </c>
      <c r="K10" s="4">
        <v>3</v>
      </c>
    </row>
    <row r="11" spans="1:11" ht="14.5">
      <c r="A11" s="21" t="s">
        <v>101</v>
      </c>
      <c r="B11" s="4">
        <v>5</v>
      </c>
      <c r="C11" s="4">
        <v>2</v>
      </c>
      <c r="D11" s="4">
        <v>1</v>
      </c>
      <c r="E11" s="4">
        <v>2</v>
      </c>
      <c r="F11" s="4">
        <v>4</v>
      </c>
      <c r="G11" s="4">
        <v>4</v>
      </c>
      <c r="H11" s="4">
        <v>2</v>
      </c>
      <c r="I11" s="4">
        <v>2</v>
      </c>
      <c r="J11" s="4">
        <v>3</v>
      </c>
      <c r="K11" s="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L1" sqref="L1"/>
    </sheetView>
  </sheetViews>
  <sheetFormatPr defaultColWidth="14.453125" defaultRowHeight="15.75" customHeight="1"/>
  <cols>
    <col min="1" max="1" width="25.453125" bestFit="1" customWidth="1"/>
  </cols>
  <sheetData>
    <row r="1" spans="1:11" ht="14.5">
      <c r="B1" s="21" t="s">
        <v>92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</row>
    <row r="2" spans="1:11" ht="14.5">
      <c r="A2" s="21" t="s">
        <v>92</v>
      </c>
      <c r="B2" s="4">
        <v>0</v>
      </c>
      <c r="C2" s="4">
        <v>1118</v>
      </c>
      <c r="D2">
        <v>2468</v>
      </c>
      <c r="E2">
        <v>7002</v>
      </c>
      <c r="F2">
        <v>8789</v>
      </c>
      <c r="G2">
        <v>8763</v>
      </c>
      <c r="H2">
        <v>6517</v>
      </c>
      <c r="I2">
        <v>6318</v>
      </c>
      <c r="J2">
        <v>1816</v>
      </c>
      <c r="K2">
        <v>2113</v>
      </c>
    </row>
    <row r="3" spans="1:11" ht="14.5">
      <c r="A3" s="21" t="s">
        <v>93</v>
      </c>
      <c r="B3" s="4">
        <v>1118</v>
      </c>
      <c r="C3" s="4">
        <v>0</v>
      </c>
      <c r="D3">
        <v>1512</v>
      </c>
      <c r="E3">
        <v>4837</v>
      </c>
      <c r="F3">
        <v>6694</v>
      </c>
      <c r="G3">
        <v>6693</v>
      </c>
      <c r="H3">
        <v>4422</v>
      </c>
      <c r="I3">
        <v>4224</v>
      </c>
      <c r="J3">
        <v>853</v>
      </c>
      <c r="K3">
        <v>1140</v>
      </c>
    </row>
    <row r="4" spans="1:11" ht="14.5">
      <c r="A4" s="21" t="s">
        <v>94</v>
      </c>
      <c r="B4">
        <v>2468</v>
      </c>
      <c r="C4">
        <v>1512</v>
      </c>
      <c r="D4" s="4">
        <v>0</v>
      </c>
      <c r="E4">
        <v>1947</v>
      </c>
      <c r="F4">
        <v>5045</v>
      </c>
      <c r="G4">
        <v>5240</v>
      </c>
      <c r="H4">
        <v>3275</v>
      </c>
      <c r="I4">
        <v>3077</v>
      </c>
      <c r="J4" s="4">
        <v>2129</v>
      </c>
      <c r="K4" s="4">
        <v>645</v>
      </c>
    </row>
    <row r="5" spans="1:11" ht="14.5">
      <c r="A5" s="21" t="s">
        <v>95</v>
      </c>
      <c r="B5">
        <v>7002</v>
      </c>
      <c r="C5">
        <v>4837</v>
      </c>
      <c r="D5">
        <v>1947</v>
      </c>
      <c r="E5" s="4">
        <v>0</v>
      </c>
      <c r="F5">
        <v>3111</v>
      </c>
      <c r="G5">
        <v>2835</v>
      </c>
      <c r="H5" s="4">
        <v>2685</v>
      </c>
      <c r="I5" s="4">
        <v>2434</v>
      </c>
      <c r="J5" s="4">
        <v>2704</v>
      </c>
      <c r="K5" s="4">
        <v>2477</v>
      </c>
    </row>
    <row r="6" spans="1:11" ht="14.5">
      <c r="A6" s="21" t="s">
        <v>96</v>
      </c>
      <c r="B6">
        <v>8789</v>
      </c>
      <c r="C6">
        <v>6694</v>
      </c>
      <c r="D6">
        <v>5045</v>
      </c>
      <c r="E6">
        <v>3111</v>
      </c>
      <c r="F6" s="4">
        <v>0</v>
      </c>
      <c r="G6" s="4">
        <v>272</v>
      </c>
      <c r="H6">
        <v>3734</v>
      </c>
      <c r="I6">
        <v>3183</v>
      </c>
      <c r="J6">
        <v>7236</v>
      </c>
      <c r="K6">
        <v>4268</v>
      </c>
    </row>
    <row r="7" spans="1:11" ht="14.5">
      <c r="A7" s="21" t="s">
        <v>97</v>
      </c>
      <c r="B7">
        <v>8763</v>
      </c>
      <c r="C7">
        <v>6693</v>
      </c>
      <c r="D7">
        <v>5240</v>
      </c>
      <c r="E7">
        <v>2835</v>
      </c>
      <c r="F7" s="4">
        <v>272</v>
      </c>
      <c r="G7" s="4">
        <v>0</v>
      </c>
      <c r="H7">
        <v>3503</v>
      </c>
      <c r="I7">
        <v>3269</v>
      </c>
      <c r="J7">
        <v>7235</v>
      </c>
      <c r="K7">
        <v>4267</v>
      </c>
    </row>
    <row r="8" spans="1:11" ht="14.5">
      <c r="A8" s="21" t="s">
        <v>98</v>
      </c>
      <c r="B8">
        <v>6517</v>
      </c>
      <c r="C8">
        <v>4422</v>
      </c>
      <c r="D8">
        <v>3275</v>
      </c>
      <c r="E8" s="4">
        <v>2685</v>
      </c>
      <c r="F8">
        <v>3734</v>
      </c>
      <c r="G8">
        <v>3503</v>
      </c>
      <c r="H8" s="4">
        <v>0</v>
      </c>
      <c r="I8" s="4">
        <v>310</v>
      </c>
      <c r="J8">
        <v>4965</v>
      </c>
      <c r="K8">
        <v>1996</v>
      </c>
    </row>
    <row r="9" spans="1:11" ht="14.5">
      <c r="A9" s="21" t="s">
        <v>99</v>
      </c>
      <c r="B9">
        <v>6318</v>
      </c>
      <c r="C9">
        <v>4224</v>
      </c>
      <c r="D9">
        <v>3077</v>
      </c>
      <c r="E9" s="4">
        <v>2434</v>
      </c>
      <c r="F9">
        <v>3183</v>
      </c>
      <c r="G9">
        <v>3269</v>
      </c>
      <c r="H9" s="4">
        <v>310</v>
      </c>
      <c r="I9" s="4">
        <v>0</v>
      </c>
      <c r="J9">
        <v>4766</v>
      </c>
      <c r="K9">
        <v>1798</v>
      </c>
    </row>
    <row r="10" spans="1:11" ht="14.5">
      <c r="A10" s="21" t="s">
        <v>100</v>
      </c>
      <c r="B10">
        <v>1816</v>
      </c>
      <c r="C10">
        <v>853</v>
      </c>
      <c r="D10" s="4">
        <v>2129</v>
      </c>
      <c r="E10" s="4">
        <v>2704</v>
      </c>
      <c r="F10">
        <v>7236</v>
      </c>
      <c r="G10">
        <v>7235</v>
      </c>
      <c r="H10">
        <v>4965</v>
      </c>
      <c r="I10">
        <v>4766</v>
      </c>
      <c r="J10" s="4">
        <v>0</v>
      </c>
      <c r="K10" s="4">
        <v>1581</v>
      </c>
    </row>
    <row r="11" spans="1:11" ht="14.5">
      <c r="A11" s="21" t="s">
        <v>101</v>
      </c>
      <c r="B11">
        <f>2113/33</f>
        <v>64.030303030303031</v>
      </c>
      <c r="C11">
        <f>1140/33</f>
        <v>34.545454545454547</v>
      </c>
      <c r="D11" s="4">
        <f>645/33</f>
        <v>19.545454545454547</v>
      </c>
      <c r="E11" s="4">
        <f>2477/33</f>
        <v>75.060606060606062</v>
      </c>
      <c r="F11">
        <f>4268/33</f>
        <v>129.33333333333334</v>
      </c>
      <c r="G11">
        <f>4267/33</f>
        <v>129.30303030303031</v>
      </c>
      <c r="H11">
        <f>1996/33</f>
        <v>60.484848484848484</v>
      </c>
      <c r="I11">
        <f>1798/33</f>
        <v>54.484848484848484</v>
      </c>
      <c r="J11" s="4">
        <f>1581/33</f>
        <v>47.909090909090907</v>
      </c>
      <c r="K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4.453125" defaultRowHeight="15.75" customHeight="1"/>
  <cols>
    <col min="1" max="1" width="26.7265625" customWidth="1"/>
  </cols>
  <sheetData>
    <row r="1" spans="1:11" ht="14.5">
      <c r="B1" s="21" t="s">
        <v>92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</row>
    <row r="2" spans="1:11" ht="14.5">
      <c r="A2" s="21" t="s">
        <v>92</v>
      </c>
      <c r="B2" s="4">
        <v>0</v>
      </c>
      <c r="C2" s="4">
        <v>1689</v>
      </c>
      <c r="D2">
        <v>3290</v>
      </c>
      <c r="E2">
        <v>8734</v>
      </c>
      <c r="F2">
        <v>10964</v>
      </c>
      <c r="G2">
        <v>10932</v>
      </c>
      <c r="H2">
        <v>8130</v>
      </c>
      <c r="I2">
        <v>7882</v>
      </c>
      <c r="J2">
        <v>2422</v>
      </c>
      <c r="K2">
        <v>2818</v>
      </c>
    </row>
    <row r="3" spans="1:11" ht="14.5">
      <c r="A3" s="21" t="s">
        <v>93</v>
      </c>
      <c r="B3" s="4">
        <v>1689</v>
      </c>
      <c r="C3" s="4">
        <v>0</v>
      </c>
      <c r="D3">
        <v>2017</v>
      </c>
      <c r="E3">
        <v>6037</v>
      </c>
      <c r="F3">
        <v>8351</v>
      </c>
      <c r="G3">
        <v>8349</v>
      </c>
      <c r="H3">
        <v>5517</v>
      </c>
      <c r="I3">
        <v>5269</v>
      </c>
      <c r="J3">
        <v>1137</v>
      </c>
      <c r="K3">
        <v>1520.9999999999998</v>
      </c>
    </row>
    <row r="4" spans="1:11" ht="14.5">
      <c r="A4" s="21" t="s">
        <v>94</v>
      </c>
      <c r="B4">
        <v>3290</v>
      </c>
      <c r="C4">
        <v>2017</v>
      </c>
      <c r="D4" s="4">
        <v>0</v>
      </c>
      <c r="E4">
        <v>2428</v>
      </c>
      <c r="F4">
        <v>6293</v>
      </c>
      <c r="G4">
        <v>6537</v>
      </c>
      <c r="H4">
        <v>4085</v>
      </c>
      <c r="I4">
        <v>3838</v>
      </c>
      <c r="J4" s="4">
        <v>2465</v>
      </c>
      <c r="K4" s="4">
        <v>747.00000000000011</v>
      </c>
    </row>
    <row r="5" spans="1:11" ht="14.5">
      <c r="A5" s="21" t="s">
        <v>95</v>
      </c>
      <c r="B5">
        <v>8734</v>
      </c>
      <c r="C5">
        <v>6037</v>
      </c>
      <c r="D5">
        <v>2428</v>
      </c>
      <c r="E5" s="4">
        <v>0</v>
      </c>
      <c r="F5">
        <v>3881</v>
      </c>
      <c r="G5">
        <v>3536</v>
      </c>
      <c r="H5" s="4">
        <v>3350</v>
      </c>
      <c r="I5" s="4">
        <v>3036</v>
      </c>
      <c r="J5" s="4">
        <v>3131</v>
      </c>
      <c r="K5" s="4">
        <v>3090</v>
      </c>
    </row>
    <row r="6" spans="1:11" ht="14.5">
      <c r="A6" s="21" t="s">
        <v>96</v>
      </c>
      <c r="B6">
        <v>10964</v>
      </c>
      <c r="C6">
        <v>8351</v>
      </c>
      <c r="D6">
        <v>6293</v>
      </c>
      <c r="E6">
        <v>3881</v>
      </c>
      <c r="F6" s="4">
        <v>0</v>
      </c>
      <c r="G6" s="4">
        <v>339</v>
      </c>
      <c r="H6">
        <v>4658</v>
      </c>
      <c r="I6">
        <v>3970</v>
      </c>
      <c r="J6">
        <v>9027</v>
      </c>
      <c r="K6">
        <v>5324</v>
      </c>
    </row>
    <row r="7" spans="1:11" ht="14.5">
      <c r="A7" s="21" t="s">
        <v>97</v>
      </c>
      <c r="B7">
        <v>10932</v>
      </c>
      <c r="C7">
        <v>8349</v>
      </c>
      <c r="D7">
        <v>6537</v>
      </c>
      <c r="E7">
        <v>3536</v>
      </c>
      <c r="F7" s="4">
        <v>339</v>
      </c>
      <c r="G7" s="4">
        <v>0</v>
      </c>
      <c r="H7" s="4">
        <v>4370</v>
      </c>
      <c r="I7">
        <v>4078</v>
      </c>
      <c r="J7">
        <v>9026</v>
      </c>
      <c r="K7">
        <v>5323</v>
      </c>
    </row>
    <row r="8" spans="1:11" ht="14.5">
      <c r="A8" s="21" t="s">
        <v>98</v>
      </c>
      <c r="B8">
        <v>8130</v>
      </c>
      <c r="C8">
        <v>5517</v>
      </c>
      <c r="D8">
        <v>4085</v>
      </c>
      <c r="E8" s="4">
        <v>3350</v>
      </c>
      <c r="F8">
        <v>4658</v>
      </c>
      <c r="G8" s="4">
        <v>4370</v>
      </c>
      <c r="H8" s="4">
        <v>0</v>
      </c>
      <c r="I8" s="4">
        <v>386</v>
      </c>
      <c r="J8">
        <v>6193</v>
      </c>
      <c r="K8">
        <v>2491</v>
      </c>
    </row>
    <row r="9" spans="1:11" ht="14.5">
      <c r="A9" s="21" t="s">
        <v>99</v>
      </c>
      <c r="B9">
        <v>7882</v>
      </c>
      <c r="C9">
        <v>5269</v>
      </c>
      <c r="D9">
        <v>3838</v>
      </c>
      <c r="E9" s="4">
        <v>3036</v>
      </c>
      <c r="F9">
        <v>3970</v>
      </c>
      <c r="G9">
        <v>4078</v>
      </c>
      <c r="H9" s="4">
        <v>386</v>
      </c>
      <c r="I9" s="4">
        <v>0</v>
      </c>
      <c r="J9">
        <v>5945</v>
      </c>
      <c r="K9">
        <v>2243</v>
      </c>
    </row>
    <row r="10" spans="1:11" ht="14.5">
      <c r="A10" s="21" t="s">
        <v>100</v>
      </c>
      <c r="B10">
        <v>2422</v>
      </c>
      <c r="C10">
        <v>1137</v>
      </c>
      <c r="D10" s="4">
        <v>2465</v>
      </c>
      <c r="E10" s="4">
        <v>3131</v>
      </c>
      <c r="F10">
        <v>9027</v>
      </c>
      <c r="G10">
        <v>9026</v>
      </c>
      <c r="H10">
        <v>6193</v>
      </c>
      <c r="I10">
        <v>5945</v>
      </c>
      <c r="J10" s="4">
        <v>0</v>
      </c>
      <c r="K10">
        <v>1831</v>
      </c>
    </row>
    <row r="11" spans="1:11" ht="14.5">
      <c r="A11" s="21" t="s">
        <v>101</v>
      </c>
      <c r="B11">
        <f>2818/67</f>
        <v>42.059701492537314</v>
      </c>
      <c r="C11">
        <f>1521/67</f>
        <v>22.701492537313431</v>
      </c>
      <c r="D11" s="4">
        <f>747/67</f>
        <v>11.149253731343284</v>
      </c>
      <c r="E11" s="4">
        <f>3090/67</f>
        <v>46.119402985074629</v>
      </c>
      <c r="F11">
        <f>5324/67</f>
        <v>79.462686567164184</v>
      </c>
      <c r="G11">
        <f>5323/67</f>
        <v>79.447761194029852</v>
      </c>
      <c r="H11">
        <f>2491/67</f>
        <v>37.179104477611943</v>
      </c>
      <c r="I11">
        <f>2243/67</f>
        <v>33.477611940298509</v>
      </c>
      <c r="J11">
        <f>1831/67</f>
        <v>27.328358208955223</v>
      </c>
      <c r="K1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workbookViewId="0">
      <selection activeCell="A40" sqref="A40"/>
    </sheetView>
  </sheetViews>
  <sheetFormatPr defaultRowHeight="12.5"/>
  <cols>
    <col min="1" max="1" width="34.54296875" bestFit="1" customWidth="1"/>
  </cols>
  <sheetData>
    <row r="1" spans="1:6">
      <c r="A1" t="s">
        <v>102</v>
      </c>
      <c r="B1" t="s">
        <v>104</v>
      </c>
      <c r="C1" t="s">
        <v>105</v>
      </c>
      <c r="D1" t="s">
        <v>106</v>
      </c>
      <c r="E1" t="s">
        <v>107</v>
      </c>
    </row>
    <row r="2" spans="1:6">
      <c r="A2" t="s">
        <v>62</v>
      </c>
      <c r="B2" s="18">
        <v>20</v>
      </c>
      <c r="C2">
        <v>48</v>
      </c>
      <c r="D2">
        <v>14</v>
      </c>
      <c r="E2">
        <v>24</v>
      </c>
      <c r="F2" s="18"/>
    </row>
    <row r="3" spans="1:6">
      <c r="A3" t="s">
        <v>63</v>
      </c>
      <c r="B3" s="18">
        <v>15</v>
      </c>
      <c r="C3">
        <v>48</v>
      </c>
      <c r="D3">
        <v>9</v>
      </c>
      <c r="E3">
        <v>24</v>
      </c>
      <c r="F3" s="18"/>
    </row>
    <row r="4" spans="1:6">
      <c r="A4" t="s">
        <v>64</v>
      </c>
      <c r="B4" s="18">
        <v>18</v>
      </c>
      <c r="C4">
        <v>96</v>
      </c>
      <c r="D4">
        <v>12</v>
      </c>
      <c r="E4">
        <v>72</v>
      </c>
      <c r="F4" s="18"/>
    </row>
    <row r="5" spans="1:6">
      <c r="A5" t="s">
        <v>65</v>
      </c>
      <c r="B5" s="18">
        <v>20</v>
      </c>
      <c r="C5">
        <v>48</v>
      </c>
      <c r="D5">
        <v>14</v>
      </c>
      <c r="E5">
        <v>24</v>
      </c>
      <c r="F5" s="18"/>
    </row>
    <row r="6" spans="1:6">
      <c r="A6" t="s">
        <v>66</v>
      </c>
      <c r="B6" s="18">
        <v>20</v>
      </c>
      <c r="C6">
        <v>96</v>
      </c>
      <c r="D6">
        <v>14</v>
      </c>
      <c r="E6">
        <v>72</v>
      </c>
      <c r="F6" s="18"/>
    </row>
    <row r="7" spans="1:6">
      <c r="A7" t="s">
        <v>67</v>
      </c>
      <c r="B7" s="18">
        <v>20</v>
      </c>
      <c r="C7">
        <v>48</v>
      </c>
      <c r="D7">
        <v>14</v>
      </c>
      <c r="E7">
        <v>24</v>
      </c>
      <c r="F7" s="18"/>
    </row>
    <row r="8" spans="1:6">
      <c r="A8" t="s">
        <v>68</v>
      </c>
      <c r="B8" s="18">
        <v>30</v>
      </c>
      <c r="C8">
        <v>96</v>
      </c>
      <c r="D8">
        <v>24</v>
      </c>
      <c r="E8">
        <v>72</v>
      </c>
      <c r="F8" s="18"/>
    </row>
    <row r="9" spans="1:6">
      <c r="A9" t="s">
        <v>69</v>
      </c>
      <c r="B9" s="18">
        <v>10</v>
      </c>
      <c r="C9">
        <v>48</v>
      </c>
      <c r="D9">
        <v>4</v>
      </c>
      <c r="E9">
        <v>24</v>
      </c>
      <c r="F9" s="18"/>
    </row>
    <row r="10" spans="1:6">
      <c r="A10" t="s">
        <v>70</v>
      </c>
      <c r="B10" s="18">
        <v>10</v>
      </c>
      <c r="C10">
        <v>72</v>
      </c>
      <c r="D10">
        <v>4</v>
      </c>
      <c r="E10">
        <v>48</v>
      </c>
      <c r="F10" s="18"/>
    </row>
    <row r="11" spans="1:6">
      <c r="A11" t="s">
        <v>71</v>
      </c>
      <c r="B11" s="18">
        <v>15</v>
      </c>
      <c r="C11">
        <v>72</v>
      </c>
      <c r="D11">
        <v>9</v>
      </c>
      <c r="E11">
        <v>48</v>
      </c>
      <c r="F11" s="18"/>
    </row>
    <row r="12" spans="1:6">
      <c r="A12" t="s">
        <v>72</v>
      </c>
      <c r="B12" s="18">
        <v>25</v>
      </c>
      <c r="C12">
        <v>48</v>
      </c>
      <c r="D12">
        <v>19</v>
      </c>
      <c r="E12">
        <v>24</v>
      </c>
      <c r="F12" s="18"/>
    </row>
    <row r="13" spans="1:6">
      <c r="A13" t="s">
        <v>73</v>
      </c>
      <c r="B13" s="18">
        <v>25</v>
      </c>
      <c r="C13">
        <v>96</v>
      </c>
      <c r="D13">
        <v>19</v>
      </c>
      <c r="E13">
        <v>72</v>
      </c>
      <c r="F13" s="18"/>
    </row>
    <row r="14" spans="1:6">
      <c r="A14" t="s">
        <v>74</v>
      </c>
      <c r="B14" s="18">
        <v>30</v>
      </c>
      <c r="C14">
        <v>120</v>
      </c>
      <c r="D14">
        <v>24</v>
      </c>
      <c r="E14">
        <v>96</v>
      </c>
      <c r="F14" s="18"/>
    </row>
    <row r="15" spans="1:6">
      <c r="A15" t="s">
        <v>81</v>
      </c>
      <c r="B15" s="18">
        <v>40</v>
      </c>
      <c r="C15">
        <v>96</v>
      </c>
      <c r="D15">
        <v>34</v>
      </c>
      <c r="E15">
        <v>72</v>
      </c>
      <c r="F15" s="18"/>
    </row>
    <row r="16" spans="1:6">
      <c r="A16" t="s">
        <v>82</v>
      </c>
      <c r="B16" s="18">
        <v>40</v>
      </c>
      <c r="C16">
        <v>96</v>
      </c>
      <c r="D16">
        <v>34</v>
      </c>
      <c r="E16">
        <v>72</v>
      </c>
      <c r="F16" s="18"/>
    </row>
    <row r="17" spans="1:6">
      <c r="A17" t="s">
        <v>83</v>
      </c>
      <c r="B17" s="18">
        <v>30</v>
      </c>
      <c r="C17">
        <v>48</v>
      </c>
      <c r="D17">
        <v>24</v>
      </c>
      <c r="E17">
        <v>24</v>
      </c>
      <c r="F17" s="18"/>
    </row>
    <row r="18" spans="1:6">
      <c r="A18" t="s">
        <v>84</v>
      </c>
      <c r="B18" s="18">
        <v>30</v>
      </c>
      <c r="C18">
        <v>48</v>
      </c>
      <c r="D18">
        <v>24</v>
      </c>
      <c r="E18">
        <v>24</v>
      </c>
      <c r="F18" s="18"/>
    </row>
    <row r="19" spans="1:6">
      <c r="A19" t="s">
        <v>85</v>
      </c>
      <c r="B19" s="18">
        <v>35</v>
      </c>
      <c r="C19">
        <v>72</v>
      </c>
      <c r="D19">
        <v>29</v>
      </c>
      <c r="E19">
        <v>48</v>
      </c>
      <c r="F19" s="18"/>
    </row>
    <row r="20" spans="1:6">
      <c r="A20" t="s">
        <v>87</v>
      </c>
      <c r="B20" s="18">
        <v>35</v>
      </c>
      <c r="C20">
        <v>72</v>
      </c>
      <c r="D20">
        <v>29</v>
      </c>
      <c r="E20">
        <v>48</v>
      </c>
      <c r="F20" s="18"/>
    </row>
    <row r="21" spans="1:6">
      <c r="A21" t="s">
        <v>86</v>
      </c>
      <c r="B21" s="18">
        <v>20</v>
      </c>
      <c r="C21">
        <v>72</v>
      </c>
      <c r="D21">
        <v>14</v>
      </c>
      <c r="E21">
        <v>48</v>
      </c>
      <c r="F21" s="18"/>
    </row>
    <row r="22" spans="1:6">
      <c r="A22" t="s">
        <v>75</v>
      </c>
      <c r="B22" s="18">
        <v>20</v>
      </c>
      <c r="C22">
        <v>48</v>
      </c>
      <c r="D22">
        <v>14</v>
      </c>
      <c r="E22">
        <v>24</v>
      </c>
      <c r="F22" s="18"/>
    </row>
    <row r="23" spans="1:6">
      <c r="A23" t="s">
        <v>88</v>
      </c>
      <c r="B23" s="18">
        <v>39</v>
      </c>
      <c r="C23">
        <v>48</v>
      </c>
      <c r="D23">
        <v>33</v>
      </c>
      <c r="E23">
        <v>24</v>
      </c>
      <c r="F23" s="18"/>
    </row>
    <row r="24" spans="1:6">
      <c r="A24" t="s">
        <v>76</v>
      </c>
      <c r="B24" s="18">
        <v>30</v>
      </c>
      <c r="C24">
        <v>48</v>
      </c>
      <c r="D24">
        <v>29</v>
      </c>
      <c r="E24">
        <v>48</v>
      </c>
      <c r="F24" s="18"/>
    </row>
    <row r="25" spans="1:6">
      <c r="A25" t="s">
        <v>77</v>
      </c>
      <c r="B25" s="18">
        <v>40</v>
      </c>
      <c r="C25">
        <v>120</v>
      </c>
      <c r="D25">
        <v>34</v>
      </c>
      <c r="E25">
        <v>24</v>
      </c>
      <c r="F25" s="18"/>
    </row>
    <row r="26" spans="1:6">
      <c r="A26" t="s">
        <v>103</v>
      </c>
      <c r="B26" s="18">
        <v>0</v>
      </c>
      <c r="C26">
        <v>0</v>
      </c>
      <c r="D26">
        <v>34</v>
      </c>
      <c r="E26">
        <v>24</v>
      </c>
    </row>
    <row r="27" spans="1:6">
      <c r="A27" t="s">
        <v>78</v>
      </c>
      <c r="B27" s="18">
        <v>40</v>
      </c>
      <c r="C27">
        <v>120</v>
      </c>
      <c r="D27">
        <v>34</v>
      </c>
      <c r="E27">
        <v>72</v>
      </c>
      <c r="F27" s="18"/>
    </row>
    <row r="28" spans="1:6">
      <c r="A28" s="23" t="s">
        <v>93</v>
      </c>
      <c r="B28" s="18">
        <v>0</v>
      </c>
      <c r="C28">
        <v>0</v>
      </c>
      <c r="D28">
        <v>29</v>
      </c>
      <c r="E28">
        <v>2</v>
      </c>
    </row>
    <row r="29" spans="1:6">
      <c r="A29" t="s">
        <v>94</v>
      </c>
      <c r="B29" s="18">
        <v>0</v>
      </c>
      <c r="C29">
        <v>0</v>
      </c>
      <c r="D29">
        <v>29</v>
      </c>
      <c r="E29">
        <v>1</v>
      </c>
    </row>
    <row r="30" spans="1:6">
      <c r="A30" t="s">
        <v>95</v>
      </c>
      <c r="B30">
        <v>0</v>
      </c>
      <c r="C30">
        <v>0</v>
      </c>
      <c r="D30">
        <v>29</v>
      </c>
      <c r="E30">
        <v>1</v>
      </c>
    </row>
    <row r="31" spans="1:6">
      <c r="A31" t="s">
        <v>96</v>
      </c>
      <c r="B31">
        <v>0</v>
      </c>
      <c r="C31">
        <v>0</v>
      </c>
      <c r="D31">
        <v>34</v>
      </c>
      <c r="E31">
        <v>1</v>
      </c>
    </row>
    <row r="32" spans="1:6">
      <c r="A32" t="s">
        <v>97</v>
      </c>
      <c r="B32">
        <v>0</v>
      </c>
      <c r="C32">
        <v>0</v>
      </c>
      <c r="D32">
        <v>34</v>
      </c>
      <c r="E32">
        <v>1</v>
      </c>
    </row>
    <row r="33" spans="1:6">
      <c r="A33" t="s">
        <v>98</v>
      </c>
      <c r="B33">
        <v>0</v>
      </c>
      <c r="C33">
        <v>0</v>
      </c>
      <c r="D33">
        <v>20</v>
      </c>
      <c r="E33">
        <v>1</v>
      </c>
    </row>
    <row r="34" spans="1:6">
      <c r="A34" t="s">
        <v>99</v>
      </c>
      <c r="B34">
        <v>0</v>
      </c>
      <c r="C34">
        <v>0</v>
      </c>
      <c r="D34">
        <v>29</v>
      </c>
      <c r="E34">
        <v>1</v>
      </c>
    </row>
    <row r="35" spans="1:6">
      <c r="A35" t="s">
        <v>89</v>
      </c>
      <c r="B35" s="18">
        <v>35</v>
      </c>
      <c r="C35">
        <v>240</v>
      </c>
      <c r="D35">
        <v>29</v>
      </c>
      <c r="E35">
        <v>96</v>
      </c>
      <c r="F35" s="18"/>
    </row>
    <row r="36" spans="1:6">
      <c r="A36" t="s">
        <v>79</v>
      </c>
      <c r="B36" s="18">
        <v>35</v>
      </c>
      <c r="C36">
        <v>240</v>
      </c>
      <c r="D36">
        <v>29</v>
      </c>
      <c r="E36">
        <v>72</v>
      </c>
      <c r="F36" s="18"/>
    </row>
    <row r="37" spans="1:6">
      <c r="A37" t="s">
        <v>80</v>
      </c>
      <c r="B37" s="18">
        <v>35</v>
      </c>
      <c r="C37">
        <v>120</v>
      </c>
      <c r="D37">
        <v>29</v>
      </c>
      <c r="E37">
        <v>48</v>
      </c>
      <c r="F37" s="18"/>
    </row>
    <row r="38" spans="1:6">
      <c r="A38" t="s">
        <v>100</v>
      </c>
      <c r="B38" s="18">
        <v>0</v>
      </c>
      <c r="C38">
        <v>0</v>
      </c>
      <c r="D38">
        <v>35</v>
      </c>
      <c r="E38">
        <v>2</v>
      </c>
    </row>
    <row r="39" spans="1:6">
      <c r="A39" t="s">
        <v>90</v>
      </c>
      <c r="B39" s="18">
        <v>40</v>
      </c>
      <c r="C39">
        <v>120</v>
      </c>
      <c r="D39">
        <v>34</v>
      </c>
      <c r="E39">
        <v>24</v>
      </c>
      <c r="F39" s="18"/>
    </row>
    <row r="40" spans="1:6">
      <c r="A40" s="23" t="s">
        <v>101</v>
      </c>
      <c r="B40">
        <v>0</v>
      </c>
      <c r="C40">
        <v>0</v>
      </c>
      <c r="D40">
        <v>34</v>
      </c>
      <c r="E40">
        <v>2</v>
      </c>
    </row>
    <row r="41" spans="1:6">
      <c r="A41" t="s">
        <v>91</v>
      </c>
      <c r="B41" s="18">
        <v>40</v>
      </c>
      <c r="C41">
        <v>120</v>
      </c>
      <c r="D41">
        <v>34</v>
      </c>
      <c r="E41">
        <v>24</v>
      </c>
      <c r="F41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5" workbookViewId="0">
      <selection activeCell="A41" sqref="A41"/>
    </sheetView>
  </sheetViews>
  <sheetFormatPr defaultRowHeight="12.5"/>
  <sheetData>
    <row r="1" spans="1:3" ht="13" thickBot="1">
      <c r="A1" s="19"/>
      <c r="B1" s="19" t="s">
        <v>108</v>
      </c>
      <c r="C1" s="19" t="s">
        <v>109</v>
      </c>
    </row>
    <row r="2" spans="1:3" ht="44" thickBot="1">
      <c r="A2" s="15" t="s">
        <v>62</v>
      </c>
      <c r="B2" s="19" t="s">
        <v>110</v>
      </c>
      <c r="C2" s="20">
        <v>0</v>
      </c>
    </row>
    <row r="3" spans="1:3" ht="29.5" thickBot="1">
      <c r="A3" s="15" t="s">
        <v>63</v>
      </c>
      <c r="B3" s="19" t="s">
        <v>111</v>
      </c>
      <c r="C3" s="20">
        <v>0.17</v>
      </c>
    </row>
    <row r="4" spans="1:3" ht="29.5" thickBot="1">
      <c r="A4" s="15" t="s">
        <v>64</v>
      </c>
      <c r="B4" s="19" t="s">
        <v>111</v>
      </c>
      <c r="C4" s="20">
        <v>0.17</v>
      </c>
    </row>
    <row r="5" spans="1:3" ht="29.5" thickBot="1">
      <c r="A5" s="15" t="s">
        <v>65</v>
      </c>
      <c r="B5" s="19" t="s">
        <v>111</v>
      </c>
      <c r="C5" s="20">
        <v>0.17</v>
      </c>
    </row>
    <row r="6" spans="1:3" ht="29.5" thickBot="1">
      <c r="A6" s="15" t="s">
        <v>66</v>
      </c>
      <c r="B6" s="19" t="s">
        <v>111</v>
      </c>
      <c r="C6" s="20">
        <v>0.17</v>
      </c>
    </row>
    <row r="7" spans="1:3" ht="29.5" thickBot="1">
      <c r="A7" s="15" t="s">
        <v>67</v>
      </c>
      <c r="B7" s="19" t="s">
        <v>111</v>
      </c>
      <c r="C7" s="20">
        <v>0.17</v>
      </c>
    </row>
    <row r="8" spans="1:3" ht="29.5" thickBot="1">
      <c r="A8" s="15" t="s">
        <v>68</v>
      </c>
      <c r="B8" s="19" t="s">
        <v>111</v>
      </c>
      <c r="C8" s="20">
        <v>0.17</v>
      </c>
    </row>
    <row r="9" spans="1:3" ht="29.5" thickBot="1">
      <c r="A9" s="15" t="s">
        <v>69</v>
      </c>
      <c r="B9" s="19" t="s">
        <v>111</v>
      </c>
      <c r="C9" s="20">
        <v>0.17</v>
      </c>
    </row>
    <row r="10" spans="1:3" ht="29.5" thickBot="1">
      <c r="A10" s="15" t="s">
        <v>70</v>
      </c>
      <c r="B10" s="19" t="s">
        <v>111</v>
      </c>
      <c r="C10" s="20">
        <v>0.17</v>
      </c>
    </row>
    <row r="11" spans="1:3" ht="29.5" thickBot="1">
      <c r="A11" s="15" t="s">
        <v>71</v>
      </c>
      <c r="B11" s="19" t="s">
        <v>111</v>
      </c>
      <c r="C11" s="20">
        <v>0.17</v>
      </c>
    </row>
    <row r="12" spans="1:3" ht="29.5" thickBot="1">
      <c r="A12" s="15" t="s">
        <v>72</v>
      </c>
      <c r="B12" s="19" t="s">
        <v>111</v>
      </c>
      <c r="C12" s="20">
        <v>0.17</v>
      </c>
    </row>
    <row r="13" spans="1:3" ht="29.5" thickBot="1">
      <c r="A13" s="15" t="s">
        <v>73</v>
      </c>
      <c r="B13" s="19" t="s">
        <v>111</v>
      </c>
      <c r="C13" s="20">
        <v>0.17</v>
      </c>
    </row>
    <row r="14" spans="1:3" ht="29.5" thickBot="1">
      <c r="A14" s="15" t="s">
        <v>74</v>
      </c>
      <c r="B14" s="19" t="s">
        <v>111</v>
      </c>
      <c r="C14" s="20">
        <v>0.17</v>
      </c>
    </row>
    <row r="15" spans="1:3" ht="73" thickBot="1">
      <c r="A15" s="15" t="s">
        <v>81</v>
      </c>
      <c r="B15" s="19" t="s">
        <v>111</v>
      </c>
      <c r="C15" s="20">
        <v>0.17</v>
      </c>
    </row>
    <row r="16" spans="1:3" ht="73" thickBot="1">
      <c r="A16" s="15" t="s">
        <v>82</v>
      </c>
      <c r="B16" s="19" t="s">
        <v>111</v>
      </c>
      <c r="C16" s="20">
        <v>0.17</v>
      </c>
    </row>
    <row r="17" spans="1:3" ht="87.5" thickBot="1">
      <c r="A17" s="15" t="s">
        <v>83</v>
      </c>
      <c r="B17" s="19" t="s">
        <v>111</v>
      </c>
      <c r="C17" s="20">
        <v>0.17</v>
      </c>
    </row>
    <row r="18" spans="1:3" ht="73" thickBot="1">
      <c r="A18" s="15" t="s">
        <v>84</v>
      </c>
      <c r="B18" s="19" t="s">
        <v>111</v>
      </c>
      <c r="C18" s="20">
        <v>0.17</v>
      </c>
    </row>
    <row r="19" spans="1:3" ht="73" thickBot="1">
      <c r="A19" s="15" t="s">
        <v>85</v>
      </c>
      <c r="B19" s="19" t="s">
        <v>111</v>
      </c>
      <c r="C19" s="20">
        <v>0.17</v>
      </c>
    </row>
    <row r="20" spans="1:3" ht="87.5" thickBot="1">
      <c r="A20" s="15" t="s">
        <v>87</v>
      </c>
      <c r="B20" s="19" t="s">
        <v>111</v>
      </c>
      <c r="C20" s="20">
        <v>0.17</v>
      </c>
    </row>
    <row r="21" spans="1:3" ht="73" thickBot="1">
      <c r="A21" s="15" t="s">
        <v>86</v>
      </c>
      <c r="B21" s="19" t="s">
        <v>111</v>
      </c>
      <c r="C21" s="20">
        <v>0.17</v>
      </c>
    </row>
    <row r="22" spans="1:3" ht="29.5" thickBot="1">
      <c r="A22" s="15" t="s">
        <v>75</v>
      </c>
      <c r="B22" s="19" t="s">
        <v>112</v>
      </c>
      <c r="C22" s="20">
        <v>7.0000000000000007E-2</v>
      </c>
    </row>
    <row r="23" spans="1:3" ht="44" thickBot="1">
      <c r="A23" s="15" t="s">
        <v>88</v>
      </c>
      <c r="B23" s="19" t="s">
        <v>112</v>
      </c>
      <c r="C23" s="20">
        <v>7.0000000000000007E-2</v>
      </c>
    </row>
    <row r="24" spans="1:3" ht="44" thickBot="1">
      <c r="A24" s="15" t="s">
        <v>76</v>
      </c>
      <c r="B24" s="19" t="s">
        <v>113</v>
      </c>
      <c r="C24" s="20">
        <v>0.06</v>
      </c>
    </row>
    <row r="25" spans="1:3" ht="29.5" thickBot="1">
      <c r="A25" s="15" t="s">
        <v>77</v>
      </c>
      <c r="B25" s="19" t="s">
        <v>113</v>
      </c>
      <c r="C25" s="20">
        <v>0.06</v>
      </c>
    </row>
    <row r="26" spans="1:3" ht="58.5" thickBot="1">
      <c r="A26" s="15" t="s">
        <v>92</v>
      </c>
      <c r="B26" s="19" t="s">
        <v>113</v>
      </c>
      <c r="C26" s="20">
        <v>0.06</v>
      </c>
    </row>
    <row r="27" spans="1:3" ht="29.5" thickBot="1">
      <c r="A27" s="15" t="s">
        <v>78</v>
      </c>
      <c r="B27" s="19" t="s">
        <v>114</v>
      </c>
      <c r="C27" s="20">
        <v>0.20930000000000001</v>
      </c>
    </row>
    <row r="28" spans="1:3" ht="44" thickBot="1">
      <c r="A28" s="15" t="s">
        <v>93</v>
      </c>
      <c r="B28" s="19" t="s">
        <v>114</v>
      </c>
      <c r="C28" s="20">
        <v>0.20930000000000001</v>
      </c>
    </row>
    <row r="29" spans="1:3" ht="44" thickBot="1">
      <c r="A29" s="15" t="s">
        <v>94</v>
      </c>
      <c r="B29" s="19" t="s">
        <v>111</v>
      </c>
      <c r="C29" s="20">
        <v>0.17</v>
      </c>
    </row>
    <row r="30" spans="1:3" ht="44" thickBot="1">
      <c r="A30" s="15" t="s">
        <v>95</v>
      </c>
      <c r="B30" s="19" t="s">
        <v>111</v>
      </c>
      <c r="C30" s="20">
        <v>0.17</v>
      </c>
    </row>
    <row r="31" spans="1:3" ht="44" thickBot="1">
      <c r="A31" s="15" t="s">
        <v>96</v>
      </c>
      <c r="B31" s="19" t="s">
        <v>111</v>
      </c>
      <c r="C31" s="20">
        <v>0.17</v>
      </c>
    </row>
    <row r="32" spans="1:3" ht="44" thickBot="1">
      <c r="A32" s="15" t="s">
        <v>97</v>
      </c>
      <c r="B32" s="19" t="s">
        <v>111</v>
      </c>
      <c r="C32" s="20">
        <v>0.17</v>
      </c>
    </row>
    <row r="33" spans="1:3" ht="44" thickBot="1">
      <c r="A33" s="15" t="s">
        <v>98</v>
      </c>
      <c r="B33" s="19" t="s">
        <v>111</v>
      </c>
      <c r="C33" s="20">
        <v>0.17</v>
      </c>
    </row>
    <row r="34" spans="1:3" ht="44" thickBot="1">
      <c r="A34" s="15" t="s">
        <v>99</v>
      </c>
      <c r="B34" s="19" t="s">
        <v>111</v>
      </c>
      <c r="C34" s="20">
        <v>0.17</v>
      </c>
    </row>
    <row r="35" spans="1:3" ht="44" thickBot="1">
      <c r="A35" s="15" t="s">
        <v>89</v>
      </c>
      <c r="B35" s="19" t="s">
        <v>115</v>
      </c>
      <c r="C35" s="20">
        <v>0.13</v>
      </c>
    </row>
    <row r="36" spans="1:3" ht="29.5" thickBot="1">
      <c r="A36" s="15" t="s">
        <v>79</v>
      </c>
      <c r="B36" s="19" t="s">
        <v>115</v>
      </c>
      <c r="C36" s="20">
        <v>0.13</v>
      </c>
    </row>
    <row r="37" spans="1:3" ht="29.5" thickBot="1">
      <c r="A37" s="15" t="s">
        <v>80</v>
      </c>
      <c r="B37" s="19" t="s">
        <v>116</v>
      </c>
      <c r="C37" s="20">
        <v>0.1</v>
      </c>
    </row>
    <row r="38" spans="1:3" ht="44" thickBot="1">
      <c r="A38" s="15" t="s">
        <v>100</v>
      </c>
      <c r="B38" s="19" t="s">
        <v>116</v>
      </c>
      <c r="C38" s="20">
        <v>0.1</v>
      </c>
    </row>
    <row r="39" spans="1:3" ht="44" thickBot="1">
      <c r="A39" s="15" t="s">
        <v>90</v>
      </c>
      <c r="B39" s="19" t="s">
        <v>116</v>
      </c>
      <c r="C39" s="20">
        <v>0.1</v>
      </c>
    </row>
    <row r="40" spans="1:3" ht="44" thickBot="1">
      <c r="A40" s="15" t="s">
        <v>101</v>
      </c>
      <c r="B40" s="19" t="s">
        <v>116</v>
      </c>
      <c r="C40" s="20">
        <v>0.1</v>
      </c>
    </row>
    <row r="41" spans="1:3" ht="58.5" thickBot="1">
      <c r="A41" s="15" t="s">
        <v>91</v>
      </c>
      <c r="B41" s="19" t="s">
        <v>116</v>
      </c>
      <c r="C41" s="20">
        <v>0.1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K1" workbookViewId="0">
      <selection activeCell="T3" sqref="T3"/>
    </sheetView>
  </sheetViews>
  <sheetFormatPr defaultRowHeight="12.5"/>
  <sheetData>
    <row r="1" spans="1:41" ht="87.5" thickBot="1">
      <c r="A1" s="15"/>
      <c r="B1" s="15" t="s">
        <v>62</v>
      </c>
      <c r="C1" s="15" t="s">
        <v>63</v>
      </c>
      <c r="D1" s="15" t="s">
        <v>64</v>
      </c>
      <c r="E1" s="15" t="s">
        <v>65</v>
      </c>
      <c r="F1" s="15" t="s">
        <v>66</v>
      </c>
      <c r="G1" s="15" t="s">
        <v>67</v>
      </c>
      <c r="H1" s="15" t="s">
        <v>68</v>
      </c>
      <c r="I1" s="15" t="s">
        <v>69</v>
      </c>
      <c r="J1" s="15" t="s">
        <v>70</v>
      </c>
      <c r="K1" s="15" t="s">
        <v>71</v>
      </c>
      <c r="L1" s="15" t="s">
        <v>72</v>
      </c>
      <c r="M1" s="15" t="s">
        <v>73</v>
      </c>
      <c r="N1" s="15" t="s">
        <v>74</v>
      </c>
      <c r="O1" s="15" t="s">
        <v>81</v>
      </c>
      <c r="P1" s="15" t="s">
        <v>82</v>
      </c>
      <c r="Q1" s="15" t="s">
        <v>83</v>
      </c>
      <c r="R1" s="15" t="s">
        <v>84</v>
      </c>
      <c r="S1" s="15" t="s">
        <v>85</v>
      </c>
      <c r="T1" s="15" t="s">
        <v>87</v>
      </c>
      <c r="U1" s="15" t="s">
        <v>86</v>
      </c>
      <c r="V1" s="15" t="s">
        <v>75</v>
      </c>
      <c r="W1" s="15" t="s">
        <v>88</v>
      </c>
      <c r="X1" s="15" t="s">
        <v>76</v>
      </c>
      <c r="Y1" s="15" t="s">
        <v>77</v>
      </c>
      <c r="Z1" s="15" t="s">
        <v>92</v>
      </c>
      <c r="AA1" s="15" t="s">
        <v>78</v>
      </c>
      <c r="AB1" s="15" t="s">
        <v>93</v>
      </c>
      <c r="AC1" s="15" t="s">
        <v>94</v>
      </c>
      <c r="AD1" s="15" t="s">
        <v>95</v>
      </c>
      <c r="AE1" s="15" t="s">
        <v>96</v>
      </c>
      <c r="AF1" s="15" t="s">
        <v>97</v>
      </c>
      <c r="AG1" s="15" t="s">
        <v>98</v>
      </c>
      <c r="AH1" s="15" t="s">
        <v>99</v>
      </c>
      <c r="AI1" s="15" t="s">
        <v>89</v>
      </c>
      <c r="AJ1" s="15" t="s">
        <v>79</v>
      </c>
      <c r="AK1" s="15" t="s">
        <v>80</v>
      </c>
      <c r="AL1" s="15" t="s">
        <v>100</v>
      </c>
      <c r="AM1" s="15" t="s">
        <v>90</v>
      </c>
      <c r="AN1" s="15" t="s">
        <v>101</v>
      </c>
      <c r="AO1" s="16" t="s">
        <v>91</v>
      </c>
    </row>
    <row r="2" spans="1:41" ht="44" thickBot="1">
      <c r="A2" s="15" t="s">
        <v>62</v>
      </c>
      <c r="B2" s="15">
        <v>0</v>
      </c>
      <c r="C2" s="17">
        <v>60</v>
      </c>
      <c r="D2" s="17">
        <v>60</v>
      </c>
      <c r="E2" s="17">
        <v>60</v>
      </c>
      <c r="F2" s="17">
        <v>60</v>
      </c>
      <c r="G2" s="17">
        <v>36</v>
      </c>
      <c r="H2" s="17">
        <v>72</v>
      </c>
      <c r="I2" s="17">
        <v>60</v>
      </c>
      <c r="J2" s="17">
        <v>60</v>
      </c>
      <c r="K2" s="17">
        <v>36</v>
      </c>
      <c r="L2" s="17">
        <v>60</v>
      </c>
      <c r="M2" s="17">
        <v>60</v>
      </c>
      <c r="N2" s="17">
        <v>84</v>
      </c>
      <c r="O2" s="17">
        <v>36</v>
      </c>
      <c r="P2" s="17">
        <v>36</v>
      </c>
      <c r="Q2" s="17">
        <v>36</v>
      </c>
      <c r="R2" s="17">
        <v>96</v>
      </c>
      <c r="S2" s="17">
        <v>96</v>
      </c>
      <c r="T2" s="17">
        <v>36</v>
      </c>
      <c r="U2" s="17">
        <v>60</v>
      </c>
      <c r="V2" s="17">
        <v>60</v>
      </c>
      <c r="W2" s="17">
        <v>60</v>
      </c>
      <c r="X2" s="17">
        <v>60</v>
      </c>
      <c r="Y2" s="17">
        <v>36</v>
      </c>
      <c r="Z2" s="17">
        <v>36</v>
      </c>
      <c r="AA2" s="17">
        <v>60</v>
      </c>
      <c r="AB2" s="17">
        <v>96</v>
      </c>
      <c r="AC2" s="17">
        <v>96</v>
      </c>
      <c r="AD2" s="17">
        <v>96</v>
      </c>
      <c r="AE2" s="17">
        <v>72</v>
      </c>
      <c r="AF2" s="17">
        <v>84</v>
      </c>
      <c r="AG2" s="17">
        <v>84</v>
      </c>
      <c r="AH2" s="17">
        <v>72</v>
      </c>
      <c r="AI2" s="17">
        <v>108</v>
      </c>
      <c r="AJ2" s="17">
        <v>108</v>
      </c>
      <c r="AK2" s="17">
        <v>108</v>
      </c>
      <c r="AL2" s="17">
        <v>132</v>
      </c>
      <c r="AM2" s="17">
        <v>132</v>
      </c>
      <c r="AN2" s="17">
        <v>168</v>
      </c>
      <c r="AO2" s="17">
        <v>132</v>
      </c>
    </row>
    <row r="3" spans="1:41" ht="29.5" thickBot="1">
      <c r="A3" s="15" t="s">
        <v>63</v>
      </c>
      <c r="B3" s="17">
        <v>60</v>
      </c>
      <c r="C3" s="15">
        <v>0</v>
      </c>
      <c r="D3" s="17">
        <v>36</v>
      </c>
      <c r="E3" s="17">
        <v>36</v>
      </c>
      <c r="F3" s="17">
        <v>36</v>
      </c>
      <c r="G3" s="17">
        <v>60</v>
      </c>
      <c r="H3" s="17">
        <v>36</v>
      </c>
      <c r="I3" s="17">
        <v>96</v>
      </c>
      <c r="J3" s="17">
        <v>96</v>
      </c>
      <c r="K3" s="17">
        <v>60</v>
      </c>
      <c r="L3" s="17">
        <v>36</v>
      </c>
      <c r="M3" s="17">
        <v>36</v>
      </c>
      <c r="N3" s="17">
        <v>36</v>
      </c>
      <c r="O3" s="17">
        <v>60</v>
      </c>
      <c r="P3" s="17">
        <v>60</v>
      </c>
      <c r="Q3" s="17">
        <v>60</v>
      </c>
      <c r="R3" s="17">
        <v>72</v>
      </c>
      <c r="S3" s="17">
        <v>72</v>
      </c>
      <c r="T3" s="15">
        <v>0</v>
      </c>
      <c r="U3" s="17">
        <v>36</v>
      </c>
      <c r="V3" s="17">
        <v>36</v>
      </c>
      <c r="W3" s="15">
        <v>0</v>
      </c>
      <c r="X3" s="17">
        <v>36</v>
      </c>
      <c r="Y3" s="17">
        <v>60</v>
      </c>
      <c r="Z3" s="17">
        <v>60</v>
      </c>
      <c r="AA3" s="17">
        <v>120</v>
      </c>
      <c r="AB3" s="17">
        <v>132</v>
      </c>
      <c r="AC3" s="17">
        <v>132</v>
      </c>
      <c r="AD3" s="17">
        <v>132</v>
      </c>
      <c r="AE3" s="17">
        <v>120</v>
      </c>
      <c r="AF3" s="17">
        <v>132</v>
      </c>
      <c r="AG3" s="17">
        <v>132</v>
      </c>
      <c r="AH3" s="17">
        <v>132</v>
      </c>
      <c r="AI3" s="17">
        <v>156</v>
      </c>
      <c r="AJ3" s="17">
        <v>156</v>
      </c>
      <c r="AK3" s="17">
        <v>156</v>
      </c>
      <c r="AL3" s="17">
        <v>168</v>
      </c>
      <c r="AM3" s="17">
        <v>168</v>
      </c>
      <c r="AN3" s="17">
        <v>192</v>
      </c>
      <c r="AO3" s="17">
        <v>168</v>
      </c>
    </row>
    <row r="4" spans="1:41" ht="29.5" thickBot="1">
      <c r="A4" s="15" t="s">
        <v>64</v>
      </c>
      <c r="B4" s="17">
        <v>60</v>
      </c>
      <c r="C4" s="17">
        <v>36</v>
      </c>
      <c r="D4" s="15">
        <v>0</v>
      </c>
      <c r="E4" s="17">
        <v>36</v>
      </c>
      <c r="F4" s="17">
        <v>36</v>
      </c>
      <c r="G4" s="17">
        <v>60</v>
      </c>
      <c r="H4" s="17">
        <v>36</v>
      </c>
      <c r="I4" s="17">
        <v>96</v>
      </c>
      <c r="J4" s="17">
        <v>96</v>
      </c>
      <c r="K4" s="17">
        <v>60</v>
      </c>
      <c r="L4" s="17">
        <v>36</v>
      </c>
      <c r="M4" s="17">
        <v>36</v>
      </c>
      <c r="N4" s="17">
        <v>36</v>
      </c>
      <c r="O4" s="17">
        <v>60</v>
      </c>
      <c r="P4" s="17">
        <v>60</v>
      </c>
      <c r="Q4" s="17">
        <v>60</v>
      </c>
      <c r="R4" s="17">
        <v>72</v>
      </c>
      <c r="S4" s="17">
        <v>72</v>
      </c>
      <c r="T4" s="15">
        <v>0</v>
      </c>
      <c r="U4" s="17">
        <v>36</v>
      </c>
      <c r="V4" s="17">
        <v>36</v>
      </c>
      <c r="W4" s="15">
        <v>0</v>
      </c>
      <c r="X4" s="17">
        <v>36</v>
      </c>
      <c r="Y4" s="17">
        <v>60</v>
      </c>
      <c r="Z4" s="17">
        <v>60</v>
      </c>
      <c r="AA4" s="17">
        <v>120</v>
      </c>
      <c r="AB4" s="17">
        <v>132</v>
      </c>
      <c r="AC4" s="17">
        <v>132</v>
      </c>
      <c r="AD4" s="17">
        <v>132</v>
      </c>
      <c r="AE4" s="17">
        <v>120</v>
      </c>
      <c r="AF4" s="17">
        <v>132</v>
      </c>
      <c r="AG4" s="17">
        <v>132</v>
      </c>
      <c r="AH4" s="17">
        <v>132</v>
      </c>
      <c r="AI4" s="17">
        <v>156</v>
      </c>
      <c r="AJ4" s="17">
        <v>156</v>
      </c>
      <c r="AK4" s="17">
        <v>156</v>
      </c>
      <c r="AL4" s="17">
        <v>168</v>
      </c>
      <c r="AM4" s="17">
        <v>168</v>
      </c>
      <c r="AN4" s="17">
        <v>192</v>
      </c>
      <c r="AO4" s="17">
        <v>168</v>
      </c>
    </row>
    <row r="5" spans="1:41" ht="29.5" thickBot="1">
      <c r="A5" s="15" t="s">
        <v>65</v>
      </c>
      <c r="B5" s="17">
        <v>60</v>
      </c>
      <c r="C5" s="17">
        <v>36</v>
      </c>
      <c r="D5" s="17">
        <v>36</v>
      </c>
      <c r="E5" s="15">
        <v>0</v>
      </c>
      <c r="F5" s="17">
        <v>36</v>
      </c>
      <c r="G5" s="17">
        <v>60</v>
      </c>
      <c r="H5" s="17">
        <v>36</v>
      </c>
      <c r="I5" s="17">
        <v>96</v>
      </c>
      <c r="J5" s="17">
        <v>96</v>
      </c>
      <c r="K5" s="17">
        <v>60</v>
      </c>
      <c r="L5" s="17">
        <v>36</v>
      </c>
      <c r="M5" s="17">
        <v>36</v>
      </c>
      <c r="N5" s="17">
        <v>36</v>
      </c>
      <c r="O5" s="17">
        <v>60</v>
      </c>
      <c r="P5" s="17">
        <v>60</v>
      </c>
      <c r="Q5" s="17">
        <v>60</v>
      </c>
      <c r="R5" s="17">
        <v>72</v>
      </c>
      <c r="S5" s="17">
        <v>72</v>
      </c>
      <c r="T5" s="15">
        <v>0</v>
      </c>
      <c r="U5" s="17">
        <v>36</v>
      </c>
      <c r="V5" s="17">
        <v>36</v>
      </c>
      <c r="W5" s="15">
        <v>0</v>
      </c>
      <c r="X5" s="17">
        <v>36</v>
      </c>
      <c r="Y5" s="17">
        <v>60</v>
      </c>
      <c r="Z5" s="17">
        <v>60</v>
      </c>
      <c r="AA5" s="17">
        <v>120</v>
      </c>
      <c r="AB5" s="17">
        <v>132</v>
      </c>
      <c r="AC5" s="17">
        <v>132</v>
      </c>
      <c r="AD5" s="17">
        <v>132</v>
      </c>
      <c r="AE5" s="17">
        <v>120</v>
      </c>
      <c r="AF5" s="17">
        <v>132</v>
      </c>
      <c r="AG5" s="17">
        <v>132</v>
      </c>
      <c r="AH5" s="17">
        <v>132</v>
      </c>
      <c r="AI5" s="17">
        <v>156</v>
      </c>
      <c r="AJ5" s="17">
        <v>156</v>
      </c>
      <c r="AK5" s="17">
        <v>156</v>
      </c>
      <c r="AL5" s="17">
        <v>168</v>
      </c>
      <c r="AM5" s="17">
        <v>168</v>
      </c>
      <c r="AN5" s="17">
        <v>192</v>
      </c>
      <c r="AO5" s="17">
        <v>168</v>
      </c>
    </row>
    <row r="6" spans="1:41" ht="29.5" thickBot="1">
      <c r="A6" s="15" t="s">
        <v>66</v>
      </c>
      <c r="B6" s="17">
        <v>60</v>
      </c>
      <c r="C6" s="17">
        <v>36</v>
      </c>
      <c r="D6" s="17">
        <v>36</v>
      </c>
      <c r="E6" s="17">
        <v>36</v>
      </c>
      <c r="F6" s="15">
        <v>0</v>
      </c>
      <c r="G6" s="17">
        <v>60</v>
      </c>
      <c r="H6" s="17">
        <v>36</v>
      </c>
      <c r="I6" s="17">
        <v>96</v>
      </c>
      <c r="J6" s="17">
        <v>96</v>
      </c>
      <c r="K6" s="17">
        <v>60</v>
      </c>
      <c r="L6" s="17">
        <v>36</v>
      </c>
      <c r="M6" s="17">
        <v>36</v>
      </c>
      <c r="N6" s="17">
        <v>36</v>
      </c>
      <c r="O6" s="17">
        <v>60</v>
      </c>
      <c r="P6" s="17">
        <v>60</v>
      </c>
      <c r="Q6" s="17">
        <v>60</v>
      </c>
      <c r="R6" s="17">
        <v>72</v>
      </c>
      <c r="S6" s="17">
        <v>72</v>
      </c>
      <c r="T6" s="15">
        <v>0</v>
      </c>
      <c r="U6" s="17">
        <v>36</v>
      </c>
      <c r="V6" s="17">
        <v>36</v>
      </c>
      <c r="W6" s="15">
        <v>0</v>
      </c>
      <c r="X6" s="17">
        <v>36</v>
      </c>
      <c r="Y6" s="17">
        <v>60</v>
      </c>
      <c r="Z6" s="17">
        <v>60</v>
      </c>
      <c r="AA6" s="17">
        <v>120</v>
      </c>
      <c r="AB6" s="17">
        <v>132</v>
      </c>
      <c r="AC6" s="17">
        <v>132</v>
      </c>
      <c r="AD6" s="17">
        <v>132</v>
      </c>
      <c r="AE6" s="17">
        <v>120</v>
      </c>
      <c r="AF6" s="17">
        <v>132</v>
      </c>
      <c r="AG6" s="17">
        <v>132</v>
      </c>
      <c r="AH6" s="17">
        <v>132</v>
      </c>
      <c r="AI6" s="17">
        <v>156</v>
      </c>
      <c r="AJ6" s="17">
        <v>156</v>
      </c>
      <c r="AK6" s="17">
        <v>156</v>
      </c>
      <c r="AL6" s="17">
        <v>168</v>
      </c>
      <c r="AM6" s="17">
        <v>168</v>
      </c>
      <c r="AN6" s="17">
        <v>192</v>
      </c>
      <c r="AO6" s="17">
        <v>168</v>
      </c>
    </row>
    <row r="7" spans="1:41" ht="29.5" thickBot="1">
      <c r="A7" s="15" t="s">
        <v>67</v>
      </c>
      <c r="B7" s="17">
        <v>36</v>
      </c>
      <c r="C7" s="17">
        <v>60</v>
      </c>
      <c r="D7" s="17">
        <v>60</v>
      </c>
      <c r="E7" s="17">
        <v>60</v>
      </c>
      <c r="F7" s="17">
        <v>60</v>
      </c>
      <c r="G7" s="15">
        <v>0</v>
      </c>
      <c r="H7" s="17">
        <v>72</v>
      </c>
      <c r="I7" s="17">
        <v>60</v>
      </c>
      <c r="J7" s="17">
        <v>60</v>
      </c>
      <c r="K7" s="17">
        <v>36</v>
      </c>
      <c r="L7" s="17">
        <v>60</v>
      </c>
      <c r="M7" s="17">
        <v>60</v>
      </c>
      <c r="N7" s="17">
        <v>84</v>
      </c>
      <c r="O7" s="17">
        <v>36</v>
      </c>
      <c r="P7" s="17">
        <v>36</v>
      </c>
      <c r="Q7" s="17">
        <v>36</v>
      </c>
      <c r="R7" s="17">
        <v>84</v>
      </c>
      <c r="S7" s="17">
        <v>84</v>
      </c>
      <c r="T7" s="17">
        <v>36</v>
      </c>
      <c r="U7" s="17">
        <v>60</v>
      </c>
      <c r="V7" s="17">
        <v>60</v>
      </c>
      <c r="W7" s="17">
        <v>60</v>
      </c>
      <c r="X7" s="17">
        <v>60</v>
      </c>
      <c r="Y7" s="17">
        <v>36</v>
      </c>
      <c r="Z7" s="17">
        <v>36</v>
      </c>
      <c r="AA7" s="17">
        <v>60</v>
      </c>
      <c r="AB7" s="17">
        <v>96</v>
      </c>
      <c r="AC7" s="17">
        <v>96</v>
      </c>
      <c r="AD7" s="17">
        <v>96</v>
      </c>
      <c r="AE7" s="17">
        <v>72</v>
      </c>
      <c r="AF7" s="17">
        <v>84</v>
      </c>
      <c r="AG7" s="17">
        <v>84</v>
      </c>
      <c r="AH7" s="17">
        <v>84</v>
      </c>
      <c r="AI7" s="17">
        <v>108</v>
      </c>
      <c r="AJ7" s="17">
        <v>108</v>
      </c>
      <c r="AK7" s="17">
        <v>108</v>
      </c>
      <c r="AL7" s="17">
        <v>132</v>
      </c>
      <c r="AM7" s="17">
        <v>132</v>
      </c>
      <c r="AN7" s="17">
        <v>168</v>
      </c>
      <c r="AO7" s="17">
        <v>132</v>
      </c>
    </row>
    <row r="8" spans="1:41" ht="29.5" thickBot="1">
      <c r="A8" s="15" t="s">
        <v>68</v>
      </c>
      <c r="B8" s="17">
        <v>72</v>
      </c>
      <c r="C8" s="17">
        <v>36</v>
      </c>
      <c r="D8" s="17">
        <v>36</v>
      </c>
      <c r="E8" s="17">
        <v>36</v>
      </c>
      <c r="F8" s="17">
        <v>36</v>
      </c>
      <c r="G8" s="17">
        <v>72</v>
      </c>
      <c r="H8" s="15">
        <v>0</v>
      </c>
      <c r="I8" s="17">
        <v>96</v>
      </c>
      <c r="J8" s="17">
        <v>96</v>
      </c>
      <c r="K8" s="17">
        <v>72</v>
      </c>
      <c r="L8" s="17">
        <v>72</v>
      </c>
      <c r="M8" s="17">
        <v>36</v>
      </c>
      <c r="N8" s="17">
        <v>60</v>
      </c>
      <c r="O8" s="17">
        <v>72</v>
      </c>
      <c r="P8" s="17">
        <v>72</v>
      </c>
      <c r="Q8" s="17">
        <v>72</v>
      </c>
      <c r="R8" s="17">
        <v>96</v>
      </c>
      <c r="S8" s="17">
        <v>96</v>
      </c>
      <c r="T8" s="17">
        <v>72</v>
      </c>
      <c r="U8" s="17">
        <v>36</v>
      </c>
      <c r="V8" s="17">
        <v>36</v>
      </c>
      <c r="W8" s="17">
        <v>36</v>
      </c>
      <c r="X8" s="17">
        <v>0</v>
      </c>
      <c r="Y8" s="17">
        <v>72</v>
      </c>
      <c r="Z8" s="17">
        <v>72</v>
      </c>
      <c r="AA8" s="17">
        <v>84</v>
      </c>
      <c r="AB8" s="17">
        <v>108</v>
      </c>
      <c r="AC8" s="17">
        <v>108</v>
      </c>
      <c r="AD8" s="17">
        <v>108</v>
      </c>
      <c r="AE8" s="17">
        <v>84</v>
      </c>
      <c r="AF8" s="17">
        <v>108</v>
      </c>
      <c r="AG8" s="17">
        <v>108</v>
      </c>
      <c r="AH8" s="17">
        <v>108</v>
      </c>
      <c r="AI8" s="17">
        <v>132</v>
      </c>
      <c r="AJ8" s="17">
        <v>132</v>
      </c>
      <c r="AK8" s="17">
        <v>132</v>
      </c>
      <c r="AL8" s="17">
        <v>156</v>
      </c>
      <c r="AM8" s="17">
        <v>156</v>
      </c>
      <c r="AN8" s="17">
        <v>192</v>
      </c>
      <c r="AO8" s="17">
        <v>156</v>
      </c>
    </row>
    <row r="9" spans="1:41" ht="29.5" thickBot="1">
      <c r="A9" s="15" t="s">
        <v>69</v>
      </c>
      <c r="B9" s="17">
        <v>60</v>
      </c>
      <c r="C9" s="17">
        <v>96</v>
      </c>
      <c r="D9" s="17">
        <v>96</v>
      </c>
      <c r="E9" s="17">
        <v>96</v>
      </c>
      <c r="F9" s="17">
        <v>96</v>
      </c>
      <c r="G9" s="17">
        <v>60</v>
      </c>
      <c r="H9" s="17">
        <v>96</v>
      </c>
      <c r="I9" s="15">
        <v>0</v>
      </c>
      <c r="J9" s="17">
        <v>36</v>
      </c>
      <c r="K9" s="17">
        <v>60</v>
      </c>
      <c r="L9" s="17">
        <v>96</v>
      </c>
      <c r="M9" s="17">
        <v>96</v>
      </c>
      <c r="N9" s="17">
        <v>96</v>
      </c>
      <c r="O9" s="17">
        <v>60</v>
      </c>
      <c r="P9" s="17">
        <v>60</v>
      </c>
      <c r="Q9" s="17">
        <v>60</v>
      </c>
      <c r="R9" s="17">
        <v>96</v>
      </c>
      <c r="S9" s="17">
        <v>96</v>
      </c>
      <c r="T9" s="17">
        <v>60</v>
      </c>
      <c r="U9" s="17">
        <v>96</v>
      </c>
      <c r="V9" s="17">
        <v>96</v>
      </c>
      <c r="W9" s="17">
        <v>96</v>
      </c>
      <c r="X9" s="17">
        <v>96</v>
      </c>
      <c r="Y9" s="17">
        <v>60</v>
      </c>
      <c r="Z9" s="17">
        <v>60</v>
      </c>
      <c r="AA9" s="17">
        <v>36</v>
      </c>
      <c r="AB9" s="17">
        <v>108</v>
      </c>
      <c r="AC9" s="17">
        <v>108</v>
      </c>
      <c r="AD9" s="17">
        <v>108</v>
      </c>
      <c r="AE9" s="17">
        <v>72</v>
      </c>
      <c r="AF9" s="17">
        <v>84</v>
      </c>
      <c r="AG9" s="17">
        <v>84</v>
      </c>
      <c r="AH9" s="17">
        <v>84</v>
      </c>
      <c r="AI9" s="17">
        <v>132</v>
      </c>
      <c r="AJ9" s="17">
        <v>132</v>
      </c>
      <c r="AK9" s="17">
        <v>132</v>
      </c>
      <c r="AL9" s="17">
        <v>144</v>
      </c>
      <c r="AM9" s="17">
        <v>144</v>
      </c>
      <c r="AN9" s="17">
        <v>132</v>
      </c>
      <c r="AO9" s="17">
        <v>108</v>
      </c>
    </row>
    <row r="10" spans="1:41" ht="29.5" thickBot="1">
      <c r="A10" s="15" t="s">
        <v>70</v>
      </c>
      <c r="B10" s="17">
        <v>60</v>
      </c>
      <c r="C10" s="17">
        <v>96</v>
      </c>
      <c r="D10" s="17">
        <v>96</v>
      </c>
      <c r="E10" s="17">
        <v>96</v>
      </c>
      <c r="F10" s="17">
        <v>96</v>
      </c>
      <c r="G10" s="17">
        <v>60</v>
      </c>
      <c r="H10" s="17">
        <v>96</v>
      </c>
      <c r="I10" s="17">
        <v>36</v>
      </c>
      <c r="J10" s="15">
        <v>0</v>
      </c>
      <c r="K10" s="17">
        <v>60</v>
      </c>
      <c r="L10" s="17">
        <v>96</v>
      </c>
      <c r="M10" s="17">
        <v>96</v>
      </c>
      <c r="N10" s="17">
        <v>96</v>
      </c>
      <c r="O10" s="17">
        <v>60</v>
      </c>
      <c r="P10" s="17">
        <v>60</v>
      </c>
      <c r="Q10" s="17">
        <v>60</v>
      </c>
      <c r="R10" s="17">
        <v>96</v>
      </c>
      <c r="S10" s="17">
        <v>96</v>
      </c>
      <c r="T10" s="17">
        <v>60</v>
      </c>
      <c r="U10" s="17">
        <v>96</v>
      </c>
      <c r="V10" s="17">
        <v>96</v>
      </c>
      <c r="W10" s="17">
        <v>96</v>
      </c>
      <c r="X10" s="17">
        <v>96</v>
      </c>
      <c r="Y10" s="17">
        <v>60</v>
      </c>
      <c r="Z10" s="17">
        <v>60</v>
      </c>
      <c r="AA10" s="17">
        <v>36</v>
      </c>
      <c r="AB10" s="17">
        <v>108</v>
      </c>
      <c r="AC10" s="17">
        <v>108</v>
      </c>
      <c r="AD10" s="17">
        <v>108</v>
      </c>
      <c r="AE10" s="17">
        <v>72</v>
      </c>
      <c r="AF10" s="17">
        <v>84</v>
      </c>
      <c r="AG10" s="17">
        <v>84</v>
      </c>
      <c r="AH10" s="17">
        <v>84</v>
      </c>
      <c r="AI10" s="17">
        <v>132</v>
      </c>
      <c r="AJ10" s="17">
        <v>132</v>
      </c>
      <c r="AK10" s="17">
        <v>132</v>
      </c>
      <c r="AL10" s="17">
        <v>144</v>
      </c>
      <c r="AM10" s="17">
        <v>144</v>
      </c>
      <c r="AN10" s="17">
        <v>132</v>
      </c>
      <c r="AO10" s="17">
        <v>108</v>
      </c>
    </row>
    <row r="11" spans="1:41" ht="29.5" thickBot="1">
      <c r="A11" s="15" t="s">
        <v>71</v>
      </c>
      <c r="B11" s="17">
        <v>36</v>
      </c>
      <c r="C11" s="17">
        <v>60</v>
      </c>
      <c r="D11" s="17">
        <v>60</v>
      </c>
      <c r="E11" s="17">
        <v>60</v>
      </c>
      <c r="F11" s="17">
        <v>60</v>
      </c>
      <c r="G11" s="17">
        <v>36</v>
      </c>
      <c r="H11" s="17">
        <v>72</v>
      </c>
      <c r="I11" s="17">
        <v>60</v>
      </c>
      <c r="J11" s="17">
        <v>60</v>
      </c>
      <c r="K11" s="15">
        <v>0</v>
      </c>
      <c r="L11" s="17">
        <v>60</v>
      </c>
      <c r="M11" s="17">
        <v>60</v>
      </c>
      <c r="N11" s="17">
        <v>84</v>
      </c>
      <c r="O11" s="17">
        <v>36</v>
      </c>
      <c r="P11" s="17">
        <v>36</v>
      </c>
      <c r="Q11" s="17">
        <v>36</v>
      </c>
      <c r="R11" s="17">
        <v>84</v>
      </c>
      <c r="S11" s="17">
        <v>84</v>
      </c>
      <c r="T11" s="17">
        <v>36</v>
      </c>
      <c r="U11" s="17">
        <v>60</v>
      </c>
      <c r="V11" s="17">
        <v>60</v>
      </c>
      <c r="W11" s="17">
        <v>60</v>
      </c>
      <c r="X11" s="17">
        <v>60</v>
      </c>
      <c r="Y11" s="17">
        <v>36</v>
      </c>
      <c r="Z11" s="17">
        <v>36</v>
      </c>
      <c r="AA11" s="17">
        <v>60</v>
      </c>
      <c r="AB11" s="17">
        <v>96</v>
      </c>
      <c r="AC11" s="17">
        <v>96</v>
      </c>
      <c r="AD11" s="17">
        <v>96</v>
      </c>
      <c r="AE11" s="17">
        <v>72</v>
      </c>
      <c r="AF11" s="17">
        <v>84</v>
      </c>
      <c r="AG11" s="17">
        <v>84</v>
      </c>
      <c r="AH11" s="17">
        <v>84</v>
      </c>
      <c r="AI11" s="17">
        <v>108</v>
      </c>
      <c r="AJ11" s="17">
        <v>108</v>
      </c>
      <c r="AK11" s="17">
        <v>108</v>
      </c>
      <c r="AL11" s="17">
        <v>132</v>
      </c>
      <c r="AM11" s="17">
        <v>132</v>
      </c>
      <c r="AN11" s="17">
        <v>168</v>
      </c>
      <c r="AO11" s="17">
        <v>132</v>
      </c>
    </row>
    <row r="12" spans="1:41" ht="29.5" thickBot="1">
      <c r="A12" s="15" t="s">
        <v>72</v>
      </c>
      <c r="B12" s="17">
        <v>60</v>
      </c>
      <c r="C12" s="17">
        <v>36</v>
      </c>
      <c r="D12" s="17">
        <v>36</v>
      </c>
      <c r="E12" s="17">
        <v>36</v>
      </c>
      <c r="F12" s="17">
        <v>36</v>
      </c>
      <c r="G12" s="17">
        <v>60</v>
      </c>
      <c r="H12" s="17">
        <v>72</v>
      </c>
      <c r="I12" s="17">
        <v>96</v>
      </c>
      <c r="J12" s="17">
        <v>96</v>
      </c>
      <c r="K12" s="17">
        <v>60</v>
      </c>
      <c r="L12" s="15">
        <v>0</v>
      </c>
      <c r="M12" s="17">
        <v>36</v>
      </c>
      <c r="N12" s="17">
        <v>36</v>
      </c>
      <c r="O12" s="17">
        <v>60</v>
      </c>
      <c r="P12" s="17">
        <v>60</v>
      </c>
      <c r="Q12" s="17">
        <v>60</v>
      </c>
      <c r="R12" s="17">
        <v>72</v>
      </c>
      <c r="S12" s="17">
        <v>72</v>
      </c>
      <c r="T12" s="17">
        <v>72</v>
      </c>
      <c r="U12" s="17">
        <v>36</v>
      </c>
      <c r="V12" s="17">
        <v>36</v>
      </c>
      <c r="W12" s="17">
        <v>36</v>
      </c>
      <c r="X12" s="17">
        <v>36</v>
      </c>
      <c r="Y12" s="17">
        <v>60</v>
      </c>
      <c r="Z12" s="17">
        <v>60</v>
      </c>
      <c r="AA12" s="17">
        <v>120</v>
      </c>
      <c r="AB12" s="17">
        <v>132</v>
      </c>
      <c r="AC12" s="17">
        <v>132</v>
      </c>
      <c r="AD12" s="17">
        <v>132</v>
      </c>
      <c r="AE12" s="17">
        <v>108</v>
      </c>
      <c r="AF12" s="17">
        <v>132</v>
      </c>
      <c r="AG12" s="17">
        <v>132</v>
      </c>
      <c r="AH12" s="17">
        <v>132</v>
      </c>
      <c r="AI12" s="17">
        <v>156</v>
      </c>
      <c r="AJ12" s="17">
        <v>156</v>
      </c>
      <c r="AK12" s="17">
        <v>156</v>
      </c>
      <c r="AL12" s="17">
        <v>180</v>
      </c>
      <c r="AM12" s="17">
        <v>180</v>
      </c>
      <c r="AN12" s="17">
        <v>192</v>
      </c>
      <c r="AO12" s="17">
        <v>168</v>
      </c>
    </row>
    <row r="13" spans="1:41" ht="29.5" thickBot="1">
      <c r="A13" s="15" t="s">
        <v>73</v>
      </c>
      <c r="B13" s="17">
        <v>60</v>
      </c>
      <c r="C13" s="17">
        <v>36</v>
      </c>
      <c r="D13" s="17">
        <v>36</v>
      </c>
      <c r="E13" s="17">
        <v>36</v>
      </c>
      <c r="F13" s="17">
        <v>36</v>
      </c>
      <c r="G13" s="17">
        <v>60</v>
      </c>
      <c r="H13" s="17">
        <v>36</v>
      </c>
      <c r="I13" s="17">
        <v>96</v>
      </c>
      <c r="J13" s="17">
        <v>96</v>
      </c>
      <c r="K13" s="17">
        <v>60</v>
      </c>
      <c r="L13" s="17">
        <v>36</v>
      </c>
      <c r="M13" s="15">
        <v>0</v>
      </c>
      <c r="N13" s="17">
        <v>72</v>
      </c>
      <c r="O13" s="17">
        <v>60</v>
      </c>
      <c r="P13" s="17">
        <v>60</v>
      </c>
      <c r="Q13" s="17">
        <v>60</v>
      </c>
      <c r="R13" s="17">
        <v>60</v>
      </c>
      <c r="S13" s="17">
        <v>60</v>
      </c>
      <c r="T13" s="17">
        <v>72</v>
      </c>
      <c r="U13" s="17">
        <v>36</v>
      </c>
      <c r="V13" s="17">
        <v>36</v>
      </c>
      <c r="W13" s="17">
        <v>36</v>
      </c>
      <c r="X13" s="17">
        <v>36</v>
      </c>
      <c r="Y13" s="17">
        <v>60</v>
      </c>
      <c r="Z13" s="17">
        <v>60</v>
      </c>
      <c r="AA13" s="17">
        <v>132</v>
      </c>
      <c r="AB13" s="17">
        <v>132</v>
      </c>
      <c r="AC13" s="17">
        <v>132</v>
      </c>
      <c r="AD13" s="17">
        <v>132</v>
      </c>
      <c r="AE13" s="17">
        <v>84</v>
      </c>
      <c r="AF13" s="17">
        <v>132</v>
      </c>
      <c r="AG13" s="17">
        <v>132</v>
      </c>
      <c r="AH13" s="17">
        <v>132</v>
      </c>
      <c r="AI13" s="17">
        <v>156</v>
      </c>
      <c r="AJ13" s="17">
        <v>156</v>
      </c>
      <c r="AK13" s="17">
        <v>156</v>
      </c>
      <c r="AL13" s="17">
        <v>168</v>
      </c>
      <c r="AM13" s="17">
        <v>168</v>
      </c>
      <c r="AN13" s="17">
        <v>192</v>
      </c>
      <c r="AO13" s="17">
        <v>168</v>
      </c>
    </row>
    <row r="14" spans="1:41" ht="29.5" thickBot="1">
      <c r="A14" s="15" t="s">
        <v>74</v>
      </c>
      <c r="B14" s="17">
        <v>84</v>
      </c>
      <c r="C14" s="17">
        <v>36</v>
      </c>
      <c r="D14" s="17">
        <v>36</v>
      </c>
      <c r="E14" s="17">
        <v>36</v>
      </c>
      <c r="F14" s="17">
        <v>36</v>
      </c>
      <c r="G14" s="17">
        <v>84</v>
      </c>
      <c r="H14" s="17">
        <v>60</v>
      </c>
      <c r="I14" s="17">
        <v>96</v>
      </c>
      <c r="J14" s="17">
        <v>96</v>
      </c>
      <c r="K14" s="17">
        <v>84</v>
      </c>
      <c r="L14" s="17">
        <v>36</v>
      </c>
      <c r="M14" s="17">
        <v>72</v>
      </c>
      <c r="N14" s="15">
        <v>0</v>
      </c>
      <c r="O14" s="17">
        <v>84</v>
      </c>
      <c r="P14" s="17">
        <v>84</v>
      </c>
      <c r="Q14" s="17">
        <v>84</v>
      </c>
      <c r="R14" s="17">
        <v>36</v>
      </c>
      <c r="S14" s="17">
        <v>36</v>
      </c>
      <c r="T14" s="17">
        <v>84</v>
      </c>
      <c r="U14" s="17">
        <v>36</v>
      </c>
      <c r="V14" s="17">
        <v>36</v>
      </c>
      <c r="W14" s="17">
        <v>36</v>
      </c>
      <c r="X14" s="17">
        <v>36</v>
      </c>
      <c r="Y14" s="17">
        <v>84</v>
      </c>
      <c r="Z14" s="17">
        <v>84</v>
      </c>
      <c r="AA14" s="17">
        <v>108</v>
      </c>
      <c r="AB14" s="17">
        <v>144</v>
      </c>
      <c r="AC14" s="17">
        <v>144</v>
      </c>
      <c r="AD14" s="17">
        <v>144</v>
      </c>
      <c r="AE14" s="17">
        <v>108</v>
      </c>
      <c r="AF14" s="17">
        <v>132</v>
      </c>
      <c r="AG14" s="17">
        <v>132</v>
      </c>
      <c r="AH14" s="17">
        <v>132</v>
      </c>
      <c r="AI14" s="17">
        <v>180</v>
      </c>
      <c r="AJ14" s="17">
        <v>180</v>
      </c>
      <c r="AK14" s="17">
        <v>180</v>
      </c>
      <c r="AL14" s="17">
        <v>192</v>
      </c>
      <c r="AM14" s="17">
        <v>192</v>
      </c>
      <c r="AN14" s="17">
        <v>168</v>
      </c>
      <c r="AO14" s="17">
        <v>168</v>
      </c>
    </row>
    <row r="15" spans="1:41" ht="73" thickBot="1">
      <c r="A15" s="15" t="s">
        <v>81</v>
      </c>
      <c r="B15" s="17">
        <v>36</v>
      </c>
      <c r="C15" s="17">
        <v>60</v>
      </c>
      <c r="D15" s="17">
        <v>60</v>
      </c>
      <c r="E15" s="17">
        <v>60</v>
      </c>
      <c r="F15" s="17">
        <v>60</v>
      </c>
      <c r="G15" s="17">
        <v>36</v>
      </c>
      <c r="H15" s="17">
        <v>72</v>
      </c>
      <c r="I15" s="17">
        <v>60</v>
      </c>
      <c r="J15" s="17">
        <v>60</v>
      </c>
      <c r="K15" s="17">
        <v>36</v>
      </c>
      <c r="L15" s="17">
        <v>60</v>
      </c>
      <c r="M15" s="17">
        <v>60</v>
      </c>
      <c r="N15" s="17">
        <v>84</v>
      </c>
      <c r="O15" s="15">
        <v>0</v>
      </c>
      <c r="P15" s="17">
        <v>36</v>
      </c>
      <c r="Q15" s="17">
        <v>36</v>
      </c>
      <c r="R15" s="17">
        <v>36</v>
      </c>
      <c r="S15" s="17">
        <v>36</v>
      </c>
      <c r="T15" s="17">
        <v>84</v>
      </c>
      <c r="U15" s="17">
        <v>36</v>
      </c>
      <c r="V15" s="17">
        <v>36</v>
      </c>
      <c r="W15" s="17">
        <v>36</v>
      </c>
      <c r="X15" s="17">
        <v>60</v>
      </c>
      <c r="Y15" s="17">
        <v>36</v>
      </c>
      <c r="Z15" s="17">
        <v>36</v>
      </c>
      <c r="AA15" s="17">
        <v>60</v>
      </c>
      <c r="AB15" s="17">
        <v>84</v>
      </c>
      <c r="AC15" s="17">
        <v>84</v>
      </c>
      <c r="AD15" s="17">
        <v>84</v>
      </c>
      <c r="AE15" s="17">
        <v>72</v>
      </c>
      <c r="AF15" s="17">
        <v>84</v>
      </c>
      <c r="AG15" s="17">
        <v>84</v>
      </c>
      <c r="AH15" s="17">
        <v>84</v>
      </c>
      <c r="AI15" s="17">
        <v>108</v>
      </c>
      <c r="AJ15" s="17">
        <v>108</v>
      </c>
      <c r="AK15" s="17">
        <v>108</v>
      </c>
      <c r="AL15" s="17">
        <v>132</v>
      </c>
      <c r="AM15" s="17">
        <v>132</v>
      </c>
      <c r="AN15" s="17">
        <v>168</v>
      </c>
      <c r="AO15" s="17">
        <v>132</v>
      </c>
    </row>
    <row r="16" spans="1:41" ht="73" thickBot="1">
      <c r="A16" s="15" t="s">
        <v>82</v>
      </c>
      <c r="B16" s="17">
        <v>36</v>
      </c>
      <c r="C16" s="17">
        <v>60</v>
      </c>
      <c r="D16" s="17">
        <v>60</v>
      </c>
      <c r="E16" s="17">
        <v>60</v>
      </c>
      <c r="F16" s="17">
        <v>60</v>
      </c>
      <c r="G16" s="17">
        <v>36</v>
      </c>
      <c r="H16" s="17">
        <v>72</v>
      </c>
      <c r="I16" s="17">
        <v>60</v>
      </c>
      <c r="J16" s="17">
        <v>60</v>
      </c>
      <c r="K16" s="17">
        <v>36</v>
      </c>
      <c r="L16" s="17">
        <v>60</v>
      </c>
      <c r="M16" s="17">
        <v>60</v>
      </c>
      <c r="N16" s="17">
        <v>84</v>
      </c>
      <c r="O16" s="17">
        <v>36</v>
      </c>
      <c r="P16" s="15">
        <v>0</v>
      </c>
      <c r="Q16" s="17">
        <v>36</v>
      </c>
      <c r="R16" s="17">
        <v>36</v>
      </c>
      <c r="S16" s="17">
        <v>36</v>
      </c>
      <c r="T16" s="17">
        <v>84</v>
      </c>
      <c r="U16" s="17">
        <v>36</v>
      </c>
      <c r="V16" s="17">
        <v>36</v>
      </c>
      <c r="W16" s="17">
        <v>36</v>
      </c>
      <c r="X16" s="17">
        <v>60</v>
      </c>
      <c r="Y16" s="17">
        <v>36</v>
      </c>
      <c r="Z16" s="17">
        <v>36</v>
      </c>
      <c r="AA16" s="17">
        <v>60</v>
      </c>
      <c r="AB16" s="17">
        <v>84</v>
      </c>
      <c r="AC16" s="17">
        <v>84</v>
      </c>
      <c r="AD16" s="17">
        <v>84</v>
      </c>
      <c r="AE16" s="17">
        <v>72</v>
      </c>
      <c r="AF16" s="17">
        <v>84</v>
      </c>
      <c r="AG16" s="17">
        <v>84</v>
      </c>
      <c r="AH16" s="17">
        <v>84</v>
      </c>
      <c r="AI16" s="17">
        <v>108</v>
      </c>
      <c r="AJ16" s="17">
        <v>108</v>
      </c>
      <c r="AK16" s="17">
        <v>108</v>
      </c>
      <c r="AL16" s="17">
        <v>132</v>
      </c>
      <c r="AM16" s="17">
        <v>132</v>
      </c>
      <c r="AN16" s="17">
        <v>168</v>
      </c>
      <c r="AO16" s="17">
        <v>132</v>
      </c>
    </row>
    <row r="17" spans="1:41" ht="87.5" thickBot="1">
      <c r="A17" s="15" t="s">
        <v>83</v>
      </c>
      <c r="B17" s="17">
        <v>36</v>
      </c>
      <c r="C17" s="17">
        <v>60</v>
      </c>
      <c r="D17" s="17">
        <v>60</v>
      </c>
      <c r="E17" s="17">
        <v>60</v>
      </c>
      <c r="F17" s="17">
        <v>60</v>
      </c>
      <c r="G17" s="17">
        <v>36</v>
      </c>
      <c r="H17" s="17">
        <v>72</v>
      </c>
      <c r="I17" s="17">
        <v>60</v>
      </c>
      <c r="J17" s="17">
        <v>60</v>
      </c>
      <c r="K17" s="17">
        <v>36</v>
      </c>
      <c r="L17" s="17">
        <v>60</v>
      </c>
      <c r="M17" s="17">
        <v>60</v>
      </c>
      <c r="N17" s="17">
        <v>84</v>
      </c>
      <c r="O17" s="17">
        <v>36</v>
      </c>
      <c r="P17" s="17">
        <v>36</v>
      </c>
      <c r="Q17" s="15">
        <v>0</v>
      </c>
      <c r="R17" s="17">
        <v>36</v>
      </c>
      <c r="S17" s="17">
        <v>36</v>
      </c>
      <c r="T17" s="17">
        <v>84</v>
      </c>
      <c r="U17" s="17">
        <v>36</v>
      </c>
      <c r="V17" s="17">
        <v>36</v>
      </c>
      <c r="W17" s="17">
        <v>36</v>
      </c>
      <c r="X17" s="17">
        <v>60</v>
      </c>
      <c r="Y17" s="17">
        <v>36</v>
      </c>
      <c r="Z17" s="17">
        <v>36</v>
      </c>
      <c r="AA17" s="17">
        <v>60</v>
      </c>
      <c r="AB17" s="17">
        <v>84</v>
      </c>
      <c r="AC17" s="17">
        <v>84</v>
      </c>
      <c r="AD17" s="17">
        <v>84</v>
      </c>
      <c r="AE17" s="17">
        <v>72</v>
      </c>
      <c r="AF17" s="17">
        <v>84</v>
      </c>
      <c r="AG17" s="17">
        <v>84</v>
      </c>
      <c r="AH17" s="17">
        <v>84</v>
      </c>
      <c r="AI17" s="17">
        <v>108</v>
      </c>
      <c r="AJ17" s="17">
        <v>108</v>
      </c>
      <c r="AK17" s="17">
        <v>108</v>
      </c>
      <c r="AL17" s="17">
        <v>132</v>
      </c>
      <c r="AM17" s="17">
        <v>132</v>
      </c>
      <c r="AN17" s="17">
        <v>168</v>
      </c>
      <c r="AO17" s="17">
        <v>132</v>
      </c>
    </row>
    <row r="18" spans="1:41" ht="73" thickBot="1">
      <c r="A18" s="15" t="s">
        <v>84</v>
      </c>
      <c r="B18" s="17">
        <v>96</v>
      </c>
      <c r="C18" s="17">
        <v>72</v>
      </c>
      <c r="D18" s="17">
        <v>72</v>
      </c>
      <c r="E18" s="17">
        <v>72</v>
      </c>
      <c r="F18" s="17">
        <v>72</v>
      </c>
      <c r="G18" s="17">
        <v>84</v>
      </c>
      <c r="H18" s="17">
        <v>96</v>
      </c>
      <c r="I18" s="17">
        <v>96</v>
      </c>
      <c r="J18" s="17">
        <v>96</v>
      </c>
      <c r="K18" s="17">
        <v>84</v>
      </c>
      <c r="L18" s="17">
        <v>72</v>
      </c>
      <c r="M18" s="17">
        <v>60</v>
      </c>
      <c r="N18" s="17">
        <v>36</v>
      </c>
      <c r="O18" s="17">
        <v>36</v>
      </c>
      <c r="P18" s="17">
        <v>36</v>
      </c>
      <c r="Q18" s="17">
        <v>36</v>
      </c>
      <c r="R18" s="15">
        <v>0</v>
      </c>
      <c r="S18" s="17">
        <v>36</v>
      </c>
      <c r="T18" s="17">
        <v>84</v>
      </c>
      <c r="U18" s="17">
        <v>72</v>
      </c>
      <c r="V18" s="17">
        <v>72</v>
      </c>
      <c r="W18" s="17">
        <v>72</v>
      </c>
      <c r="X18" s="17">
        <v>72</v>
      </c>
      <c r="Y18" s="17">
        <v>84</v>
      </c>
      <c r="Z18" s="17">
        <v>84</v>
      </c>
      <c r="AA18" s="17">
        <v>108</v>
      </c>
      <c r="AB18" s="17">
        <v>156</v>
      </c>
      <c r="AC18" s="17">
        <v>156</v>
      </c>
      <c r="AD18" s="17">
        <v>156</v>
      </c>
      <c r="AE18" s="17">
        <v>108</v>
      </c>
      <c r="AF18" s="17">
        <v>156</v>
      </c>
      <c r="AG18" s="17">
        <v>156</v>
      </c>
      <c r="AH18" s="17">
        <v>156</v>
      </c>
      <c r="AI18" s="17">
        <v>168</v>
      </c>
      <c r="AJ18" s="17">
        <v>168</v>
      </c>
      <c r="AK18" s="17">
        <v>168</v>
      </c>
      <c r="AL18" s="17">
        <v>192</v>
      </c>
      <c r="AM18" s="17">
        <v>192</v>
      </c>
      <c r="AN18" s="17">
        <v>180</v>
      </c>
      <c r="AO18" s="17">
        <v>156</v>
      </c>
    </row>
    <row r="19" spans="1:41" ht="73" thickBot="1">
      <c r="A19" s="15" t="s">
        <v>85</v>
      </c>
      <c r="B19" s="17">
        <v>96</v>
      </c>
      <c r="C19" s="17">
        <v>72</v>
      </c>
      <c r="D19" s="17">
        <v>72</v>
      </c>
      <c r="E19" s="17">
        <v>72</v>
      </c>
      <c r="F19" s="17">
        <v>72</v>
      </c>
      <c r="G19" s="17">
        <v>84</v>
      </c>
      <c r="H19" s="17">
        <v>96</v>
      </c>
      <c r="I19" s="17">
        <v>96</v>
      </c>
      <c r="J19" s="17">
        <v>96</v>
      </c>
      <c r="K19" s="17">
        <v>84</v>
      </c>
      <c r="L19" s="17">
        <v>72</v>
      </c>
      <c r="M19" s="17">
        <v>60</v>
      </c>
      <c r="N19" s="17">
        <v>36</v>
      </c>
      <c r="O19" s="17">
        <v>36</v>
      </c>
      <c r="P19" s="17">
        <v>36</v>
      </c>
      <c r="Q19" s="17">
        <v>36</v>
      </c>
      <c r="R19" s="17">
        <v>36</v>
      </c>
      <c r="S19" s="15">
        <v>0</v>
      </c>
      <c r="T19" s="17">
        <v>84</v>
      </c>
      <c r="U19" s="17">
        <v>72</v>
      </c>
      <c r="V19" s="17">
        <v>72</v>
      </c>
      <c r="W19" s="17">
        <v>72</v>
      </c>
      <c r="X19" s="17">
        <v>72</v>
      </c>
      <c r="Y19" s="17">
        <v>84</v>
      </c>
      <c r="Z19" s="17">
        <v>84</v>
      </c>
      <c r="AA19" s="17">
        <v>108</v>
      </c>
      <c r="AB19" s="17">
        <v>156</v>
      </c>
      <c r="AC19" s="17">
        <v>156</v>
      </c>
      <c r="AD19" s="17">
        <v>156</v>
      </c>
      <c r="AE19" s="17">
        <v>108</v>
      </c>
      <c r="AF19" s="17">
        <v>156</v>
      </c>
      <c r="AG19" s="17">
        <v>156</v>
      </c>
      <c r="AH19" s="17">
        <v>156</v>
      </c>
      <c r="AI19" s="17">
        <v>168</v>
      </c>
      <c r="AJ19" s="17">
        <v>168</v>
      </c>
      <c r="AK19" s="17">
        <v>168</v>
      </c>
      <c r="AL19" s="17">
        <v>192</v>
      </c>
      <c r="AM19" s="17">
        <v>192</v>
      </c>
      <c r="AN19" s="17">
        <v>180</v>
      </c>
      <c r="AO19" s="17">
        <v>156</v>
      </c>
    </row>
    <row r="20" spans="1:41" ht="87.5" thickBot="1">
      <c r="A20" s="15" t="s">
        <v>87</v>
      </c>
      <c r="B20" s="17">
        <v>36</v>
      </c>
      <c r="C20" s="15">
        <v>0</v>
      </c>
      <c r="D20" s="15">
        <v>0</v>
      </c>
      <c r="E20" s="15">
        <v>0</v>
      </c>
      <c r="F20" s="15">
        <v>0</v>
      </c>
      <c r="G20" s="17">
        <v>36</v>
      </c>
      <c r="H20" s="17">
        <v>72</v>
      </c>
      <c r="I20" s="17">
        <v>60</v>
      </c>
      <c r="J20" s="17">
        <v>60</v>
      </c>
      <c r="K20" s="17">
        <v>36</v>
      </c>
      <c r="L20" s="17">
        <v>72</v>
      </c>
      <c r="M20" s="17">
        <v>72</v>
      </c>
      <c r="N20" s="17">
        <v>84</v>
      </c>
      <c r="O20" s="17">
        <v>84</v>
      </c>
      <c r="P20" s="17">
        <v>84</v>
      </c>
      <c r="Q20" s="17">
        <v>84</v>
      </c>
      <c r="R20" s="17">
        <v>84</v>
      </c>
      <c r="S20" s="17">
        <v>84</v>
      </c>
      <c r="T20" s="15">
        <v>0</v>
      </c>
      <c r="U20" s="17">
        <v>60</v>
      </c>
      <c r="V20" s="17">
        <v>60</v>
      </c>
      <c r="W20" s="17">
        <v>60</v>
      </c>
      <c r="X20" s="17">
        <v>72</v>
      </c>
      <c r="Y20" s="17">
        <v>36</v>
      </c>
      <c r="Z20" s="17">
        <v>36</v>
      </c>
      <c r="AA20" s="17">
        <v>60</v>
      </c>
      <c r="AB20" s="17">
        <v>84</v>
      </c>
      <c r="AC20" s="17">
        <v>84</v>
      </c>
      <c r="AD20" s="17">
        <v>84</v>
      </c>
      <c r="AE20" s="17">
        <v>96</v>
      </c>
      <c r="AF20" s="17">
        <v>84</v>
      </c>
      <c r="AG20" s="17">
        <v>84</v>
      </c>
      <c r="AH20" s="17">
        <v>84</v>
      </c>
      <c r="AI20" s="17">
        <v>108</v>
      </c>
      <c r="AJ20" s="17">
        <v>108</v>
      </c>
      <c r="AK20" s="17">
        <v>108</v>
      </c>
      <c r="AL20" s="17">
        <v>132</v>
      </c>
      <c r="AM20" s="17">
        <v>132</v>
      </c>
      <c r="AN20" s="17">
        <v>180</v>
      </c>
      <c r="AO20" s="17">
        <v>156</v>
      </c>
    </row>
    <row r="21" spans="1:41" ht="73" thickBot="1">
      <c r="A21" s="15" t="s">
        <v>86</v>
      </c>
      <c r="B21" s="17">
        <v>60</v>
      </c>
      <c r="C21" s="17">
        <v>36</v>
      </c>
      <c r="D21" s="17">
        <v>36</v>
      </c>
      <c r="E21" s="17">
        <v>36</v>
      </c>
      <c r="F21" s="17">
        <v>36</v>
      </c>
      <c r="G21" s="17">
        <v>60</v>
      </c>
      <c r="H21" s="17">
        <v>36</v>
      </c>
      <c r="I21" s="17">
        <v>96</v>
      </c>
      <c r="J21" s="17">
        <v>96</v>
      </c>
      <c r="K21" s="17">
        <v>60</v>
      </c>
      <c r="L21" s="17">
        <v>36</v>
      </c>
      <c r="M21" s="17">
        <v>36</v>
      </c>
      <c r="N21" s="17">
        <v>36</v>
      </c>
      <c r="O21" s="17">
        <v>36</v>
      </c>
      <c r="P21" s="17">
        <v>36</v>
      </c>
      <c r="Q21" s="17">
        <v>36</v>
      </c>
      <c r="R21" s="17">
        <v>72</v>
      </c>
      <c r="S21" s="17">
        <v>72</v>
      </c>
      <c r="T21" s="17">
        <v>60</v>
      </c>
      <c r="U21" s="15">
        <v>0</v>
      </c>
      <c r="V21" s="17">
        <v>36</v>
      </c>
      <c r="W21" s="17">
        <v>36</v>
      </c>
      <c r="X21" s="17">
        <v>36</v>
      </c>
      <c r="Y21" s="17">
        <v>60</v>
      </c>
      <c r="Z21" s="17">
        <v>60</v>
      </c>
      <c r="AA21" s="17">
        <v>120</v>
      </c>
      <c r="AB21" s="17">
        <v>132</v>
      </c>
      <c r="AC21" s="17">
        <v>132</v>
      </c>
      <c r="AD21" s="17">
        <v>132</v>
      </c>
      <c r="AE21" s="17">
        <v>84</v>
      </c>
      <c r="AF21" s="17">
        <v>132</v>
      </c>
      <c r="AG21" s="17">
        <v>132</v>
      </c>
      <c r="AH21" s="17">
        <v>132</v>
      </c>
      <c r="AI21" s="17">
        <v>156</v>
      </c>
      <c r="AJ21" s="17">
        <v>156</v>
      </c>
      <c r="AK21" s="17">
        <v>156</v>
      </c>
      <c r="AL21" s="17">
        <v>168</v>
      </c>
      <c r="AM21" s="17">
        <v>168</v>
      </c>
      <c r="AN21" s="17">
        <v>192</v>
      </c>
      <c r="AO21" s="17">
        <v>168</v>
      </c>
    </row>
    <row r="22" spans="1:41" ht="29.5" thickBot="1">
      <c r="A22" s="15" t="s">
        <v>75</v>
      </c>
      <c r="B22" s="17">
        <v>60</v>
      </c>
      <c r="C22" s="17">
        <v>36</v>
      </c>
      <c r="D22" s="17">
        <v>36</v>
      </c>
      <c r="E22" s="17">
        <v>36</v>
      </c>
      <c r="F22" s="17">
        <v>36</v>
      </c>
      <c r="G22" s="17">
        <v>60</v>
      </c>
      <c r="H22" s="17">
        <v>36</v>
      </c>
      <c r="I22" s="17">
        <v>96</v>
      </c>
      <c r="J22" s="17">
        <v>96</v>
      </c>
      <c r="K22" s="17">
        <v>60</v>
      </c>
      <c r="L22" s="17">
        <v>36</v>
      </c>
      <c r="M22" s="17">
        <v>36</v>
      </c>
      <c r="N22" s="17">
        <v>36</v>
      </c>
      <c r="O22" s="17">
        <v>36</v>
      </c>
      <c r="P22" s="17">
        <v>36</v>
      </c>
      <c r="Q22" s="17">
        <v>36</v>
      </c>
      <c r="R22" s="17">
        <v>72</v>
      </c>
      <c r="S22" s="17">
        <v>72</v>
      </c>
      <c r="T22" s="17">
        <v>60</v>
      </c>
      <c r="U22" s="17">
        <v>36</v>
      </c>
      <c r="V22" s="15">
        <v>0</v>
      </c>
      <c r="W22" s="17">
        <v>36</v>
      </c>
      <c r="X22" s="17">
        <v>36</v>
      </c>
      <c r="Y22" s="17">
        <v>60</v>
      </c>
      <c r="Z22" s="17">
        <v>60</v>
      </c>
      <c r="AA22" s="17">
        <v>120</v>
      </c>
      <c r="AB22" s="17">
        <v>132</v>
      </c>
      <c r="AC22" s="17">
        <v>132</v>
      </c>
      <c r="AD22" s="17">
        <v>132</v>
      </c>
      <c r="AE22" s="17">
        <v>84</v>
      </c>
      <c r="AF22" s="17">
        <v>132</v>
      </c>
      <c r="AG22" s="17">
        <v>132</v>
      </c>
      <c r="AH22" s="17">
        <v>132</v>
      </c>
      <c r="AI22" s="17">
        <v>156</v>
      </c>
      <c r="AJ22" s="17">
        <v>156</v>
      </c>
      <c r="AK22" s="17">
        <v>156</v>
      </c>
      <c r="AL22" s="17">
        <v>168</v>
      </c>
      <c r="AM22" s="17">
        <v>168</v>
      </c>
      <c r="AN22" s="17">
        <v>192</v>
      </c>
      <c r="AO22" s="17">
        <v>168</v>
      </c>
    </row>
    <row r="23" spans="1:41" ht="44" thickBot="1">
      <c r="A23" s="15" t="s">
        <v>88</v>
      </c>
      <c r="B23" s="17">
        <v>60</v>
      </c>
      <c r="C23" s="15">
        <v>0</v>
      </c>
      <c r="D23" s="15">
        <v>0</v>
      </c>
      <c r="E23" s="15">
        <v>0</v>
      </c>
      <c r="F23" s="15">
        <v>0</v>
      </c>
      <c r="G23" s="17">
        <v>60</v>
      </c>
      <c r="H23" s="17">
        <v>36</v>
      </c>
      <c r="I23" s="17">
        <v>96</v>
      </c>
      <c r="J23" s="17">
        <v>96</v>
      </c>
      <c r="K23" s="17">
        <v>60</v>
      </c>
      <c r="L23" s="17">
        <v>36</v>
      </c>
      <c r="M23" s="17">
        <v>36</v>
      </c>
      <c r="N23" s="17">
        <v>36</v>
      </c>
      <c r="O23" s="17">
        <v>36</v>
      </c>
      <c r="P23" s="17">
        <v>36</v>
      </c>
      <c r="Q23" s="17">
        <v>36</v>
      </c>
      <c r="R23" s="17">
        <v>72</v>
      </c>
      <c r="S23" s="17">
        <v>72</v>
      </c>
      <c r="T23" s="17">
        <v>60</v>
      </c>
      <c r="U23" s="17">
        <v>36</v>
      </c>
      <c r="V23" s="17">
        <v>36</v>
      </c>
      <c r="W23" s="15">
        <v>0</v>
      </c>
      <c r="X23" s="17">
        <v>36</v>
      </c>
      <c r="Y23" s="17">
        <v>60</v>
      </c>
      <c r="Z23" s="17">
        <v>60</v>
      </c>
      <c r="AA23" s="17">
        <v>120</v>
      </c>
      <c r="AB23" s="17">
        <v>132</v>
      </c>
      <c r="AC23" s="17">
        <v>132</v>
      </c>
      <c r="AD23" s="17">
        <v>132</v>
      </c>
      <c r="AE23" s="17">
        <v>84</v>
      </c>
      <c r="AF23" s="17">
        <v>132</v>
      </c>
      <c r="AG23" s="17">
        <v>132</v>
      </c>
      <c r="AH23" s="17">
        <v>132</v>
      </c>
      <c r="AI23" s="17">
        <v>156</v>
      </c>
      <c r="AJ23" s="17">
        <v>156</v>
      </c>
      <c r="AK23" s="17">
        <v>156</v>
      </c>
      <c r="AL23" s="17">
        <v>168</v>
      </c>
      <c r="AM23" s="17">
        <v>168</v>
      </c>
      <c r="AN23" s="17">
        <v>192</v>
      </c>
      <c r="AO23" s="17">
        <v>168</v>
      </c>
    </row>
    <row r="24" spans="1:41" ht="44" thickBot="1">
      <c r="A24" s="15" t="s">
        <v>76</v>
      </c>
      <c r="B24" s="17">
        <v>60</v>
      </c>
      <c r="C24" s="17">
        <v>36</v>
      </c>
      <c r="D24" s="17">
        <v>36</v>
      </c>
      <c r="E24" s="17">
        <v>36</v>
      </c>
      <c r="F24" s="17">
        <v>36</v>
      </c>
      <c r="G24" s="17">
        <v>60</v>
      </c>
      <c r="H24" s="17">
        <v>0</v>
      </c>
      <c r="I24" s="17">
        <v>96</v>
      </c>
      <c r="J24" s="17">
        <v>96</v>
      </c>
      <c r="K24" s="17">
        <v>60</v>
      </c>
      <c r="L24" s="17">
        <v>36</v>
      </c>
      <c r="M24" s="17">
        <v>36</v>
      </c>
      <c r="N24" s="17">
        <v>36</v>
      </c>
      <c r="O24" s="17">
        <v>60</v>
      </c>
      <c r="P24" s="17">
        <v>60</v>
      </c>
      <c r="Q24" s="17">
        <v>60</v>
      </c>
      <c r="R24" s="17">
        <v>72</v>
      </c>
      <c r="S24" s="17">
        <v>72</v>
      </c>
      <c r="T24" s="17">
        <v>72</v>
      </c>
      <c r="U24" s="17">
        <v>36</v>
      </c>
      <c r="V24" s="17">
        <v>36</v>
      </c>
      <c r="W24" s="17">
        <v>36</v>
      </c>
      <c r="X24" s="15">
        <v>0</v>
      </c>
      <c r="Y24" s="17">
        <v>60</v>
      </c>
      <c r="Z24" s="17">
        <v>60</v>
      </c>
      <c r="AA24" s="17">
        <v>84</v>
      </c>
      <c r="AB24" s="17">
        <v>132</v>
      </c>
      <c r="AC24" s="17">
        <v>132</v>
      </c>
      <c r="AD24" s="17">
        <v>132</v>
      </c>
      <c r="AE24" s="17">
        <v>84</v>
      </c>
      <c r="AF24" s="17">
        <v>132</v>
      </c>
      <c r="AG24" s="17">
        <v>132</v>
      </c>
      <c r="AH24" s="17">
        <v>132</v>
      </c>
      <c r="AI24" s="17">
        <v>156</v>
      </c>
      <c r="AJ24" s="17">
        <v>156</v>
      </c>
      <c r="AK24" s="17">
        <v>156</v>
      </c>
      <c r="AL24" s="17">
        <v>168</v>
      </c>
      <c r="AM24" s="17">
        <v>168</v>
      </c>
      <c r="AN24" s="17">
        <v>180</v>
      </c>
      <c r="AO24" s="17">
        <v>168</v>
      </c>
    </row>
    <row r="25" spans="1:41" ht="29.5" thickBot="1">
      <c r="A25" s="15" t="s">
        <v>77</v>
      </c>
      <c r="B25" s="17">
        <v>36</v>
      </c>
      <c r="C25" s="17">
        <v>60</v>
      </c>
      <c r="D25" s="17">
        <v>60</v>
      </c>
      <c r="E25" s="17">
        <v>60</v>
      </c>
      <c r="F25" s="17">
        <v>60</v>
      </c>
      <c r="G25" s="17">
        <v>36</v>
      </c>
      <c r="H25" s="17">
        <v>72</v>
      </c>
      <c r="I25" s="17">
        <v>60</v>
      </c>
      <c r="J25" s="17">
        <v>60</v>
      </c>
      <c r="K25" s="17">
        <v>36</v>
      </c>
      <c r="L25" s="17">
        <v>60</v>
      </c>
      <c r="M25" s="17">
        <v>60</v>
      </c>
      <c r="N25" s="17">
        <v>84</v>
      </c>
      <c r="O25" s="17">
        <v>36</v>
      </c>
      <c r="P25" s="17">
        <v>36</v>
      </c>
      <c r="Q25" s="17">
        <v>36</v>
      </c>
      <c r="R25" s="17">
        <v>84</v>
      </c>
      <c r="S25" s="17">
        <v>84</v>
      </c>
      <c r="T25" s="17">
        <v>36</v>
      </c>
      <c r="U25" s="17">
        <v>60</v>
      </c>
      <c r="V25" s="17">
        <v>60</v>
      </c>
      <c r="W25" s="17">
        <v>60</v>
      </c>
      <c r="X25" s="17">
        <v>60</v>
      </c>
      <c r="Y25" s="15">
        <v>0</v>
      </c>
      <c r="Z25" s="17">
        <v>36</v>
      </c>
      <c r="AA25" s="17">
        <v>60</v>
      </c>
      <c r="AB25" s="17">
        <v>84</v>
      </c>
      <c r="AC25" s="17">
        <v>84</v>
      </c>
      <c r="AD25" s="17">
        <v>84</v>
      </c>
      <c r="AE25" s="17">
        <v>72</v>
      </c>
      <c r="AF25" s="17">
        <v>84</v>
      </c>
      <c r="AG25" s="17">
        <v>84</v>
      </c>
      <c r="AH25" s="17">
        <v>84</v>
      </c>
      <c r="AI25" s="17">
        <v>108</v>
      </c>
      <c r="AJ25" s="17">
        <v>108</v>
      </c>
      <c r="AK25" s="17">
        <v>108</v>
      </c>
      <c r="AL25" s="17">
        <v>132</v>
      </c>
      <c r="AM25" s="17">
        <v>132</v>
      </c>
      <c r="AN25" s="17">
        <v>168</v>
      </c>
      <c r="AO25" s="17">
        <v>132</v>
      </c>
    </row>
    <row r="26" spans="1:41" ht="58.5" thickBot="1">
      <c r="A26" s="15" t="s">
        <v>92</v>
      </c>
      <c r="B26" s="17">
        <v>36</v>
      </c>
      <c r="C26" s="17">
        <v>60</v>
      </c>
      <c r="D26" s="17">
        <v>60</v>
      </c>
      <c r="E26" s="17">
        <v>60</v>
      </c>
      <c r="F26" s="17">
        <v>60</v>
      </c>
      <c r="G26" s="17">
        <v>36</v>
      </c>
      <c r="H26" s="17">
        <v>72</v>
      </c>
      <c r="I26" s="17">
        <v>60</v>
      </c>
      <c r="J26" s="17">
        <v>60</v>
      </c>
      <c r="K26" s="17">
        <v>36</v>
      </c>
      <c r="L26" s="17">
        <v>60</v>
      </c>
      <c r="M26" s="17">
        <v>60</v>
      </c>
      <c r="N26" s="17">
        <v>84</v>
      </c>
      <c r="O26" s="17">
        <v>36</v>
      </c>
      <c r="P26" s="17">
        <v>36</v>
      </c>
      <c r="Q26" s="17">
        <v>36</v>
      </c>
      <c r="R26" s="17">
        <v>84</v>
      </c>
      <c r="S26" s="17">
        <v>84</v>
      </c>
      <c r="T26" s="17">
        <v>36</v>
      </c>
      <c r="U26" s="17">
        <v>60</v>
      </c>
      <c r="V26" s="17">
        <v>60</v>
      </c>
      <c r="W26" s="17">
        <v>60</v>
      </c>
      <c r="X26" s="17">
        <v>60</v>
      </c>
      <c r="Y26" s="17">
        <v>36</v>
      </c>
      <c r="Z26" s="15">
        <v>0</v>
      </c>
      <c r="AA26" s="17">
        <v>60</v>
      </c>
      <c r="AB26" s="17">
        <v>84</v>
      </c>
      <c r="AC26" s="17">
        <v>84</v>
      </c>
      <c r="AD26" s="17">
        <v>84</v>
      </c>
      <c r="AE26" s="17">
        <v>72</v>
      </c>
      <c r="AF26" s="17">
        <v>84</v>
      </c>
      <c r="AG26" s="17">
        <v>84</v>
      </c>
      <c r="AH26" s="17">
        <v>84</v>
      </c>
      <c r="AI26" s="17">
        <v>108</v>
      </c>
      <c r="AJ26" s="17">
        <v>108</v>
      </c>
      <c r="AK26" s="17">
        <v>108</v>
      </c>
      <c r="AL26" s="17">
        <v>132</v>
      </c>
      <c r="AM26" s="17">
        <v>132</v>
      </c>
      <c r="AN26" s="17">
        <v>168</v>
      </c>
      <c r="AO26" s="17">
        <v>132</v>
      </c>
    </row>
    <row r="27" spans="1:41" ht="29.5" thickBot="1">
      <c r="A27" s="15" t="s">
        <v>78</v>
      </c>
      <c r="B27" s="17">
        <v>60</v>
      </c>
      <c r="C27" s="17">
        <v>120</v>
      </c>
      <c r="D27" s="17">
        <v>120</v>
      </c>
      <c r="E27" s="17">
        <v>120</v>
      </c>
      <c r="F27" s="17">
        <v>120</v>
      </c>
      <c r="G27" s="17">
        <v>60</v>
      </c>
      <c r="H27" s="17">
        <v>84</v>
      </c>
      <c r="I27" s="17">
        <v>36</v>
      </c>
      <c r="J27" s="17">
        <v>36</v>
      </c>
      <c r="K27" s="17">
        <v>60</v>
      </c>
      <c r="L27" s="17">
        <v>120</v>
      </c>
      <c r="M27" s="17">
        <v>132</v>
      </c>
      <c r="N27" s="17">
        <v>108</v>
      </c>
      <c r="O27" s="17">
        <v>60</v>
      </c>
      <c r="P27" s="17">
        <v>60</v>
      </c>
      <c r="Q27" s="17">
        <v>60</v>
      </c>
      <c r="R27" s="17">
        <v>108</v>
      </c>
      <c r="S27" s="17">
        <v>108</v>
      </c>
      <c r="T27" s="17">
        <v>60</v>
      </c>
      <c r="U27" s="17">
        <v>120</v>
      </c>
      <c r="V27" s="17">
        <v>120</v>
      </c>
      <c r="W27" s="17">
        <v>120</v>
      </c>
      <c r="X27" s="17">
        <v>84</v>
      </c>
      <c r="Y27" s="17">
        <v>60</v>
      </c>
      <c r="Z27" s="17">
        <v>60</v>
      </c>
      <c r="AA27" s="15">
        <v>0</v>
      </c>
      <c r="AB27" s="17">
        <v>84</v>
      </c>
      <c r="AC27" s="17">
        <v>84</v>
      </c>
      <c r="AD27" s="17">
        <v>84</v>
      </c>
      <c r="AE27" s="17">
        <v>36</v>
      </c>
      <c r="AF27" s="17">
        <v>108</v>
      </c>
      <c r="AG27" s="17">
        <v>108</v>
      </c>
      <c r="AH27" s="17">
        <v>108</v>
      </c>
      <c r="AI27" s="17">
        <v>120</v>
      </c>
      <c r="AJ27" s="17">
        <v>120</v>
      </c>
      <c r="AK27" s="17">
        <v>120</v>
      </c>
      <c r="AL27" s="17">
        <v>132</v>
      </c>
      <c r="AM27" s="17">
        <v>132</v>
      </c>
      <c r="AN27" s="17">
        <v>108</v>
      </c>
      <c r="AO27" s="17">
        <v>84</v>
      </c>
    </row>
    <row r="28" spans="1:41" ht="44" thickBot="1">
      <c r="A28" s="15" t="s">
        <v>93</v>
      </c>
      <c r="B28" s="17">
        <v>96</v>
      </c>
      <c r="C28" s="17">
        <v>132</v>
      </c>
      <c r="D28" s="17">
        <v>132</v>
      </c>
      <c r="E28" s="17">
        <v>132</v>
      </c>
      <c r="F28" s="17">
        <v>132</v>
      </c>
      <c r="G28" s="17">
        <v>96</v>
      </c>
      <c r="H28" s="17">
        <v>108</v>
      </c>
      <c r="I28" s="17">
        <v>108</v>
      </c>
      <c r="J28" s="17">
        <v>108</v>
      </c>
      <c r="K28" s="17">
        <v>96</v>
      </c>
      <c r="L28" s="17">
        <v>132</v>
      </c>
      <c r="M28" s="17">
        <v>132</v>
      </c>
      <c r="N28" s="17">
        <v>144</v>
      </c>
      <c r="O28" s="17">
        <v>84</v>
      </c>
      <c r="P28" s="17">
        <v>84</v>
      </c>
      <c r="Q28" s="17">
        <v>84</v>
      </c>
      <c r="R28" s="17">
        <v>156</v>
      </c>
      <c r="S28" s="17">
        <v>156</v>
      </c>
      <c r="T28" s="17">
        <v>84</v>
      </c>
      <c r="U28" s="17">
        <v>132</v>
      </c>
      <c r="V28" s="17">
        <v>132</v>
      </c>
      <c r="W28" s="17">
        <v>132</v>
      </c>
      <c r="X28" s="17">
        <v>132</v>
      </c>
      <c r="Y28" s="17">
        <v>84</v>
      </c>
      <c r="Z28" s="17">
        <v>84</v>
      </c>
      <c r="AA28" s="17">
        <v>84</v>
      </c>
      <c r="AB28" s="15">
        <v>0</v>
      </c>
      <c r="AC28" s="17">
        <v>36</v>
      </c>
      <c r="AD28" s="17">
        <v>36</v>
      </c>
      <c r="AE28" s="17">
        <v>60</v>
      </c>
      <c r="AF28" s="17">
        <v>72</v>
      </c>
      <c r="AG28" s="17">
        <v>72</v>
      </c>
      <c r="AH28" s="17">
        <v>72</v>
      </c>
      <c r="AI28" s="17">
        <v>72</v>
      </c>
      <c r="AJ28" s="17">
        <v>72</v>
      </c>
      <c r="AK28" s="17">
        <v>72</v>
      </c>
      <c r="AL28" s="17">
        <v>108</v>
      </c>
      <c r="AM28" s="17">
        <v>108</v>
      </c>
      <c r="AN28" s="17">
        <v>168</v>
      </c>
      <c r="AO28" s="17">
        <v>108</v>
      </c>
    </row>
    <row r="29" spans="1:41" ht="44" thickBot="1">
      <c r="A29" s="15" t="s">
        <v>94</v>
      </c>
      <c r="B29" s="17">
        <v>96</v>
      </c>
      <c r="C29" s="17">
        <v>132</v>
      </c>
      <c r="D29" s="17">
        <v>132</v>
      </c>
      <c r="E29" s="17">
        <v>132</v>
      </c>
      <c r="F29" s="17">
        <v>132</v>
      </c>
      <c r="G29" s="17">
        <v>96</v>
      </c>
      <c r="H29" s="17">
        <v>108</v>
      </c>
      <c r="I29" s="17">
        <v>108</v>
      </c>
      <c r="J29" s="17">
        <v>108</v>
      </c>
      <c r="K29" s="17">
        <v>96</v>
      </c>
      <c r="L29" s="17">
        <v>132</v>
      </c>
      <c r="M29" s="17">
        <v>132</v>
      </c>
      <c r="N29" s="17">
        <v>144</v>
      </c>
      <c r="O29" s="17">
        <v>84</v>
      </c>
      <c r="P29" s="17">
        <v>84</v>
      </c>
      <c r="Q29" s="17">
        <v>84</v>
      </c>
      <c r="R29" s="17">
        <v>156</v>
      </c>
      <c r="S29" s="17">
        <v>156</v>
      </c>
      <c r="T29" s="17">
        <v>84</v>
      </c>
      <c r="U29" s="17">
        <v>132</v>
      </c>
      <c r="V29" s="17">
        <v>132</v>
      </c>
      <c r="W29" s="17">
        <v>132</v>
      </c>
      <c r="X29" s="17">
        <v>132</v>
      </c>
      <c r="Y29" s="17">
        <v>84</v>
      </c>
      <c r="Z29" s="17">
        <v>84</v>
      </c>
      <c r="AA29" s="17">
        <v>84</v>
      </c>
      <c r="AB29" s="17">
        <v>36</v>
      </c>
      <c r="AC29" s="15">
        <v>0</v>
      </c>
      <c r="AD29" s="17">
        <v>36</v>
      </c>
      <c r="AE29" s="17">
        <v>60</v>
      </c>
      <c r="AF29" s="17">
        <v>72</v>
      </c>
      <c r="AG29" s="17">
        <v>72</v>
      </c>
      <c r="AH29" s="17">
        <v>72</v>
      </c>
      <c r="AI29" s="17">
        <v>72</v>
      </c>
      <c r="AJ29" s="17">
        <v>72</v>
      </c>
      <c r="AK29" s="17">
        <v>72</v>
      </c>
      <c r="AL29" s="17">
        <v>108</v>
      </c>
      <c r="AM29" s="17">
        <v>108</v>
      </c>
      <c r="AN29" s="17">
        <v>168</v>
      </c>
      <c r="AO29" s="17">
        <v>108</v>
      </c>
    </row>
    <row r="30" spans="1:41" ht="44" thickBot="1">
      <c r="A30" s="15" t="s">
        <v>95</v>
      </c>
      <c r="B30" s="17">
        <v>96</v>
      </c>
      <c r="C30" s="17">
        <v>132</v>
      </c>
      <c r="D30" s="17">
        <v>132</v>
      </c>
      <c r="E30" s="17">
        <v>132</v>
      </c>
      <c r="F30" s="17">
        <v>132</v>
      </c>
      <c r="G30" s="17">
        <v>96</v>
      </c>
      <c r="H30" s="17">
        <v>108</v>
      </c>
      <c r="I30" s="17">
        <v>108</v>
      </c>
      <c r="J30" s="17">
        <v>108</v>
      </c>
      <c r="K30" s="17">
        <v>96</v>
      </c>
      <c r="L30" s="17">
        <v>132</v>
      </c>
      <c r="M30" s="17">
        <v>132</v>
      </c>
      <c r="N30" s="17">
        <v>144</v>
      </c>
      <c r="O30" s="17">
        <v>84</v>
      </c>
      <c r="P30" s="17">
        <v>84</v>
      </c>
      <c r="Q30" s="17">
        <v>84</v>
      </c>
      <c r="R30" s="17">
        <v>156</v>
      </c>
      <c r="S30" s="17">
        <v>156</v>
      </c>
      <c r="T30" s="17">
        <v>84</v>
      </c>
      <c r="U30" s="17">
        <v>132</v>
      </c>
      <c r="V30" s="17">
        <v>132</v>
      </c>
      <c r="W30" s="17">
        <v>132</v>
      </c>
      <c r="X30" s="17">
        <v>132</v>
      </c>
      <c r="Y30" s="17">
        <v>84</v>
      </c>
      <c r="Z30" s="17">
        <v>84</v>
      </c>
      <c r="AA30" s="17">
        <v>84</v>
      </c>
      <c r="AB30" s="17">
        <v>36</v>
      </c>
      <c r="AC30" s="17">
        <v>36</v>
      </c>
      <c r="AD30" s="15">
        <v>0</v>
      </c>
      <c r="AE30" s="17">
        <v>60</v>
      </c>
      <c r="AF30" s="17">
        <v>72</v>
      </c>
      <c r="AG30" s="17">
        <v>72</v>
      </c>
      <c r="AH30" s="17">
        <v>72</v>
      </c>
      <c r="AI30" s="17">
        <v>72</v>
      </c>
      <c r="AJ30" s="17">
        <v>72</v>
      </c>
      <c r="AK30" s="17">
        <v>72</v>
      </c>
      <c r="AL30" s="17">
        <v>108</v>
      </c>
      <c r="AM30" s="17">
        <v>108</v>
      </c>
      <c r="AN30" s="17">
        <v>168</v>
      </c>
      <c r="AO30" s="17">
        <v>108</v>
      </c>
    </row>
    <row r="31" spans="1:41" ht="44" thickBot="1">
      <c r="A31" s="15" t="s">
        <v>96</v>
      </c>
      <c r="B31" s="17">
        <v>72</v>
      </c>
      <c r="C31" s="17">
        <v>120</v>
      </c>
      <c r="D31" s="17">
        <v>120</v>
      </c>
      <c r="E31" s="17">
        <v>120</v>
      </c>
      <c r="F31" s="17">
        <v>120</v>
      </c>
      <c r="G31" s="17">
        <v>72</v>
      </c>
      <c r="H31" s="17">
        <v>84</v>
      </c>
      <c r="I31" s="17">
        <v>72</v>
      </c>
      <c r="J31" s="17">
        <v>72</v>
      </c>
      <c r="K31" s="17">
        <v>72</v>
      </c>
      <c r="L31" s="17">
        <v>108</v>
      </c>
      <c r="M31" s="17">
        <v>84</v>
      </c>
      <c r="N31" s="17">
        <v>108</v>
      </c>
      <c r="O31" s="17">
        <v>72</v>
      </c>
      <c r="P31" s="17">
        <v>72</v>
      </c>
      <c r="Q31" s="17">
        <v>72</v>
      </c>
      <c r="R31" s="17">
        <v>108</v>
      </c>
      <c r="S31" s="17">
        <v>108</v>
      </c>
      <c r="T31" s="17">
        <v>96</v>
      </c>
      <c r="U31" s="17">
        <v>84</v>
      </c>
      <c r="V31" s="17">
        <v>84</v>
      </c>
      <c r="W31" s="17">
        <v>84</v>
      </c>
      <c r="X31" s="17">
        <v>84</v>
      </c>
      <c r="Y31" s="17">
        <v>72</v>
      </c>
      <c r="Z31" s="17">
        <v>72</v>
      </c>
      <c r="AA31" s="17">
        <v>36</v>
      </c>
      <c r="AB31" s="17">
        <v>60</v>
      </c>
      <c r="AC31" s="17">
        <v>60</v>
      </c>
      <c r="AD31" s="17">
        <v>60</v>
      </c>
      <c r="AE31" s="15">
        <v>0</v>
      </c>
      <c r="AF31" s="17">
        <v>60</v>
      </c>
      <c r="AG31" s="17">
        <v>60</v>
      </c>
      <c r="AH31" s="17">
        <v>60</v>
      </c>
      <c r="AI31" s="17">
        <v>84</v>
      </c>
      <c r="AJ31" s="17">
        <v>84</v>
      </c>
      <c r="AK31" s="17">
        <v>84</v>
      </c>
      <c r="AL31" s="17">
        <v>120</v>
      </c>
      <c r="AM31" s="17">
        <v>120</v>
      </c>
      <c r="AN31" s="17">
        <v>132</v>
      </c>
      <c r="AO31" s="17">
        <v>120</v>
      </c>
    </row>
    <row r="32" spans="1:41" ht="44" thickBot="1">
      <c r="A32" s="15" t="s">
        <v>97</v>
      </c>
      <c r="B32" s="17">
        <v>84</v>
      </c>
      <c r="C32" s="17">
        <v>132</v>
      </c>
      <c r="D32" s="17">
        <v>132</v>
      </c>
      <c r="E32" s="17">
        <v>132</v>
      </c>
      <c r="F32" s="17">
        <v>132</v>
      </c>
      <c r="G32" s="17">
        <v>84</v>
      </c>
      <c r="H32" s="17">
        <v>108</v>
      </c>
      <c r="I32" s="17">
        <v>84</v>
      </c>
      <c r="J32" s="17">
        <v>84</v>
      </c>
      <c r="K32" s="17">
        <v>84</v>
      </c>
      <c r="L32" s="17">
        <v>132</v>
      </c>
      <c r="M32" s="17">
        <v>132</v>
      </c>
      <c r="N32" s="17">
        <v>132</v>
      </c>
      <c r="O32" s="17">
        <v>84</v>
      </c>
      <c r="P32" s="17">
        <v>84</v>
      </c>
      <c r="Q32" s="17">
        <v>84</v>
      </c>
      <c r="R32" s="17">
        <v>156</v>
      </c>
      <c r="S32" s="17">
        <v>156</v>
      </c>
      <c r="T32" s="17">
        <v>84</v>
      </c>
      <c r="U32" s="17">
        <v>132</v>
      </c>
      <c r="V32" s="17">
        <v>132</v>
      </c>
      <c r="W32" s="17">
        <v>132</v>
      </c>
      <c r="X32" s="17">
        <v>132</v>
      </c>
      <c r="Y32" s="17">
        <v>84</v>
      </c>
      <c r="Z32" s="17">
        <v>84</v>
      </c>
      <c r="AA32" s="17">
        <v>108</v>
      </c>
      <c r="AB32" s="17">
        <v>72</v>
      </c>
      <c r="AC32" s="17">
        <v>72</v>
      </c>
      <c r="AD32" s="17">
        <v>72</v>
      </c>
      <c r="AE32" s="17">
        <v>60</v>
      </c>
      <c r="AF32" s="15">
        <v>0</v>
      </c>
      <c r="AG32" s="17">
        <v>36</v>
      </c>
      <c r="AH32" s="17">
        <v>36</v>
      </c>
      <c r="AI32" s="17">
        <v>60</v>
      </c>
      <c r="AJ32" s="17">
        <v>60</v>
      </c>
      <c r="AK32" s="17">
        <v>60</v>
      </c>
      <c r="AL32" s="17">
        <v>96</v>
      </c>
      <c r="AM32" s="17">
        <v>96</v>
      </c>
      <c r="AN32" s="17">
        <v>132</v>
      </c>
      <c r="AO32" s="17">
        <v>84</v>
      </c>
    </row>
    <row r="33" spans="1:41" ht="44" thickBot="1">
      <c r="A33" s="15" t="s">
        <v>98</v>
      </c>
      <c r="B33" s="17">
        <v>84</v>
      </c>
      <c r="C33" s="17">
        <v>132</v>
      </c>
      <c r="D33" s="17">
        <v>132</v>
      </c>
      <c r="E33" s="17">
        <v>132</v>
      </c>
      <c r="F33" s="17">
        <v>132</v>
      </c>
      <c r="G33" s="17">
        <v>84</v>
      </c>
      <c r="H33" s="17">
        <v>108</v>
      </c>
      <c r="I33" s="17">
        <v>84</v>
      </c>
      <c r="J33" s="17">
        <v>84</v>
      </c>
      <c r="K33" s="17">
        <v>84</v>
      </c>
      <c r="L33" s="17">
        <v>132</v>
      </c>
      <c r="M33" s="17">
        <v>132</v>
      </c>
      <c r="N33" s="17">
        <v>132</v>
      </c>
      <c r="O33" s="17">
        <v>84</v>
      </c>
      <c r="P33" s="17">
        <v>84</v>
      </c>
      <c r="Q33" s="17">
        <v>84</v>
      </c>
      <c r="R33" s="17">
        <v>156</v>
      </c>
      <c r="S33" s="17">
        <v>156</v>
      </c>
      <c r="T33" s="17">
        <v>84</v>
      </c>
      <c r="U33" s="17">
        <v>132</v>
      </c>
      <c r="V33" s="17">
        <v>132</v>
      </c>
      <c r="W33" s="17">
        <v>132</v>
      </c>
      <c r="X33" s="17">
        <v>132</v>
      </c>
      <c r="Y33" s="17">
        <v>84</v>
      </c>
      <c r="Z33" s="17">
        <v>84</v>
      </c>
      <c r="AA33" s="17">
        <v>108</v>
      </c>
      <c r="AB33" s="17">
        <v>72</v>
      </c>
      <c r="AC33" s="17">
        <v>72</v>
      </c>
      <c r="AD33" s="17">
        <v>72</v>
      </c>
      <c r="AE33" s="17">
        <v>60</v>
      </c>
      <c r="AF33" s="17">
        <v>36</v>
      </c>
      <c r="AG33" s="15">
        <v>0</v>
      </c>
      <c r="AH33" s="17">
        <v>36</v>
      </c>
      <c r="AI33" s="17">
        <v>60</v>
      </c>
      <c r="AJ33" s="17">
        <v>60</v>
      </c>
      <c r="AK33" s="17">
        <v>60</v>
      </c>
      <c r="AL33" s="17">
        <v>96</v>
      </c>
      <c r="AM33" s="17">
        <v>96</v>
      </c>
      <c r="AN33" s="17">
        <v>132</v>
      </c>
      <c r="AO33" s="17">
        <v>84</v>
      </c>
    </row>
    <row r="34" spans="1:41" ht="44" thickBot="1">
      <c r="A34" s="15" t="s">
        <v>99</v>
      </c>
      <c r="B34" s="17">
        <v>72</v>
      </c>
      <c r="C34" s="17">
        <v>132</v>
      </c>
      <c r="D34" s="17">
        <v>132</v>
      </c>
      <c r="E34" s="17">
        <v>132</v>
      </c>
      <c r="F34" s="17">
        <v>132</v>
      </c>
      <c r="G34" s="17">
        <v>84</v>
      </c>
      <c r="H34" s="17">
        <v>108</v>
      </c>
      <c r="I34" s="17">
        <v>84</v>
      </c>
      <c r="J34" s="17">
        <v>84</v>
      </c>
      <c r="K34" s="17">
        <v>84</v>
      </c>
      <c r="L34" s="17">
        <v>132</v>
      </c>
      <c r="M34" s="17">
        <v>132</v>
      </c>
      <c r="N34" s="17">
        <v>132</v>
      </c>
      <c r="O34" s="17">
        <v>84</v>
      </c>
      <c r="P34" s="17">
        <v>84</v>
      </c>
      <c r="Q34" s="17">
        <v>84</v>
      </c>
      <c r="R34" s="17">
        <v>156</v>
      </c>
      <c r="S34" s="17">
        <v>156</v>
      </c>
      <c r="T34" s="17">
        <v>84</v>
      </c>
      <c r="U34" s="17">
        <v>132</v>
      </c>
      <c r="V34" s="17">
        <v>132</v>
      </c>
      <c r="W34" s="17">
        <v>132</v>
      </c>
      <c r="X34" s="17">
        <v>132</v>
      </c>
      <c r="Y34" s="17">
        <v>84</v>
      </c>
      <c r="Z34" s="17">
        <v>84</v>
      </c>
      <c r="AA34" s="17">
        <v>108</v>
      </c>
      <c r="AB34" s="17">
        <v>72</v>
      </c>
      <c r="AC34" s="17">
        <v>72</v>
      </c>
      <c r="AD34" s="17">
        <v>72</v>
      </c>
      <c r="AE34" s="17">
        <v>60</v>
      </c>
      <c r="AF34" s="17">
        <v>36</v>
      </c>
      <c r="AG34" s="17">
        <v>36</v>
      </c>
      <c r="AH34" s="15">
        <v>0</v>
      </c>
      <c r="AI34" s="17">
        <v>60</v>
      </c>
      <c r="AJ34" s="17">
        <v>60</v>
      </c>
      <c r="AK34" s="17">
        <v>60</v>
      </c>
      <c r="AL34" s="17">
        <v>96</v>
      </c>
      <c r="AM34" s="17">
        <v>96</v>
      </c>
      <c r="AN34" s="17">
        <v>132</v>
      </c>
      <c r="AO34" s="17">
        <v>84</v>
      </c>
    </row>
    <row r="35" spans="1:41" ht="44" thickBot="1">
      <c r="A35" s="15" t="s">
        <v>89</v>
      </c>
      <c r="B35" s="17">
        <v>108</v>
      </c>
      <c r="C35" s="17">
        <v>156</v>
      </c>
      <c r="D35" s="17">
        <v>156</v>
      </c>
      <c r="E35" s="17">
        <v>156</v>
      </c>
      <c r="F35" s="17">
        <v>156</v>
      </c>
      <c r="G35" s="17">
        <v>108</v>
      </c>
      <c r="H35" s="17">
        <v>132</v>
      </c>
      <c r="I35" s="17">
        <v>132</v>
      </c>
      <c r="J35" s="17">
        <v>132</v>
      </c>
      <c r="K35" s="17">
        <v>108</v>
      </c>
      <c r="L35" s="17">
        <v>156</v>
      </c>
      <c r="M35" s="17">
        <v>156</v>
      </c>
      <c r="N35" s="17">
        <v>180</v>
      </c>
      <c r="O35" s="17">
        <v>108</v>
      </c>
      <c r="P35" s="17">
        <v>108</v>
      </c>
      <c r="Q35" s="17">
        <v>108</v>
      </c>
      <c r="R35" s="17">
        <v>168</v>
      </c>
      <c r="S35" s="17">
        <v>168</v>
      </c>
      <c r="T35" s="17">
        <v>108</v>
      </c>
      <c r="U35" s="17">
        <v>156</v>
      </c>
      <c r="V35" s="17">
        <v>156</v>
      </c>
      <c r="W35" s="17">
        <v>156</v>
      </c>
      <c r="X35" s="17">
        <v>156</v>
      </c>
      <c r="Y35" s="17">
        <v>108</v>
      </c>
      <c r="Z35" s="17">
        <v>108</v>
      </c>
      <c r="AA35" s="17">
        <v>120</v>
      </c>
      <c r="AB35" s="17">
        <v>72</v>
      </c>
      <c r="AC35" s="17">
        <v>72</v>
      </c>
      <c r="AD35" s="17">
        <v>72</v>
      </c>
      <c r="AE35" s="17">
        <v>84</v>
      </c>
      <c r="AF35" s="17">
        <v>60</v>
      </c>
      <c r="AG35" s="17">
        <v>60</v>
      </c>
      <c r="AH35" s="17">
        <v>60</v>
      </c>
      <c r="AI35" s="15">
        <v>0</v>
      </c>
      <c r="AJ35" s="17">
        <v>36</v>
      </c>
      <c r="AK35" s="17">
        <v>36</v>
      </c>
      <c r="AL35" s="17">
        <v>48</v>
      </c>
      <c r="AM35" s="17">
        <v>48</v>
      </c>
      <c r="AN35" s="17">
        <v>180</v>
      </c>
      <c r="AO35" s="17">
        <v>132</v>
      </c>
    </row>
    <row r="36" spans="1:41" ht="29.5" thickBot="1">
      <c r="A36" s="15" t="s">
        <v>79</v>
      </c>
      <c r="B36" s="17">
        <v>108</v>
      </c>
      <c r="C36" s="17">
        <v>156</v>
      </c>
      <c r="D36" s="17">
        <v>156</v>
      </c>
      <c r="E36" s="17">
        <v>156</v>
      </c>
      <c r="F36" s="17">
        <v>156</v>
      </c>
      <c r="G36" s="17">
        <v>108</v>
      </c>
      <c r="H36" s="17">
        <v>132</v>
      </c>
      <c r="I36" s="17">
        <v>132</v>
      </c>
      <c r="J36" s="17">
        <v>132</v>
      </c>
      <c r="K36" s="17">
        <v>108</v>
      </c>
      <c r="L36" s="17">
        <v>156</v>
      </c>
      <c r="M36" s="17">
        <v>156</v>
      </c>
      <c r="N36" s="17">
        <v>180</v>
      </c>
      <c r="O36" s="17">
        <v>108</v>
      </c>
      <c r="P36" s="17">
        <v>108</v>
      </c>
      <c r="Q36" s="17">
        <v>108</v>
      </c>
      <c r="R36" s="17">
        <v>168</v>
      </c>
      <c r="S36" s="17">
        <v>168</v>
      </c>
      <c r="T36" s="17">
        <v>108</v>
      </c>
      <c r="U36" s="17">
        <v>156</v>
      </c>
      <c r="V36" s="17">
        <v>156</v>
      </c>
      <c r="W36" s="17">
        <v>156</v>
      </c>
      <c r="X36" s="17">
        <v>156</v>
      </c>
      <c r="Y36" s="17">
        <v>108</v>
      </c>
      <c r="Z36" s="17">
        <v>108</v>
      </c>
      <c r="AA36" s="17">
        <v>120</v>
      </c>
      <c r="AB36" s="17">
        <v>72</v>
      </c>
      <c r="AC36" s="17">
        <v>72</v>
      </c>
      <c r="AD36" s="17">
        <v>72</v>
      </c>
      <c r="AE36" s="17">
        <v>84</v>
      </c>
      <c r="AF36" s="17">
        <v>60</v>
      </c>
      <c r="AG36" s="17">
        <v>60</v>
      </c>
      <c r="AH36" s="17">
        <v>60</v>
      </c>
      <c r="AI36" s="17">
        <v>36</v>
      </c>
      <c r="AJ36" s="15">
        <v>0</v>
      </c>
      <c r="AK36" s="17">
        <v>36</v>
      </c>
      <c r="AL36" s="17">
        <v>48</v>
      </c>
      <c r="AM36" s="17">
        <v>48</v>
      </c>
      <c r="AN36" s="17">
        <v>180</v>
      </c>
      <c r="AO36" s="17">
        <v>132</v>
      </c>
    </row>
    <row r="37" spans="1:41" ht="29.5" thickBot="1">
      <c r="A37" s="15" t="s">
        <v>80</v>
      </c>
      <c r="B37" s="17">
        <v>108</v>
      </c>
      <c r="C37" s="17">
        <v>156</v>
      </c>
      <c r="D37" s="17">
        <v>156</v>
      </c>
      <c r="E37" s="17">
        <v>156</v>
      </c>
      <c r="F37" s="17">
        <v>156</v>
      </c>
      <c r="G37" s="17">
        <v>108</v>
      </c>
      <c r="H37" s="17">
        <v>132</v>
      </c>
      <c r="I37" s="17">
        <v>132</v>
      </c>
      <c r="J37" s="17">
        <v>132</v>
      </c>
      <c r="K37" s="17">
        <v>108</v>
      </c>
      <c r="L37" s="17">
        <v>156</v>
      </c>
      <c r="M37" s="17">
        <v>156</v>
      </c>
      <c r="N37" s="17">
        <v>180</v>
      </c>
      <c r="O37" s="17">
        <v>108</v>
      </c>
      <c r="P37" s="17">
        <v>108</v>
      </c>
      <c r="Q37" s="17">
        <v>108</v>
      </c>
      <c r="R37" s="17">
        <v>168</v>
      </c>
      <c r="S37" s="17">
        <v>168</v>
      </c>
      <c r="T37" s="17">
        <v>108</v>
      </c>
      <c r="U37" s="17">
        <v>156</v>
      </c>
      <c r="V37" s="17">
        <v>156</v>
      </c>
      <c r="W37" s="17">
        <v>156</v>
      </c>
      <c r="X37" s="17">
        <v>156</v>
      </c>
      <c r="Y37" s="17">
        <v>108</v>
      </c>
      <c r="Z37" s="17">
        <v>108</v>
      </c>
      <c r="AA37" s="17">
        <v>120</v>
      </c>
      <c r="AB37" s="17">
        <v>72</v>
      </c>
      <c r="AC37" s="17">
        <v>72</v>
      </c>
      <c r="AD37" s="17">
        <v>72</v>
      </c>
      <c r="AE37" s="17">
        <v>84</v>
      </c>
      <c r="AF37" s="17">
        <v>60</v>
      </c>
      <c r="AG37" s="17">
        <v>60</v>
      </c>
      <c r="AH37" s="17">
        <v>60</v>
      </c>
      <c r="AI37" s="17">
        <v>36</v>
      </c>
      <c r="AJ37" s="17">
        <v>36</v>
      </c>
      <c r="AK37" s="15">
        <v>0</v>
      </c>
      <c r="AL37" s="17">
        <v>48</v>
      </c>
      <c r="AM37" s="17">
        <v>48</v>
      </c>
      <c r="AN37" s="17">
        <v>180</v>
      </c>
      <c r="AO37" s="17">
        <v>132</v>
      </c>
    </row>
    <row r="38" spans="1:41" ht="44" thickBot="1">
      <c r="A38" s="15" t="s">
        <v>100</v>
      </c>
      <c r="B38" s="17">
        <v>132</v>
      </c>
      <c r="C38" s="17">
        <v>168</v>
      </c>
      <c r="D38" s="17">
        <v>168</v>
      </c>
      <c r="E38" s="17">
        <v>168</v>
      </c>
      <c r="F38" s="17">
        <v>168</v>
      </c>
      <c r="G38" s="17">
        <v>132</v>
      </c>
      <c r="H38" s="17">
        <v>156</v>
      </c>
      <c r="I38" s="17">
        <v>144</v>
      </c>
      <c r="J38" s="17">
        <v>144</v>
      </c>
      <c r="K38" s="17">
        <v>132</v>
      </c>
      <c r="L38" s="17">
        <v>180</v>
      </c>
      <c r="M38" s="17">
        <v>168</v>
      </c>
      <c r="N38" s="17">
        <v>192</v>
      </c>
      <c r="O38" s="17">
        <v>132</v>
      </c>
      <c r="P38" s="17">
        <v>132</v>
      </c>
      <c r="Q38" s="17">
        <v>132</v>
      </c>
      <c r="R38" s="17">
        <v>192</v>
      </c>
      <c r="S38" s="17">
        <v>192</v>
      </c>
      <c r="T38" s="17">
        <v>132</v>
      </c>
      <c r="U38" s="17">
        <v>168</v>
      </c>
      <c r="V38" s="17">
        <v>168</v>
      </c>
      <c r="W38" s="17">
        <v>168</v>
      </c>
      <c r="X38" s="17">
        <v>168</v>
      </c>
      <c r="Y38" s="17">
        <v>132</v>
      </c>
      <c r="Z38" s="17">
        <v>132</v>
      </c>
      <c r="AA38" s="17">
        <v>132</v>
      </c>
      <c r="AB38" s="17">
        <v>108</v>
      </c>
      <c r="AC38" s="17">
        <v>108</v>
      </c>
      <c r="AD38" s="17">
        <v>108</v>
      </c>
      <c r="AE38" s="17">
        <v>120</v>
      </c>
      <c r="AF38" s="17">
        <v>96</v>
      </c>
      <c r="AG38" s="17">
        <v>96</v>
      </c>
      <c r="AH38" s="17">
        <v>96</v>
      </c>
      <c r="AI38" s="17">
        <v>48</v>
      </c>
      <c r="AJ38" s="17">
        <v>48</v>
      </c>
      <c r="AK38" s="17">
        <v>48</v>
      </c>
      <c r="AL38" s="15">
        <v>0</v>
      </c>
      <c r="AM38" s="17">
        <v>36</v>
      </c>
      <c r="AN38" s="17">
        <v>180</v>
      </c>
      <c r="AO38" s="17">
        <v>132</v>
      </c>
    </row>
    <row r="39" spans="1:41" ht="44" thickBot="1">
      <c r="A39" s="15" t="s">
        <v>90</v>
      </c>
      <c r="B39" s="17">
        <v>132</v>
      </c>
      <c r="C39" s="17">
        <v>168</v>
      </c>
      <c r="D39" s="17">
        <v>168</v>
      </c>
      <c r="E39" s="17">
        <v>168</v>
      </c>
      <c r="F39" s="17">
        <v>168</v>
      </c>
      <c r="G39" s="17">
        <v>132</v>
      </c>
      <c r="H39" s="17">
        <v>156</v>
      </c>
      <c r="I39" s="17">
        <v>144</v>
      </c>
      <c r="J39" s="17">
        <v>144</v>
      </c>
      <c r="K39" s="17">
        <v>132</v>
      </c>
      <c r="L39" s="17">
        <v>180</v>
      </c>
      <c r="M39" s="17">
        <v>168</v>
      </c>
      <c r="N39" s="17">
        <v>192</v>
      </c>
      <c r="O39" s="17">
        <v>132</v>
      </c>
      <c r="P39" s="17">
        <v>132</v>
      </c>
      <c r="Q39" s="17">
        <v>132</v>
      </c>
      <c r="R39" s="17">
        <v>192</v>
      </c>
      <c r="S39" s="17">
        <v>192</v>
      </c>
      <c r="T39" s="17">
        <v>132</v>
      </c>
      <c r="U39" s="17">
        <v>168</v>
      </c>
      <c r="V39" s="17">
        <v>168</v>
      </c>
      <c r="W39" s="17">
        <v>168</v>
      </c>
      <c r="X39" s="17">
        <v>168</v>
      </c>
      <c r="Y39" s="17">
        <v>132</v>
      </c>
      <c r="Z39" s="17">
        <v>132</v>
      </c>
      <c r="AA39" s="17">
        <v>132</v>
      </c>
      <c r="AB39" s="17">
        <v>108</v>
      </c>
      <c r="AC39" s="17">
        <v>108</v>
      </c>
      <c r="AD39" s="17">
        <v>108</v>
      </c>
      <c r="AE39" s="17">
        <v>120</v>
      </c>
      <c r="AF39" s="17">
        <v>96</v>
      </c>
      <c r="AG39" s="17">
        <v>96</v>
      </c>
      <c r="AH39" s="17">
        <v>96</v>
      </c>
      <c r="AI39" s="17">
        <v>48</v>
      </c>
      <c r="AJ39" s="17">
        <v>48</v>
      </c>
      <c r="AK39" s="17">
        <v>48</v>
      </c>
      <c r="AL39" s="17">
        <v>36</v>
      </c>
      <c r="AM39" s="15">
        <v>0</v>
      </c>
      <c r="AN39" s="17">
        <v>180</v>
      </c>
      <c r="AO39" s="17">
        <v>132</v>
      </c>
    </row>
    <row r="40" spans="1:41" ht="44" thickBot="1">
      <c r="A40" s="15" t="s">
        <v>101</v>
      </c>
      <c r="B40" s="17">
        <v>168</v>
      </c>
      <c r="C40" s="17">
        <v>192</v>
      </c>
      <c r="D40" s="17">
        <v>192</v>
      </c>
      <c r="E40" s="17">
        <v>192</v>
      </c>
      <c r="F40" s="17">
        <v>192</v>
      </c>
      <c r="G40" s="17">
        <v>168</v>
      </c>
      <c r="H40" s="17">
        <v>192</v>
      </c>
      <c r="I40" s="17">
        <v>132</v>
      </c>
      <c r="J40" s="17">
        <v>132</v>
      </c>
      <c r="K40" s="17">
        <v>168</v>
      </c>
      <c r="L40" s="17">
        <v>192</v>
      </c>
      <c r="M40" s="17">
        <v>192</v>
      </c>
      <c r="N40" s="17">
        <v>168</v>
      </c>
      <c r="O40" s="17">
        <v>168</v>
      </c>
      <c r="P40" s="17">
        <v>168</v>
      </c>
      <c r="Q40" s="17">
        <v>168</v>
      </c>
      <c r="R40" s="17">
        <v>180</v>
      </c>
      <c r="S40" s="17">
        <v>180</v>
      </c>
      <c r="T40" s="17">
        <v>180</v>
      </c>
      <c r="U40" s="17">
        <v>192</v>
      </c>
      <c r="V40" s="17">
        <v>192</v>
      </c>
      <c r="W40" s="17">
        <v>192</v>
      </c>
      <c r="X40" s="17">
        <v>180</v>
      </c>
      <c r="Y40" s="17">
        <v>168</v>
      </c>
      <c r="Z40" s="17">
        <v>168</v>
      </c>
      <c r="AA40" s="17">
        <v>108</v>
      </c>
      <c r="AB40" s="17">
        <v>168</v>
      </c>
      <c r="AC40" s="17">
        <v>168</v>
      </c>
      <c r="AD40" s="17">
        <v>168</v>
      </c>
      <c r="AE40" s="17">
        <v>132</v>
      </c>
      <c r="AF40" s="17">
        <v>132</v>
      </c>
      <c r="AG40" s="17">
        <v>132</v>
      </c>
      <c r="AH40" s="17">
        <v>132</v>
      </c>
      <c r="AI40" s="17">
        <v>180</v>
      </c>
      <c r="AJ40" s="17">
        <v>180</v>
      </c>
      <c r="AK40" s="17">
        <v>180</v>
      </c>
      <c r="AL40" s="17">
        <v>180</v>
      </c>
      <c r="AM40" s="17">
        <v>180</v>
      </c>
      <c r="AN40" s="15">
        <v>0</v>
      </c>
      <c r="AO40" s="17">
        <v>96</v>
      </c>
    </row>
    <row r="41" spans="1:41" ht="58.5" thickBot="1">
      <c r="A41" s="15" t="s">
        <v>91</v>
      </c>
      <c r="B41" s="17">
        <v>132</v>
      </c>
      <c r="C41" s="17">
        <v>168</v>
      </c>
      <c r="D41" s="17">
        <v>168</v>
      </c>
      <c r="E41" s="17">
        <v>168</v>
      </c>
      <c r="F41" s="17">
        <v>168</v>
      </c>
      <c r="G41" s="17">
        <v>132</v>
      </c>
      <c r="H41" s="17">
        <v>156</v>
      </c>
      <c r="I41" s="17">
        <v>108</v>
      </c>
      <c r="J41" s="17">
        <v>108</v>
      </c>
      <c r="K41" s="17">
        <v>132</v>
      </c>
      <c r="L41" s="17">
        <v>168</v>
      </c>
      <c r="M41" s="17">
        <v>168</v>
      </c>
      <c r="N41" s="17">
        <v>168</v>
      </c>
      <c r="O41" s="17">
        <v>132</v>
      </c>
      <c r="P41" s="17">
        <v>132</v>
      </c>
      <c r="Q41" s="17">
        <v>132</v>
      </c>
      <c r="R41" s="17">
        <v>156</v>
      </c>
      <c r="S41" s="17">
        <v>156</v>
      </c>
      <c r="T41" s="17">
        <v>156</v>
      </c>
      <c r="U41" s="17">
        <v>168</v>
      </c>
      <c r="V41" s="17">
        <v>168</v>
      </c>
      <c r="W41" s="17">
        <v>168</v>
      </c>
      <c r="X41" s="17">
        <v>168</v>
      </c>
      <c r="Y41" s="17">
        <v>132</v>
      </c>
      <c r="Z41" s="17">
        <v>132</v>
      </c>
      <c r="AA41" s="17">
        <v>84</v>
      </c>
      <c r="AB41" s="17">
        <v>108</v>
      </c>
      <c r="AC41" s="17">
        <v>108</v>
      </c>
      <c r="AD41" s="17">
        <v>108</v>
      </c>
      <c r="AE41" s="17">
        <v>120</v>
      </c>
      <c r="AF41" s="17">
        <v>84</v>
      </c>
      <c r="AG41" s="17">
        <v>84</v>
      </c>
      <c r="AH41" s="17">
        <v>84</v>
      </c>
      <c r="AI41" s="17">
        <v>132</v>
      </c>
      <c r="AJ41" s="17">
        <v>132</v>
      </c>
      <c r="AK41" s="17">
        <v>132</v>
      </c>
      <c r="AL41" s="17">
        <v>132</v>
      </c>
      <c r="AM41" s="17">
        <v>132</v>
      </c>
      <c r="AN41" s="17">
        <v>96</v>
      </c>
      <c r="AO41" s="15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ColWidth="14.453125" defaultRowHeight="15.75" customHeight="1"/>
  <sheetData>
    <row r="1" spans="1:13" ht="14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9" t="s">
        <v>16</v>
      </c>
    </row>
    <row r="2" spans="1:13" ht="14.5">
      <c r="A2" s="10"/>
      <c r="B2" s="10"/>
      <c r="C2" s="10"/>
      <c r="D2" s="10"/>
      <c r="E2" s="1"/>
      <c r="F2" s="2" t="s">
        <v>17</v>
      </c>
      <c r="G2" s="9" t="s">
        <v>18</v>
      </c>
      <c r="H2" s="11"/>
      <c r="I2" s="12"/>
      <c r="J2" s="13" t="s">
        <v>19</v>
      </c>
      <c r="K2" s="12"/>
      <c r="L2" s="2" t="s">
        <v>20</v>
      </c>
      <c r="M2" s="13" t="s">
        <v>21</v>
      </c>
    </row>
    <row r="3" spans="1:13" ht="14.5">
      <c r="A3" s="10"/>
      <c r="B3" s="10"/>
      <c r="C3" s="10"/>
      <c r="D3" s="10"/>
      <c r="E3" s="1"/>
      <c r="F3" s="2" t="s">
        <v>22</v>
      </c>
      <c r="G3" s="9" t="s">
        <v>18</v>
      </c>
      <c r="H3" s="11"/>
      <c r="I3" s="12"/>
      <c r="J3" s="13" t="s">
        <v>23</v>
      </c>
      <c r="K3" s="11"/>
      <c r="L3" s="11"/>
      <c r="M3" s="11"/>
    </row>
    <row r="4" spans="1:13" ht="14.5">
      <c r="A4" s="10"/>
      <c r="B4" s="10"/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</row>
    <row r="5" spans="1:13" ht="14.5">
      <c r="A5" s="1" t="s">
        <v>24</v>
      </c>
      <c r="B5" s="1" t="s">
        <v>1</v>
      </c>
      <c r="C5" s="1" t="s">
        <v>0</v>
      </c>
      <c r="D5" s="1" t="s">
        <v>25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14">
        <v>120</v>
      </c>
      <c r="L5" s="14">
        <v>500</v>
      </c>
      <c r="M5" s="13" t="s">
        <v>32</v>
      </c>
    </row>
    <row r="6" spans="1:13" ht="14.5">
      <c r="A6" s="1" t="s">
        <v>24</v>
      </c>
      <c r="B6" s="1" t="s">
        <v>1</v>
      </c>
      <c r="C6" s="1" t="s">
        <v>0</v>
      </c>
      <c r="D6" s="1" t="s">
        <v>25</v>
      </c>
      <c r="E6" s="1" t="s">
        <v>26</v>
      </c>
      <c r="F6" s="2" t="s">
        <v>27</v>
      </c>
      <c r="G6" s="2" t="s">
        <v>33</v>
      </c>
      <c r="H6" s="2" t="s">
        <v>29</v>
      </c>
      <c r="I6" s="2" t="s">
        <v>30</v>
      </c>
      <c r="J6" s="2" t="s">
        <v>31</v>
      </c>
      <c r="K6" s="14">
        <v>120</v>
      </c>
      <c r="L6" s="14">
        <v>500</v>
      </c>
      <c r="M6" s="13" t="s">
        <v>32</v>
      </c>
    </row>
    <row r="7" spans="1:13" ht="14.5">
      <c r="A7" s="1" t="s">
        <v>24</v>
      </c>
      <c r="B7" s="1" t="s">
        <v>1</v>
      </c>
      <c r="C7" s="1" t="s">
        <v>0</v>
      </c>
      <c r="D7" s="1" t="s">
        <v>34</v>
      </c>
      <c r="E7" s="1" t="s">
        <v>35</v>
      </c>
      <c r="F7" s="2" t="s">
        <v>36</v>
      </c>
      <c r="G7" s="2" t="s">
        <v>28</v>
      </c>
      <c r="H7" s="2" t="s">
        <v>37</v>
      </c>
      <c r="I7" s="2" t="s">
        <v>38</v>
      </c>
      <c r="J7" s="2" t="s">
        <v>31</v>
      </c>
      <c r="K7" s="14">
        <v>168</v>
      </c>
      <c r="L7" s="14">
        <v>400</v>
      </c>
      <c r="M7" s="13" t="s">
        <v>39</v>
      </c>
    </row>
    <row r="8" spans="1:13" ht="14.5">
      <c r="A8" s="1" t="s">
        <v>24</v>
      </c>
      <c r="B8" s="1" t="s">
        <v>40</v>
      </c>
      <c r="C8" s="7" t="s">
        <v>2</v>
      </c>
      <c r="D8" s="1" t="s">
        <v>41</v>
      </c>
      <c r="E8" s="1" t="s">
        <v>42</v>
      </c>
      <c r="F8" s="2" t="s">
        <v>43</v>
      </c>
      <c r="G8" s="2" t="s">
        <v>28</v>
      </c>
      <c r="H8" s="2" t="s">
        <v>43</v>
      </c>
      <c r="I8" s="2" t="s">
        <v>43</v>
      </c>
      <c r="J8" s="2" t="s">
        <v>44</v>
      </c>
      <c r="K8" s="14">
        <v>144</v>
      </c>
      <c r="L8" s="14">
        <v>50</v>
      </c>
      <c r="M8" s="13" t="s">
        <v>45</v>
      </c>
    </row>
    <row r="9" spans="1:13" ht="14.5">
      <c r="A9" s="1" t="s">
        <v>24</v>
      </c>
      <c r="B9" s="1" t="s">
        <v>40</v>
      </c>
      <c r="C9" s="7" t="s">
        <v>2</v>
      </c>
      <c r="D9" s="1" t="s">
        <v>46</v>
      </c>
      <c r="E9" s="1" t="s">
        <v>47</v>
      </c>
      <c r="F9" s="2" t="s">
        <v>43</v>
      </c>
      <c r="G9" s="2" t="s">
        <v>28</v>
      </c>
      <c r="H9" s="2" t="s">
        <v>43</v>
      </c>
      <c r="I9" s="2" t="s">
        <v>43</v>
      </c>
      <c r="J9" s="2" t="s">
        <v>44</v>
      </c>
      <c r="K9" s="14">
        <v>144</v>
      </c>
      <c r="L9" s="14">
        <v>48</v>
      </c>
      <c r="M9" s="13" t="s">
        <v>45</v>
      </c>
    </row>
    <row r="10" spans="1:13" ht="14.5">
      <c r="A10" s="1" t="s">
        <v>48</v>
      </c>
      <c r="B10" s="7" t="s">
        <v>2</v>
      </c>
      <c r="C10" s="1" t="s">
        <v>3</v>
      </c>
      <c r="D10" s="1" t="s">
        <v>49</v>
      </c>
      <c r="E10" s="1" t="s">
        <v>50</v>
      </c>
      <c r="F10" s="2" t="s">
        <v>51</v>
      </c>
      <c r="G10" s="2" t="s">
        <v>28</v>
      </c>
      <c r="H10" s="2" t="s">
        <v>52</v>
      </c>
      <c r="I10" s="2" t="s">
        <v>53</v>
      </c>
      <c r="J10" s="2" t="s">
        <v>54</v>
      </c>
      <c r="K10" s="14">
        <v>2.4</v>
      </c>
      <c r="L10" s="14">
        <v>50</v>
      </c>
      <c r="M10" s="13" t="s">
        <v>55</v>
      </c>
    </row>
    <row r="11" spans="1:13" ht="14.5">
      <c r="A11" s="1" t="s">
        <v>56</v>
      </c>
      <c r="B11" s="1" t="s">
        <v>3</v>
      </c>
      <c r="C11" s="1" t="s">
        <v>57</v>
      </c>
      <c r="D11" s="1" t="s">
        <v>58</v>
      </c>
      <c r="E11" s="1" t="s">
        <v>59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60</v>
      </c>
      <c r="K11" s="14">
        <v>12</v>
      </c>
      <c r="L11" s="14">
        <v>400</v>
      </c>
      <c r="M11" s="9" t="s">
        <v>61</v>
      </c>
    </row>
  </sheetData>
  <hyperlinks>
    <hyperlink ref="C8" r:id="rId1"/>
    <hyperlink ref="C9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ship_duration</vt:lpstr>
      <vt:lpstr>ship_cost_20</vt:lpstr>
      <vt:lpstr>ship_cost_40</vt:lpstr>
      <vt:lpstr>air_duration</vt:lpstr>
      <vt:lpstr>air_cost</vt:lpstr>
      <vt:lpstr>train_duration</vt:lpstr>
      <vt:lpstr>train_cost_20</vt:lpstr>
      <vt:lpstr>train_cost_40</vt:lpstr>
      <vt:lpstr>port_info</vt:lpstr>
      <vt:lpstr>country_tax</vt:lpstr>
      <vt:lpstr>truck_duration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jasonyip184</cp:lastModifiedBy>
  <dcterms:modified xsi:type="dcterms:W3CDTF">2018-03-14T16:20:18Z</dcterms:modified>
</cp:coreProperties>
</file>