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 activeTab="7"/>
  </bookViews>
  <sheets>
    <sheet name="工资" sheetId="4" r:id="rId1"/>
    <sheet name="9月考勤" sheetId="14" r:id="rId2"/>
    <sheet name="9月社保&amp;公积金、8月补缴" sheetId="2" r:id="rId3"/>
    <sheet name="9月通报" sheetId="7" r:id="rId4"/>
    <sheet name="9月通报赔偿" sheetId="16" r:id="rId5"/>
    <sheet name="9月绩效考评表" sheetId="11" r:id="rId6"/>
    <sheet name="9月新入职人员碳14费用" sheetId="18" r:id="rId7"/>
    <sheet name="2026年计薪天数" sheetId="19" r:id="rId8"/>
    <sheet name="Sheet1" sheetId="21" r:id="rId9"/>
  </sheets>
  <externalReferences>
    <externalReference r:id="rId10"/>
    <externalReference r:id="rId11"/>
    <externalReference r:id="rId12"/>
  </externalReferences>
  <definedNames>
    <definedName name="_xlnm._FilterDatabase" localSheetId="1" hidden="1">'9月考勤'!#REF!</definedName>
    <definedName name="categoryHidden7">[1]categoryHidden7!A1:A29</definedName>
    <definedName name="categoryHidden22">[2]categoryHidden22!A1:A167</definedName>
    <definedName name="_xlnm._FilterDatabase" localSheetId="3" hidden="1">'9月通报'!$A$2:$M$3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K3" authorId="0">
      <text>
        <r>
          <rPr>
            <sz val="9"/>
            <rFont val="宋体"/>
            <charset val="134"/>
          </rPr>
          <t>迟到每30分钟记录一次，可累计连续记录。每三次迟到折算事假1天，迟到照常记录。</t>
        </r>
      </text>
    </comment>
    <comment ref="M3" authorId="0">
      <text>
        <r>
          <rPr>
            <sz val="9"/>
            <rFont val="宋体"/>
            <charset val="134"/>
          </rPr>
          <t>Administrator:
旷工无全勤工资</t>
        </r>
      </text>
    </comment>
    <comment ref="N3" authorId="0">
      <text>
        <r>
          <rPr>
            <sz val="9"/>
            <rFont val="宋体"/>
            <charset val="134"/>
          </rPr>
          <t>迟到一次，员工扣5元，干部扣10元。</t>
        </r>
      </text>
    </comment>
    <comment ref="P3" authorId="0">
      <text>
        <r>
          <rPr>
            <sz val="9"/>
            <rFont val="宋体"/>
            <charset val="134"/>
          </rPr>
          <t xml:space="preserve">年休假：A、在本公司工作满12个月以上，且与公司签定了正式的劳动合同的员工，有资格享受带薪年休假。B、员工累计工作已满1年不满10年的，年休假5天；已满10年不满20年的，年休假10天；已满20年的，年休假15天；国家法定休假日、休息日不计入年休假的假期。（具体规定详见制度）以离职书面申请为准；当员工在递交书面离职申请之后提出申请年假的，均视为自动放弃年假权利。申请之前，提出申请年假的，可在休完年假后自己提出申请年假的，可休完年假之后再办理离职手续；员工在递交书面离职申请以后，自己提出申请年假的，视为自动放弃休年假权利。
</t>
        </r>
      </text>
    </comment>
    <comment ref="Q3" authorId="0">
      <text>
        <r>
          <rPr>
            <sz val="9"/>
            <rFont val="宋体"/>
            <charset val="134"/>
          </rPr>
          <t>婚假：工作一年以上者员工结婚需提前15天提报申请，按法定结婚年龄(女20周岁，男22周岁)结婚的，可享受法定3天婚假。晚婚者经同意可请婚假7天，婚假包括法定假或公休假，婚假为带薪假。
丧假：工作一年以上者员工直属亲属死亡：父母、配偶及子女丧亡可请丧假3天。兄弟、姐妹及岳父母丧亡可请丧假1天；丧假为带薪假。
产假：工作一年以上的女员工单胎顺产者，给予产假90天，其中产前休息15天，产后休息75天。难产者，增加产假15天；多胞胎生育者，每多生育一个婴儿，增加产假15天。男员工可享受7天陪产假。因公司已经将社保金发给员工本人自行交纳，产假期间员工的工资由其本人向社保机构进行申请，公司不再承担。</t>
        </r>
      </text>
    </comment>
    <comment ref="AU3" authorId="0">
      <text>
        <r>
          <rPr>
            <sz val="9"/>
            <rFont val="宋体"/>
            <charset val="134"/>
          </rPr>
          <t>LJ:
2018年6月12日起新的考勤制度：所有缺卡无论是员工还是主管一律扣除10元/次，不累计事假。</t>
        </r>
      </text>
    </comment>
    <comment ref="AY3" authorId="0">
      <text>
        <r>
          <rPr>
            <sz val="9"/>
            <rFont val="宋体"/>
            <charset val="134"/>
          </rPr>
          <t xml:space="preserve">
个人用车、工资折旧费、
个人意外保险、其他扣款事项
</t>
        </r>
      </text>
    </comment>
  </commentList>
</comments>
</file>

<file path=xl/sharedStrings.xml><?xml version="1.0" encoding="utf-8"?>
<sst xmlns="http://schemas.openxmlformats.org/spreadsheetml/2006/main" count="283" uniqueCount="137">
  <si>
    <t>9小巴依（上海）供应链管理有限公司2026年9月员工工资总表（2026.9.1-9.30）</t>
  </si>
  <si>
    <t>部门</t>
  </si>
  <si>
    <t>入职时间</t>
  </si>
  <si>
    <t>员工姓名</t>
  </si>
  <si>
    <t>岗位</t>
  </si>
  <si>
    <t>应出勤天数</t>
  </si>
  <si>
    <t>实际出勤天数</t>
  </si>
  <si>
    <t>支援门店出勤天数</t>
  </si>
  <si>
    <t>出勤率</t>
  </si>
  <si>
    <t>考勤(天数)</t>
  </si>
  <si>
    <t>通报（个数）</t>
  </si>
  <si>
    <t>工资标准</t>
  </si>
  <si>
    <t>底薪总和构成项</t>
  </si>
  <si>
    <t>底薪总和</t>
  </si>
  <si>
    <t>上班出勤工资</t>
  </si>
  <si>
    <t>金额</t>
  </si>
  <si>
    <t>应发工资</t>
  </si>
  <si>
    <t>扣款项</t>
  </si>
  <si>
    <t>实发工资</t>
  </si>
  <si>
    <t>备注</t>
  </si>
  <si>
    <t>序号</t>
  </si>
  <si>
    <t>事假1</t>
  </si>
  <si>
    <t>事假2</t>
  </si>
  <si>
    <t>缺勤</t>
  </si>
  <si>
    <t>旷工</t>
  </si>
  <si>
    <t>迟到/早退</t>
  </si>
  <si>
    <t>缺卡</t>
  </si>
  <si>
    <t>年假</t>
  </si>
  <si>
    <t>婚/丧/产假</t>
  </si>
  <si>
    <t>本月实休</t>
  </si>
  <si>
    <t>剩余调休</t>
  </si>
  <si>
    <t>口头表扬</t>
  </si>
  <si>
    <t>通报嘉奖</t>
  </si>
  <si>
    <t>记功</t>
  </si>
  <si>
    <t>记大功</t>
  </si>
  <si>
    <t>口头批评</t>
  </si>
  <si>
    <t>通报批评</t>
  </si>
  <si>
    <t>记过</t>
  </si>
  <si>
    <t>记大过</t>
  </si>
  <si>
    <t>岗位工资</t>
  </si>
  <si>
    <t>全勤工资</t>
  </si>
  <si>
    <t>社会保险补贴</t>
  </si>
  <si>
    <t>公积金补贴</t>
  </si>
  <si>
    <t>交通通讯补助</t>
  </si>
  <si>
    <t>竞业费</t>
  </si>
  <si>
    <t>洗理费</t>
  </si>
  <si>
    <t>固定加班费</t>
  </si>
  <si>
    <t>绩效考核工资</t>
  </si>
  <si>
    <t>额外绩效金</t>
  </si>
  <si>
    <t>提成</t>
  </si>
  <si>
    <t>补发</t>
  </si>
  <si>
    <t>生产超产奖励</t>
  </si>
  <si>
    <t>通报奖惩</t>
  </si>
  <si>
    <t>迟到</t>
  </si>
  <si>
    <t>缺卡/外勤</t>
  </si>
  <si>
    <t>通报赔偿</t>
  </si>
  <si>
    <t>早晚餐</t>
  </si>
  <si>
    <t>物业费</t>
  </si>
  <si>
    <t>其他扣款</t>
  </si>
  <si>
    <t>公积金</t>
  </si>
  <si>
    <t>社保</t>
  </si>
  <si>
    <t>财务挂账</t>
  </si>
  <si>
    <t>个税</t>
  </si>
  <si>
    <t>上海分公司</t>
  </si>
  <si>
    <t>2020.1.1</t>
  </si>
  <si>
    <t>张三</t>
  </si>
  <si>
    <t>总经理</t>
  </si>
  <si>
    <t>汇总</t>
  </si>
  <si>
    <t xml:space="preserve"> </t>
  </si>
  <si>
    <t xml:space="preserve">                                        </t>
  </si>
  <si>
    <t>上海团队</t>
  </si>
  <si>
    <t>姓名</t>
  </si>
  <si>
    <t>出勤动态</t>
  </si>
  <si>
    <t>星期二</t>
  </si>
  <si>
    <t>星期三</t>
  </si>
  <si>
    <t>星期四</t>
  </si>
  <si>
    <t>星期五</t>
  </si>
  <si>
    <t>星期六</t>
  </si>
  <si>
    <t>星期日</t>
  </si>
  <si>
    <t>星期一</t>
  </si>
  <si>
    <t>实际出勤</t>
  </si>
  <si>
    <t>上月累计欠休</t>
  </si>
  <si>
    <t>本月应休</t>
  </si>
  <si>
    <t>截止9.30剩余调休</t>
  </si>
  <si>
    <t>电商</t>
  </si>
  <si>
    <t>负责人</t>
  </si>
  <si>
    <t>班次</t>
  </si>
  <si>
    <t>不打卡</t>
  </si>
  <si>
    <t>田方舟：上月剩余调休0天，本月应休8天，实休7天，截止9.30剩余调休0天，年假5天</t>
  </si>
  <si>
    <t>调休1</t>
  </si>
  <si>
    <t>√</t>
  </si>
  <si>
    <r>
      <rPr>
        <b/>
        <sz val="12"/>
        <color rgb="FF000000"/>
        <rFont val="新宋体"/>
        <charset val="134"/>
      </rPr>
      <t>事假08-31 00:00到09-01 23:59 2天</t>
    </r>
    <r>
      <rPr>
        <b/>
        <sz val="12"/>
        <color rgb="FF000000"/>
        <rFont val="新宋体"/>
        <charset val="134"/>
      </rPr>
      <t xml:space="preserve">
</t>
    </r>
    <r>
      <rPr>
        <b/>
        <sz val="12"/>
        <color rgb="FF000000"/>
        <rFont val="新宋体"/>
        <charset val="134"/>
      </rPr>
      <t>(-)</t>
    </r>
  </si>
  <si>
    <r>
      <rPr>
        <b/>
        <sz val="12"/>
        <color rgb="FF000000"/>
        <rFont val="新宋体"/>
        <charset val="134"/>
      </rPr>
      <t>调休09-06 00:00到09-06 23:59 1天</t>
    </r>
    <r>
      <rPr>
        <b/>
        <sz val="12"/>
        <color rgb="FF000000"/>
        <rFont val="新宋体"/>
        <charset val="134"/>
      </rPr>
      <t xml:space="preserve">
</t>
    </r>
    <r>
      <rPr>
        <b/>
        <sz val="12"/>
        <color rgb="FF000000"/>
        <rFont val="新宋体"/>
        <charset val="134"/>
      </rPr>
      <t>(-)</t>
    </r>
  </si>
  <si>
    <r>
      <rPr>
        <b/>
        <sz val="12"/>
        <color rgb="FF000000"/>
        <rFont val="新宋体"/>
        <charset val="134"/>
      </rPr>
      <t>调休09-12 00:00到09-13 23:59 2天</t>
    </r>
    <r>
      <rPr>
        <b/>
        <sz val="12"/>
        <color rgb="FF000000"/>
        <rFont val="新宋体"/>
        <charset val="134"/>
      </rPr>
      <t xml:space="preserve">
</t>
    </r>
    <r>
      <rPr>
        <b/>
        <sz val="12"/>
        <color rgb="FF000000"/>
        <rFont val="新宋体"/>
        <charset val="134"/>
      </rPr>
      <t>(-)</t>
    </r>
  </si>
  <si>
    <r>
      <rPr>
        <b/>
        <sz val="12"/>
        <color rgb="FF000000"/>
        <rFont val="新宋体"/>
        <charset val="134"/>
      </rPr>
      <t>调休09-19 00:00到09-19 23:59 1天</t>
    </r>
    <r>
      <rPr>
        <b/>
        <sz val="12"/>
        <color rgb="FF000000"/>
        <rFont val="新宋体"/>
        <charset val="134"/>
      </rPr>
      <t xml:space="preserve">
</t>
    </r>
    <r>
      <rPr>
        <b/>
        <sz val="12"/>
        <color rgb="FF000000"/>
        <rFont val="新宋体"/>
        <charset val="134"/>
      </rPr>
      <t>(-)</t>
    </r>
  </si>
  <si>
    <r>
      <rPr>
        <b/>
        <sz val="12"/>
        <color rgb="FF000000"/>
        <rFont val="新宋体"/>
        <charset val="134"/>
      </rPr>
      <t>调休09-25 00:00到09-26 23:59 2天</t>
    </r>
    <r>
      <rPr>
        <b/>
        <sz val="12"/>
        <color rgb="FF000000"/>
        <rFont val="新宋体"/>
        <charset val="134"/>
      </rPr>
      <t xml:space="preserve">
</t>
    </r>
    <r>
      <rPr>
        <b/>
        <sz val="12"/>
        <color rgb="FF000000"/>
        <rFont val="新宋体"/>
        <charset val="134"/>
      </rPr>
      <t>(-)</t>
    </r>
  </si>
  <si>
    <r>
      <rPr>
        <sz val="12"/>
        <color rgb="FF000000"/>
        <rFont val="新宋体"/>
        <charset val="134"/>
      </rPr>
      <t>上海分公司:未打卡</t>
    </r>
    <r>
      <rPr>
        <sz val="12"/>
        <color rgb="FF000000"/>
        <rFont val="新宋体"/>
        <charset val="134"/>
      </rPr>
      <t xml:space="preserve">
</t>
    </r>
    <r>
      <rPr>
        <sz val="12"/>
        <color rgb="FF000000"/>
        <rFont val="新宋体"/>
        <charset val="134"/>
      </rPr>
      <t>(-)</t>
    </r>
  </si>
  <si>
    <t>备注：注意看折叠的表格</t>
  </si>
  <si>
    <t>上海启界源科技有限公司-员工公积金缴纳明细台账</t>
  </si>
  <si>
    <t>（2026年9月）上海启界源科技有限公司-员工社保缴纳明细台账</t>
  </si>
  <si>
    <t>户口性质</t>
  </si>
  <si>
    <t>所属部门</t>
  </si>
  <si>
    <t>个人社保账号</t>
  </si>
  <si>
    <t>缴费基数</t>
  </si>
  <si>
    <t>企业缴费-5%</t>
  </si>
  <si>
    <t>小计</t>
  </si>
  <si>
    <t>个人缴费-5%</t>
  </si>
  <si>
    <t>合计</t>
  </si>
  <si>
    <t>企业缴费</t>
  </si>
  <si>
    <t>个人缴费</t>
  </si>
  <si>
    <t>养老</t>
  </si>
  <si>
    <t>医疗（生育）</t>
  </si>
  <si>
    <t>地方附加医疗保险</t>
  </si>
  <si>
    <t>失业</t>
  </si>
  <si>
    <t>工伤</t>
  </si>
  <si>
    <t>城镇医疗</t>
  </si>
  <si>
    <t>0.2%</t>
  </si>
  <si>
    <t>城镇</t>
  </si>
  <si>
    <t>分割线</t>
  </si>
  <si>
    <t>注* 标黄人员为下月需补缴本月的人员</t>
  </si>
  <si>
    <t>求和项:通报数量</t>
  </si>
  <si>
    <t>通报类型</t>
  </si>
  <si>
    <t>通报责任人</t>
  </si>
  <si>
    <t>一级</t>
  </si>
  <si>
    <t>二级</t>
  </si>
  <si>
    <t>三级</t>
  </si>
  <si>
    <t>部门嘉奖</t>
  </si>
  <si>
    <t>总计</t>
  </si>
  <si>
    <t>次数</t>
  </si>
  <si>
    <t>通报奖惩金额</t>
  </si>
  <si>
    <t>公司</t>
  </si>
  <si>
    <t>年度绩效</t>
  </si>
  <si>
    <t>2026年9月绩效考核表</t>
  </si>
  <si>
    <t>绩效考核分数</t>
  </si>
  <si>
    <t>绩效考核系数</t>
  </si>
  <si>
    <t>截图</t>
  </si>
  <si>
    <t>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</si>
</sst>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/m/d"/>
    <numFmt numFmtId="178" formatCode="0.00_);\(0.00\)"/>
    <numFmt numFmtId="179" formatCode="0.00_ ;[Red]\-0.00\ "/>
    <numFmt numFmtId="180" formatCode="yyyy/mm/dd"/>
    <numFmt numFmtId="181" formatCode="0_ "/>
  </numFmts>
  <fonts count="59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8"/>
      <name val="微软雅黑"/>
      <charset val="134"/>
    </font>
    <font>
      <sz val="12"/>
      <color theme="1"/>
      <name val="宋体"/>
      <charset val="134"/>
      <scheme val="minor"/>
    </font>
    <font>
      <sz val="11"/>
      <color rgb="FFFE0300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b/>
      <sz val="18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9"/>
      <name val="微软雅黑"/>
      <charset val="134"/>
    </font>
    <font>
      <sz val="10"/>
      <name val="宋体"/>
      <charset val="134"/>
      <scheme val="minor"/>
    </font>
    <font>
      <sz val="10"/>
      <color rgb="FF000000"/>
      <name val="SimSun"/>
      <charset val="134"/>
    </font>
    <font>
      <sz val="8"/>
      <name val="微软雅黑"/>
      <charset val="134"/>
    </font>
    <font>
      <sz val="9"/>
      <name val="微软雅黑"/>
      <charset val="134"/>
    </font>
    <font>
      <sz val="8"/>
      <name val="宋体"/>
      <charset val="134"/>
      <scheme val="minor"/>
    </font>
    <font>
      <b/>
      <sz val="12"/>
      <color rgb="FF000000"/>
      <name val="新宋体"/>
      <charset val="134"/>
    </font>
    <font>
      <sz val="12"/>
      <color rgb="FF000000"/>
      <name val="新宋体"/>
      <charset val="134"/>
    </font>
    <font>
      <sz val="11"/>
      <color rgb="FFFF0000"/>
      <name val="宋体"/>
      <charset val="134"/>
      <scheme val="minor"/>
    </font>
    <font>
      <sz val="11"/>
      <name val="微软雅黑"/>
      <charset val="134"/>
    </font>
    <font>
      <b/>
      <sz val="12"/>
      <color indexed="8"/>
      <name val="微软雅黑"/>
      <charset val="134"/>
    </font>
    <font>
      <b/>
      <sz val="9"/>
      <color indexed="8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b/>
      <sz val="10"/>
      <color indexed="8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9"/>
      <color indexed="8"/>
      <name val="微软雅黑"/>
      <charset val="134"/>
    </font>
    <font>
      <sz val="11"/>
      <color indexed="8"/>
      <name val="微软雅黑"/>
      <charset val="134"/>
    </font>
    <font>
      <sz val="10"/>
      <color indexed="8"/>
      <name val="微软雅黑"/>
      <charset val="134"/>
    </font>
    <font>
      <b/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8"/>
      <name val="新宋体"/>
      <charset val="134"/>
    </font>
    <font>
      <sz val="10"/>
      <name val="Arial"/>
      <charset val="134"/>
    </font>
    <font>
      <sz val="9"/>
      <color indexed="8"/>
      <name val="新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C00000"/>
        <bgColor indexed="64"/>
      </patternFill>
    </fill>
    <fill>
      <patternFill patternType="solid">
        <fgColor rgb="FF579AD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6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9" borderId="23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2" borderId="26" applyNumberFormat="0" applyAlignment="0" applyProtection="0">
      <alignment vertical="center"/>
    </xf>
    <xf numFmtId="0" fontId="43" fillId="20" borderId="27" applyNumberFormat="0" applyAlignment="0" applyProtection="0">
      <alignment vertical="center"/>
    </xf>
    <xf numFmtId="0" fontId="44" fillId="20" borderId="26" applyNumberFormat="0" applyAlignment="0" applyProtection="0">
      <alignment vertical="center"/>
    </xf>
    <xf numFmtId="0" fontId="45" fillId="21" borderId="28" applyNumberFormat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7" fillId="0" borderId="30" applyNumberFormat="0" applyFill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3" fillId="48" borderId="1" applyNumberFormat="0" applyAlignment="0" applyProtection="0">
      <alignment vertical="center"/>
    </xf>
    <xf numFmtId="0" fontId="54" fillId="0" borderId="0"/>
    <xf numFmtId="40" fontId="53" fillId="48" borderId="1" applyAlignment="0" applyProtection="0">
      <alignment vertical="center"/>
    </xf>
    <xf numFmtId="40" fontId="55" fillId="0" borderId="1" applyFill="0" applyAlignment="0" applyProtection="0">
      <alignment vertical="center"/>
    </xf>
    <xf numFmtId="0" fontId="56" fillId="0" borderId="0">
      <alignment vertical="center"/>
      <protection locked="0"/>
    </xf>
    <xf numFmtId="0" fontId="56" fillId="0" borderId="0">
      <protection locked="0"/>
    </xf>
    <xf numFmtId="0" fontId="57" fillId="0" borderId="0">
      <alignment vertical="center"/>
    </xf>
  </cellStyleXfs>
  <cellXfs count="1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0" xfId="0" applyFill="1">
      <alignment vertical="center"/>
    </xf>
    <xf numFmtId="0" fontId="1" fillId="3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3" fillId="4" borderId="1" xfId="53" applyNumberFormat="1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53" applyNumberFormat="1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76" fontId="0" fillId="0" borderId="0" xfId="0" applyNumberForma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7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vertical="center" wrapText="1"/>
    </xf>
    <xf numFmtId="0" fontId="0" fillId="0" borderId="0" xfId="0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7" fillId="7" borderId="4" xfId="0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9" fontId="7" fillId="7" borderId="5" xfId="0" applyNumberFormat="1" applyFont="1" applyFill="1" applyBorder="1" applyAlignment="1">
      <alignment horizontal="center" vertical="center" wrapText="1"/>
    </xf>
    <xf numFmtId="10" fontId="9" fillId="7" borderId="4" xfId="0" applyNumberFormat="1" applyFont="1" applyFill="1" applyBorder="1" applyAlignment="1">
      <alignment horizontal="center" vertical="center" wrapText="1"/>
    </xf>
    <xf numFmtId="10" fontId="7" fillId="7" borderId="4" xfId="0" applyNumberFormat="1" applyFont="1" applyFill="1" applyBorder="1" applyAlignment="1">
      <alignment horizontal="center" vertical="center" wrapText="1"/>
    </xf>
    <xf numFmtId="49" fontId="7" fillId="7" borderId="4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7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7" borderId="4" xfId="0" applyFont="1" applyFill="1" applyBorder="1" applyAlignment="1">
      <alignment horizontal="center" vertical="center" wrapText="1"/>
    </xf>
    <xf numFmtId="176" fontId="8" fillId="7" borderId="3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8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8" fillId="7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7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7" fillId="7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8" fillId="7" borderId="0" xfId="0" applyNumberFormat="1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76" fontId="7" fillId="8" borderId="6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7" fillId="8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9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9" borderId="0" xfId="0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8" fillId="7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</xf>
    <xf numFmtId="0" fontId="11" fillId="0" borderId="7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2" fillId="1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1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0" borderId="1" xfId="0" applyFont="1" applyFill="1" applyBorder="1" applyAlignment="1" applyProtection="1">
      <alignment horizontal="center" vertical="center" wrapText="1"/>
    </xf>
    <xf numFmtId="9" fontId="13" fillId="0" borderId="1" xfId="0" applyNumberFormat="1" applyFont="1" applyFill="1" applyBorder="1" applyAlignment="1" applyProtection="1">
      <alignment horizontal="center" vertical="center" wrapText="1"/>
    </xf>
    <xf numFmtId="49" fontId="13" fillId="0" borderId="1" xfId="0" applyNumberFormat="1" applyFont="1" applyFill="1" applyBorder="1" applyAlignment="1" applyProtection="1">
      <alignment horizontal="center" vertical="center" wrapText="1"/>
    </xf>
    <xf numFmtId="0" fontId="11" fillId="0" borderId="8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7" fontId="11" fillId="0" borderId="1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4" fillId="0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5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6" fillId="0" borderId="1" xfId="0" applyFont="1" applyFill="1" applyBorder="1" applyAlignment="1" applyProtection="1">
      <alignment horizontal="center" vertical="center" wrapText="1"/>
    </xf>
    <xf numFmtId="9" fontId="16" fillId="0" borderId="1" xfId="0" applyNumberFormat="1" applyFont="1" applyFill="1" applyBorder="1" applyAlignment="1" applyProtection="1">
      <alignment horizontal="center" vertical="center" wrapText="1"/>
    </xf>
    <xf numFmtId="49" fontId="16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 shrinkToFit="1"/>
    </xf>
    <xf numFmtId="0" fontId="15" fillId="11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8" fillId="0" borderId="1" xfId="0" applyFont="1" applyFill="1" applyBorder="1" applyAlignment="1">
      <alignment vertical="center"/>
    </xf>
    <xf numFmtId="9" fontId="18" fillId="0" borderId="1" xfId="0" applyNumberFormat="1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13" fillId="13" borderId="0" xfId="0" applyFont="1" applyFill="1">
      <alignment vertical="center"/>
    </xf>
    <xf numFmtId="0" fontId="23" fillId="0" borderId="1" xfId="0" applyFont="1" applyBorder="1" applyAlignment="1">
      <alignment horizontal="center" vertical="center" wrapText="1"/>
    </xf>
    <xf numFmtId="0" fontId="24" fillId="14" borderId="9" xfId="0" applyFont="1" applyFill="1" applyBorder="1" applyAlignment="1">
      <alignment horizontal="center" vertical="center"/>
    </xf>
    <xf numFmtId="176" fontId="25" fillId="0" borderId="9" xfId="0" applyNumberFormat="1" applyFont="1" applyBorder="1" applyAlignment="1">
      <alignment horizontal="center" vertical="center"/>
    </xf>
    <xf numFmtId="49" fontId="25" fillId="0" borderId="8" xfId="0" applyNumberFormat="1" applyFont="1" applyBorder="1" applyAlignment="1">
      <alignment horizontal="center" vertical="center"/>
    </xf>
    <xf numFmtId="178" fontId="26" fillId="0" borderId="9" xfId="0" applyNumberFormat="1" applyFont="1" applyBorder="1" applyAlignment="1">
      <alignment horizontal="center" vertical="center"/>
    </xf>
    <xf numFmtId="0" fontId="25" fillId="0" borderId="10" xfId="53" applyFont="1" applyBorder="1" applyAlignment="1" applyProtection="1">
      <alignment horizontal="center" vertical="center" wrapText="1"/>
    </xf>
    <xf numFmtId="0" fontId="13" fillId="15" borderId="1" xfId="53" applyFont="1" applyFill="1" applyBorder="1" applyAlignment="1" applyProtection="1">
      <alignment horizontal="center" vertical="center" wrapText="1"/>
    </xf>
    <xf numFmtId="0" fontId="24" fillId="16" borderId="8" xfId="0" applyFont="1" applyFill="1" applyBorder="1" applyAlignment="1">
      <alignment horizontal="center" vertical="center" wrapText="1"/>
    </xf>
    <xf numFmtId="0" fontId="13" fillId="15" borderId="10" xfId="53" applyFont="1" applyFill="1" applyBorder="1" applyAlignment="1" applyProtection="1">
      <alignment horizontal="center" vertical="center" wrapText="1"/>
    </xf>
    <xf numFmtId="0" fontId="27" fillId="16" borderId="11" xfId="0" applyFont="1" applyFill="1" applyBorder="1" applyAlignment="1">
      <alignment horizontal="center" vertical="center" wrapText="1"/>
    </xf>
    <xf numFmtId="0" fontId="27" fillId="16" borderId="9" xfId="0" applyFont="1" applyFill="1" applyBorder="1" applyAlignment="1">
      <alignment horizontal="center" vertical="center" wrapText="1"/>
    </xf>
    <xf numFmtId="0" fontId="27" fillId="16" borderId="12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25" fillId="15" borderId="13" xfId="0" applyFont="1" applyFill="1" applyBorder="1" applyAlignment="1">
      <alignment horizontal="center" vertical="center" wrapText="1"/>
    </xf>
    <xf numFmtId="0" fontId="25" fillId="15" borderId="14" xfId="0" applyFont="1" applyFill="1" applyBorder="1" applyAlignment="1">
      <alignment horizontal="center" vertical="center" wrapText="1"/>
    </xf>
    <xf numFmtId="0" fontId="26" fillId="15" borderId="0" xfId="0" applyFont="1" applyFill="1" applyAlignment="1">
      <alignment horizontal="center" vertical="center" wrapText="1"/>
    </xf>
    <xf numFmtId="0" fontId="24" fillId="15" borderId="10" xfId="0" applyFont="1" applyFill="1" applyBorder="1" applyAlignment="1">
      <alignment horizontal="center" vertical="center" wrapText="1"/>
    </xf>
    <xf numFmtId="0" fontId="24" fillId="15" borderId="13" xfId="0" applyFont="1" applyFill="1" applyBorder="1" applyAlignment="1">
      <alignment horizontal="center" vertical="center" wrapText="1"/>
    </xf>
    <xf numFmtId="0" fontId="24" fillId="15" borderId="15" xfId="0" applyFont="1" applyFill="1" applyBorder="1" applyAlignment="1">
      <alignment horizontal="center" vertical="center" wrapText="1"/>
    </xf>
    <xf numFmtId="0" fontId="24" fillId="17" borderId="8" xfId="0" applyFont="1" applyFill="1" applyBorder="1" applyAlignment="1">
      <alignment horizontal="center" vertical="center" wrapText="1"/>
    </xf>
    <xf numFmtId="176" fontId="27" fillId="14" borderId="8" xfId="0" applyNumberFormat="1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18" borderId="8" xfId="0" applyFont="1" applyFill="1" applyBorder="1" applyAlignment="1">
      <alignment horizontal="center" vertical="center" wrapText="1"/>
    </xf>
    <xf numFmtId="0" fontId="25" fillId="18" borderId="9" xfId="0" applyFont="1" applyFill="1" applyBorder="1" applyAlignment="1">
      <alignment horizontal="center" vertical="center" wrapText="1"/>
    </xf>
    <xf numFmtId="176" fontId="25" fillId="14" borderId="8" xfId="53" applyNumberFormat="1" applyFont="1" applyFill="1" applyBorder="1" applyAlignment="1" applyProtection="1">
      <alignment horizontal="center" vertical="center" wrapText="1"/>
    </xf>
    <xf numFmtId="179" fontId="13" fillId="0" borderId="9" xfId="53" applyNumberFormat="1" applyFont="1" applyBorder="1" applyAlignment="1" applyProtection="1">
      <alignment horizontal="center" vertical="center" wrapText="1"/>
    </xf>
    <xf numFmtId="0" fontId="25" fillId="0" borderId="1" xfId="0" applyFont="1" applyBorder="1">
      <alignment vertical="center"/>
    </xf>
    <xf numFmtId="176" fontId="25" fillId="0" borderId="1" xfId="0" applyNumberFormat="1" applyFont="1" applyBorder="1" applyAlignment="1">
      <alignment horizontal="center" vertical="center"/>
    </xf>
    <xf numFmtId="49" fontId="25" fillId="0" borderId="9" xfId="0" applyNumberFormat="1" applyFont="1" applyBorder="1" applyAlignment="1">
      <alignment horizontal="center" vertical="center"/>
    </xf>
    <xf numFmtId="178" fontId="26" fillId="0" borderId="1" xfId="0" applyNumberFormat="1" applyFont="1" applyBorder="1" applyAlignment="1">
      <alignment horizontal="center" vertical="center"/>
    </xf>
    <xf numFmtId="0" fontId="25" fillId="0" borderId="16" xfId="53" applyFont="1" applyBorder="1" applyAlignment="1" applyProtection="1">
      <alignment horizontal="center" vertical="center" wrapText="1"/>
    </xf>
    <xf numFmtId="0" fontId="13" fillId="15" borderId="16" xfId="53" applyFont="1" applyFill="1" applyBorder="1" applyAlignment="1" applyProtection="1">
      <alignment horizontal="center" vertical="center" wrapText="1"/>
    </xf>
    <xf numFmtId="0" fontId="13" fillId="0" borderId="17" xfId="53" applyFont="1" applyBorder="1" applyAlignment="1" applyProtection="1">
      <alignment horizontal="center" vertical="center" wrapText="1"/>
    </xf>
    <xf numFmtId="0" fontId="13" fillId="0" borderId="1" xfId="53" applyFont="1" applyBorder="1" applyAlignment="1" applyProtection="1">
      <alignment horizontal="center" vertical="center" wrapText="1"/>
    </xf>
    <xf numFmtId="0" fontId="13" fillId="0" borderId="18" xfId="53" applyFont="1" applyBorder="1" applyAlignment="1" applyProtection="1">
      <alignment horizontal="center" vertical="center" wrapText="1"/>
    </xf>
    <xf numFmtId="0" fontId="3" fillId="0" borderId="19" xfId="53" applyFont="1" applyBorder="1" applyAlignment="1" applyProtection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53" applyFont="1" applyBorder="1" applyAlignment="1" applyProtection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6" fillId="15" borderId="21" xfId="0" applyFont="1" applyFill="1" applyBorder="1" applyAlignment="1">
      <alignment horizontal="center" vertical="center" wrapText="1"/>
    </xf>
    <xf numFmtId="0" fontId="24" fillId="15" borderId="21" xfId="0" applyFont="1" applyFill="1" applyBorder="1" applyAlignment="1">
      <alignment horizontal="center" vertical="center" wrapText="1"/>
    </xf>
    <xf numFmtId="0" fontId="24" fillId="15" borderId="8" xfId="0" applyFont="1" applyFill="1" applyBorder="1" applyAlignment="1">
      <alignment horizontal="center" vertical="center" wrapText="1"/>
    </xf>
    <xf numFmtId="0" fontId="13" fillId="18" borderId="8" xfId="0" applyFont="1" applyFill="1" applyBorder="1" applyAlignment="1">
      <alignment horizontal="center" vertical="center" wrapText="1"/>
    </xf>
    <xf numFmtId="176" fontId="25" fillId="18" borderId="8" xfId="0" applyNumberFormat="1" applyFont="1" applyFill="1" applyBorder="1" applyAlignment="1">
      <alignment horizontal="center" vertical="center" wrapText="1"/>
    </xf>
    <xf numFmtId="176" fontId="25" fillId="18" borderId="8" xfId="53" applyNumberFormat="1" applyFont="1" applyFill="1" applyBorder="1" applyAlignment="1" applyProtection="1">
      <alignment horizontal="center" vertical="center" wrapText="1"/>
    </xf>
    <xf numFmtId="179" fontId="13" fillId="0" borderId="7" xfId="53" applyNumberFormat="1" applyFont="1" applyBorder="1" applyAlignment="1" applyProtection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wrapText="1" shrinkToFit="1"/>
    </xf>
    <xf numFmtId="180" fontId="29" fillId="0" borderId="19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shrinkToFit="1"/>
    </xf>
    <xf numFmtId="0" fontId="30" fillId="0" borderId="1" xfId="55" applyFont="1" applyBorder="1" applyAlignment="1">
      <alignment horizontal="center" vertical="center" shrinkToFit="1"/>
    </xf>
    <xf numFmtId="176" fontId="30" fillId="0" borderId="16" xfId="55" applyNumberFormat="1" applyFont="1" applyBorder="1" applyAlignment="1">
      <alignment horizontal="center" vertical="center" shrinkToFit="1"/>
    </xf>
    <xf numFmtId="9" fontId="30" fillId="0" borderId="16" xfId="55" applyNumberFormat="1" applyFont="1" applyBorder="1" applyAlignment="1">
      <alignment horizontal="center" vertical="center" shrinkToFit="1"/>
    </xf>
    <xf numFmtId="0" fontId="30" fillId="0" borderId="16" xfId="55" applyFont="1" applyBorder="1" applyAlignment="1">
      <alignment horizontal="center" vertical="center" shrinkToFit="1"/>
    </xf>
    <xf numFmtId="0" fontId="31" fillId="0" borderId="1" xfId="55" applyFont="1" applyBorder="1" applyAlignment="1">
      <alignment horizontal="center" vertical="center" shrinkToFit="1"/>
    </xf>
    <xf numFmtId="9" fontId="30" fillId="0" borderId="1" xfId="55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shrinkToFit="1"/>
    </xf>
    <xf numFmtId="181" fontId="31" fillId="0" borderId="1" xfId="55" applyNumberFormat="1" applyFont="1" applyBorder="1" applyAlignment="1">
      <alignment horizontal="center" vertical="center" shrinkToFit="1"/>
    </xf>
    <xf numFmtId="176" fontId="32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176" fontId="22" fillId="0" borderId="1" xfId="0" applyNumberFormat="1" applyFont="1" applyBorder="1" applyAlignment="1">
      <alignment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9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vertical="center" wrapText="1" shrinkToFit="1"/>
    </xf>
    <xf numFmtId="176" fontId="22" fillId="0" borderId="0" xfId="0" applyNumberFormat="1" applyFont="1">
      <alignment vertical="center"/>
    </xf>
    <xf numFmtId="0" fontId="24" fillId="13" borderId="16" xfId="0" applyFont="1" applyFill="1" applyBorder="1" applyAlignment="1">
      <alignment horizontal="center" vertical="center"/>
    </xf>
    <xf numFmtId="0" fontId="24" fillId="13" borderId="19" xfId="0" applyFont="1" applyFill="1" applyBorder="1" applyAlignment="1">
      <alignment horizontal="center" vertical="center"/>
    </xf>
    <xf numFmtId="49" fontId="24" fillId="13" borderId="19" xfId="0" applyNumberFormat="1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>
      <alignment vertical="center"/>
    </xf>
    <xf numFmtId="176" fontId="0" fillId="0" borderId="0" xfId="0" applyNumberFormat="1">
      <alignment vertical="center"/>
    </xf>
    <xf numFmtId="0" fontId="22" fillId="0" borderId="0" xfId="0" applyFont="1" applyAlignment="1">
      <alignment horizontal="left" vertical="center" shrinkToFit="1"/>
    </xf>
    <xf numFmtId="0" fontId="21" fillId="0" borderId="0" xfId="0" applyFont="1" applyAlignment="1">
      <alignment horizontal="center" vertical="center"/>
    </xf>
    <xf numFmtId="43" fontId="0" fillId="0" borderId="0" xfId="0" applyNumberFormat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uxAccPersonNameT" xfId="49"/>
    <cellStyle name="Normal" xfId="50"/>
    <cellStyle name="periodEndBalanceOrigAmountCrT" xfId="51"/>
    <cellStyle name="periodEndBalanceOrigAmountDrD" xfId="52"/>
    <cellStyle name="常规 2" xfId="53"/>
    <cellStyle name="常规 4" xfId="54"/>
    <cellStyle name="常规_Sheet1" xfId="5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CD5B4"/>
      <color rgb="0092D050"/>
      <color rgb="00FFCC00"/>
      <color rgb="0099CCFF"/>
      <color rgb="00FABF8F"/>
      <color rgb="00579AD5"/>
      <color rgb="00CCFFFF"/>
      <color rgb="00FFCC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37</xdr:col>
      <xdr:colOff>91440</xdr:colOff>
      <xdr:row>9</xdr:row>
      <xdr:rowOff>151130</xdr:rowOff>
    </xdr:from>
    <xdr:to>
      <xdr:col>44</xdr:col>
      <xdr:colOff>441960</xdr:colOff>
      <xdr:row>16</xdr:row>
      <xdr:rowOff>55880</xdr:rowOff>
    </xdr:to>
    <xdr:pic>
      <xdr:nvPicPr>
        <xdr:cNvPr id="304838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12965" y="2595880"/>
          <a:ext cx="4796790" cy="1104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119</xdr:row>
      <xdr:rowOff>38735</xdr:rowOff>
    </xdr:from>
    <xdr:to>
      <xdr:col>23</xdr:col>
      <xdr:colOff>394335</xdr:colOff>
      <xdr:row>154</xdr:row>
      <xdr:rowOff>48895</xdr:rowOff>
    </xdr:to>
    <xdr:pic>
      <xdr:nvPicPr>
        <xdr:cNvPr id="16" name="图片 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39050" y="25222835"/>
          <a:ext cx="11506200" cy="734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50</xdr:col>
      <xdr:colOff>243205</xdr:colOff>
      <xdr:row>0</xdr:row>
      <xdr:rowOff>0</xdr:rowOff>
    </xdr:from>
    <xdr:to>
      <xdr:col>59</xdr:col>
      <xdr:colOff>144145</xdr:colOff>
      <xdr:row>20</xdr:row>
      <xdr:rowOff>80010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688260" y="0"/>
          <a:ext cx="7482840" cy="446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247015</xdr:colOff>
      <xdr:row>44</xdr:row>
      <xdr:rowOff>102235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733415" cy="7646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US\Desktop\&#26032;&#30086;&#21738;&#21714;&#23572;&#29287;&#19994;&#26377;&#38480;&#20844;&#21496;&#22312;&#32844;&#21592;&#24037;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.SC-201906301813\Downloads\&#26032;&#30086;&#21738;&#21714;&#23572;&#29287;&#19994;&#26377;&#38480;&#20844;&#21496;&#22312;&#32844;&#21592;&#24037;202005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24180;9&#26376;&#36130;&#21153;&#25346;&#36134;-&#24050;&#30830;&#3574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categoryHidden7"/>
      <sheetName val="菜品复称"/>
      <sheetName val="categoryHidden2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categoryHidden22"/>
      <sheetName val="categoryHidden39"/>
      <sheetName val="categoryHidden7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花名册"/>
      <sheetName val="202605011053000260"/>
      <sheetName val="有效数据"/>
      <sheetName val="有效精简数据"/>
      <sheetName val="通报汇总（按人员统计）"/>
      <sheetName val="通报汇总（按部门统计）"/>
      <sheetName val="赔偿费用汇总"/>
      <sheetName val="财务挂账已确认"/>
      <sheetName val="8月未完结"/>
      <sheetName val="9月未完结"/>
      <sheetName val="牧场事业部"/>
    </sheetNames>
    <sheetDataSet>
      <sheetData sheetId="0"/>
      <sheetData sheetId="1">
        <row r="1">
          <cell r="B1" t="str">
            <v>姓名</v>
          </cell>
          <cell r="C1" t="str">
            <v>一级</v>
          </cell>
          <cell r="D1" t="str">
            <v>二级</v>
          </cell>
          <cell r="E1" t="str">
            <v>三级</v>
          </cell>
          <cell r="F1" t="str">
            <v>现部门</v>
          </cell>
          <cell r="G1" t="str">
            <v>所属公司</v>
          </cell>
        </row>
        <row r="2">
          <cell r="B2" t="str">
            <v>戴秋云</v>
          </cell>
          <cell r="C2" t="str">
            <v>财务</v>
          </cell>
          <cell r="D2" t="str">
            <v>/</v>
          </cell>
          <cell r="E2" t="str">
            <v>/</v>
          </cell>
          <cell r="F2" t="str">
            <v>财务</v>
          </cell>
          <cell r="G2" t="str">
            <v>上海启界源科技有限公司</v>
          </cell>
        </row>
        <row r="3">
          <cell r="B3" t="str">
            <v>南红梅</v>
          </cell>
          <cell r="C3" t="str">
            <v>财务</v>
          </cell>
          <cell r="D3" t="str">
            <v>业务财务</v>
          </cell>
          <cell r="E3" t="str">
            <v>/</v>
          </cell>
          <cell r="F3" t="str">
            <v>财务</v>
          </cell>
          <cell r="G3" t="str">
            <v>新疆玛挪亚畜牧发展有限公司</v>
          </cell>
        </row>
        <row r="4">
          <cell r="B4" t="str">
            <v>韩霜</v>
          </cell>
          <cell r="C4" t="str">
            <v>财务</v>
          </cell>
          <cell r="D4" t="str">
            <v>业务财务</v>
          </cell>
          <cell r="E4" t="str">
            <v>/</v>
          </cell>
          <cell r="F4" t="str">
            <v>财务</v>
          </cell>
          <cell r="G4" t="str">
            <v>新疆牧至城畜牧科技有限公司</v>
          </cell>
        </row>
        <row r="5">
          <cell r="B5" t="str">
            <v>黄影</v>
          </cell>
          <cell r="C5" t="str">
            <v>财务</v>
          </cell>
          <cell r="D5" t="str">
            <v>资产</v>
          </cell>
          <cell r="E5" t="str">
            <v>/</v>
          </cell>
          <cell r="F5" t="str">
            <v>财务</v>
          </cell>
          <cell r="G5" t="str">
            <v>沙依巴克区克拉玛依西街千益食品销售经营商行</v>
          </cell>
        </row>
        <row r="6">
          <cell r="B6" t="str">
            <v>曹志浩</v>
          </cell>
          <cell r="C6" t="str">
            <v>财务</v>
          </cell>
          <cell r="D6" t="str">
            <v>项目财务</v>
          </cell>
          <cell r="E6" t="str">
            <v>/</v>
          </cell>
          <cell r="F6" t="str">
            <v>财务</v>
          </cell>
          <cell r="G6" t="str">
            <v>新疆小巴依供应链管理有限公司</v>
          </cell>
        </row>
        <row r="7">
          <cell r="B7" t="str">
            <v>李雪琴</v>
          </cell>
          <cell r="C7" t="str">
            <v>财务</v>
          </cell>
          <cell r="D7" t="str">
            <v>共享财务</v>
          </cell>
          <cell r="E7" t="str">
            <v>/</v>
          </cell>
          <cell r="F7" t="str">
            <v>财务</v>
          </cell>
          <cell r="G7" t="str">
            <v>新疆玛挪亚畜牧发展有限公司</v>
          </cell>
        </row>
        <row r="8">
          <cell r="B8" t="str">
            <v>彭毅</v>
          </cell>
          <cell r="C8" t="str">
            <v>财务</v>
          </cell>
          <cell r="D8" t="str">
            <v>共享财务</v>
          </cell>
          <cell r="E8" t="str">
            <v>/</v>
          </cell>
          <cell r="F8" t="str">
            <v>财务</v>
          </cell>
          <cell r="G8" t="str">
            <v>新疆亚伯畜牧发展有限公司</v>
          </cell>
        </row>
        <row r="9">
          <cell r="B9" t="str">
            <v>刘芳</v>
          </cell>
          <cell r="C9" t="str">
            <v>线下销售</v>
          </cell>
          <cell r="D9" t="str">
            <v>KXLD</v>
          </cell>
          <cell r="E9" t="str">
            <v>/</v>
          </cell>
          <cell r="F9" t="str">
            <v>克西路店</v>
          </cell>
          <cell r="G9" t="str">
            <v>沙依巴克区克拉玛依西街牧之羊牛羊肉销售部</v>
          </cell>
        </row>
        <row r="10">
          <cell r="B10" t="str">
            <v>张书云</v>
          </cell>
          <cell r="C10" t="str">
            <v>线下销售</v>
          </cell>
          <cell r="D10" t="str">
            <v>BJLD</v>
          </cell>
          <cell r="E10" t="str">
            <v>/</v>
          </cell>
          <cell r="F10" t="str">
            <v>北京路店</v>
          </cell>
          <cell r="G10" t="str">
            <v>高新区（新市区）北京中路佳佳牛羊肉销售部</v>
          </cell>
        </row>
        <row r="11">
          <cell r="B11" t="str">
            <v>吴红雁</v>
          </cell>
          <cell r="C11" t="str">
            <v>线下销售</v>
          </cell>
          <cell r="D11" t="str">
            <v>KXLD</v>
          </cell>
          <cell r="E11" t="str">
            <v>/</v>
          </cell>
          <cell r="F11" t="str">
            <v>克西路店</v>
          </cell>
          <cell r="G11" t="str">
            <v>沙依巴克区克拉玛依西街牧之羊牛羊肉销售部</v>
          </cell>
        </row>
        <row r="12">
          <cell r="B12" t="str">
            <v>王秀茹</v>
          </cell>
          <cell r="C12" t="str">
            <v>线下销售</v>
          </cell>
          <cell r="D12" t="str">
            <v>KXLD</v>
          </cell>
          <cell r="E12" t="str">
            <v>/</v>
          </cell>
          <cell r="F12" t="str">
            <v>克西路店</v>
          </cell>
          <cell r="G12" t="str">
            <v>沙依巴克区克拉玛依西街牧之羊牛羊肉销售部</v>
          </cell>
        </row>
        <row r="13">
          <cell r="B13" t="str">
            <v>郝颖</v>
          </cell>
          <cell r="C13" t="str">
            <v>线下销售</v>
          </cell>
          <cell r="D13" t="str">
            <v>QNLD</v>
          </cell>
          <cell r="E13" t="str">
            <v>/</v>
          </cell>
          <cell r="F13" t="str">
            <v>青年路店</v>
          </cell>
          <cell r="G13" t="str">
            <v>天山区青年路小巴依牛羊肉销售部</v>
          </cell>
        </row>
        <row r="14">
          <cell r="B14" t="str">
            <v>徐爱荣</v>
          </cell>
          <cell r="C14" t="str">
            <v>线下销售</v>
          </cell>
          <cell r="D14" t="str">
            <v>KXLD</v>
          </cell>
          <cell r="E14" t="str">
            <v>/</v>
          </cell>
          <cell r="F14" t="str">
            <v>克西路店</v>
          </cell>
          <cell r="G14" t="str">
            <v>沙依巴克区克拉玛依西街牧之羊牛羊肉销售部</v>
          </cell>
        </row>
        <row r="15">
          <cell r="B15" t="str">
            <v>张美玲</v>
          </cell>
          <cell r="C15" t="str">
            <v>线下销售</v>
          </cell>
          <cell r="D15" t="str">
            <v>KXLD</v>
          </cell>
          <cell r="E15" t="str">
            <v>/</v>
          </cell>
          <cell r="F15" t="str">
            <v>克西路店</v>
          </cell>
          <cell r="G15" t="str">
            <v>沙依巴克区克拉玛依西街牧之羊牛羊肉销售部</v>
          </cell>
        </row>
        <row r="16">
          <cell r="B16" t="str">
            <v>付粉谋</v>
          </cell>
          <cell r="C16" t="str">
            <v>线下销售</v>
          </cell>
          <cell r="D16" t="str">
            <v>KXLD</v>
          </cell>
          <cell r="E16" t="str">
            <v>/</v>
          </cell>
          <cell r="F16" t="str">
            <v>克西路店</v>
          </cell>
          <cell r="G16" t="str">
            <v>沙依巴克区克拉玛依西街牧之羊牛羊肉销售部</v>
          </cell>
        </row>
        <row r="17">
          <cell r="B17" t="str">
            <v>阿拉依得·拜克玛拉提</v>
          </cell>
          <cell r="C17" t="str">
            <v>生产</v>
          </cell>
          <cell r="D17" t="str">
            <v>供应</v>
          </cell>
          <cell r="E17" t="str">
            <v>库管</v>
          </cell>
          <cell r="F17" t="str">
            <v>供应</v>
          </cell>
        </row>
        <row r="18">
          <cell r="B18" t="str">
            <v>阿布都卡哈尔·玉苏普卡迪尔</v>
          </cell>
          <cell r="C18" t="str">
            <v>线下销售</v>
          </cell>
          <cell r="D18" t="str">
            <v>HJD</v>
          </cell>
          <cell r="E18" t="str">
            <v>/</v>
          </cell>
          <cell r="F18" t="str">
            <v>汇嘉店</v>
          </cell>
          <cell r="G18" t="str">
            <v>新疆玛挪亚畜牧发展有限公司</v>
          </cell>
        </row>
        <row r="19">
          <cell r="B19" t="str">
            <v>叶力亚尔·阿黑哈特</v>
          </cell>
          <cell r="C19" t="str">
            <v>线下销售</v>
          </cell>
          <cell r="D19" t="str">
            <v>KXLD</v>
          </cell>
          <cell r="E19" t="str">
            <v>/</v>
          </cell>
          <cell r="F19" t="str">
            <v>克西路店</v>
          </cell>
          <cell r="G19" t="str">
            <v>沙依巴克区克拉玛依西街牧之羊牛羊肉销售部</v>
          </cell>
        </row>
        <row r="20">
          <cell r="B20" t="str">
            <v>龙浩</v>
          </cell>
          <cell r="C20" t="str">
            <v>线下销售</v>
          </cell>
          <cell r="D20" t="str">
            <v>HJD</v>
          </cell>
          <cell r="E20" t="str">
            <v>/</v>
          </cell>
          <cell r="F20" t="str">
            <v>汇嘉店</v>
          </cell>
          <cell r="G20" t="str">
            <v>新疆玛挪亚畜牧发展有限公司</v>
          </cell>
        </row>
        <row r="21">
          <cell r="B21" t="str">
            <v>于勇真</v>
          </cell>
          <cell r="C21" t="str">
            <v>线下销售</v>
          </cell>
          <cell r="D21" t="str">
            <v>NHLD</v>
          </cell>
          <cell r="E21" t="str">
            <v>/</v>
          </cell>
          <cell r="F21" t="str">
            <v>南湖路店</v>
          </cell>
          <cell r="G21" t="str">
            <v>乌鲁木齐市水磨沟区南湖北路东五巷牧原真牛羊肉销售部（个体工商户）</v>
          </cell>
        </row>
        <row r="22">
          <cell r="B22" t="str">
            <v>麦尔耶姆古丽·麦麦提</v>
          </cell>
          <cell r="C22" t="str">
            <v>线下销售</v>
          </cell>
          <cell r="D22" t="str">
            <v>NHLD</v>
          </cell>
          <cell r="E22" t="str">
            <v>/</v>
          </cell>
          <cell r="F22" t="str">
            <v>南湖路店</v>
          </cell>
          <cell r="G22" t="str">
            <v>乌鲁木齐市水磨沟区南湖北路东五巷牧原真牛羊肉销售部（个体工商户）</v>
          </cell>
        </row>
        <row r="23">
          <cell r="B23" t="str">
            <v>麻青青</v>
          </cell>
          <cell r="C23" t="str">
            <v>线下销售</v>
          </cell>
          <cell r="D23" t="str">
            <v>HBLD</v>
          </cell>
          <cell r="E23" t="str">
            <v>/</v>
          </cell>
          <cell r="F23" t="str">
            <v>河北路店</v>
          </cell>
          <cell r="G23" t="str">
            <v>新市区河北东路盛旺牛羊肉销售部</v>
          </cell>
        </row>
        <row r="24">
          <cell r="B24" t="str">
            <v>艾丽菲热·阿肉甫</v>
          </cell>
          <cell r="C24" t="str">
            <v>线下销售</v>
          </cell>
          <cell r="D24" t="str">
            <v>KXLD</v>
          </cell>
          <cell r="E24" t="str">
            <v>/</v>
          </cell>
          <cell r="F24" t="str">
            <v>克西路店</v>
          </cell>
          <cell r="G24" t="str">
            <v>沙依巴克区克拉玛依西街牧之羊牛羊肉销售部</v>
          </cell>
        </row>
        <row r="25">
          <cell r="B25" t="str">
            <v>杨泳</v>
          </cell>
          <cell r="C25" t="str">
            <v>线下销售</v>
          </cell>
          <cell r="D25" t="str">
            <v>BJLD</v>
          </cell>
          <cell r="E25" t="str">
            <v>/</v>
          </cell>
          <cell r="F25" t="str">
            <v>北京路店</v>
          </cell>
          <cell r="G25" t="str">
            <v>高新区（新市区）北京中路佳佳牛羊肉销售部</v>
          </cell>
        </row>
        <row r="26">
          <cell r="B26" t="str">
            <v>刘菊红</v>
          </cell>
          <cell r="C26" t="str">
            <v>线下销售</v>
          </cell>
          <cell r="D26" t="str">
            <v>HBLD</v>
          </cell>
          <cell r="E26" t="str">
            <v>/</v>
          </cell>
          <cell r="F26" t="str">
            <v>河北路店</v>
          </cell>
          <cell r="G26" t="str">
            <v>新市区河北东路盛旺牛羊肉销售部</v>
          </cell>
        </row>
        <row r="27">
          <cell r="B27" t="str">
            <v>陈惠敏</v>
          </cell>
          <cell r="C27" t="str">
            <v>线下销售</v>
          </cell>
          <cell r="D27" t="str">
            <v>BJLD</v>
          </cell>
          <cell r="E27" t="str">
            <v>/</v>
          </cell>
          <cell r="F27" t="str">
            <v>北京路店</v>
          </cell>
          <cell r="G27" t="str">
            <v>高新区（新市区）北京中路佳佳牛羊肉销售部</v>
          </cell>
        </row>
        <row r="28">
          <cell r="B28" t="str">
            <v>库尔班江·哈西木</v>
          </cell>
          <cell r="C28" t="str">
            <v>线下销售</v>
          </cell>
          <cell r="D28" t="str">
            <v>BJLD</v>
          </cell>
          <cell r="E28" t="str">
            <v>/</v>
          </cell>
          <cell r="F28" t="str">
            <v>北京路店</v>
          </cell>
          <cell r="G28" t="str">
            <v>高新区（新市区）北京中路佳佳牛羊肉销售部</v>
          </cell>
        </row>
        <row r="29">
          <cell r="B29" t="str">
            <v>李多多</v>
          </cell>
          <cell r="C29" t="str">
            <v>线下销售</v>
          </cell>
          <cell r="D29" t="str">
            <v>/</v>
          </cell>
          <cell r="E29" t="str">
            <v>/</v>
          </cell>
          <cell r="F29" t="str">
            <v>线下销售</v>
          </cell>
          <cell r="G29" t="str">
            <v>新疆玛挪亚畜牧发展有限公司</v>
          </cell>
        </row>
        <row r="30">
          <cell r="B30" t="str">
            <v>何霞</v>
          </cell>
          <cell r="C30" t="str">
            <v>线下销售</v>
          </cell>
          <cell r="D30" t="str">
            <v>HBLD</v>
          </cell>
          <cell r="E30" t="str">
            <v>/</v>
          </cell>
          <cell r="F30" t="str">
            <v>河北路店</v>
          </cell>
          <cell r="G30" t="str">
            <v>新市区河北东路盛旺牛羊肉销售部</v>
          </cell>
        </row>
        <row r="31">
          <cell r="B31" t="str">
            <v>麦尔哈巴·艾尼瓦</v>
          </cell>
          <cell r="C31" t="str">
            <v>线下销售</v>
          </cell>
          <cell r="D31" t="str">
            <v>QNLD</v>
          </cell>
          <cell r="E31" t="str">
            <v>/</v>
          </cell>
          <cell r="F31" t="str">
            <v>青年路店</v>
          </cell>
          <cell r="G31" t="str">
            <v>天山区青年路小巴依牛羊肉销售部</v>
          </cell>
        </row>
        <row r="32">
          <cell r="B32" t="str">
            <v>沈小浪</v>
          </cell>
          <cell r="C32" t="str">
            <v>线下销售</v>
          </cell>
          <cell r="D32" t="str">
            <v>QNLD</v>
          </cell>
          <cell r="E32" t="str">
            <v>/</v>
          </cell>
          <cell r="F32" t="str">
            <v>青年路店</v>
          </cell>
          <cell r="G32" t="str">
            <v>天山区青年路小巴依牛羊肉销售部</v>
          </cell>
        </row>
        <row r="33">
          <cell r="B33" t="str">
            <v>廖辉</v>
          </cell>
          <cell r="C33" t="str">
            <v>线下销售</v>
          </cell>
          <cell r="D33" t="str">
            <v>QNLD</v>
          </cell>
          <cell r="E33" t="str">
            <v>/</v>
          </cell>
          <cell r="F33" t="str">
            <v>青年路店</v>
          </cell>
          <cell r="G33" t="str">
            <v>天山区青年路小巴依牛羊肉销售部</v>
          </cell>
        </row>
        <row r="34">
          <cell r="B34" t="str">
            <v>闫红霞</v>
          </cell>
          <cell r="C34" t="str">
            <v>线下销售</v>
          </cell>
          <cell r="D34" t="str">
            <v>QNLD</v>
          </cell>
          <cell r="E34" t="str">
            <v>/</v>
          </cell>
          <cell r="F34" t="str">
            <v>青年路店</v>
          </cell>
          <cell r="G34" t="str">
            <v>天山区青年路小巴依牛羊肉销售部</v>
          </cell>
        </row>
        <row r="35">
          <cell r="B35" t="str">
            <v>张志杰</v>
          </cell>
          <cell r="C35" t="str">
            <v>线下销售</v>
          </cell>
          <cell r="D35" t="str">
            <v>QNLD</v>
          </cell>
          <cell r="E35" t="str">
            <v>/</v>
          </cell>
          <cell r="F35" t="str">
            <v>青年路店</v>
          </cell>
          <cell r="G35" t="str">
            <v>天山区青年路小巴依牛羊肉销售部</v>
          </cell>
        </row>
        <row r="36">
          <cell r="B36" t="str">
            <v>金辉</v>
          </cell>
          <cell r="C36" t="str">
            <v>高管会</v>
          </cell>
          <cell r="D36" t="str">
            <v>/</v>
          </cell>
          <cell r="E36" t="str">
            <v>/</v>
          </cell>
          <cell r="F36" t="str">
            <v>高管会</v>
          </cell>
          <cell r="G36" t="str">
            <v>新疆哪哒尔牧业有限公司</v>
          </cell>
        </row>
        <row r="37">
          <cell r="B37" t="str">
            <v>杨浪</v>
          </cell>
          <cell r="C37" t="str">
            <v>高管会</v>
          </cell>
          <cell r="D37" t="str">
            <v>/</v>
          </cell>
          <cell r="E37" t="str">
            <v>/</v>
          </cell>
          <cell r="F37" t="str">
            <v>高管会</v>
          </cell>
          <cell r="G37" t="str">
            <v>新疆好牧畜牧发展有限公司</v>
          </cell>
        </row>
        <row r="38">
          <cell r="B38" t="str">
            <v>田建军</v>
          </cell>
          <cell r="C38" t="str">
            <v>高管会</v>
          </cell>
          <cell r="D38" t="str">
            <v>/</v>
          </cell>
          <cell r="E38" t="str">
            <v>/</v>
          </cell>
          <cell r="F38" t="str">
            <v>高管会</v>
          </cell>
          <cell r="G38" t="str">
            <v>新疆小巴依牧业有限公司</v>
          </cell>
        </row>
        <row r="39">
          <cell r="B39" t="str">
            <v>热合曼·沙吾提</v>
          </cell>
          <cell r="C39" t="str">
            <v>高管会</v>
          </cell>
          <cell r="D39" t="str">
            <v>/</v>
          </cell>
          <cell r="E39" t="str">
            <v>/</v>
          </cell>
          <cell r="F39" t="str">
            <v>高管会</v>
          </cell>
          <cell r="G39" t="str">
            <v>新疆小巴依牧业有限公司</v>
          </cell>
        </row>
        <row r="40">
          <cell r="B40" t="str">
            <v>顾红霞</v>
          </cell>
          <cell r="C40" t="str">
            <v>财务</v>
          </cell>
          <cell r="D40" t="str">
            <v>业务财务</v>
          </cell>
          <cell r="E40" t="str">
            <v>/</v>
          </cell>
          <cell r="F40" t="str">
            <v>财务</v>
          </cell>
          <cell r="G40" t="str">
            <v>新疆小巴依牧业有限公司</v>
          </cell>
        </row>
        <row r="41">
          <cell r="B41" t="str">
            <v>田新宽</v>
          </cell>
          <cell r="C41" t="str">
            <v>新兵厂</v>
          </cell>
          <cell r="D41" t="str">
            <v>/</v>
          </cell>
          <cell r="E41" t="str">
            <v>/</v>
          </cell>
          <cell r="F41" t="str">
            <v>新兵厂</v>
          </cell>
          <cell r="G41" t="str">
            <v>新疆全味爱家食品有限公司</v>
          </cell>
        </row>
        <row r="42">
          <cell r="B42" t="str">
            <v>张险峰</v>
          </cell>
          <cell r="C42" t="str">
            <v>基建工程</v>
          </cell>
          <cell r="D42" t="str">
            <v>/</v>
          </cell>
          <cell r="E42" t="str">
            <v>/</v>
          </cell>
          <cell r="F42" t="str">
            <v>基建工程</v>
          </cell>
          <cell r="G42" t="str">
            <v>新疆小巴依牧业有限公司</v>
          </cell>
        </row>
        <row r="43">
          <cell r="B43" t="str">
            <v>张健</v>
          </cell>
          <cell r="C43" t="str">
            <v>牧场事业部</v>
          </cell>
          <cell r="D43" t="str">
            <v>/</v>
          </cell>
          <cell r="E43" t="str">
            <v>/</v>
          </cell>
          <cell r="F43" t="str">
            <v>牧场事业部</v>
          </cell>
          <cell r="G43" t="str">
            <v>新疆霓百悦农产品销售有限公司</v>
          </cell>
        </row>
        <row r="44">
          <cell r="B44" t="str">
            <v>韩书荣</v>
          </cell>
          <cell r="C44" t="str">
            <v>二线业务</v>
          </cell>
          <cell r="D44" t="str">
            <v>玛园</v>
          </cell>
          <cell r="E44" t="str">
            <v>/</v>
          </cell>
          <cell r="F44" t="str">
            <v>玛园</v>
          </cell>
          <cell r="G44" t="str">
            <v>沙依巴克区奇台路以琳百货食品商行</v>
          </cell>
        </row>
        <row r="45">
          <cell r="B45" t="str">
            <v>范伊锋</v>
          </cell>
          <cell r="C45" t="str">
            <v>基建工程</v>
          </cell>
          <cell r="D45" t="str">
            <v>/</v>
          </cell>
          <cell r="E45" t="str">
            <v>/</v>
          </cell>
          <cell r="F45" t="str">
            <v>基建工程</v>
          </cell>
        </row>
        <row r="46">
          <cell r="B46" t="str">
            <v>祝兵兵</v>
          </cell>
          <cell r="C46" t="str">
            <v>牧场事业部</v>
          </cell>
          <cell r="D46" t="str">
            <v>/</v>
          </cell>
          <cell r="E46" t="str">
            <v>/</v>
          </cell>
          <cell r="F46" t="str">
            <v>牧场事业部</v>
          </cell>
          <cell r="G46" t="str">
            <v>乌鲁木齐市沙依巴克区克拉玛依西街恒祥蔬菜经营商行（个体工商户）</v>
          </cell>
        </row>
        <row r="47">
          <cell r="B47" t="str">
            <v>顾志国</v>
          </cell>
          <cell r="C47" t="str">
            <v>二线业务</v>
          </cell>
          <cell r="D47" t="str">
            <v>玛园</v>
          </cell>
          <cell r="E47" t="str">
            <v>/</v>
          </cell>
          <cell r="F47" t="str">
            <v>玛园</v>
          </cell>
        </row>
        <row r="48">
          <cell r="B48" t="str">
            <v>王菲</v>
          </cell>
          <cell r="C48" t="str">
            <v>新兵厂</v>
          </cell>
          <cell r="D48" t="str">
            <v>/</v>
          </cell>
          <cell r="E48" t="str">
            <v>/</v>
          </cell>
          <cell r="F48" t="str">
            <v>新兵厂</v>
          </cell>
          <cell r="G48" t="str">
            <v>新疆牧至城畜牧科技有限公司</v>
          </cell>
        </row>
        <row r="49">
          <cell r="B49" t="str">
            <v>蔡永柱</v>
          </cell>
          <cell r="C49" t="str">
            <v>新兵厂</v>
          </cell>
          <cell r="D49" t="str">
            <v>/</v>
          </cell>
          <cell r="E49" t="str">
            <v>/</v>
          </cell>
          <cell r="F49" t="str">
            <v>新兵厂</v>
          </cell>
          <cell r="G49" t="str">
            <v>新疆玛挪亚畜牧发展有限公司</v>
          </cell>
        </row>
        <row r="50">
          <cell r="B50" t="str">
            <v>李东梅</v>
          </cell>
          <cell r="C50" t="str">
            <v>生产</v>
          </cell>
          <cell r="D50" t="str">
            <v>生鲜加工</v>
          </cell>
          <cell r="E50" t="str">
            <v>分割组</v>
          </cell>
          <cell r="F50" t="str">
            <v>生鲜加工</v>
          </cell>
          <cell r="G50" t="str">
            <v>乌鲁木齐经济开发区（头屯河区）阿衣布里斯食品坊</v>
          </cell>
        </row>
        <row r="51">
          <cell r="B51" t="str">
            <v>努尔加玛丽·麦麦提</v>
          </cell>
          <cell r="C51" t="str">
            <v>新兵厂</v>
          </cell>
          <cell r="D51" t="str">
            <v>/</v>
          </cell>
          <cell r="E51" t="str">
            <v>/</v>
          </cell>
          <cell r="F51" t="str">
            <v>新兵厂</v>
          </cell>
          <cell r="G51" t="str">
            <v>新疆亚伯畜牧发展有限公司</v>
          </cell>
        </row>
        <row r="52">
          <cell r="B52" t="str">
            <v>李佳</v>
          </cell>
          <cell r="C52" t="str">
            <v>市场品牌</v>
          </cell>
          <cell r="D52" t="str">
            <v>/</v>
          </cell>
          <cell r="E52" t="str">
            <v>/</v>
          </cell>
          <cell r="F52" t="str">
            <v>市场品牌</v>
          </cell>
          <cell r="G52" t="str">
            <v>新疆玛挪亚畜牧发展有限公司</v>
          </cell>
        </row>
        <row r="53">
          <cell r="B53" t="str">
            <v>樊国珍</v>
          </cell>
          <cell r="C53" t="str">
            <v>综合管理</v>
          </cell>
          <cell r="D53" t="str">
            <v>行政</v>
          </cell>
          <cell r="E53" t="str">
            <v>/</v>
          </cell>
          <cell r="F53" t="str">
            <v>综合管理</v>
          </cell>
          <cell r="G53" t="str">
            <v>沙依巴克区克西街佳辉一禾营销策划工作室</v>
          </cell>
        </row>
        <row r="54">
          <cell r="B54" t="str">
            <v>冶文强</v>
          </cell>
          <cell r="C54" t="str">
            <v>市场品牌</v>
          </cell>
          <cell r="D54" t="str">
            <v>GEO</v>
          </cell>
          <cell r="E54" t="str">
            <v>/</v>
          </cell>
          <cell r="F54" t="str">
            <v>市场品牌</v>
          </cell>
          <cell r="G54" t="str">
            <v>新疆玛挪亚畜牧发展有限公司</v>
          </cell>
        </row>
        <row r="55">
          <cell r="B55" t="str">
            <v>穆再排尔·伊德日斯</v>
          </cell>
          <cell r="C55" t="str">
            <v>市场品牌</v>
          </cell>
          <cell r="D55" t="str">
            <v>GEO</v>
          </cell>
          <cell r="E55" t="str">
            <v>/</v>
          </cell>
          <cell r="F55" t="str">
            <v>市场品牌</v>
          </cell>
          <cell r="G55" t="str">
            <v>新疆玛挪亚畜牧发展有限公司</v>
          </cell>
        </row>
        <row r="56">
          <cell r="B56" t="str">
            <v>张心玥</v>
          </cell>
          <cell r="C56" t="str">
            <v>市场品牌</v>
          </cell>
          <cell r="D56" t="str">
            <v>直播</v>
          </cell>
        </row>
        <row r="56">
          <cell r="F56" t="str">
            <v>市场品牌</v>
          </cell>
          <cell r="G56" t="str">
            <v>沙依巴克区克西街佳辉一禾营销策划工作室</v>
          </cell>
        </row>
        <row r="57">
          <cell r="B57" t="str">
            <v>张雪萍</v>
          </cell>
          <cell r="C57" t="str">
            <v>上海分公司</v>
          </cell>
          <cell r="D57" t="str">
            <v>新疆电商</v>
          </cell>
          <cell r="E57" t="str">
            <v>/</v>
          </cell>
          <cell r="F57" t="str">
            <v>新疆电商</v>
          </cell>
          <cell r="G57" t="str">
            <v>新疆小巴依供应链管理有限公司</v>
          </cell>
        </row>
        <row r="58">
          <cell r="B58" t="str">
            <v>杨家丽</v>
          </cell>
          <cell r="C58" t="str">
            <v>上海分公司</v>
          </cell>
          <cell r="D58" t="str">
            <v>新疆电商</v>
          </cell>
          <cell r="E58" t="str">
            <v>/</v>
          </cell>
          <cell r="F58" t="str">
            <v>新疆电商</v>
          </cell>
          <cell r="G58" t="str">
            <v>新疆小巴依供应链管理有限公司</v>
          </cell>
        </row>
        <row r="59">
          <cell r="B59" t="str">
            <v>杨凤玲</v>
          </cell>
          <cell r="C59" t="str">
            <v>上海分公司</v>
          </cell>
          <cell r="D59" t="str">
            <v>私域</v>
          </cell>
          <cell r="E59" t="str">
            <v>/</v>
          </cell>
          <cell r="F59" t="str">
            <v>私域</v>
          </cell>
          <cell r="G59" t="str">
            <v>新疆亚伯畜牧发展有限公司</v>
          </cell>
        </row>
        <row r="60">
          <cell r="B60" t="str">
            <v>郝晓娟</v>
          </cell>
          <cell r="C60" t="str">
            <v>上海分公司</v>
          </cell>
          <cell r="D60" t="str">
            <v>新疆电商</v>
          </cell>
          <cell r="E60" t="str">
            <v>/</v>
          </cell>
          <cell r="F60" t="str">
            <v>新疆电商</v>
          </cell>
          <cell r="G60" t="str">
            <v>新疆小巴依供应链管理有限公司</v>
          </cell>
        </row>
        <row r="61">
          <cell r="B61" t="str">
            <v>李巧玉</v>
          </cell>
          <cell r="C61" t="str">
            <v>上海分公司</v>
          </cell>
          <cell r="D61" t="str">
            <v>私域</v>
          </cell>
          <cell r="E61" t="str">
            <v>/</v>
          </cell>
          <cell r="F61" t="str">
            <v>私域</v>
          </cell>
          <cell r="G61" t="str">
            <v>新疆小巴依供应链管理有限公司</v>
          </cell>
        </row>
        <row r="62">
          <cell r="B62" t="str">
            <v>王小会</v>
          </cell>
          <cell r="C62" t="str">
            <v>上海分公司</v>
          </cell>
          <cell r="D62" t="str">
            <v>新疆电商</v>
          </cell>
          <cell r="E62" t="str">
            <v>/</v>
          </cell>
          <cell r="F62" t="str">
            <v>新疆电商</v>
          </cell>
          <cell r="G62" t="str">
            <v>新疆小巴依供应链管理有限公司</v>
          </cell>
        </row>
        <row r="63">
          <cell r="B63" t="str">
            <v>董燕娜</v>
          </cell>
          <cell r="C63" t="str">
            <v>上海分公司</v>
          </cell>
          <cell r="D63" t="str">
            <v>新疆电商</v>
          </cell>
          <cell r="E63" t="str">
            <v>/</v>
          </cell>
          <cell r="F63" t="str">
            <v>新疆电商</v>
          </cell>
          <cell r="G63" t="str">
            <v>新疆玛挪亚畜牧发展有限公司</v>
          </cell>
        </row>
        <row r="64">
          <cell r="B64" t="str">
            <v>龙岚</v>
          </cell>
          <cell r="C64" t="str">
            <v>上海分公司</v>
          </cell>
          <cell r="D64" t="str">
            <v>新疆电商</v>
          </cell>
          <cell r="E64" t="str">
            <v>/</v>
          </cell>
          <cell r="F64" t="str">
            <v>新疆电商</v>
          </cell>
          <cell r="G64" t="str">
            <v>新疆玛挪亚畜牧发展有限公司</v>
          </cell>
        </row>
        <row r="65">
          <cell r="B65" t="str">
            <v>史雅菲</v>
          </cell>
          <cell r="C65" t="str">
            <v>物流配送</v>
          </cell>
          <cell r="D65" t="str">
            <v>/</v>
          </cell>
          <cell r="E65" t="str">
            <v>/</v>
          </cell>
          <cell r="F65" t="str">
            <v>物流配送</v>
          </cell>
          <cell r="G65" t="str">
            <v>沙依巴克区克拉玛依西街万嘉乐食品销售经营商行</v>
          </cell>
        </row>
        <row r="66">
          <cell r="B66" t="str">
            <v>郑飞朋</v>
          </cell>
          <cell r="C66" t="str">
            <v>二线业务</v>
          </cell>
          <cell r="D66" t="str">
            <v>哪餐</v>
          </cell>
          <cell r="E66" t="str">
            <v>前厅</v>
          </cell>
          <cell r="F66" t="str">
            <v>哪餐</v>
          </cell>
          <cell r="G66" t="str">
            <v>乌鲁木齐经济开发区（头屯河区）哪哒尔烤美食坊</v>
          </cell>
        </row>
        <row r="67">
          <cell r="B67" t="str">
            <v>葛继英</v>
          </cell>
          <cell r="C67" t="str">
            <v>二线业务</v>
          </cell>
          <cell r="D67" t="str">
            <v>哪餐</v>
          </cell>
          <cell r="E67" t="str">
            <v>前厅</v>
          </cell>
          <cell r="F67" t="str">
            <v>哪餐</v>
          </cell>
          <cell r="G67" t="str">
            <v>乌鲁木齐经济开发区（头屯河区）哪哒尔烤美食坊</v>
          </cell>
        </row>
        <row r="68">
          <cell r="B68" t="str">
            <v>张龙</v>
          </cell>
          <cell r="C68" t="str">
            <v>二线业务</v>
          </cell>
          <cell r="D68" t="str">
            <v>哪餐</v>
          </cell>
          <cell r="E68" t="str">
            <v>后厨</v>
          </cell>
          <cell r="F68" t="str">
            <v>哪餐</v>
          </cell>
          <cell r="G68" t="str">
            <v>乌鲁木齐经济开发区（头屯河区）哪哒尔烤美食坊</v>
          </cell>
        </row>
        <row r="69">
          <cell r="B69" t="str">
            <v>陈俊芳</v>
          </cell>
          <cell r="C69" t="str">
            <v>二线业务</v>
          </cell>
          <cell r="D69" t="str">
            <v>哪餐</v>
          </cell>
          <cell r="E69" t="str">
            <v>后厨</v>
          </cell>
          <cell r="F69" t="str">
            <v>哪餐</v>
          </cell>
          <cell r="G69" t="str">
            <v>乌鲁木齐经济开发区（头屯河区）哪哒尔烤美食坊</v>
          </cell>
        </row>
        <row r="70">
          <cell r="B70" t="str">
            <v>麦麦提托合提·艾孜孜</v>
          </cell>
          <cell r="C70" t="str">
            <v>二线业务</v>
          </cell>
          <cell r="D70" t="str">
            <v>哪餐</v>
          </cell>
          <cell r="E70" t="str">
            <v>后厨</v>
          </cell>
          <cell r="F70" t="str">
            <v>哪餐</v>
          </cell>
          <cell r="G70" t="str">
            <v>乌鲁木齐经济开发区（头屯河区）哪哒尔烤美食坊</v>
          </cell>
        </row>
        <row r="71">
          <cell r="B71" t="str">
            <v>艾海拜尔·伊力哈木</v>
          </cell>
          <cell r="C71" t="str">
            <v>二线业务</v>
          </cell>
          <cell r="D71" t="str">
            <v>哪餐</v>
          </cell>
          <cell r="E71" t="str">
            <v>后厨</v>
          </cell>
          <cell r="F71" t="str">
            <v>哪餐</v>
          </cell>
          <cell r="G71" t="str">
            <v>乌鲁木齐经济开发区（头屯河区）哪哒尔烤美食坊</v>
          </cell>
        </row>
        <row r="72">
          <cell r="B72" t="str">
            <v>阿卜杜拉·麦麦提</v>
          </cell>
          <cell r="C72" t="str">
            <v>二线业务</v>
          </cell>
          <cell r="D72" t="str">
            <v>玛园</v>
          </cell>
          <cell r="E72" t="str">
            <v>/</v>
          </cell>
          <cell r="F72" t="str">
            <v>玛园</v>
          </cell>
          <cell r="G72" t="str">
            <v>乌鲁木齐经济开发区（头屯河区）哪哒尔烤美食坊</v>
          </cell>
        </row>
        <row r="73">
          <cell r="B73" t="str">
            <v>彭军辉</v>
          </cell>
          <cell r="C73" t="str">
            <v>二线业务</v>
          </cell>
          <cell r="D73" t="str">
            <v>哪餐</v>
          </cell>
          <cell r="E73" t="str">
            <v>/</v>
          </cell>
          <cell r="F73" t="str">
            <v>哪餐</v>
          </cell>
          <cell r="G73" t="str">
            <v>乌鲁木齐经济开发区（头屯河区）哪哒尔烤美食坊</v>
          </cell>
        </row>
        <row r="74">
          <cell r="B74" t="str">
            <v>张璟</v>
          </cell>
          <cell r="C74" t="str">
            <v>二线业务</v>
          </cell>
          <cell r="D74" t="str">
            <v>哪餐</v>
          </cell>
          <cell r="E74" t="str">
            <v>前厅</v>
          </cell>
          <cell r="F74" t="str">
            <v>哪餐</v>
          </cell>
          <cell r="G74" t="str">
            <v>乌鲁木齐经济开发区（头屯河区）哪哒尔烤美食坊</v>
          </cell>
        </row>
        <row r="75">
          <cell r="B75" t="str">
            <v>朱二坡</v>
          </cell>
          <cell r="C75" t="str">
            <v>二线业务</v>
          </cell>
          <cell r="D75" t="str">
            <v>哪餐</v>
          </cell>
          <cell r="E75" t="str">
            <v>前厅</v>
          </cell>
          <cell r="F75" t="str">
            <v>哪餐</v>
          </cell>
          <cell r="G75" t="str">
            <v>乌鲁木齐经济开发区（头屯河区）哪哒尔烤美食坊</v>
          </cell>
        </row>
        <row r="76">
          <cell r="B76" t="str">
            <v>蒙香荣</v>
          </cell>
          <cell r="C76" t="str">
            <v>二线业务</v>
          </cell>
          <cell r="D76" t="str">
            <v>哪餐</v>
          </cell>
          <cell r="E76" t="str">
            <v>后厨</v>
          </cell>
          <cell r="F76" t="str">
            <v>哪餐</v>
          </cell>
          <cell r="G76" t="str">
            <v>乌鲁木齐经济开发区（头屯河区）哪哒尔烤美食坊</v>
          </cell>
        </row>
        <row r="77">
          <cell r="B77" t="str">
            <v>方颖波</v>
          </cell>
          <cell r="C77" t="str">
            <v>二线业务</v>
          </cell>
          <cell r="D77" t="str">
            <v>哪餐</v>
          </cell>
          <cell r="E77" t="str">
            <v>后厨</v>
          </cell>
          <cell r="F77" t="str">
            <v>哪餐</v>
          </cell>
          <cell r="G77" t="str">
            <v>乌鲁木齐经济开发区（头屯河区）哪哒尔烤美食坊</v>
          </cell>
        </row>
        <row r="78">
          <cell r="B78" t="str">
            <v>徐建勋</v>
          </cell>
          <cell r="C78" t="str">
            <v>二线业务</v>
          </cell>
          <cell r="D78" t="str">
            <v>渠道</v>
          </cell>
          <cell r="E78" t="str">
            <v>/</v>
          </cell>
          <cell r="F78" t="str">
            <v>渠道</v>
          </cell>
          <cell r="G78" t="str">
            <v>新疆亚伯畜牧发展有限公司</v>
          </cell>
        </row>
        <row r="79">
          <cell r="B79" t="str">
            <v>王宝路</v>
          </cell>
          <cell r="C79" t="str">
            <v>二线业务</v>
          </cell>
          <cell r="D79" t="str">
            <v>渠道</v>
          </cell>
          <cell r="E79" t="str">
            <v>/</v>
          </cell>
          <cell r="F79" t="str">
            <v>渠道</v>
          </cell>
          <cell r="G79" t="str">
            <v>新疆亚伯畜牧发展有限公司</v>
          </cell>
        </row>
        <row r="80">
          <cell r="B80" t="str">
            <v>艾散江·阿卜杜克热木</v>
          </cell>
          <cell r="C80" t="str">
            <v>二线业务</v>
          </cell>
          <cell r="D80" t="str">
            <v>渠道</v>
          </cell>
          <cell r="E80" t="str">
            <v>/</v>
          </cell>
          <cell r="F80" t="str">
            <v>渠道</v>
          </cell>
          <cell r="G80" t="str">
            <v>新疆小巴依供应链管理有限公司</v>
          </cell>
        </row>
        <row r="81">
          <cell r="B81" t="str">
            <v>田自轩</v>
          </cell>
          <cell r="C81" t="str">
            <v>二线业务</v>
          </cell>
          <cell r="D81" t="str">
            <v>渠道</v>
          </cell>
          <cell r="E81" t="str">
            <v>/</v>
          </cell>
          <cell r="F81" t="str">
            <v>渠道</v>
          </cell>
          <cell r="G81" t="str">
            <v>新疆亚伯畜牧发展有限公司</v>
          </cell>
        </row>
        <row r="82">
          <cell r="B82" t="str">
            <v>王丹丹</v>
          </cell>
          <cell r="C82" t="str">
            <v>二线业务</v>
          </cell>
          <cell r="D82" t="str">
            <v>渠道</v>
          </cell>
          <cell r="E82" t="str">
            <v>/</v>
          </cell>
          <cell r="F82" t="str">
            <v>渠道</v>
          </cell>
          <cell r="G82" t="str">
            <v>沙依巴克区克拉玛依西街牧之羊牛羊肉销售部</v>
          </cell>
        </row>
        <row r="83">
          <cell r="B83" t="str">
            <v>张伟</v>
          </cell>
          <cell r="C83" t="str">
            <v>综合管理</v>
          </cell>
          <cell r="D83" t="str">
            <v>人资</v>
          </cell>
          <cell r="E83" t="str">
            <v>/</v>
          </cell>
          <cell r="F83" t="str">
            <v>人资</v>
          </cell>
          <cell r="G83" t="str">
            <v>新疆好牧畜牧发展有限公司</v>
          </cell>
        </row>
        <row r="84">
          <cell r="B84" t="str">
            <v>聂亚楠</v>
          </cell>
          <cell r="C84" t="str">
            <v>综合管理</v>
          </cell>
          <cell r="D84" t="str">
            <v>人资</v>
          </cell>
          <cell r="E84" t="str">
            <v>/</v>
          </cell>
          <cell r="F84" t="str">
            <v>人资</v>
          </cell>
          <cell r="G84" t="str">
            <v>新疆玛挪亚畜牧发展有限公司</v>
          </cell>
        </row>
        <row r="85">
          <cell r="B85" t="str">
            <v>任大卫</v>
          </cell>
          <cell r="C85" t="str">
            <v>综合管理</v>
          </cell>
          <cell r="D85" t="str">
            <v>人资</v>
          </cell>
          <cell r="E85" t="str">
            <v>/</v>
          </cell>
          <cell r="F85" t="str">
            <v>人资</v>
          </cell>
          <cell r="G85" t="str">
            <v>新疆亚伯畜牧发展有限公司</v>
          </cell>
        </row>
        <row r="86">
          <cell r="B86" t="str">
            <v>刘盼盼</v>
          </cell>
          <cell r="C86" t="str">
            <v>综合管理</v>
          </cell>
          <cell r="D86" t="str">
            <v>人资</v>
          </cell>
          <cell r="E86" t="str">
            <v>/</v>
          </cell>
          <cell r="F86" t="str">
            <v>人资</v>
          </cell>
          <cell r="G86" t="str">
            <v>新疆玛挪亚畜牧发展有限公司</v>
          </cell>
        </row>
        <row r="87">
          <cell r="B87" t="str">
            <v>彭晓辉</v>
          </cell>
          <cell r="C87" t="str">
            <v>综合管理</v>
          </cell>
          <cell r="D87" t="str">
            <v>人资</v>
          </cell>
          <cell r="E87" t="str">
            <v>/</v>
          </cell>
          <cell r="F87" t="str">
            <v>人资</v>
          </cell>
          <cell r="G87" t="str">
            <v>沙依巴克区克拉玛依西街万嘉乐食品销售经营商行</v>
          </cell>
        </row>
        <row r="88">
          <cell r="B88" t="str">
            <v>田方舟</v>
          </cell>
          <cell r="C88" t="str">
            <v>上海分公司</v>
          </cell>
          <cell r="D88" t="str">
            <v>/</v>
          </cell>
          <cell r="E88" t="str">
            <v>/</v>
          </cell>
          <cell r="F88" t="str">
            <v>上海分公司</v>
          </cell>
          <cell r="G88" t="str">
            <v>小巴依（上海）供应链管理有限公司</v>
          </cell>
        </row>
        <row r="89">
          <cell r="B89" t="str">
            <v>陈彪</v>
          </cell>
          <cell r="C89" t="str">
            <v>上海分公司</v>
          </cell>
          <cell r="D89" t="str">
            <v>上海电商</v>
          </cell>
          <cell r="E89" t="str">
            <v>/</v>
          </cell>
          <cell r="F89" t="str">
            <v>上海电商</v>
          </cell>
          <cell r="G89" t="str">
            <v>上海启界源科技有限公司</v>
          </cell>
        </row>
        <row r="90">
          <cell r="B90" t="str">
            <v>毛依俊</v>
          </cell>
          <cell r="C90" t="str">
            <v>上海分公司</v>
          </cell>
          <cell r="D90" t="str">
            <v>上海电商</v>
          </cell>
          <cell r="E90" t="str">
            <v>/</v>
          </cell>
          <cell r="F90" t="str">
            <v>上海电商</v>
          </cell>
          <cell r="G90" t="str">
            <v>小巴依（上海）供应链管理有限公司</v>
          </cell>
        </row>
        <row r="91">
          <cell r="B91" t="str">
            <v>吴丽梅</v>
          </cell>
          <cell r="C91" t="str">
            <v>生产</v>
          </cell>
          <cell r="D91" t="str">
            <v>/</v>
          </cell>
          <cell r="E91" t="str">
            <v>/</v>
          </cell>
          <cell r="F91" t="str">
            <v>生产</v>
          </cell>
          <cell r="G91" t="str">
            <v>新疆巴唯食品有限公司</v>
          </cell>
        </row>
        <row r="92">
          <cell r="B92" t="str">
            <v>阿依姆古丽·毛拉</v>
          </cell>
          <cell r="C92" t="str">
            <v>生产</v>
          </cell>
          <cell r="D92" t="str">
            <v>熟食</v>
          </cell>
          <cell r="E92" t="str">
            <v>/</v>
          </cell>
          <cell r="F92" t="str">
            <v>熟食</v>
          </cell>
          <cell r="G92" t="str">
            <v>新疆小巴依供应链管理有限公司</v>
          </cell>
        </row>
        <row r="93">
          <cell r="B93" t="str">
            <v>木合麦提艾力·阿卜杜热合曼</v>
          </cell>
          <cell r="C93" t="str">
            <v>生产</v>
          </cell>
          <cell r="D93" t="str">
            <v>生鲜加工</v>
          </cell>
          <cell r="E93" t="str">
            <v>分称真空组</v>
          </cell>
          <cell r="F93" t="str">
            <v>生鲜加工</v>
          </cell>
          <cell r="G93" t="str">
            <v>沙依巴克区克拉玛依西街嘉盛农产品经营部</v>
          </cell>
        </row>
        <row r="94">
          <cell r="B94" t="str">
            <v>努尔兰江·巴拉提</v>
          </cell>
          <cell r="C94" t="str">
            <v>生产</v>
          </cell>
          <cell r="D94" t="str">
            <v>熟食</v>
          </cell>
          <cell r="E94" t="str">
            <v>/</v>
          </cell>
          <cell r="F94" t="str">
            <v>熟食</v>
          </cell>
          <cell r="G94" t="str">
            <v>新疆巴唯食品有限公司</v>
          </cell>
        </row>
        <row r="95">
          <cell r="B95" t="str">
            <v>迪丽努尔·阿卜杜威力</v>
          </cell>
          <cell r="C95" t="str">
            <v>生产</v>
          </cell>
          <cell r="D95" t="str">
            <v>熟食</v>
          </cell>
          <cell r="E95" t="str">
            <v>/</v>
          </cell>
          <cell r="F95" t="str">
            <v>熟食</v>
          </cell>
          <cell r="G95" t="str">
            <v>新疆巴唯食品有限公司</v>
          </cell>
        </row>
        <row r="96">
          <cell r="B96" t="str">
            <v>阿卜力克木·阿卜力孜</v>
          </cell>
          <cell r="C96" t="str">
            <v>二线业务</v>
          </cell>
          <cell r="D96" t="str">
            <v>哪餐</v>
          </cell>
          <cell r="E96" t="str">
            <v>后厨</v>
          </cell>
          <cell r="F96" t="str">
            <v>哪餐</v>
          </cell>
          <cell r="G96" t="str">
            <v>乌鲁木齐经济开发区（头屯河区）哪哒尔烤美食坊</v>
          </cell>
        </row>
        <row r="97">
          <cell r="B97" t="str">
            <v>努尔加玛丽·图尔荪麦麦提</v>
          </cell>
          <cell r="C97" t="str">
            <v>生产</v>
          </cell>
          <cell r="D97" t="str">
            <v>熟食</v>
          </cell>
          <cell r="E97" t="str">
            <v>/</v>
          </cell>
          <cell r="F97" t="str">
            <v>熟食</v>
          </cell>
          <cell r="G97" t="str">
            <v>新疆巴唯食品有限公司</v>
          </cell>
        </row>
        <row r="98">
          <cell r="B98" t="str">
            <v>徐辉</v>
          </cell>
          <cell r="C98" t="str">
            <v>生产</v>
          </cell>
          <cell r="D98" t="str">
            <v>生鲜加工</v>
          </cell>
          <cell r="E98" t="str">
            <v>/</v>
          </cell>
          <cell r="F98" t="str">
            <v>生鲜加工</v>
          </cell>
          <cell r="G98" t="str">
            <v>新疆牧西食品有限公司</v>
          </cell>
        </row>
        <row r="99">
          <cell r="B99" t="str">
            <v>古丽其柯热木·艾热提</v>
          </cell>
          <cell r="C99" t="str">
            <v>生产</v>
          </cell>
          <cell r="D99" t="str">
            <v>熟食</v>
          </cell>
          <cell r="E99" t="str">
            <v>/</v>
          </cell>
          <cell r="F99" t="str">
            <v>熟食</v>
          </cell>
          <cell r="G99" t="str">
            <v>新疆小巴依供应链管理有限公司</v>
          </cell>
        </row>
        <row r="100">
          <cell r="B100" t="str">
            <v>肉孜·买海提</v>
          </cell>
          <cell r="C100" t="str">
            <v>生产</v>
          </cell>
          <cell r="D100" t="str">
            <v>生鲜加工</v>
          </cell>
          <cell r="E100" t="str">
            <v>分割组</v>
          </cell>
          <cell r="F100" t="str">
            <v>生鲜加工</v>
          </cell>
          <cell r="G100" t="str">
            <v>新疆牧西食品有限公司</v>
          </cell>
        </row>
        <row r="101">
          <cell r="B101" t="str">
            <v>麦麦提尼亚孜·热合曼</v>
          </cell>
          <cell r="C101" t="str">
            <v>生产</v>
          </cell>
          <cell r="D101" t="str">
            <v>供应</v>
          </cell>
          <cell r="E101" t="str">
            <v>接发</v>
          </cell>
          <cell r="F101" t="str">
            <v>供应</v>
          </cell>
          <cell r="G101" t="str">
            <v>新疆牧西食品有限公司</v>
          </cell>
        </row>
        <row r="102">
          <cell r="B102" t="str">
            <v>阿卜杜拉·努热吉</v>
          </cell>
          <cell r="C102" t="str">
            <v>生产</v>
          </cell>
          <cell r="D102" t="str">
            <v>供应</v>
          </cell>
          <cell r="E102" t="str">
            <v>接发</v>
          </cell>
          <cell r="F102" t="str">
            <v>供应</v>
          </cell>
          <cell r="G102" t="str">
            <v>新疆小巴依供应链管理有限公司</v>
          </cell>
        </row>
        <row r="103">
          <cell r="B103" t="str">
            <v>阿布都喀哈尔·亚孙</v>
          </cell>
          <cell r="C103" t="str">
            <v>生产</v>
          </cell>
          <cell r="D103" t="str">
            <v>供应</v>
          </cell>
          <cell r="E103" t="str">
            <v>接发</v>
          </cell>
          <cell r="F103" t="str">
            <v>供应</v>
          </cell>
          <cell r="G103" t="str">
            <v>新疆亚伯畜牧发展有限公司</v>
          </cell>
        </row>
        <row r="104">
          <cell r="B104" t="str">
            <v>阿卜杜库杜斯·阿迪力</v>
          </cell>
          <cell r="C104" t="str">
            <v>生产</v>
          </cell>
          <cell r="D104" t="str">
            <v>供应</v>
          </cell>
          <cell r="E104" t="str">
            <v>接发</v>
          </cell>
          <cell r="F104" t="str">
            <v>供应</v>
          </cell>
          <cell r="G104" t="str">
            <v>新疆亚伯畜牧发展有限公司</v>
          </cell>
        </row>
        <row r="105">
          <cell r="B105" t="str">
            <v>亚森·亚库甫</v>
          </cell>
          <cell r="C105" t="str">
            <v>生产</v>
          </cell>
          <cell r="D105" t="str">
            <v>生鲜加工</v>
          </cell>
          <cell r="E105" t="str">
            <v>分割组</v>
          </cell>
          <cell r="F105" t="str">
            <v>生鲜加工</v>
          </cell>
          <cell r="G105" t="str">
            <v>乌鲁木齐经济开发区（头屯河区）阿衣布里斯食品坊</v>
          </cell>
        </row>
        <row r="106">
          <cell r="B106" t="str">
            <v>麦麦提艾则孜·艾木都拉</v>
          </cell>
          <cell r="C106" t="str">
            <v>生产</v>
          </cell>
          <cell r="D106" t="str">
            <v>供应</v>
          </cell>
          <cell r="E106" t="str">
            <v>成品库</v>
          </cell>
          <cell r="F106" t="str">
            <v>供应</v>
          </cell>
          <cell r="G106" t="str">
            <v>新疆牧西食品有限公司</v>
          </cell>
        </row>
        <row r="107">
          <cell r="B107" t="str">
            <v>麦麦提力·苏力坦</v>
          </cell>
          <cell r="C107" t="str">
            <v>生产</v>
          </cell>
          <cell r="D107" t="str">
            <v>供应</v>
          </cell>
          <cell r="E107" t="str">
            <v>成品库</v>
          </cell>
          <cell r="F107" t="str">
            <v>供应</v>
          </cell>
          <cell r="G107" t="str">
            <v>新疆牧西食品有限公司</v>
          </cell>
        </row>
        <row r="108">
          <cell r="B108" t="str">
            <v>阿卜杜萨拉木·阿卜力孜</v>
          </cell>
          <cell r="C108" t="str">
            <v>新兵厂</v>
          </cell>
          <cell r="D108" t="str">
            <v>/</v>
          </cell>
          <cell r="E108" t="str">
            <v>/</v>
          </cell>
          <cell r="F108" t="str">
            <v>新兵厂</v>
          </cell>
          <cell r="G108" t="str">
            <v>新疆牧西食品有限公司</v>
          </cell>
        </row>
        <row r="109">
          <cell r="B109" t="str">
            <v>阿力木·阿卜杜麦提</v>
          </cell>
          <cell r="C109" t="str">
            <v>生产</v>
          </cell>
          <cell r="D109" t="str">
            <v>供应</v>
          </cell>
          <cell r="E109" t="str">
            <v>行政库</v>
          </cell>
          <cell r="F109" t="str">
            <v>供应</v>
          </cell>
          <cell r="G109" t="str">
            <v>新疆牧西食品有限公司</v>
          </cell>
        </row>
        <row r="110">
          <cell r="B110" t="str">
            <v>依力哈木·吐尔逊</v>
          </cell>
          <cell r="C110" t="str">
            <v>生产</v>
          </cell>
          <cell r="D110" t="str">
            <v>供应</v>
          </cell>
          <cell r="E110" t="str">
            <v>行政库</v>
          </cell>
          <cell r="F110" t="str">
            <v>供应</v>
          </cell>
          <cell r="G110" t="str">
            <v>新疆牧西食品有限公司</v>
          </cell>
        </row>
        <row r="111">
          <cell r="B111" t="str">
            <v>祖丽米热·阿布拉</v>
          </cell>
          <cell r="C111" t="str">
            <v>生产</v>
          </cell>
          <cell r="D111" t="str">
            <v>供应</v>
          </cell>
          <cell r="E111" t="str">
            <v>统计</v>
          </cell>
          <cell r="F111" t="str">
            <v>供应</v>
          </cell>
          <cell r="G111" t="str">
            <v>乌鲁木齐经济开发区（头屯河区）阿衣布里斯食品坊</v>
          </cell>
        </row>
        <row r="112">
          <cell r="B112" t="str">
            <v>任艳萍</v>
          </cell>
          <cell r="C112" t="str">
            <v>生产</v>
          </cell>
          <cell r="D112" t="str">
            <v>供应</v>
          </cell>
          <cell r="E112" t="str">
            <v>/</v>
          </cell>
          <cell r="F112" t="str">
            <v>供应</v>
          </cell>
          <cell r="G112" t="str">
            <v>新疆牧西食品有限公司</v>
          </cell>
        </row>
        <row r="113">
          <cell r="B113" t="str">
            <v>阿合加尔肯·努尔巴卡</v>
          </cell>
          <cell r="C113" t="str">
            <v>物流配送</v>
          </cell>
          <cell r="D113" t="str">
            <v>/</v>
          </cell>
          <cell r="E113" t="str">
            <v>/</v>
          </cell>
          <cell r="F113" t="str">
            <v>物流配送</v>
          </cell>
          <cell r="G113" t="str">
            <v>新疆立到达多式联运有限公司</v>
          </cell>
        </row>
        <row r="114">
          <cell r="B114" t="str">
            <v>王吉昌</v>
          </cell>
          <cell r="C114" t="str">
            <v>物流配送</v>
          </cell>
          <cell r="D114" t="str">
            <v>/</v>
          </cell>
          <cell r="E114" t="str">
            <v>/</v>
          </cell>
          <cell r="F114" t="str">
            <v>物流配送</v>
          </cell>
          <cell r="G114" t="str">
            <v>新疆立到达多式联运有限公司</v>
          </cell>
        </row>
        <row r="115">
          <cell r="B115" t="str">
            <v>段左光</v>
          </cell>
          <cell r="C115" t="str">
            <v>物流配送</v>
          </cell>
          <cell r="D115" t="str">
            <v>/</v>
          </cell>
          <cell r="E115" t="str">
            <v>/</v>
          </cell>
          <cell r="F115" t="str">
            <v>物流配送</v>
          </cell>
          <cell r="G115" t="str">
            <v>新疆立到达多式联运有限公司</v>
          </cell>
        </row>
        <row r="116">
          <cell r="B116" t="str">
            <v>许庆贺</v>
          </cell>
          <cell r="C116" t="str">
            <v>物流配送</v>
          </cell>
          <cell r="D116" t="str">
            <v>/</v>
          </cell>
          <cell r="E116" t="str">
            <v>/</v>
          </cell>
          <cell r="F116" t="str">
            <v>物流配送</v>
          </cell>
          <cell r="G116" t="str">
            <v>新疆立到达多式联运有限公司</v>
          </cell>
        </row>
        <row r="117">
          <cell r="B117" t="str">
            <v>买合木提·买买提</v>
          </cell>
          <cell r="C117" t="str">
            <v>线下销售</v>
          </cell>
          <cell r="D117" t="str">
            <v>HBLD</v>
          </cell>
          <cell r="E117" t="str">
            <v>/</v>
          </cell>
          <cell r="F117" t="str">
            <v>河北路店</v>
          </cell>
          <cell r="G117" t="str">
            <v>新市区河北东路盛旺牛羊肉销售部</v>
          </cell>
        </row>
        <row r="118">
          <cell r="B118" t="str">
            <v>阿卜杜热合曼·麦麦提托合提</v>
          </cell>
          <cell r="C118" t="str">
            <v>生产</v>
          </cell>
          <cell r="D118" t="str">
            <v>供应</v>
          </cell>
          <cell r="E118" t="str">
            <v>配货</v>
          </cell>
          <cell r="F118" t="str">
            <v>供应</v>
          </cell>
          <cell r="G118" t="str">
            <v>新疆小巴依供应链管理有限公司</v>
          </cell>
        </row>
        <row r="119">
          <cell r="B119" t="str">
            <v>麦合普孜木·艾克热木</v>
          </cell>
          <cell r="C119" t="str">
            <v>生产</v>
          </cell>
          <cell r="D119" t="str">
            <v>供应</v>
          </cell>
          <cell r="E119" t="str">
            <v>统计</v>
          </cell>
          <cell r="F119" t="str">
            <v>供应</v>
          </cell>
          <cell r="G119" t="str">
            <v>新疆亚伯畜牧发展有限公司</v>
          </cell>
        </row>
        <row r="120">
          <cell r="B120" t="str">
            <v>布艾妮排姆·玉苏普</v>
          </cell>
          <cell r="C120" t="str">
            <v>二线业务</v>
          </cell>
          <cell r="D120" t="str">
            <v>渠道</v>
          </cell>
          <cell r="E120" t="str">
            <v>/</v>
          </cell>
          <cell r="F120" t="str">
            <v>渠道</v>
          </cell>
          <cell r="G120" t="str">
            <v>新疆亚伯畜牧发展有限公司</v>
          </cell>
        </row>
        <row r="121">
          <cell r="B121" t="str">
            <v>美合日班·吐尔逊</v>
          </cell>
          <cell r="C121" t="str">
            <v>生产</v>
          </cell>
          <cell r="D121" t="str">
            <v>供应</v>
          </cell>
          <cell r="E121" t="str">
            <v>配货</v>
          </cell>
          <cell r="F121" t="str">
            <v>供应</v>
          </cell>
          <cell r="G121" t="str">
            <v>新疆牧西食品有限公司</v>
          </cell>
        </row>
        <row r="122">
          <cell r="B122" t="str">
            <v>阿卜杜斯拉木·托合提</v>
          </cell>
          <cell r="C122" t="str">
            <v>生产</v>
          </cell>
          <cell r="D122" t="str">
            <v>熟食</v>
          </cell>
          <cell r="E122" t="str">
            <v>/</v>
          </cell>
          <cell r="F122" t="str">
            <v>熟食</v>
          </cell>
        </row>
        <row r="123">
          <cell r="B123" t="str">
            <v>阿力木江·阿卜力孜</v>
          </cell>
          <cell r="C123" t="str">
            <v>生产</v>
          </cell>
          <cell r="D123" t="str">
            <v>供应</v>
          </cell>
          <cell r="E123" t="str">
            <v>/</v>
          </cell>
          <cell r="F123" t="str">
            <v>供应</v>
          </cell>
          <cell r="G123" t="str">
            <v>乌鲁木齐经济开发区（头屯河区）阿衣布里斯食品坊</v>
          </cell>
        </row>
        <row r="124">
          <cell r="B124" t="str">
            <v>徐嘉榆</v>
          </cell>
          <cell r="C124" t="str">
            <v>物流配送</v>
          </cell>
          <cell r="D124" t="str">
            <v>/</v>
          </cell>
          <cell r="E124" t="str">
            <v>/</v>
          </cell>
          <cell r="F124" t="str">
            <v>物流配送</v>
          </cell>
          <cell r="G124" t="str">
            <v>新疆牧西食品有限公司</v>
          </cell>
        </row>
        <row r="125">
          <cell r="B125" t="str">
            <v>谢日瓦南·吾布力</v>
          </cell>
          <cell r="C125" t="str">
            <v>生产</v>
          </cell>
          <cell r="D125" t="str">
            <v>生鲜加工</v>
          </cell>
          <cell r="E125" t="str">
            <v>统计</v>
          </cell>
          <cell r="F125" t="str">
            <v>生鲜加工</v>
          </cell>
          <cell r="G125" t="str">
            <v>沙依巴克区克拉玛依西街嘉盛农产品经营部</v>
          </cell>
        </row>
        <row r="126">
          <cell r="B126" t="str">
            <v>麦尔旦·麦提努日</v>
          </cell>
          <cell r="C126" t="str">
            <v>生产</v>
          </cell>
          <cell r="D126" t="str">
            <v>生鲜加工</v>
          </cell>
          <cell r="E126" t="str">
            <v>分割组</v>
          </cell>
          <cell r="F126" t="str">
            <v>生鲜加工</v>
          </cell>
          <cell r="G126" t="str">
            <v>新疆亚伯畜牧发展有限公司</v>
          </cell>
        </row>
        <row r="127">
          <cell r="B127" t="str">
            <v>热孜叶木·吐尼亚孜</v>
          </cell>
          <cell r="C127" t="str">
            <v>生产</v>
          </cell>
          <cell r="D127" t="str">
            <v>生鲜加工</v>
          </cell>
          <cell r="E127" t="str">
            <v>统计</v>
          </cell>
          <cell r="F127" t="str">
            <v>生鲜加工</v>
          </cell>
          <cell r="G127" t="str">
            <v>新疆亚伯畜牧发展有限公司</v>
          </cell>
        </row>
        <row r="128">
          <cell r="B128" t="str">
            <v>阿力木江·麦合木提</v>
          </cell>
          <cell r="C128" t="str">
            <v>生产</v>
          </cell>
          <cell r="D128" t="str">
            <v>供应</v>
          </cell>
          <cell r="E128" t="str">
            <v>配货</v>
          </cell>
          <cell r="F128" t="str">
            <v>供应</v>
          </cell>
          <cell r="G128" t="str">
            <v>新疆亚伯畜牧发展有限公司</v>
          </cell>
        </row>
        <row r="129">
          <cell r="B129" t="str">
            <v>阿卜杜瓦哈普·赛麦尔</v>
          </cell>
          <cell r="C129" t="str">
            <v>生产</v>
          </cell>
          <cell r="D129" t="str">
            <v>生鲜加工</v>
          </cell>
          <cell r="E129" t="str">
            <v>分割组</v>
          </cell>
          <cell r="F129" t="str">
            <v>生鲜加工</v>
          </cell>
          <cell r="G129" t="str">
            <v>乌鲁木齐经济开发区（头屯河区）阿衣布里斯食品坊</v>
          </cell>
        </row>
        <row r="130">
          <cell r="B130" t="str">
            <v>凯丽比努尔·图热洪</v>
          </cell>
          <cell r="C130" t="str">
            <v>生产</v>
          </cell>
          <cell r="D130" t="str">
            <v>生鲜加工</v>
          </cell>
          <cell r="E130" t="str">
            <v>分割组</v>
          </cell>
          <cell r="F130" t="str">
            <v>生鲜加工</v>
          </cell>
          <cell r="G130" t="str">
            <v>新疆牧西食品有限公司</v>
          </cell>
        </row>
        <row r="131">
          <cell r="B131" t="str">
            <v>麦合木提江·喀斯木</v>
          </cell>
          <cell r="C131" t="str">
            <v>生产</v>
          </cell>
          <cell r="D131" t="str">
            <v>生鲜加工</v>
          </cell>
          <cell r="E131" t="str">
            <v>分割组</v>
          </cell>
          <cell r="F131" t="str">
            <v>生鲜加工</v>
          </cell>
          <cell r="G131" t="str">
            <v>新疆牧西食品有限公司</v>
          </cell>
        </row>
        <row r="132">
          <cell r="B132" t="str">
            <v>阿曼古丽·阿卜杜拉</v>
          </cell>
          <cell r="C132" t="str">
            <v>生产</v>
          </cell>
          <cell r="D132" t="str">
            <v>生鲜加工</v>
          </cell>
          <cell r="E132" t="str">
            <v>分割组</v>
          </cell>
          <cell r="F132" t="str">
            <v>生鲜加工</v>
          </cell>
          <cell r="G132" t="str">
            <v>新疆牧西食品有限公司</v>
          </cell>
        </row>
        <row r="133">
          <cell r="B133" t="str">
            <v>伊丽姆努尔·力提甫</v>
          </cell>
          <cell r="C133" t="str">
            <v>生产</v>
          </cell>
          <cell r="D133" t="str">
            <v>生鲜加工</v>
          </cell>
          <cell r="E133" t="str">
            <v>分称真空组</v>
          </cell>
          <cell r="F133" t="str">
            <v>生鲜加工</v>
          </cell>
          <cell r="G133" t="str">
            <v>新疆牧西食品有限公司</v>
          </cell>
        </row>
        <row r="134">
          <cell r="B134" t="str">
            <v>艾比布拉·吐鲁洪</v>
          </cell>
          <cell r="C134" t="str">
            <v>生产</v>
          </cell>
          <cell r="D134" t="str">
            <v>生鲜加工</v>
          </cell>
          <cell r="E134" t="str">
            <v>分割组</v>
          </cell>
          <cell r="F134" t="str">
            <v>生鲜加工</v>
          </cell>
          <cell r="G134" t="str">
            <v>新疆亚伯畜牧发展有限公司</v>
          </cell>
        </row>
        <row r="135">
          <cell r="B135" t="str">
            <v>杨书华</v>
          </cell>
          <cell r="C135" t="str">
            <v>生产</v>
          </cell>
          <cell r="D135" t="str">
            <v>生鲜加工</v>
          </cell>
          <cell r="E135" t="str">
            <v>打包组</v>
          </cell>
          <cell r="F135" t="str">
            <v>生鲜加工</v>
          </cell>
          <cell r="G135" t="str">
            <v>新疆小巴依供应链管理有限公司</v>
          </cell>
        </row>
        <row r="136">
          <cell r="B136" t="str">
            <v>阿卜杜热则克·托合提麦麦提</v>
          </cell>
          <cell r="C136" t="str">
            <v>生产</v>
          </cell>
          <cell r="D136" t="str">
            <v>生鲜加工</v>
          </cell>
          <cell r="E136" t="str">
            <v>分称真空组</v>
          </cell>
          <cell r="F136" t="str">
            <v>生鲜加工</v>
          </cell>
          <cell r="G136" t="str">
            <v>新疆牧西食品有限公司</v>
          </cell>
        </row>
        <row r="137">
          <cell r="B137" t="str">
            <v>巴提马布比·约力达西</v>
          </cell>
          <cell r="C137" t="str">
            <v>生产</v>
          </cell>
          <cell r="D137" t="str">
            <v>生鲜加工</v>
          </cell>
          <cell r="E137" t="str">
            <v>机动组</v>
          </cell>
          <cell r="F137" t="str">
            <v>生鲜加工</v>
          </cell>
          <cell r="G137" t="str">
            <v>新疆小巴依供应链管理有限公司</v>
          </cell>
        </row>
        <row r="138">
          <cell r="B138" t="str">
            <v>阿卜杜拉·艾麦尔</v>
          </cell>
          <cell r="C138" t="str">
            <v>生产</v>
          </cell>
          <cell r="D138" t="str">
            <v>生鲜加工</v>
          </cell>
          <cell r="E138" t="str">
            <v>分称真空组</v>
          </cell>
          <cell r="F138" t="str">
            <v>生鲜加工</v>
          </cell>
          <cell r="G138" t="str">
            <v>新疆小巴依供应链管理有限公司</v>
          </cell>
        </row>
        <row r="139">
          <cell r="B139" t="str">
            <v>艾力亚尔·穆萨</v>
          </cell>
          <cell r="C139" t="str">
            <v>生产</v>
          </cell>
          <cell r="D139" t="str">
            <v>生鲜加工</v>
          </cell>
          <cell r="E139" t="str">
            <v>分称真空组</v>
          </cell>
          <cell r="F139" t="str">
            <v>生鲜加工</v>
          </cell>
          <cell r="G139" t="str">
            <v>沙依巴克区克拉玛依西街嘉盛农产品经营部</v>
          </cell>
        </row>
        <row r="140">
          <cell r="B140" t="str">
            <v>阿卜杜艾则孜·艾力</v>
          </cell>
          <cell r="C140" t="str">
            <v>生产</v>
          </cell>
          <cell r="D140" t="str">
            <v>生鲜加工</v>
          </cell>
          <cell r="E140" t="str">
            <v>打包组</v>
          </cell>
          <cell r="F140" t="str">
            <v>生鲜加工</v>
          </cell>
          <cell r="G140" t="str">
            <v>新疆亚伯畜牧发展有限公司</v>
          </cell>
        </row>
        <row r="141">
          <cell r="B141" t="str">
            <v>努尔艾力·托合提麦麦提</v>
          </cell>
          <cell r="C141" t="str">
            <v>生产</v>
          </cell>
          <cell r="D141" t="str">
            <v>生鲜加工</v>
          </cell>
          <cell r="E141" t="str">
            <v>打包组</v>
          </cell>
          <cell r="F141" t="str">
            <v>生鲜加工</v>
          </cell>
          <cell r="G141" t="str">
            <v>新疆小巴依供应链管理有限公司</v>
          </cell>
        </row>
        <row r="142">
          <cell r="B142" t="str">
            <v>阿芒古丽·赛买提</v>
          </cell>
          <cell r="C142" t="str">
            <v>生产</v>
          </cell>
          <cell r="D142" t="str">
            <v>生鲜加工</v>
          </cell>
          <cell r="E142" t="str">
            <v>打包组</v>
          </cell>
          <cell r="F142" t="str">
            <v>生鲜加工</v>
          </cell>
          <cell r="G142" t="str">
            <v>新疆小巴依供应链管理有限公司</v>
          </cell>
        </row>
        <row r="143">
          <cell r="B143" t="str">
            <v>阿卜杜守库尔·尤力瓦斯</v>
          </cell>
          <cell r="C143" t="str">
            <v>线下销售</v>
          </cell>
          <cell r="D143" t="str">
            <v>NHLD</v>
          </cell>
          <cell r="E143" t="str">
            <v>/</v>
          </cell>
          <cell r="F143" t="str">
            <v>南湖路店</v>
          </cell>
          <cell r="G143" t="str">
            <v>乌鲁木齐市水磨沟区南湖北路东五巷牧原真牛羊肉销售部（个体工商户）</v>
          </cell>
        </row>
        <row r="144">
          <cell r="B144" t="str">
            <v>艾合麦提·麦麦提</v>
          </cell>
          <cell r="C144" t="str">
            <v>生产</v>
          </cell>
          <cell r="D144" t="str">
            <v>生鲜加工</v>
          </cell>
          <cell r="E144" t="str">
            <v>分称真空组</v>
          </cell>
          <cell r="F144" t="str">
            <v>生鲜加工</v>
          </cell>
          <cell r="G144" t="str">
            <v>新疆牧西食品有限公司</v>
          </cell>
        </row>
        <row r="145">
          <cell r="B145" t="str">
            <v>努尔艾力·麦提图尔迪</v>
          </cell>
          <cell r="C145" t="str">
            <v>生产</v>
          </cell>
          <cell r="D145" t="str">
            <v>生鲜加工</v>
          </cell>
          <cell r="E145" t="str">
            <v>打包组</v>
          </cell>
          <cell r="F145" t="str">
            <v>生鲜加工</v>
          </cell>
          <cell r="G145" t="str">
            <v>沙依巴克区克拉玛依西街嘉盛农产品经营部</v>
          </cell>
        </row>
        <row r="146">
          <cell r="B146" t="str">
            <v>麦伍兰江·图尔荪</v>
          </cell>
          <cell r="C146" t="str">
            <v>生产</v>
          </cell>
          <cell r="D146" t="str">
            <v>生鲜加工</v>
          </cell>
          <cell r="E146" t="str">
            <v>分称真空组</v>
          </cell>
          <cell r="F146" t="str">
            <v>生鲜加工</v>
          </cell>
          <cell r="G146" t="str">
            <v>乌鲁木齐经济开发区（头屯河区）阿衣布里斯食品坊</v>
          </cell>
        </row>
        <row r="147">
          <cell r="B147" t="str">
            <v>麦里克木·麦麦提艾力</v>
          </cell>
          <cell r="C147" t="str">
            <v>生产</v>
          </cell>
          <cell r="D147" t="str">
            <v>生鲜加工</v>
          </cell>
          <cell r="E147" t="str">
            <v>分称真空组</v>
          </cell>
          <cell r="F147" t="str">
            <v>生鲜加工</v>
          </cell>
          <cell r="G147" t="str">
            <v>沙依巴克区克拉玛依西街嘉盛农产品经营部</v>
          </cell>
        </row>
        <row r="148">
          <cell r="B148" t="str">
            <v>乃比布拉·吐鲁洪</v>
          </cell>
          <cell r="C148" t="str">
            <v>生产</v>
          </cell>
          <cell r="D148" t="str">
            <v>生鲜加工</v>
          </cell>
          <cell r="E148" t="str">
            <v>分称真空组</v>
          </cell>
          <cell r="F148" t="str">
            <v>生鲜加工</v>
          </cell>
          <cell r="G148" t="str">
            <v>新疆亚伯畜牧发展有限公司</v>
          </cell>
        </row>
        <row r="149">
          <cell r="B149" t="str">
            <v>阿曼古丽·吾斯曼</v>
          </cell>
          <cell r="C149" t="str">
            <v>生产</v>
          </cell>
          <cell r="D149" t="str">
            <v>生鲜加工</v>
          </cell>
          <cell r="E149" t="str">
            <v>分割组</v>
          </cell>
          <cell r="F149" t="str">
            <v>生鲜加工</v>
          </cell>
          <cell r="G149" t="str">
            <v>乌鲁木齐经济开发区（头屯河区）阿衣布里斯食品坊</v>
          </cell>
        </row>
        <row r="150">
          <cell r="B150" t="str">
            <v>库尔班阿依·热合曼</v>
          </cell>
          <cell r="C150" t="str">
            <v>生产</v>
          </cell>
          <cell r="D150" t="str">
            <v>生鲜加工</v>
          </cell>
          <cell r="E150" t="str">
            <v>分割组</v>
          </cell>
          <cell r="F150" t="str">
            <v>生鲜加工</v>
          </cell>
          <cell r="G150" t="str">
            <v>乌鲁木齐经济开发区（头屯河区）阿衣布里斯食品坊</v>
          </cell>
        </row>
        <row r="151">
          <cell r="B151" t="str">
            <v>马志英</v>
          </cell>
          <cell r="C151" t="str">
            <v>生产</v>
          </cell>
          <cell r="D151" t="str">
            <v>生鲜加工</v>
          </cell>
          <cell r="E151" t="str">
            <v>分称真空组</v>
          </cell>
          <cell r="F151" t="str">
            <v>生鲜加工</v>
          </cell>
          <cell r="G151" t="str">
            <v>新疆亚伯畜牧发展有限公司</v>
          </cell>
        </row>
        <row r="152">
          <cell r="B152" t="str">
            <v>艾尔西丁·喀迪尔</v>
          </cell>
          <cell r="C152" t="str">
            <v>生产</v>
          </cell>
          <cell r="D152" t="str">
            <v>供应</v>
          </cell>
          <cell r="E152" t="str">
            <v>配货</v>
          </cell>
          <cell r="F152" t="str">
            <v>供应</v>
          </cell>
          <cell r="G152" t="str">
            <v>乌鲁木齐经济开发区（头屯河区）阿衣布里斯食品坊</v>
          </cell>
        </row>
        <row r="153">
          <cell r="B153" t="str">
            <v>热西达木·卡地尔</v>
          </cell>
          <cell r="C153" t="str">
            <v>生产</v>
          </cell>
          <cell r="D153" t="str">
            <v>供应</v>
          </cell>
          <cell r="E153" t="str">
            <v>配货</v>
          </cell>
          <cell r="F153" t="str">
            <v>供应</v>
          </cell>
          <cell r="G153" t="str">
            <v>新疆亚伯畜牧发展有限公司</v>
          </cell>
        </row>
        <row r="154">
          <cell r="B154" t="str">
            <v>阿布都克于木·居马</v>
          </cell>
          <cell r="C154" t="str">
            <v>生产</v>
          </cell>
          <cell r="D154" t="str">
            <v>生鲜加工</v>
          </cell>
          <cell r="E154" t="str">
            <v>分称真空组</v>
          </cell>
          <cell r="F154" t="str">
            <v>生鲜加工</v>
          </cell>
          <cell r="G154" t="str">
            <v>新疆小巴依供应链管理有限公司</v>
          </cell>
        </row>
        <row r="155">
          <cell r="B155" t="str">
            <v>努尔麦麦提·麦合木提</v>
          </cell>
          <cell r="C155" t="str">
            <v>生产</v>
          </cell>
          <cell r="D155" t="str">
            <v>供应</v>
          </cell>
          <cell r="E155" t="str">
            <v>配货</v>
          </cell>
          <cell r="F155" t="str">
            <v>供应</v>
          </cell>
          <cell r="G155" t="str">
            <v>乌鲁木齐经济开发区（头屯河区）阿衣布里斯食品坊</v>
          </cell>
        </row>
        <row r="156">
          <cell r="B156" t="str">
            <v>奥斯米古丽·阿卜来提</v>
          </cell>
          <cell r="C156" t="str">
            <v>生产</v>
          </cell>
          <cell r="D156" t="str">
            <v>生鲜加工</v>
          </cell>
          <cell r="E156" t="str">
            <v>分称真空组</v>
          </cell>
          <cell r="F156" t="str">
            <v>生鲜加工</v>
          </cell>
          <cell r="G156" t="str">
            <v>乌鲁木齐经济开发区（头屯河区）阿衣布里斯食品坊</v>
          </cell>
        </row>
        <row r="157">
          <cell r="B157" t="str">
            <v>阿依柯孜·亚森</v>
          </cell>
          <cell r="C157" t="str">
            <v>生产</v>
          </cell>
          <cell r="D157" t="str">
            <v>生鲜加工</v>
          </cell>
          <cell r="E157" t="str">
            <v>分割组</v>
          </cell>
          <cell r="F157" t="str">
            <v>生鲜加工</v>
          </cell>
          <cell r="G157" t="str">
            <v>新疆亚伯畜牧发展有限公司</v>
          </cell>
        </row>
        <row r="158">
          <cell r="B158" t="str">
            <v>姜福印</v>
          </cell>
          <cell r="C158" t="str">
            <v>基建工程</v>
          </cell>
          <cell r="D158" t="str">
            <v>/</v>
          </cell>
          <cell r="E158" t="str">
            <v>/</v>
          </cell>
          <cell r="F158" t="str">
            <v>基建工程</v>
          </cell>
          <cell r="G158" t="str">
            <v>新疆亚伯畜牧发展有限公司</v>
          </cell>
        </row>
        <row r="159">
          <cell r="B159" t="str">
            <v>邹苏琦</v>
          </cell>
          <cell r="C159" t="str">
            <v>基建工程</v>
          </cell>
          <cell r="D159" t="str">
            <v>/</v>
          </cell>
          <cell r="E159" t="str">
            <v>/</v>
          </cell>
          <cell r="F159" t="str">
            <v>基建工程</v>
          </cell>
          <cell r="G159" t="str">
            <v>乌鲁木齐经济开发区（头屯河区）阿衣布里斯食品坊</v>
          </cell>
        </row>
        <row r="160">
          <cell r="B160" t="str">
            <v>热汗古丽·阿布都热扎克</v>
          </cell>
          <cell r="C160" t="str">
            <v>质检</v>
          </cell>
          <cell r="D160" t="str">
            <v>品控</v>
          </cell>
          <cell r="E160" t="str">
            <v>/</v>
          </cell>
          <cell r="F160" t="str">
            <v>质检</v>
          </cell>
          <cell r="G160" t="str">
            <v>新疆巴唯食品有限公司</v>
          </cell>
        </row>
        <row r="161">
          <cell r="B161" t="str">
            <v>凯丽比努尔·艾海提</v>
          </cell>
          <cell r="C161" t="str">
            <v>生产</v>
          </cell>
          <cell r="D161" t="str">
            <v>供应</v>
          </cell>
          <cell r="E161" t="str">
            <v>配货</v>
          </cell>
          <cell r="F161" t="str">
            <v>供应</v>
          </cell>
          <cell r="G161" t="str">
            <v>新疆牧西食品有限公司</v>
          </cell>
        </row>
        <row r="162">
          <cell r="B162" t="str">
            <v>张靓</v>
          </cell>
          <cell r="C162" t="str">
            <v>质检</v>
          </cell>
          <cell r="D162" t="str">
            <v>品控</v>
          </cell>
          <cell r="E162" t="str">
            <v>/</v>
          </cell>
          <cell r="F162" t="str">
            <v>质检</v>
          </cell>
          <cell r="G162" t="str">
            <v>新疆牧西食品有限公司</v>
          </cell>
        </row>
        <row r="163">
          <cell r="B163" t="str">
            <v>屈一平</v>
          </cell>
          <cell r="C163" t="str">
            <v>综合管理</v>
          </cell>
          <cell r="D163" t="str">
            <v>采购</v>
          </cell>
          <cell r="E163" t="str">
            <v>/</v>
          </cell>
          <cell r="F163" t="str">
            <v>综合管理</v>
          </cell>
          <cell r="G163" t="str">
            <v>新疆玛挪亚畜牧发展有限公司</v>
          </cell>
        </row>
        <row r="164">
          <cell r="B164" t="str">
            <v>王金龙</v>
          </cell>
          <cell r="C164" t="str">
            <v>综合管理</v>
          </cell>
          <cell r="D164" t="str">
            <v>行政</v>
          </cell>
          <cell r="E164" t="str">
            <v>/</v>
          </cell>
          <cell r="F164" t="str">
            <v>综合管理</v>
          </cell>
          <cell r="G164" t="str">
            <v>乌鲁木齐经济开发区（头屯河区）合盛餐厅</v>
          </cell>
        </row>
        <row r="165">
          <cell r="B165" t="str">
            <v>姜成基</v>
          </cell>
          <cell r="C165" t="str">
            <v>综合管理</v>
          </cell>
          <cell r="D165" t="str">
            <v>行政</v>
          </cell>
          <cell r="E165" t="str">
            <v>/</v>
          </cell>
          <cell r="F165" t="str">
            <v>综合管理</v>
          </cell>
          <cell r="G165" t="str">
            <v>劳务</v>
          </cell>
        </row>
        <row r="166">
          <cell r="B166" t="str">
            <v>袁一嘉</v>
          </cell>
          <cell r="C166" t="str">
            <v>二线业务</v>
          </cell>
          <cell r="D166" t="str">
            <v>/</v>
          </cell>
          <cell r="E166" t="str">
            <v>/</v>
          </cell>
          <cell r="F166" t="str">
            <v>二线业务</v>
          </cell>
          <cell r="G166" t="str">
            <v>沙依巴克区克西街佳辉一禾营销策划工作室</v>
          </cell>
        </row>
        <row r="167">
          <cell r="B167" t="str">
            <v>田双</v>
          </cell>
          <cell r="C167" t="str">
            <v>综合管理</v>
          </cell>
          <cell r="D167" t="str">
            <v>行政</v>
          </cell>
          <cell r="E167" t="str">
            <v>/</v>
          </cell>
          <cell r="F167" t="str">
            <v>综合管理</v>
          </cell>
          <cell r="G167" t="str">
            <v>新疆亚伯畜牧发展有限公司</v>
          </cell>
        </row>
        <row r="168">
          <cell r="B168" t="str">
            <v>彭玉捷</v>
          </cell>
          <cell r="C168" t="str">
            <v>线下销售</v>
          </cell>
          <cell r="D168" t="str">
            <v>HBLD</v>
          </cell>
          <cell r="E168" t="str">
            <v>/</v>
          </cell>
          <cell r="F168" t="str">
            <v>河北路店</v>
          </cell>
          <cell r="G168" t="str">
            <v>新市区河北东路盛旺牛羊肉销售部</v>
          </cell>
        </row>
        <row r="169">
          <cell r="B169" t="str">
            <v>万丽</v>
          </cell>
          <cell r="C169" t="str">
            <v>物流配送</v>
          </cell>
          <cell r="D169" t="str">
            <v>/</v>
          </cell>
          <cell r="E169" t="str">
            <v>/</v>
          </cell>
          <cell r="F169" t="str">
            <v>物流配送</v>
          </cell>
          <cell r="G169" t="str">
            <v>新疆小巴依供应链管理有限公司</v>
          </cell>
        </row>
        <row r="170">
          <cell r="B170" t="str">
            <v>吕新燕</v>
          </cell>
          <cell r="C170" t="str">
            <v>上海分公司</v>
          </cell>
          <cell r="D170" t="str">
            <v>私域</v>
          </cell>
          <cell r="E170" t="str">
            <v>/</v>
          </cell>
          <cell r="F170" t="str">
            <v>私域</v>
          </cell>
          <cell r="G170" t="str">
            <v>新疆玛挪亚畜牧发展有限公司</v>
          </cell>
        </row>
        <row r="171">
          <cell r="B171" t="str">
            <v>米依沙尔·库都孜</v>
          </cell>
          <cell r="C171" t="str">
            <v>二线业务</v>
          </cell>
          <cell r="D171" t="str">
            <v>哪餐</v>
          </cell>
          <cell r="E171" t="str">
            <v>前厅</v>
          </cell>
          <cell r="F171" t="str">
            <v>哪餐</v>
          </cell>
          <cell r="G171" t="str">
            <v>乌鲁木齐经济开发区（头屯河区）哪哒尔烤美食坊</v>
          </cell>
        </row>
        <row r="172">
          <cell r="B172" t="str">
            <v>穆尼尔丁·艾麦提</v>
          </cell>
          <cell r="C172" t="str">
            <v>线下销售</v>
          </cell>
          <cell r="D172" t="str">
            <v>KXLD</v>
          </cell>
          <cell r="E172" t="str">
            <v>/</v>
          </cell>
          <cell r="F172" t="str">
            <v>克西路店</v>
          </cell>
          <cell r="G172" t="str">
            <v>沙依巴克区克拉玛依西街牧之羊牛羊肉销售部</v>
          </cell>
        </row>
        <row r="173">
          <cell r="B173" t="str">
            <v>阿迪力·托合提尼牙孜</v>
          </cell>
          <cell r="C173" t="str">
            <v>生产</v>
          </cell>
          <cell r="D173" t="str">
            <v>生鲜加工</v>
          </cell>
          <cell r="E173" t="str">
            <v>分割组</v>
          </cell>
          <cell r="F173" t="str">
            <v>生鲜加工</v>
          </cell>
          <cell r="G173" t="str">
            <v>新疆牧西食品有限公司</v>
          </cell>
        </row>
        <row r="174">
          <cell r="B174" t="str">
            <v>陶劲</v>
          </cell>
          <cell r="C174" t="str">
            <v>上海分公司</v>
          </cell>
          <cell r="D174" t="str">
            <v>上海电商</v>
          </cell>
          <cell r="E174" t="str">
            <v>/</v>
          </cell>
          <cell r="F174" t="str">
            <v>上海电商</v>
          </cell>
          <cell r="G174" t="str">
            <v>小巴依（上海）供应链管理有限公司</v>
          </cell>
        </row>
        <row r="175">
          <cell r="B175" t="str">
            <v>乌哈力尼萨·阿卜力米提</v>
          </cell>
          <cell r="C175" t="str">
            <v>生产</v>
          </cell>
          <cell r="D175" t="str">
            <v>生鲜加工</v>
          </cell>
          <cell r="E175" t="str">
            <v>分割组</v>
          </cell>
          <cell r="F175" t="str">
            <v>生鲜加工</v>
          </cell>
          <cell r="G175" t="str">
            <v>新疆牧西食品有限公司</v>
          </cell>
        </row>
        <row r="176">
          <cell r="B176" t="str">
            <v>刘雨宁</v>
          </cell>
          <cell r="C176" t="str">
            <v>市场品牌</v>
          </cell>
          <cell r="D176" t="str">
            <v>GEO</v>
          </cell>
          <cell r="E176" t="str">
            <v>/</v>
          </cell>
          <cell r="F176" t="str">
            <v>市场品牌</v>
          </cell>
        </row>
        <row r="177">
          <cell r="B177" t="str">
            <v>赛米热·阿卜杜哈力克</v>
          </cell>
          <cell r="C177" t="str">
            <v>线下销售</v>
          </cell>
          <cell r="D177" t="str">
            <v>BJLD</v>
          </cell>
          <cell r="E177" t="str">
            <v>/</v>
          </cell>
          <cell r="F177" t="str">
            <v>北京路店</v>
          </cell>
          <cell r="G177" t="str">
            <v>高新区（新市区）北京中路佳佳牛羊肉销售部</v>
          </cell>
        </row>
        <row r="178">
          <cell r="B178" t="str">
            <v>文海萍</v>
          </cell>
          <cell r="C178" t="str">
            <v>生产</v>
          </cell>
          <cell r="D178" t="str">
            <v>熟食</v>
          </cell>
          <cell r="E178" t="str">
            <v>/</v>
          </cell>
          <cell r="F178" t="str">
            <v>熟食</v>
          </cell>
          <cell r="G178" t="str">
            <v>新疆巴唯食品有限公司</v>
          </cell>
        </row>
        <row r="179">
          <cell r="B179" t="str">
            <v>王艳</v>
          </cell>
          <cell r="C179" t="str">
            <v>上海分公司</v>
          </cell>
          <cell r="D179" t="str">
            <v>上海电商</v>
          </cell>
          <cell r="E179" t="str">
            <v>/</v>
          </cell>
          <cell r="F179" t="str">
            <v>上海电商</v>
          </cell>
          <cell r="G179" t="str">
            <v>上海启界源科技有限公司</v>
          </cell>
        </row>
        <row r="180">
          <cell r="B180" t="str">
            <v>李元博</v>
          </cell>
          <cell r="C180" t="str">
            <v>市场品牌</v>
          </cell>
          <cell r="D180" t="str">
            <v>GEO</v>
          </cell>
          <cell r="E180" t="str">
            <v>/</v>
          </cell>
          <cell r="F180" t="str">
            <v>市场品牌</v>
          </cell>
          <cell r="G180" t="str">
            <v>新疆巴唯食品有限公司</v>
          </cell>
        </row>
        <row r="181">
          <cell r="B181" t="str">
            <v>萨塔尔·麦海木</v>
          </cell>
          <cell r="C181" t="str">
            <v>生产</v>
          </cell>
          <cell r="D181" t="str">
            <v>供应</v>
          </cell>
          <cell r="E181" t="str">
            <v>配货</v>
          </cell>
          <cell r="F181" t="str">
            <v>供应</v>
          </cell>
          <cell r="G181" t="str">
            <v>新疆小巴依供应链管理有限公司</v>
          </cell>
        </row>
        <row r="182">
          <cell r="B182" t="str">
            <v>阿丽马古丽·买买提艾米力</v>
          </cell>
          <cell r="C182" t="str">
            <v>生产</v>
          </cell>
          <cell r="D182" t="str">
            <v>生鲜加工</v>
          </cell>
          <cell r="E182" t="str">
            <v>机动组</v>
          </cell>
          <cell r="F182" t="str">
            <v>生鲜加工</v>
          </cell>
          <cell r="G182" t="str">
            <v>沙依巴克区克拉玛依西街嘉盛农产品经营部</v>
          </cell>
        </row>
        <row r="183">
          <cell r="B183" t="str">
            <v>单杰鹏</v>
          </cell>
          <cell r="C183" t="str">
            <v>综合管理</v>
          </cell>
          <cell r="D183" t="str">
            <v>人资</v>
          </cell>
          <cell r="E183" t="str">
            <v>/</v>
          </cell>
          <cell r="F183" t="str">
            <v>人资</v>
          </cell>
          <cell r="G183" t="str">
            <v>新疆玛挪亚畜牧发展有限公司</v>
          </cell>
        </row>
        <row r="184">
          <cell r="B184" t="str">
            <v>隋洋</v>
          </cell>
          <cell r="C184" t="str">
            <v>综合管理</v>
          </cell>
          <cell r="D184" t="str">
            <v>公关法务</v>
          </cell>
          <cell r="E184" t="str">
            <v>/</v>
          </cell>
          <cell r="F184" t="str">
            <v>综合管理</v>
          </cell>
          <cell r="G184" t="str">
            <v>新疆玛挪亚畜牧发展有限公司</v>
          </cell>
        </row>
        <row r="185">
          <cell r="B185" t="str">
            <v>邢淑婷</v>
          </cell>
          <cell r="C185" t="str">
            <v>综合管理</v>
          </cell>
          <cell r="D185" t="str">
            <v>行政</v>
          </cell>
          <cell r="E185" t="str">
            <v>/</v>
          </cell>
          <cell r="F185" t="str">
            <v>综合管理</v>
          </cell>
          <cell r="G185" t="str">
            <v>新疆玛挪亚畜牧发展有限公司</v>
          </cell>
        </row>
        <row r="186">
          <cell r="B186" t="str">
            <v>郭莹</v>
          </cell>
          <cell r="C186" t="str">
            <v>综合管理</v>
          </cell>
          <cell r="D186" t="str">
            <v>行政</v>
          </cell>
          <cell r="E186" t="str">
            <v>/</v>
          </cell>
          <cell r="F186" t="str">
            <v>综合管理</v>
          </cell>
          <cell r="G186" t="str">
            <v>新疆牧至城畜牧科技有限公司</v>
          </cell>
        </row>
        <row r="187">
          <cell r="B187" t="str">
            <v>李金瑜</v>
          </cell>
          <cell r="C187" t="str">
            <v>市场品牌</v>
          </cell>
          <cell r="D187" t="str">
            <v>GEO</v>
          </cell>
          <cell r="E187" t="str">
            <v>/</v>
          </cell>
          <cell r="F187" t="str">
            <v>市场品牌</v>
          </cell>
          <cell r="G187" t="str">
            <v>新疆亚伯畜牧发展有限公司</v>
          </cell>
        </row>
        <row r="188">
          <cell r="B188" t="str">
            <v>甄德明</v>
          </cell>
          <cell r="C188" t="str">
            <v>市场品牌</v>
          </cell>
          <cell r="D188" t="str">
            <v>GEO</v>
          </cell>
          <cell r="E188" t="str">
            <v>/</v>
          </cell>
          <cell r="F188" t="str">
            <v>市场品牌</v>
          </cell>
          <cell r="G188" t="str">
            <v>新疆小巴依供应链管理有限公司</v>
          </cell>
        </row>
        <row r="189">
          <cell r="B189" t="str">
            <v>古丽洁合热姆·托合尼亚孜</v>
          </cell>
          <cell r="C189" t="str">
            <v>二线业务</v>
          </cell>
          <cell r="D189" t="str">
            <v>哪餐</v>
          </cell>
          <cell r="E189" t="str">
            <v>前厅</v>
          </cell>
          <cell r="F189" t="str">
            <v>哪餐</v>
          </cell>
          <cell r="G189" t="str">
            <v>乌鲁木齐经济开发区（头屯河区）哪哒尔烤美食坊</v>
          </cell>
        </row>
        <row r="190">
          <cell r="B190" t="str">
            <v>马雪琴</v>
          </cell>
          <cell r="C190" t="str">
            <v>市场品牌</v>
          </cell>
          <cell r="D190" t="str">
            <v>直播</v>
          </cell>
          <cell r="E190" t="str">
            <v>/</v>
          </cell>
          <cell r="F190" t="str">
            <v>市场品牌</v>
          </cell>
        </row>
        <row r="191">
          <cell r="B191" t="str">
            <v>闹日吉玛</v>
          </cell>
          <cell r="C191" t="str">
            <v>二线业务</v>
          </cell>
          <cell r="D191" t="str">
            <v>哪餐</v>
          </cell>
          <cell r="E191" t="str">
            <v>前厅</v>
          </cell>
          <cell r="F191" t="str">
            <v>哪餐</v>
          </cell>
          <cell r="G191" t="str">
            <v>乌鲁木齐经济开发区（头屯河区）哪哒尔烤美食坊</v>
          </cell>
        </row>
        <row r="192">
          <cell r="B192" t="str">
            <v>张艳梅</v>
          </cell>
          <cell r="C192" t="str">
            <v>新兵厂</v>
          </cell>
          <cell r="D192" t="str">
            <v>/</v>
          </cell>
          <cell r="E192" t="str">
            <v>/</v>
          </cell>
          <cell r="F192" t="str">
            <v>新兵厂</v>
          </cell>
          <cell r="G192" t="str">
            <v>新疆巴唯食品有限公司</v>
          </cell>
        </row>
        <row r="193">
          <cell r="B193" t="str">
            <v>蒋艳妮</v>
          </cell>
          <cell r="C193" t="str">
            <v>市场品牌</v>
          </cell>
          <cell r="D193" t="str">
            <v>GEO</v>
          </cell>
          <cell r="E193" t="str">
            <v>/</v>
          </cell>
          <cell r="F193" t="str">
            <v>市场品牌</v>
          </cell>
          <cell r="G193" t="str">
            <v>新疆玛挪亚畜牧发展有限公司</v>
          </cell>
        </row>
        <row r="194">
          <cell r="B194" t="str">
            <v>沈建军</v>
          </cell>
          <cell r="C194" t="str">
            <v>生产</v>
          </cell>
          <cell r="D194" t="str">
            <v>熟食</v>
          </cell>
          <cell r="E194" t="str">
            <v>/</v>
          </cell>
          <cell r="F194" t="str">
            <v>熟食</v>
          </cell>
          <cell r="G194" t="str">
            <v>新疆巴唯食品有限公司</v>
          </cell>
        </row>
        <row r="195">
          <cell r="B195" t="str">
            <v>张宝石</v>
          </cell>
          <cell r="C195" t="str">
            <v>智能体</v>
          </cell>
          <cell r="D195" t="str">
            <v>/</v>
          </cell>
          <cell r="E195" t="str">
            <v>/</v>
          </cell>
          <cell r="F195" t="str">
            <v>智能体</v>
          </cell>
          <cell r="G195" t="str">
            <v>新疆亚伯畜牧发展有限公司</v>
          </cell>
        </row>
        <row r="196">
          <cell r="B196" t="str">
            <v>李保银</v>
          </cell>
          <cell r="C196" t="str">
            <v>智能体</v>
          </cell>
          <cell r="D196" t="str">
            <v>/</v>
          </cell>
          <cell r="E196" t="str">
            <v>/</v>
          </cell>
          <cell r="F196" t="str">
            <v>智能体</v>
          </cell>
          <cell r="G196" t="str">
            <v>新疆亚伯畜牧发展有限公司</v>
          </cell>
        </row>
        <row r="197">
          <cell r="B197" t="str">
            <v>马媛红</v>
          </cell>
          <cell r="C197" t="str">
            <v>综合管理</v>
          </cell>
          <cell r="D197" t="str">
            <v>人资</v>
          </cell>
          <cell r="E197" t="str">
            <v>/</v>
          </cell>
          <cell r="F197" t="str">
            <v>人资</v>
          </cell>
          <cell r="G197" t="str">
            <v>新疆亚伯畜牧发展有限公司</v>
          </cell>
        </row>
        <row r="198">
          <cell r="B198" t="str">
            <v>任永军</v>
          </cell>
          <cell r="C198" t="str">
            <v>新兵厂</v>
          </cell>
          <cell r="D198" t="str">
            <v>/</v>
          </cell>
          <cell r="E198" t="str">
            <v>/</v>
          </cell>
          <cell r="F198" t="str">
            <v>新兵厂</v>
          </cell>
        </row>
        <row r="199">
          <cell r="B199" t="str">
            <v>艾孜麦提江·艾合麦提</v>
          </cell>
          <cell r="C199" t="str">
            <v>生产</v>
          </cell>
          <cell r="D199" t="str">
            <v>生鲜加工</v>
          </cell>
          <cell r="E199" t="str">
            <v>打包组</v>
          </cell>
          <cell r="F199" t="str">
            <v>生鲜加工</v>
          </cell>
          <cell r="G199" t="str">
            <v>乌鲁木齐经济开发区（头屯河区）哪哒尔烤美食坊</v>
          </cell>
        </row>
        <row r="200">
          <cell r="B200" t="str">
            <v>王国超</v>
          </cell>
          <cell r="C200" t="str">
            <v>市场品牌</v>
          </cell>
          <cell r="D200" t="str">
            <v>GEO</v>
          </cell>
          <cell r="E200" t="str">
            <v>/</v>
          </cell>
          <cell r="F200" t="str">
            <v>市场品牌</v>
          </cell>
          <cell r="G200" t="str">
            <v>新疆亚伯畜牧发展有限公司</v>
          </cell>
        </row>
        <row r="201">
          <cell r="B201" t="str">
            <v>涂海云</v>
          </cell>
          <cell r="C201" t="str">
            <v>线下销售</v>
          </cell>
          <cell r="D201" t="str">
            <v>NHLD</v>
          </cell>
          <cell r="E201" t="str">
            <v>/</v>
          </cell>
          <cell r="F201" t="str">
            <v>南湖路店</v>
          </cell>
          <cell r="G201" t="str">
            <v>乌鲁木齐市水磨沟区南湖北路东五巷牧原真牛羊肉销售部（个体工商户）</v>
          </cell>
        </row>
        <row r="202">
          <cell r="B202" t="str">
            <v>杨小杰</v>
          </cell>
          <cell r="C202" t="str">
            <v>生产</v>
          </cell>
          <cell r="D202" t="str">
            <v>熟食</v>
          </cell>
          <cell r="E202" t="str">
            <v>/</v>
          </cell>
          <cell r="F202" t="str">
            <v>熟食</v>
          </cell>
          <cell r="G202" t="str">
            <v>新疆巴唯食品有限公司</v>
          </cell>
        </row>
        <row r="203">
          <cell r="B203" t="str">
            <v>张珍珍</v>
          </cell>
          <cell r="C203" t="str">
            <v>综合管理</v>
          </cell>
          <cell r="D203" t="str">
            <v>人资</v>
          </cell>
          <cell r="E203" t="str">
            <v>/</v>
          </cell>
          <cell r="F203" t="str">
            <v>人资</v>
          </cell>
          <cell r="G203" t="str">
            <v>新疆牧西食品有限公司</v>
          </cell>
        </row>
        <row r="204">
          <cell r="B204" t="str">
            <v>马雯</v>
          </cell>
          <cell r="C204" t="str">
            <v>生产</v>
          </cell>
          <cell r="D204" t="str">
            <v>供应</v>
          </cell>
          <cell r="E204" t="str">
            <v>库管</v>
          </cell>
          <cell r="F204" t="str">
            <v>供应</v>
          </cell>
          <cell r="G204" t="str">
            <v>新疆牧西食品有限公司</v>
          </cell>
        </row>
        <row r="205">
          <cell r="B205" t="str">
            <v>姚素勤</v>
          </cell>
          <cell r="C205" t="str">
            <v>线下销售</v>
          </cell>
          <cell r="D205" t="str">
            <v>NHLD</v>
          </cell>
          <cell r="E205" t="str">
            <v>/</v>
          </cell>
          <cell r="F205" t="str">
            <v>南湖路店</v>
          </cell>
          <cell r="G205" t="str">
            <v>乌鲁木齐市水磨沟区南湖北路东五巷牧原真牛羊肉销售部（个体工商户）</v>
          </cell>
        </row>
        <row r="206">
          <cell r="B206" t="str">
            <v>庞焯文</v>
          </cell>
          <cell r="C206" t="str">
            <v>上海分公司</v>
          </cell>
          <cell r="D206" t="str">
            <v>上海电商</v>
          </cell>
          <cell r="E206" t="str">
            <v>/</v>
          </cell>
          <cell r="F206" t="str">
            <v>上海电商</v>
          </cell>
          <cell r="G206" t="str">
            <v>小巴依（上海）供应链管理有限公司</v>
          </cell>
        </row>
        <row r="207">
          <cell r="B207" t="str">
            <v>王小燕</v>
          </cell>
          <cell r="C207" t="str">
            <v>生产</v>
          </cell>
          <cell r="D207" t="str">
            <v>熟食</v>
          </cell>
          <cell r="E207" t="str">
            <v>/</v>
          </cell>
          <cell r="F207" t="str">
            <v>熟食</v>
          </cell>
          <cell r="G207" t="str">
            <v>新疆巴唯食品有限公司</v>
          </cell>
        </row>
        <row r="208">
          <cell r="B208" t="str">
            <v>倪炜烨</v>
          </cell>
          <cell r="C208" t="str">
            <v>二线业务</v>
          </cell>
          <cell r="D208" t="str">
            <v>哪餐</v>
          </cell>
          <cell r="E208" t="str">
            <v>/</v>
          </cell>
          <cell r="F208" t="str">
            <v>哪餐</v>
          </cell>
          <cell r="G208" t="str">
            <v>乌鲁木齐经济开发区（头屯河区）哪哒尔烤美食坊</v>
          </cell>
        </row>
        <row r="209">
          <cell r="B209" t="str">
            <v>苏静</v>
          </cell>
          <cell r="C209" t="str">
            <v>上海分公司</v>
          </cell>
          <cell r="D209" t="str">
            <v>新疆电商</v>
          </cell>
          <cell r="E209" t="str">
            <v>/</v>
          </cell>
          <cell r="F209" t="str">
            <v>新疆电商</v>
          </cell>
        </row>
        <row r="210">
          <cell r="B210" t="str">
            <v>刘婉婉</v>
          </cell>
          <cell r="C210" t="str">
            <v>上海分公司</v>
          </cell>
          <cell r="D210" t="str">
            <v>新疆电商</v>
          </cell>
          <cell r="E210" t="str">
            <v>/</v>
          </cell>
          <cell r="F210" t="str">
            <v>新疆电商</v>
          </cell>
        </row>
        <row r="211">
          <cell r="B211" t="str">
            <v>王雪</v>
          </cell>
          <cell r="C211" t="str">
            <v>财务</v>
          </cell>
          <cell r="D211" t="str">
            <v>共享财务</v>
          </cell>
          <cell r="E211" t="str">
            <v>/</v>
          </cell>
          <cell r="F211" t="str">
            <v>财务</v>
          </cell>
          <cell r="G211" t="str">
            <v>新疆好牧畜牧发展有限公司</v>
          </cell>
        </row>
        <row r="212">
          <cell r="B212" t="str">
            <v>刘德伟</v>
          </cell>
          <cell r="C212" t="str">
            <v>线下销售</v>
          </cell>
          <cell r="D212" t="str">
            <v>QNLD</v>
          </cell>
          <cell r="E212" t="str">
            <v>/</v>
          </cell>
          <cell r="F212" t="str">
            <v>青年路店</v>
          </cell>
          <cell r="G212" t="str">
            <v>天山区青年路小巴依牛羊肉销售部</v>
          </cell>
        </row>
        <row r="213">
          <cell r="B213" t="str">
            <v>王新伟</v>
          </cell>
          <cell r="C213" t="str">
            <v>综合管理</v>
          </cell>
          <cell r="D213" t="str">
            <v>行政</v>
          </cell>
          <cell r="E213" t="str">
            <v>/</v>
          </cell>
          <cell r="F213" t="str">
            <v>综合管理</v>
          </cell>
          <cell r="G213" t="str">
            <v>新疆霓百悦农产品销售有限公司</v>
          </cell>
        </row>
        <row r="214">
          <cell r="B214" t="str">
            <v>张春卫</v>
          </cell>
          <cell r="C214" t="str">
            <v>线下销售</v>
          </cell>
          <cell r="D214" t="str">
            <v>BJLD</v>
          </cell>
          <cell r="E214" t="str">
            <v>/</v>
          </cell>
          <cell r="F214" t="str">
            <v>北京路店</v>
          </cell>
          <cell r="G214" t="str">
            <v>高新区（新市区）北京中路佳佳牛羊肉销售部</v>
          </cell>
        </row>
        <row r="215">
          <cell r="B215" t="str">
            <v>姜依静</v>
          </cell>
          <cell r="C215" t="str">
            <v>生产</v>
          </cell>
          <cell r="D215" t="str">
            <v>生鲜加工</v>
          </cell>
          <cell r="E215" t="str">
            <v>打包组</v>
          </cell>
          <cell r="F215" t="str">
            <v>生鲜加工</v>
          </cell>
          <cell r="G215" t="str">
            <v>新疆牧至城畜牧科技有限公司</v>
          </cell>
        </row>
        <row r="216">
          <cell r="B216" t="str">
            <v>艾迪耶·克依木</v>
          </cell>
          <cell r="C216" t="str">
            <v>生产</v>
          </cell>
          <cell r="D216" t="str">
            <v>生鲜加工</v>
          </cell>
          <cell r="E216" t="str">
            <v>分称真空组</v>
          </cell>
          <cell r="F216" t="str">
            <v>生鲜加工</v>
          </cell>
          <cell r="G216" t="str">
            <v>伊牧源</v>
          </cell>
        </row>
        <row r="217">
          <cell r="B217" t="str">
            <v>阿瓦古丽·伊马木</v>
          </cell>
          <cell r="C217" t="str">
            <v>生产</v>
          </cell>
          <cell r="D217" t="str">
            <v>生鲜加工</v>
          </cell>
          <cell r="E217" t="str">
            <v>分割组</v>
          </cell>
          <cell r="F217" t="str">
            <v>生鲜加工</v>
          </cell>
          <cell r="G217" t="str">
            <v>巴里坤天野牧</v>
          </cell>
        </row>
        <row r="218">
          <cell r="B218" t="str">
            <v>迪拉热·图尔迪</v>
          </cell>
          <cell r="C218" t="str">
            <v>生产</v>
          </cell>
          <cell r="D218" t="str">
            <v>生鲜加工</v>
          </cell>
          <cell r="E218" t="str">
            <v>分称真空组</v>
          </cell>
          <cell r="F218" t="str">
            <v>生鲜加工</v>
          </cell>
          <cell r="G218" t="str">
            <v>巴里坤桥帕</v>
          </cell>
        </row>
        <row r="219">
          <cell r="B219" t="str">
            <v>再米热·库玩江</v>
          </cell>
          <cell r="C219" t="str">
            <v>生产</v>
          </cell>
          <cell r="D219" t="str">
            <v>生鲜加工</v>
          </cell>
          <cell r="E219" t="str">
            <v>分割组</v>
          </cell>
          <cell r="F219" t="str">
            <v>生鲜加工</v>
          </cell>
          <cell r="G219" t="str">
            <v>那牧</v>
          </cell>
        </row>
        <row r="220">
          <cell r="B220" t="str">
            <v>阿依佐合热·艾克然木</v>
          </cell>
          <cell r="C220" t="str">
            <v>生产</v>
          </cell>
          <cell r="D220" t="str">
            <v>生鲜加工</v>
          </cell>
          <cell r="E220" t="str">
            <v>打包组</v>
          </cell>
          <cell r="F220" t="str">
            <v>生鲜加工</v>
          </cell>
          <cell r="G220" t="str">
            <v>塔牧</v>
          </cell>
        </row>
        <row r="221">
          <cell r="B221" t="str">
            <v>奥格兰木·买哈木提</v>
          </cell>
          <cell r="C221" t="str">
            <v>生产</v>
          </cell>
          <cell r="D221" t="str">
            <v>生鲜加工</v>
          </cell>
          <cell r="E221" t="str">
            <v>分割组</v>
          </cell>
          <cell r="F221" t="str">
            <v>生鲜加工</v>
          </cell>
          <cell r="G221" t="str">
            <v>巴里坤天野牧</v>
          </cell>
        </row>
        <row r="222">
          <cell r="B222" t="str">
            <v>热伊麦·艾尼江</v>
          </cell>
          <cell r="C222" t="str">
            <v>生产</v>
          </cell>
          <cell r="D222" t="str">
            <v>生鲜加工</v>
          </cell>
          <cell r="E222" t="str">
            <v>分称真空组</v>
          </cell>
          <cell r="F222" t="str">
            <v>生鲜加工</v>
          </cell>
          <cell r="G222" t="str">
            <v>伊宁县伊羊</v>
          </cell>
        </row>
        <row r="223">
          <cell r="B223" t="str">
            <v>凯热玛·艾散</v>
          </cell>
          <cell r="C223" t="str">
            <v>生产</v>
          </cell>
          <cell r="D223" t="str">
            <v>生鲜加工</v>
          </cell>
          <cell r="E223" t="str">
            <v>打包组</v>
          </cell>
          <cell r="F223" t="str">
            <v>生鲜加工</v>
          </cell>
          <cell r="G223" t="str">
            <v>特克斯伊泉</v>
          </cell>
        </row>
        <row r="224">
          <cell r="B224" t="str">
            <v>迪力穆拉提·麦提亚森</v>
          </cell>
          <cell r="C224" t="str">
            <v>生产</v>
          </cell>
          <cell r="D224" t="str">
            <v>生鲜加工</v>
          </cell>
          <cell r="E224" t="str">
            <v>分割组</v>
          </cell>
          <cell r="F224" t="str">
            <v>生鲜加工</v>
          </cell>
          <cell r="G224" t="str">
            <v>巴里坤桥帕</v>
          </cell>
        </row>
        <row r="225">
          <cell r="B225" t="str">
            <v>张世豪</v>
          </cell>
          <cell r="C225" t="str">
            <v>生产</v>
          </cell>
          <cell r="D225" t="str">
            <v>生鲜加工</v>
          </cell>
          <cell r="E225" t="str">
            <v>分称真空组</v>
          </cell>
          <cell r="F225" t="str">
            <v>生鲜加工</v>
          </cell>
          <cell r="G225" t="str">
            <v>好牧</v>
          </cell>
        </row>
        <row r="226">
          <cell r="B226" t="str">
            <v>刘驿麟</v>
          </cell>
          <cell r="C226" t="str">
            <v>生产</v>
          </cell>
          <cell r="D226" t="str">
            <v>生鲜加工</v>
          </cell>
          <cell r="E226" t="str">
            <v>分称真空组</v>
          </cell>
          <cell r="F226" t="str">
            <v>生鲜加工</v>
          </cell>
          <cell r="G226" t="str">
            <v>新疆牧至城畜牧科技有限公司</v>
          </cell>
        </row>
        <row r="227">
          <cell r="B227" t="str">
            <v>荆鎏阳</v>
          </cell>
          <cell r="C227" t="str">
            <v>二线业务</v>
          </cell>
          <cell r="D227" t="str">
            <v>哪餐</v>
          </cell>
          <cell r="E227" t="str">
            <v>前厅</v>
          </cell>
          <cell r="F227" t="str">
            <v>哪餐</v>
          </cell>
        </row>
        <row r="228">
          <cell r="B228" t="str">
            <v>江佳宇</v>
          </cell>
          <cell r="C228" t="str">
            <v>质检</v>
          </cell>
          <cell r="D228" t="str">
            <v>品控</v>
          </cell>
          <cell r="E228" t="str">
            <v>/</v>
          </cell>
          <cell r="F228" t="str">
            <v>质检</v>
          </cell>
          <cell r="G228" t="str">
            <v>新疆牧至城畜牧科技有限公司</v>
          </cell>
        </row>
        <row r="229">
          <cell r="B229" t="str">
            <v>李嘉欣</v>
          </cell>
          <cell r="C229" t="str">
            <v>质检</v>
          </cell>
          <cell r="D229" t="str">
            <v>品控</v>
          </cell>
          <cell r="E229" t="str">
            <v>/</v>
          </cell>
          <cell r="F229" t="str">
            <v>质检</v>
          </cell>
        </row>
        <row r="230">
          <cell r="B230" t="str">
            <v>于佳乐</v>
          </cell>
          <cell r="C230" t="str">
            <v>质检</v>
          </cell>
          <cell r="D230" t="str">
            <v>品控</v>
          </cell>
          <cell r="E230" t="str">
            <v>/</v>
          </cell>
          <cell r="F230" t="str">
            <v>质检</v>
          </cell>
        </row>
        <row r="231">
          <cell r="B231" t="str">
            <v>宋琪琪</v>
          </cell>
          <cell r="C231" t="str">
            <v>质检</v>
          </cell>
          <cell r="D231" t="str">
            <v>品控</v>
          </cell>
          <cell r="E231" t="str">
            <v>/</v>
          </cell>
          <cell r="F231" t="str">
            <v>质检</v>
          </cell>
          <cell r="G231" t="str">
            <v>新疆牧至城畜牧科技有限公司</v>
          </cell>
        </row>
        <row r="232">
          <cell r="B232" t="str">
            <v>杨怡敏</v>
          </cell>
          <cell r="C232" t="str">
            <v>物流配送</v>
          </cell>
          <cell r="D232" t="str">
            <v>/</v>
          </cell>
          <cell r="E232" t="str">
            <v>/</v>
          </cell>
          <cell r="F232" t="str">
            <v>物流配送</v>
          </cell>
          <cell r="G232" t="str">
            <v>新疆立到达多式联运有限公司</v>
          </cell>
        </row>
        <row r="233">
          <cell r="B233" t="str">
            <v>邹冰玉</v>
          </cell>
          <cell r="C233" t="str">
            <v>上海分公司</v>
          </cell>
          <cell r="D233" t="str">
            <v>上海电商</v>
          </cell>
          <cell r="E233" t="str">
            <v>/</v>
          </cell>
          <cell r="F233" t="str">
            <v>上海电商</v>
          </cell>
          <cell r="G233" t="str">
            <v>小巴依（上海）供应链管理有限公司</v>
          </cell>
        </row>
        <row r="234">
          <cell r="B234" t="str">
            <v>彭丽霞</v>
          </cell>
          <cell r="C234" t="str">
            <v>生产</v>
          </cell>
          <cell r="D234" t="str">
            <v>供应</v>
          </cell>
          <cell r="E234" t="str">
            <v>/</v>
          </cell>
          <cell r="F234" t="str">
            <v>供应</v>
          </cell>
          <cell r="G234" t="str">
            <v>沙依巴克区克拉玛依西街嘉盛农产品经营部</v>
          </cell>
        </row>
        <row r="235">
          <cell r="B235" t="str">
            <v>刘杰</v>
          </cell>
          <cell r="C235" t="str">
            <v>上海分公司</v>
          </cell>
          <cell r="D235" t="str">
            <v>上海电商</v>
          </cell>
          <cell r="E235" t="str">
            <v>/</v>
          </cell>
          <cell r="F235" t="str">
            <v>上海电商</v>
          </cell>
        </row>
        <row r="236">
          <cell r="B236" t="str">
            <v>霍凯林</v>
          </cell>
          <cell r="C236" t="str">
            <v>上海分公司</v>
          </cell>
          <cell r="D236" t="str">
            <v>上海电商</v>
          </cell>
          <cell r="E236" t="str">
            <v>/</v>
          </cell>
          <cell r="F236" t="str">
            <v>上海电商</v>
          </cell>
        </row>
        <row r="237">
          <cell r="B237" t="str">
            <v>吾拉木江·奥卜力</v>
          </cell>
          <cell r="C237" t="str">
            <v>生产</v>
          </cell>
          <cell r="D237" t="str">
            <v>生鲜加工</v>
          </cell>
          <cell r="E237" t="str">
            <v>/</v>
          </cell>
          <cell r="F237" t="str">
            <v>生鲜加工</v>
          </cell>
          <cell r="G237" t="str">
            <v>沙依巴克区克拉玛依西街嘉盛农产品经营部</v>
          </cell>
        </row>
        <row r="238">
          <cell r="B238" t="str">
            <v>胡啸岩</v>
          </cell>
          <cell r="C238" t="str">
            <v>市场品牌</v>
          </cell>
          <cell r="D238" t="str">
            <v>GEO</v>
          </cell>
          <cell r="E238" t="str">
            <v>/</v>
          </cell>
          <cell r="F238" t="str">
            <v>市场品牌</v>
          </cell>
          <cell r="G238" t="str">
            <v>新疆玛挪亚畜牧发展有限公司</v>
          </cell>
        </row>
        <row r="239">
          <cell r="B239" t="str">
            <v>蒲玉</v>
          </cell>
          <cell r="C239" t="str">
            <v>物流配送</v>
          </cell>
          <cell r="D239" t="str">
            <v>/</v>
          </cell>
          <cell r="E239" t="str">
            <v>/</v>
          </cell>
          <cell r="F239" t="str">
            <v>物流配送</v>
          </cell>
          <cell r="G239" t="str">
            <v>新疆霓百悦农产品销售有限公司</v>
          </cell>
        </row>
        <row r="240">
          <cell r="B240" t="str">
            <v>董建文</v>
          </cell>
          <cell r="C240" t="str">
            <v>新兵厂</v>
          </cell>
          <cell r="D240" t="str">
            <v>/</v>
          </cell>
          <cell r="E240" t="str">
            <v>/</v>
          </cell>
          <cell r="F240" t="str">
            <v>新兵厂</v>
          </cell>
          <cell r="G240" t="str">
            <v>新疆小巴依供应链管理有限公司</v>
          </cell>
        </row>
        <row r="241">
          <cell r="B241" t="str">
            <v>吴中国</v>
          </cell>
          <cell r="C241" t="str">
            <v>上海分公司</v>
          </cell>
          <cell r="D241" t="str">
            <v>上海电商</v>
          </cell>
          <cell r="E241" t="str">
            <v>/</v>
          </cell>
          <cell r="F241" t="str">
            <v>上海电商</v>
          </cell>
        </row>
        <row r="242">
          <cell r="B242" t="str">
            <v>哈丽努尔·吐尔地尼牙孜</v>
          </cell>
          <cell r="C242" t="str">
            <v>生产</v>
          </cell>
          <cell r="D242" t="str">
            <v>生鲜加工</v>
          </cell>
          <cell r="E242" t="str">
            <v>分称真空组</v>
          </cell>
          <cell r="F242" t="str">
            <v>生鲜加工</v>
          </cell>
          <cell r="G242" t="str">
            <v>乌鲁木齐经济开发区（头屯河区）阿衣布里斯食品坊</v>
          </cell>
        </row>
        <row r="243">
          <cell r="B243" t="str">
            <v>周柯杉</v>
          </cell>
          <cell r="C243" t="str">
            <v>上海分公司</v>
          </cell>
          <cell r="D243" t="str">
            <v>新疆电商</v>
          </cell>
          <cell r="E243" t="str">
            <v>/</v>
          </cell>
          <cell r="F243" t="str">
            <v>新疆电商</v>
          </cell>
          <cell r="G243" t="str">
            <v>新疆霓百悦农产品销售有限公司</v>
          </cell>
        </row>
        <row r="244">
          <cell r="B244" t="str">
            <v>杨鑫</v>
          </cell>
          <cell r="C244" t="str">
            <v>基建工程中心</v>
          </cell>
          <cell r="D244" t="str">
            <v>/</v>
          </cell>
          <cell r="E244" t="str">
            <v>/</v>
          </cell>
          <cell r="F244" t="str">
            <v>基建工程</v>
          </cell>
          <cell r="G244" t="str">
            <v>新疆好牧畜牧发展有限公司</v>
          </cell>
        </row>
        <row r="245">
          <cell r="B245" t="str">
            <v>易建容</v>
          </cell>
          <cell r="C245" t="str">
            <v>上海分公司</v>
          </cell>
          <cell r="D245" t="str">
            <v>上海电商</v>
          </cell>
          <cell r="E245" t="str">
            <v>/</v>
          </cell>
          <cell r="F245" t="str">
            <v>上海电商</v>
          </cell>
        </row>
        <row r="246">
          <cell r="B246" t="str">
            <v>薛季芳</v>
          </cell>
          <cell r="C246" t="str">
            <v>综管</v>
          </cell>
          <cell r="D246" t="str">
            <v>人资</v>
          </cell>
          <cell r="E246" t="str">
            <v>/</v>
          </cell>
          <cell r="F246" t="str">
            <v>人资</v>
          </cell>
          <cell r="G246" t="str">
            <v>新疆玛挪亚畜牧发展有限公司</v>
          </cell>
        </row>
        <row r="247">
          <cell r="B247" t="str">
            <v>张子涵</v>
          </cell>
          <cell r="C247" t="str">
            <v>上海分公司</v>
          </cell>
          <cell r="D247" t="str">
            <v>新疆电商</v>
          </cell>
          <cell r="E247" t="str">
            <v>/</v>
          </cell>
          <cell r="F247" t="str">
            <v>新疆电商</v>
          </cell>
          <cell r="G247" t="str">
            <v>新疆玛挪亚畜牧发展有限公司</v>
          </cell>
        </row>
        <row r="248">
          <cell r="B248" t="str">
            <v>麦尔哈巴·库尔班</v>
          </cell>
          <cell r="C248" t="str">
            <v>生产</v>
          </cell>
          <cell r="D248" t="str">
            <v>生鲜加工</v>
          </cell>
          <cell r="E248" t="str">
            <v>分称真空组</v>
          </cell>
          <cell r="F248" t="str">
            <v>生鲜加工</v>
          </cell>
          <cell r="G248" t="str">
            <v>乌鲁木齐经济开发区（头屯河区）阿衣布里斯食品坊</v>
          </cell>
        </row>
        <row r="249">
          <cell r="B249" t="str">
            <v>迪丽热巴·库尔班江</v>
          </cell>
          <cell r="C249" t="str">
            <v>生产</v>
          </cell>
          <cell r="D249" t="str">
            <v>生鲜加工</v>
          </cell>
          <cell r="E249" t="str">
            <v>分称真空组</v>
          </cell>
          <cell r="F249" t="str">
            <v>生鲜加工</v>
          </cell>
          <cell r="G249" t="str">
            <v>乌鲁木齐经济开发区（头屯河区）阿衣布里斯食品坊</v>
          </cell>
        </row>
        <row r="250">
          <cell r="B250" t="str">
            <v>努尔阿米纳·吐尔孙</v>
          </cell>
          <cell r="C250" t="str">
            <v>生产</v>
          </cell>
          <cell r="D250" t="str">
            <v>生鲜加工</v>
          </cell>
          <cell r="E250" t="str">
            <v>分称真空组</v>
          </cell>
          <cell r="F250" t="str">
            <v>生鲜加工</v>
          </cell>
          <cell r="G250" t="str">
            <v>乌鲁木齐经济开发区（头屯河区）阿衣布里斯食品坊</v>
          </cell>
        </row>
        <row r="251">
          <cell r="B251" t="str">
            <v>阿卜力米提·阿卜力孜</v>
          </cell>
          <cell r="C251" t="str">
            <v>生产</v>
          </cell>
          <cell r="D251" t="str">
            <v>生鲜加工</v>
          </cell>
          <cell r="E251" t="str">
            <v>分称真空组</v>
          </cell>
          <cell r="F251" t="str">
            <v>生鲜加工</v>
          </cell>
        </row>
        <row r="252">
          <cell r="B252" t="str">
            <v>凯丽比努尔·麦麦提</v>
          </cell>
          <cell r="C252" t="str">
            <v>生产</v>
          </cell>
          <cell r="D252" t="str">
            <v>生鲜加工</v>
          </cell>
          <cell r="E252" t="str">
            <v>分称真空组</v>
          </cell>
          <cell r="F252" t="str">
            <v>生鲜加工</v>
          </cell>
          <cell r="G252" t="str">
            <v>乌鲁木齐经济开发区（头屯河区）阿衣布里斯食品坊</v>
          </cell>
        </row>
        <row r="253">
          <cell r="B253" t="str">
            <v>潘瑶瑶</v>
          </cell>
          <cell r="C253" t="str">
            <v>线下销售</v>
          </cell>
          <cell r="D253" t="str">
            <v>KXLD</v>
          </cell>
          <cell r="E253" t="str">
            <v>/</v>
          </cell>
          <cell r="F253" t="str">
            <v>克西路店</v>
          </cell>
          <cell r="G253" t="str">
            <v>沙依巴克区克拉玛依西街牧之羊牛羊肉销售部</v>
          </cell>
        </row>
        <row r="254">
          <cell r="B254" t="str">
            <v>努尔艾力·赛麦尔江</v>
          </cell>
          <cell r="C254" t="str">
            <v>生产</v>
          </cell>
          <cell r="D254" t="str">
            <v>生鲜加工</v>
          </cell>
          <cell r="E254" t="str">
            <v>/</v>
          </cell>
          <cell r="F254" t="str">
            <v>生鲜加工</v>
          </cell>
          <cell r="G254" t="str">
            <v>乌鲁木齐经济开发区（头屯河区）阿衣布里斯食品坊</v>
          </cell>
        </row>
        <row r="255">
          <cell r="B255" t="str">
            <v>赵启航</v>
          </cell>
          <cell r="C255" t="str">
            <v>上海分公司</v>
          </cell>
          <cell r="D255" t="str">
            <v>上海电商</v>
          </cell>
          <cell r="E255" t="str">
            <v>/</v>
          </cell>
          <cell r="F255" t="str">
            <v>上海电商</v>
          </cell>
        </row>
        <row r="256">
          <cell r="B256" t="str">
            <v>伊迪热斯·麦麦提艾力</v>
          </cell>
          <cell r="C256" t="str">
            <v>新兵厂</v>
          </cell>
          <cell r="D256" t="str">
            <v>保安</v>
          </cell>
          <cell r="E256" t="str">
            <v>/</v>
          </cell>
          <cell r="F256" t="str">
            <v>新兵厂</v>
          </cell>
          <cell r="G256" t="str">
            <v>新疆小巴依供应链管理有限公司</v>
          </cell>
        </row>
        <row r="257">
          <cell r="B257" t="str">
            <v>姑丽扎尔·依马木</v>
          </cell>
          <cell r="C257" t="str">
            <v>生产</v>
          </cell>
          <cell r="D257" t="str">
            <v>生鲜加工</v>
          </cell>
          <cell r="E257" t="str">
            <v>分称真空组</v>
          </cell>
          <cell r="F257" t="str">
            <v>生鲜加工</v>
          </cell>
          <cell r="G257" t="str">
            <v>沙依巴克区克拉玛依西街嘉盛农产品经营部</v>
          </cell>
        </row>
        <row r="258">
          <cell r="B258" t="str">
            <v>冯孝彦</v>
          </cell>
          <cell r="C258" t="str">
            <v>财务</v>
          </cell>
          <cell r="D258" t="str">
            <v>共享财务</v>
          </cell>
          <cell r="E258" t="str">
            <v>/</v>
          </cell>
          <cell r="F258" t="str">
            <v>财务</v>
          </cell>
        </row>
        <row r="259">
          <cell r="B259" t="str">
            <v>阿卜杜乃比·麦麦提艾力</v>
          </cell>
          <cell r="C259" t="str">
            <v>生产</v>
          </cell>
          <cell r="D259" t="str">
            <v>生鲜加工</v>
          </cell>
          <cell r="E259" t="str">
            <v>分称真空组</v>
          </cell>
          <cell r="F259" t="str">
            <v>生鲜加工</v>
          </cell>
          <cell r="G259" t="str">
            <v>沙依巴克区克拉玛依西街嘉盛农产品经营部</v>
          </cell>
        </row>
        <row r="260">
          <cell r="B260" t="str">
            <v>阿依仙木·买买提</v>
          </cell>
          <cell r="C260" t="str">
            <v>质检</v>
          </cell>
          <cell r="D260" t="str">
            <v>品控</v>
          </cell>
          <cell r="E260" t="str">
            <v>/</v>
          </cell>
          <cell r="F260" t="str">
            <v>质检</v>
          </cell>
          <cell r="G260" t="str">
            <v>新疆巴唯食品有限公司</v>
          </cell>
        </row>
        <row r="261">
          <cell r="B261" t="str">
            <v>艾孜买提·阿地力</v>
          </cell>
          <cell r="C261" t="str">
            <v>生产</v>
          </cell>
          <cell r="D261" t="str">
            <v>生鲜加工</v>
          </cell>
          <cell r="E261" t="str">
            <v>分称真空组</v>
          </cell>
          <cell r="F261" t="str">
            <v>生鲜加工</v>
          </cell>
          <cell r="G261" t="str">
            <v>沙依巴克区克拉玛依西街嘉盛农产品经营部</v>
          </cell>
        </row>
        <row r="262">
          <cell r="B262" t="str">
            <v>于米提·阿不都热合曼</v>
          </cell>
          <cell r="C262" t="str">
            <v>生产</v>
          </cell>
          <cell r="D262" t="str">
            <v>生鲜加工</v>
          </cell>
          <cell r="E262" t="str">
            <v>分称真空组</v>
          </cell>
          <cell r="F262" t="str">
            <v>生鲜加工</v>
          </cell>
        </row>
        <row r="263">
          <cell r="B263" t="str">
            <v>骆晓林</v>
          </cell>
          <cell r="C263" t="str">
            <v>生产</v>
          </cell>
          <cell r="D263" t="str">
            <v>熟食</v>
          </cell>
          <cell r="E263" t="str">
            <v>/</v>
          </cell>
          <cell r="F263" t="str">
            <v>熟食</v>
          </cell>
          <cell r="G263" t="str">
            <v>沙依巴克区克拉玛依西街嘉盛农产品经营部</v>
          </cell>
        </row>
        <row r="264">
          <cell r="B264" t="str">
            <v>买合皮热提·阿布力孜</v>
          </cell>
          <cell r="C264" t="str">
            <v>生产</v>
          </cell>
          <cell r="D264" t="str">
            <v>生鲜加工</v>
          </cell>
          <cell r="E264" t="str">
            <v>分称真空组</v>
          </cell>
          <cell r="F264" t="str">
            <v>生鲜加工</v>
          </cell>
        </row>
        <row r="265">
          <cell r="B265" t="str">
            <v>居尔艾提·卡斯木</v>
          </cell>
          <cell r="C265" t="str">
            <v>生产</v>
          </cell>
          <cell r="D265" t="str">
            <v>生鲜加工</v>
          </cell>
          <cell r="E265" t="str">
            <v>分称真空组</v>
          </cell>
          <cell r="F265" t="str">
            <v>生鲜加工</v>
          </cell>
          <cell r="G265" t="str">
            <v>沙依巴克区克拉玛依西街嘉盛农产品经营部</v>
          </cell>
        </row>
        <row r="266">
          <cell r="B266" t="str">
            <v>古再丽努尔·托合提玉苏普</v>
          </cell>
          <cell r="C266" t="str">
            <v>生产</v>
          </cell>
          <cell r="D266" t="str">
            <v>生鲜加工</v>
          </cell>
          <cell r="E266" t="str">
            <v>分称真空组</v>
          </cell>
          <cell r="F266" t="str">
            <v>生鲜加工</v>
          </cell>
        </row>
        <row r="267">
          <cell r="B267" t="str">
            <v>布合丽其姑丽·艾则孜</v>
          </cell>
          <cell r="C267" t="str">
            <v>质检</v>
          </cell>
          <cell r="D267" t="str">
            <v>品控</v>
          </cell>
          <cell r="E267" t="str">
            <v>/</v>
          </cell>
          <cell r="F267" t="str">
            <v>质检</v>
          </cell>
          <cell r="G267" t="str">
            <v>新疆牧西食品有限公司</v>
          </cell>
        </row>
        <row r="268">
          <cell r="B268" t="str">
            <v>王钧颢</v>
          </cell>
          <cell r="C268" t="str">
            <v>生产</v>
          </cell>
          <cell r="D268" t="str">
            <v>生鲜加工</v>
          </cell>
          <cell r="E268" t="str">
            <v>/</v>
          </cell>
          <cell r="F268" t="str">
            <v>生鲜加工</v>
          </cell>
          <cell r="G268" t="str">
            <v>沙依巴克区克拉玛依西街嘉盛农产品经营部</v>
          </cell>
        </row>
        <row r="269">
          <cell r="B269" t="str">
            <v>李方方</v>
          </cell>
          <cell r="C269" t="str">
            <v>二线业务</v>
          </cell>
          <cell r="D269" t="str">
            <v>渠道</v>
          </cell>
          <cell r="E269" t="str">
            <v>/</v>
          </cell>
          <cell r="F269" t="str">
            <v>渠道</v>
          </cell>
        </row>
        <row r="270">
          <cell r="B270" t="str">
            <v>刘瑞瑞</v>
          </cell>
          <cell r="C270" t="str">
            <v>财务</v>
          </cell>
          <cell r="D270" t="str">
            <v>共享财务</v>
          </cell>
          <cell r="E270" t="str">
            <v>/</v>
          </cell>
          <cell r="F270" t="str">
            <v>财务</v>
          </cell>
        </row>
        <row r="271">
          <cell r="B271" t="str">
            <v>杜婧婧</v>
          </cell>
          <cell r="C271" t="str">
            <v>财务</v>
          </cell>
          <cell r="D271" t="str">
            <v>共享财务</v>
          </cell>
          <cell r="E271" t="str">
            <v>/</v>
          </cell>
          <cell r="F271" t="str">
            <v>财务</v>
          </cell>
        </row>
        <row r="272">
          <cell r="B272" t="str">
            <v>高艳</v>
          </cell>
          <cell r="C272" t="str">
            <v>新兵厂</v>
          </cell>
          <cell r="D272" t="str">
            <v>/</v>
          </cell>
          <cell r="E272" t="str">
            <v>/</v>
          </cell>
          <cell r="F272" t="str">
            <v>新兵厂</v>
          </cell>
          <cell r="G272" t="str">
            <v>新疆小巴依供应链管理有限公司</v>
          </cell>
        </row>
        <row r="273">
          <cell r="B273" t="str">
            <v>阿依古丽</v>
          </cell>
          <cell r="C273" t="str">
            <v>二线业务</v>
          </cell>
          <cell r="D273" t="str">
            <v>渠道</v>
          </cell>
          <cell r="E273" t="str">
            <v>/</v>
          </cell>
          <cell r="F273" t="str">
            <v>渠道</v>
          </cell>
        </row>
        <row r="274">
          <cell r="B274" t="str">
            <v>尉佳慧</v>
          </cell>
          <cell r="C274" t="str">
            <v>综合管理</v>
          </cell>
          <cell r="D274" t="str">
            <v>行政</v>
          </cell>
          <cell r="E274" t="str">
            <v>/</v>
          </cell>
          <cell r="F274" t="str">
            <v>综合管理</v>
          </cell>
          <cell r="G274" t="str">
            <v>新疆小巴依供应链管理有限公司</v>
          </cell>
        </row>
        <row r="275">
          <cell r="B275" t="str">
            <v>李美月</v>
          </cell>
          <cell r="C275" t="str">
            <v>市场品牌</v>
          </cell>
          <cell r="D275" t="str">
            <v>GEO</v>
          </cell>
          <cell r="E275" t="str">
            <v>/</v>
          </cell>
          <cell r="F275" t="str">
            <v>市场品牌</v>
          </cell>
          <cell r="G275" t="str">
            <v>新疆玛挪亚畜牧发展有限公司</v>
          </cell>
        </row>
        <row r="276">
          <cell r="B276" t="str">
            <v>马丽</v>
          </cell>
          <cell r="C276" t="str">
            <v>二线业务</v>
          </cell>
          <cell r="D276" t="str">
            <v>渠道</v>
          </cell>
          <cell r="E276" t="str">
            <v>/</v>
          </cell>
          <cell r="F276" t="str">
            <v>渠道</v>
          </cell>
        </row>
        <row r="277">
          <cell r="B277" t="str">
            <v>阿依古再丽·阿力木</v>
          </cell>
          <cell r="C277" t="str">
            <v>二线业务</v>
          </cell>
          <cell r="D277" t="str">
            <v>渠道</v>
          </cell>
          <cell r="E277" t="str">
            <v>/</v>
          </cell>
          <cell r="F277" t="str">
            <v>渠道</v>
          </cell>
        </row>
        <row r="278">
          <cell r="B278" t="str">
            <v>张明华</v>
          </cell>
          <cell r="C278" t="str">
            <v>二线业务</v>
          </cell>
          <cell r="D278" t="str">
            <v>渠道</v>
          </cell>
          <cell r="E278" t="str">
            <v>/</v>
          </cell>
          <cell r="F278" t="str">
            <v>渠道</v>
          </cell>
        </row>
        <row r="279">
          <cell r="B279" t="str">
            <v>高燕</v>
          </cell>
          <cell r="C279" t="str">
            <v>二线业务</v>
          </cell>
          <cell r="D279" t="str">
            <v>渠道</v>
          </cell>
          <cell r="E279" t="str">
            <v>/</v>
          </cell>
          <cell r="F279" t="str">
            <v>渠道</v>
          </cell>
        </row>
        <row r="280">
          <cell r="B280" t="str">
            <v>赵思语</v>
          </cell>
          <cell r="C280" t="str">
            <v>质检</v>
          </cell>
          <cell r="D280" t="str">
            <v>品控</v>
          </cell>
          <cell r="E280" t="str">
            <v>/</v>
          </cell>
          <cell r="F280" t="str">
            <v>质检</v>
          </cell>
        </row>
        <row r="281">
          <cell r="B281" t="str">
            <v>郭龙</v>
          </cell>
          <cell r="C281" t="str">
            <v>上海分公司</v>
          </cell>
          <cell r="D281" t="str">
            <v>私域</v>
          </cell>
          <cell r="E281" t="str">
            <v>/</v>
          </cell>
          <cell r="F281" t="str">
            <v>私域</v>
          </cell>
          <cell r="G281" t="str">
            <v>新疆玛挪亚畜牧发展有限公司</v>
          </cell>
        </row>
        <row r="282">
          <cell r="B282" t="str">
            <v>艾比卜拉·吐尔孙</v>
          </cell>
          <cell r="C282" t="str">
            <v>生产</v>
          </cell>
          <cell r="D282" t="str">
            <v>生鲜加工</v>
          </cell>
          <cell r="E282" t="str">
            <v>/</v>
          </cell>
          <cell r="F282" t="str">
            <v>生鲜加工</v>
          </cell>
        </row>
        <row r="283">
          <cell r="B283" t="str">
            <v>阿依夏木·吾许尔</v>
          </cell>
          <cell r="C283" t="str">
            <v>质检</v>
          </cell>
          <cell r="D283" t="str">
            <v>品控</v>
          </cell>
          <cell r="E283" t="str">
            <v>/</v>
          </cell>
          <cell r="F283" t="str">
            <v>质检</v>
          </cell>
        </row>
        <row r="284">
          <cell r="B284" t="str">
            <v>龚莉婷</v>
          </cell>
          <cell r="C284" t="str">
            <v>线下销售</v>
          </cell>
          <cell r="D284" t="str">
            <v>KXLD</v>
          </cell>
          <cell r="E284" t="str">
            <v>/</v>
          </cell>
          <cell r="F284" t="str">
            <v>克西路店</v>
          </cell>
        </row>
        <row r="285">
          <cell r="B285" t="str">
            <v>郑燚</v>
          </cell>
          <cell r="C285" t="str">
            <v>牧场事业部</v>
          </cell>
          <cell r="D285" t="str">
            <v>/</v>
          </cell>
          <cell r="E285" t="str">
            <v>/</v>
          </cell>
          <cell r="F285" t="str">
            <v>牧场事业部</v>
          </cell>
        </row>
        <row r="286">
          <cell r="B286" t="str">
            <v>吴雪婷</v>
          </cell>
          <cell r="C286" t="str">
            <v>财务</v>
          </cell>
          <cell r="D286" t="str">
            <v>共享财务</v>
          </cell>
          <cell r="E286" t="str">
            <v>/</v>
          </cell>
          <cell r="F286" t="str">
            <v>财务</v>
          </cell>
        </row>
        <row r="287">
          <cell r="B287" t="str">
            <v>木合塔尔江·麦麦提吐尔孙</v>
          </cell>
          <cell r="C287" t="str">
            <v>生产</v>
          </cell>
          <cell r="D287" t="str">
            <v>生鲜加工</v>
          </cell>
          <cell r="E287" t="str">
            <v>分称真空组</v>
          </cell>
          <cell r="F287" t="str">
            <v>生鲜加工</v>
          </cell>
          <cell r="G287" t="str">
            <v>劳务</v>
          </cell>
        </row>
        <row r="288">
          <cell r="B288" t="str">
            <v>亚森·奥卜力</v>
          </cell>
          <cell r="C288" t="str">
            <v>生产</v>
          </cell>
          <cell r="D288" t="str">
            <v>生鲜加工</v>
          </cell>
          <cell r="E288" t="str">
            <v>分称真空组</v>
          </cell>
          <cell r="F288" t="str">
            <v>生鲜加工</v>
          </cell>
          <cell r="G288" t="str">
            <v>劳务</v>
          </cell>
        </row>
        <row r="289">
          <cell r="B289" t="str">
            <v>谢日帕·托乎提</v>
          </cell>
          <cell r="C289" t="str">
            <v>生产</v>
          </cell>
          <cell r="D289" t="str">
            <v>生鲜加工</v>
          </cell>
          <cell r="E289" t="str">
            <v>分称真空组</v>
          </cell>
          <cell r="F289" t="str">
            <v>生鲜加工</v>
          </cell>
          <cell r="G289" t="str">
            <v>劳务</v>
          </cell>
        </row>
        <row r="290">
          <cell r="B290" t="str">
            <v>塔哈·奥卜力</v>
          </cell>
          <cell r="C290" t="str">
            <v>生产</v>
          </cell>
          <cell r="D290" t="str">
            <v>生鲜加工</v>
          </cell>
          <cell r="E290" t="str">
            <v>分称真空组</v>
          </cell>
          <cell r="F290" t="str">
            <v>生鲜加工</v>
          </cell>
          <cell r="G290" t="str">
            <v>劳务</v>
          </cell>
        </row>
        <row r="291">
          <cell r="B291" t="str">
            <v>玛伊热·艾尼</v>
          </cell>
          <cell r="C291" t="str">
            <v>生产</v>
          </cell>
          <cell r="D291" t="str">
            <v>生鲜加工</v>
          </cell>
          <cell r="E291" t="str">
            <v>/</v>
          </cell>
          <cell r="F291" t="str">
            <v>生鲜加工</v>
          </cell>
          <cell r="G291" t="str">
            <v>劳务</v>
          </cell>
        </row>
        <row r="292">
          <cell r="B292" t="str">
            <v>祖丽胡玛尔·艾海提</v>
          </cell>
          <cell r="C292" t="str">
            <v>生产</v>
          </cell>
          <cell r="D292" t="str">
            <v>生鲜加工</v>
          </cell>
          <cell r="E292" t="str">
            <v>/</v>
          </cell>
          <cell r="F292" t="str">
            <v>生鲜加工</v>
          </cell>
          <cell r="G292" t="str">
            <v>劳务</v>
          </cell>
        </row>
        <row r="293">
          <cell r="B293" t="str">
            <v>凯塞尔·肉孜</v>
          </cell>
          <cell r="C293" t="str">
            <v>生产</v>
          </cell>
          <cell r="D293" t="str">
            <v>生鲜加工</v>
          </cell>
          <cell r="E293" t="str">
            <v>/</v>
          </cell>
          <cell r="F293" t="str">
            <v>生鲜加工</v>
          </cell>
          <cell r="G293" t="str">
            <v>劳务</v>
          </cell>
        </row>
        <row r="294">
          <cell r="B294" t="str">
            <v>达吾提江·沙依木</v>
          </cell>
          <cell r="C294" t="str">
            <v>生产</v>
          </cell>
          <cell r="D294" t="str">
            <v>生鲜加工</v>
          </cell>
          <cell r="E294" t="str">
            <v>/</v>
          </cell>
          <cell r="F294" t="str">
            <v>生鲜加工</v>
          </cell>
          <cell r="G294" t="str">
            <v>劳务</v>
          </cell>
        </row>
        <row r="295">
          <cell r="B295" t="str">
            <v>艾孜买提·司马义</v>
          </cell>
          <cell r="C295" t="str">
            <v>生产</v>
          </cell>
          <cell r="D295" t="str">
            <v>生鲜加工</v>
          </cell>
          <cell r="E295" t="str">
            <v>/</v>
          </cell>
          <cell r="F295" t="str">
            <v>生鲜加工</v>
          </cell>
          <cell r="G295" t="str">
            <v>劳务</v>
          </cell>
        </row>
        <row r="296">
          <cell r="B296" t="str">
            <v>米热哈巴·艾则孜</v>
          </cell>
          <cell r="C296" t="str">
            <v>生产</v>
          </cell>
          <cell r="D296" t="str">
            <v>生鲜加工</v>
          </cell>
          <cell r="E296" t="str">
            <v>/</v>
          </cell>
          <cell r="F296" t="str">
            <v>生鲜加工</v>
          </cell>
          <cell r="G296" t="str">
            <v>劳务</v>
          </cell>
        </row>
        <row r="297">
          <cell r="B297" t="str">
            <v>阿依古丽·艾散江
</v>
          </cell>
          <cell r="C297" t="str">
            <v>生产</v>
          </cell>
          <cell r="D297" t="str">
            <v>生鲜加工</v>
          </cell>
          <cell r="E297" t="str">
            <v>/</v>
          </cell>
          <cell r="F297" t="str">
            <v>生鲜加工</v>
          </cell>
          <cell r="G297" t="str">
            <v>劳务</v>
          </cell>
        </row>
        <row r="298">
          <cell r="B298" t="str">
            <v>凯迪日耶·阿卜杜热合曼</v>
          </cell>
          <cell r="C298" t="str">
            <v>生产</v>
          </cell>
          <cell r="D298" t="str">
            <v>供应</v>
          </cell>
          <cell r="E298" t="str">
            <v>配货</v>
          </cell>
          <cell r="F298" t="str">
            <v>供应</v>
          </cell>
        </row>
        <row r="299">
          <cell r="B299" t="str">
            <v>麦麦提艾力·麦提库尔班</v>
          </cell>
          <cell r="C299" t="str">
            <v>生产</v>
          </cell>
          <cell r="D299" t="str">
            <v>供应</v>
          </cell>
          <cell r="E299" t="str">
            <v>接发</v>
          </cell>
          <cell r="F299" t="str">
            <v>供应</v>
          </cell>
        </row>
        <row r="300">
          <cell r="B300" t="str">
            <v>伊卜拉伊木·吾吉阿卜杜拉</v>
          </cell>
          <cell r="C300" t="str">
            <v>生产</v>
          </cell>
          <cell r="D300" t="str">
            <v>供应</v>
          </cell>
          <cell r="E300" t="str">
            <v>接发</v>
          </cell>
          <cell r="F300" t="str">
            <v>供应</v>
          </cell>
        </row>
        <row r="301">
          <cell r="B301" t="str">
            <v>刘宝琴</v>
          </cell>
          <cell r="C301" t="str">
            <v>线下销售</v>
          </cell>
          <cell r="D301" t="str">
            <v>KXLD</v>
          </cell>
          <cell r="E301" t="str">
            <v>/</v>
          </cell>
          <cell r="F301" t="str">
            <v>克西路店</v>
          </cell>
        </row>
        <row r="302">
          <cell r="B302" t="str">
            <v>朱文俊</v>
          </cell>
          <cell r="C302" t="str">
            <v>线下销售</v>
          </cell>
          <cell r="D302" t="str">
            <v>HBLD</v>
          </cell>
          <cell r="E302" t="str">
            <v>/</v>
          </cell>
          <cell r="F302" t="str">
            <v>河北路店</v>
          </cell>
        </row>
        <row r="303">
          <cell r="B303" t="str">
            <v>刘肖凤</v>
          </cell>
          <cell r="C303" t="str">
            <v>线下销售</v>
          </cell>
          <cell r="D303" t="str">
            <v>KXLD</v>
          </cell>
          <cell r="E303" t="str">
            <v>/</v>
          </cell>
          <cell r="F303" t="str">
            <v>克西路店</v>
          </cell>
        </row>
        <row r="304">
          <cell r="B304" t="str">
            <v>李羽薇</v>
          </cell>
          <cell r="C304" t="str">
            <v>线下销售</v>
          </cell>
          <cell r="D304" t="str">
            <v>HBLD</v>
          </cell>
          <cell r="E304" t="str">
            <v>/</v>
          </cell>
          <cell r="F304" t="str">
            <v>河北路店</v>
          </cell>
        </row>
        <row r="305">
          <cell r="B305" t="str">
            <v>热斯·叶尔肯汗</v>
          </cell>
          <cell r="C305" t="str">
            <v>生产</v>
          </cell>
          <cell r="D305" t="str">
            <v>生鲜加工</v>
          </cell>
          <cell r="E305" t="str">
            <v>/</v>
          </cell>
          <cell r="F305" t="str">
            <v>生鲜加工</v>
          </cell>
          <cell r="G305" t="str">
            <v>劳务</v>
          </cell>
        </row>
        <row r="306">
          <cell r="B306" t="str">
            <v>古丽赛乃姆·阿卜力米提</v>
          </cell>
          <cell r="C306" t="str">
            <v>生产</v>
          </cell>
          <cell r="D306" t="str">
            <v>生鲜加工</v>
          </cell>
          <cell r="E306" t="str">
            <v>分称真空组</v>
          </cell>
          <cell r="F306" t="str">
            <v>生鲜加工</v>
          </cell>
        </row>
        <row r="307">
          <cell r="B307" t="str">
            <v>美合日班古丽·麦麦提</v>
          </cell>
          <cell r="C307" t="str">
            <v>生产</v>
          </cell>
          <cell r="D307" t="str">
            <v>生鲜加工</v>
          </cell>
          <cell r="E307" t="str">
            <v>分称真空组</v>
          </cell>
          <cell r="F307" t="str">
            <v>生鲜加工</v>
          </cell>
        </row>
        <row r="308">
          <cell r="B308" t="str">
            <v>王方扬</v>
          </cell>
          <cell r="C308" t="str">
            <v>上海分公司</v>
          </cell>
          <cell r="D308" t="str">
            <v>上海电商</v>
          </cell>
          <cell r="E308" t="str">
            <v>/</v>
          </cell>
          <cell r="F308" t="str">
            <v>上海电商</v>
          </cell>
        </row>
        <row r="309">
          <cell r="B309" t="str">
            <v>肖霞飞</v>
          </cell>
          <cell r="C309" t="str">
            <v>上海分公司</v>
          </cell>
          <cell r="D309" t="str">
            <v>上海电商</v>
          </cell>
          <cell r="E309" t="str">
            <v>/</v>
          </cell>
          <cell r="F309" t="str">
            <v>上海电商</v>
          </cell>
        </row>
        <row r="310">
          <cell r="B310" t="str">
            <v>敬运金</v>
          </cell>
          <cell r="C310" t="str">
            <v>综管</v>
          </cell>
          <cell r="D310" t="str">
            <v>行政</v>
          </cell>
          <cell r="E310" t="str">
            <v>/</v>
          </cell>
          <cell r="F310" t="str">
            <v>综合管理</v>
          </cell>
          <cell r="G310" t="str">
            <v>劳务</v>
          </cell>
        </row>
        <row r="311">
          <cell r="B311" t="str">
            <v>杨昊博</v>
          </cell>
          <cell r="C311" t="str">
            <v>线下销售</v>
          </cell>
          <cell r="D311" t="str">
            <v>KXLD</v>
          </cell>
          <cell r="E311" t="str">
            <v>/</v>
          </cell>
          <cell r="F311" t="str">
            <v>克西路店</v>
          </cell>
        </row>
        <row r="312">
          <cell r="B312" t="str">
            <v>王娟</v>
          </cell>
          <cell r="C312" t="str">
            <v>线下销售</v>
          </cell>
          <cell r="D312" t="str">
            <v>KXLD</v>
          </cell>
          <cell r="E312" t="str">
            <v>/</v>
          </cell>
          <cell r="F312" t="str">
            <v>克西路店</v>
          </cell>
        </row>
        <row r="313">
          <cell r="B313" t="str">
            <v>柔克耶木·图荪江</v>
          </cell>
          <cell r="C313" t="str">
            <v>生产</v>
          </cell>
          <cell r="D313" t="str">
            <v>生鲜加工</v>
          </cell>
          <cell r="E313" t="str">
            <v>/</v>
          </cell>
          <cell r="F313" t="str">
            <v>生鲜加工</v>
          </cell>
          <cell r="G313" t="str">
            <v>劳务</v>
          </cell>
        </row>
        <row r="314">
          <cell r="B314" t="str">
            <v>马木提江·阿卜杜艾尼</v>
          </cell>
          <cell r="C314" t="str">
            <v>生产</v>
          </cell>
          <cell r="D314" t="str">
            <v>供应</v>
          </cell>
          <cell r="E314" t="str">
            <v>协调</v>
          </cell>
          <cell r="F314" t="str">
            <v>供应</v>
          </cell>
        </row>
        <row r="315">
          <cell r="B315" t="str">
            <v>胡欣然</v>
          </cell>
          <cell r="C315" t="str">
            <v>财务</v>
          </cell>
          <cell r="D315" t="str">
            <v>共享财务</v>
          </cell>
          <cell r="E315" t="str">
            <v>/</v>
          </cell>
          <cell r="F315" t="str">
            <v>财务</v>
          </cell>
        </row>
        <row r="316">
          <cell r="B316" t="str">
            <v>阿卜杜乃再尔·阿布力克木</v>
          </cell>
          <cell r="C316" t="str">
            <v>生产</v>
          </cell>
          <cell r="D316" t="str">
            <v>生鲜加工</v>
          </cell>
          <cell r="E316" t="str">
            <v>/</v>
          </cell>
          <cell r="F316" t="str">
            <v>生鲜加工</v>
          </cell>
        </row>
        <row r="317">
          <cell r="B317" t="str">
            <v>刘晓欢</v>
          </cell>
          <cell r="C317" t="str">
            <v>新兵厂</v>
          </cell>
          <cell r="D317" t="str">
            <v>/</v>
          </cell>
          <cell r="E317" t="str">
            <v>/</v>
          </cell>
          <cell r="F317" t="str">
            <v>新兵厂</v>
          </cell>
        </row>
        <row r="318">
          <cell r="B318" t="str">
            <v>阿达来提·库尔班</v>
          </cell>
          <cell r="C318" t="str">
            <v>生产</v>
          </cell>
          <cell r="D318" t="str">
            <v>生鲜加工</v>
          </cell>
          <cell r="E318" t="str">
            <v>/</v>
          </cell>
          <cell r="F318" t="str">
            <v>生鲜加工</v>
          </cell>
          <cell r="G318" t="str">
            <v>劳务</v>
          </cell>
        </row>
        <row r="319">
          <cell r="B319" t="str">
            <v>阿曼古丽·库尔班</v>
          </cell>
          <cell r="C319" t="str">
            <v>生产</v>
          </cell>
          <cell r="D319" t="str">
            <v>生鲜加工</v>
          </cell>
          <cell r="E319" t="str">
            <v>/</v>
          </cell>
          <cell r="F319" t="str">
            <v>生鲜加工</v>
          </cell>
          <cell r="G319" t="str">
            <v>劳务</v>
          </cell>
        </row>
        <row r="320">
          <cell r="B320" t="str">
            <v>阿孜古丽·吐鲁甫</v>
          </cell>
          <cell r="C320" t="str">
            <v>生产</v>
          </cell>
          <cell r="D320" t="str">
            <v>生鲜加工</v>
          </cell>
          <cell r="E320" t="str">
            <v>/</v>
          </cell>
          <cell r="F320" t="str">
            <v>生鲜加工</v>
          </cell>
          <cell r="G320" t="str">
            <v>劳务</v>
          </cell>
        </row>
        <row r="321">
          <cell r="B321" t="str">
            <v>杨芝秀</v>
          </cell>
          <cell r="C321" t="str">
            <v>线下销售</v>
          </cell>
          <cell r="D321" t="str">
            <v>BJLD</v>
          </cell>
          <cell r="E321" t="str">
            <v>/</v>
          </cell>
          <cell r="F321" t="str">
            <v>北京路店</v>
          </cell>
        </row>
        <row r="322">
          <cell r="B322" t="str">
            <v>王淋</v>
          </cell>
          <cell r="C322" t="str">
            <v>财务</v>
          </cell>
          <cell r="D322" t="str">
            <v>共享财务</v>
          </cell>
          <cell r="E322" t="str">
            <v>/</v>
          </cell>
          <cell r="F322" t="str">
            <v>财务</v>
          </cell>
        </row>
        <row r="323">
          <cell r="B323" t="str">
            <v>布坚乃提·库地热提</v>
          </cell>
          <cell r="C323" t="str">
            <v>新兵厂</v>
          </cell>
          <cell r="D323" t="str">
            <v>/</v>
          </cell>
          <cell r="E323" t="str">
            <v>/</v>
          </cell>
          <cell r="F323" t="str">
            <v>新兵厂</v>
          </cell>
        </row>
        <row r="324">
          <cell r="B324" t="str">
            <v>林智鸿</v>
          </cell>
          <cell r="C324" t="str">
            <v>生产</v>
          </cell>
          <cell r="D324" t="str">
            <v>供应</v>
          </cell>
          <cell r="E324" t="str">
            <v>行政库</v>
          </cell>
          <cell r="F324" t="str">
            <v>供应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5"/>
  <sheetViews>
    <sheetView zoomScale="145" zoomScaleNormal="145" workbookViewId="0">
      <pane xSplit="9" ySplit="3" topLeftCell="J4" activePane="bottomRight" state="frozen"/>
      <selection/>
      <selection pane="topRight"/>
      <selection pane="bottomLeft"/>
      <selection pane="bottomRight" activeCell="AO4" sqref="AO4"/>
    </sheetView>
  </sheetViews>
  <sheetFormatPr defaultColWidth="9" defaultRowHeight="13.5"/>
  <cols>
    <col min="1" max="1" width="5.45" customWidth="1"/>
    <col min="2" max="2" width="7" customWidth="1"/>
    <col min="3" max="3" width="11.5416666666667" customWidth="1"/>
    <col min="4" max="4" width="10.725" customWidth="1"/>
    <col min="5" max="5" width="15.725" customWidth="1"/>
    <col min="6" max="6" width="8.09166666666667" customWidth="1"/>
    <col min="7" max="7" width="7.36666666666667" customWidth="1"/>
    <col min="8" max="8" width="8.26666666666667" customWidth="1"/>
    <col min="9" max="9" width="7.36666666666667" customWidth="1"/>
    <col min="10" max="10" width="6.45" customWidth="1"/>
    <col min="11" max="11" width="4.54166666666667" customWidth="1"/>
    <col min="12" max="12" width="4.54166666666667" hidden="1" customWidth="1"/>
    <col min="13" max="17" width="4.54166666666667" customWidth="1"/>
    <col min="18" max="18" width="6.09166666666667" customWidth="1"/>
    <col min="19" max="19" width="5.90833333333333" customWidth="1"/>
    <col min="20" max="23" width="4.54166666666667" customWidth="1"/>
    <col min="24" max="24" width="6.81666666666667" customWidth="1"/>
    <col min="25" max="27" width="4.54166666666667" customWidth="1"/>
    <col min="28" max="28" width="9.54166666666667" customWidth="1"/>
    <col min="29" max="29" width="9" customWidth="1"/>
    <col min="30" max="30" width="8" customWidth="1"/>
    <col min="31" max="31" width="11.875" customWidth="1"/>
    <col min="32" max="33" width="10" customWidth="1"/>
    <col min="34" max="35" width="9" customWidth="1"/>
    <col min="36" max="36" width="8.5" customWidth="1"/>
    <col min="37" max="37" width="9.36666666666667" customWidth="1"/>
    <col min="38" max="38" width="9.63333333333333" customWidth="1"/>
    <col min="39" max="40" width="8" customWidth="1"/>
    <col min="41" max="41" width="8.45" customWidth="1"/>
    <col min="42" max="42" width="8" customWidth="1"/>
    <col min="43" max="43" width="4.54166666666667" customWidth="1"/>
    <col min="44" max="44" width="11.725" customWidth="1"/>
    <col min="45" max="45" width="6.725" customWidth="1"/>
    <col min="46" max="47" width="6.45" customWidth="1"/>
    <col min="48" max="48" width="5.45" customWidth="1"/>
    <col min="49" max="49" width="8.125" customWidth="1"/>
    <col min="50" max="50" width="5.90833333333333" customWidth="1"/>
    <col min="51" max="52" width="7.63333333333333" customWidth="1"/>
    <col min="53" max="53" width="8.54166666666667" customWidth="1"/>
    <col min="54" max="54" width="7.81666666666667" customWidth="1"/>
    <col min="55" max="55" width="9.09166666666667" customWidth="1"/>
    <col min="56" max="56" width="10.9083333333333" customWidth="1"/>
    <col min="57" max="57" width="56.9083333333333" customWidth="1"/>
    <col min="58" max="64" width="9" customWidth="1"/>
    <col min="65" max="65" width="9.25" customWidth="1"/>
    <col min="66" max="66" width="9" customWidth="1"/>
  </cols>
  <sheetData>
    <row r="1" s="71" customFormat="1" ht="36" customHeight="1" spans="1:60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</row>
    <row r="2" s="71" customFormat="1" ht="36" customHeight="1" spans="1:60">
      <c r="A2" s="74">
        <v>21.75</v>
      </c>
      <c r="B2" s="75" t="s">
        <v>1</v>
      </c>
      <c r="C2" s="76" t="s">
        <v>2</v>
      </c>
      <c r="D2" s="77" t="s">
        <v>3</v>
      </c>
      <c r="E2" s="78" t="s">
        <v>4</v>
      </c>
      <c r="F2" s="79" t="s">
        <v>5</v>
      </c>
      <c r="G2" s="80" t="s">
        <v>6</v>
      </c>
      <c r="H2" s="80" t="s">
        <v>7</v>
      </c>
      <c r="I2" s="81" t="s">
        <v>8</v>
      </c>
      <c r="J2" s="82" t="s">
        <v>9</v>
      </c>
      <c r="K2" s="83"/>
      <c r="L2" s="83"/>
      <c r="M2" s="83"/>
      <c r="N2" s="83"/>
      <c r="O2" s="83"/>
      <c r="P2" s="83"/>
      <c r="Q2" s="83"/>
      <c r="R2" s="83"/>
      <c r="S2" s="84"/>
      <c r="T2" s="85" t="s">
        <v>10</v>
      </c>
      <c r="U2" s="86"/>
      <c r="V2" s="85"/>
      <c r="W2" s="85"/>
      <c r="X2" s="85"/>
      <c r="Y2" s="86"/>
      <c r="Z2" s="86"/>
      <c r="AA2" s="87"/>
      <c r="AB2" s="88" t="s">
        <v>11</v>
      </c>
      <c r="AC2" s="89" t="s">
        <v>12</v>
      </c>
      <c r="AD2" s="90"/>
      <c r="AE2" s="90"/>
      <c r="AF2" s="90"/>
      <c r="AG2" s="90"/>
      <c r="AH2" s="90"/>
      <c r="AI2" s="90"/>
      <c r="AJ2" s="91"/>
      <c r="AK2" s="92" t="s">
        <v>13</v>
      </c>
      <c r="AL2" s="93" t="s">
        <v>14</v>
      </c>
      <c r="AM2" s="94" t="s">
        <v>15</v>
      </c>
      <c r="AN2" s="94"/>
      <c r="AO2" s="94"/>
      <c r="AP2" s="94"/>
      <c r="AQ2" s="94"/>
      <c r="AR2" s="95" t="s">
        <v>16</v>
      </c>
      <c r="AS2" s="96" t="s">
        <v>17</v>
      </c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7" t="s">
        <v>18</v>
      </c>
      <c r="BE2" s="98" t="s">
        <v>19</v>
      </c>
    </row>
    <row r="3" s="71" customFormat="1" ht="49.5" spans="1:60">
      <c r="A3" s="99" t="s">
        <v>20</v>
      </c>
      <c r="B3" s="100"/>
      <c r="C3" s="101"/>
      <c r="D3" s="102"/>
      <c r="E3" s="103"/>
      <c r="F3" s="79"/>
      <c r="G3" s="80"/>
      <c r="H3" s="80"/>
      <c r="I3" s="104"/>
      <c r="J3" s="105" t="s">
        <v>21</v>
      </c>
      <c r="K3" s="106" t="s">
        <v>22</v>
      </c>
      <c r="L3" s="106" t="s">
        <v>23</v>
      </c>
      <c r="M3" s="106" t="s">
        <v>24</v>
      </c>
      <c r="N3" s="106" t="s">
        <v>25</v>
      </c>
      <c r="O3" s="106" t="s">
        <v>26</v>
      </c>
      <c r="P3" s="106" t="s">
        <v>27</v>
      </c>
      <c r="Q3" s="106" t="s">
        <v>28</v>
      </c>
      <c r="R3" s="106" t="s">
        <v>29</v>
      </c>
      <c r="S3" s="107" t="s">
        <v>30</v>
      </c>
      <c r="T3" s="108" t="s">
        <v>31</v>
      </c>
      <c r="U3" s="109" t="s">
        <v>32</v>
      </c>
      <c r="V3" s="109" t="s">
        <v>33</v>
      </c>
      <c r="W3" s="110" t="s">
        <v>34</v>
      </c>
      <c r="X3" s="111" t="s">
        <v>35</v>
      </c>
      <c r="Y3" s="110" t="s">
        <v>36</v>
      </c>
      <c r="Z3" s="110" t="s">
        <v>37</v>
      </c>
      <c r="AA3" s="112" t="s">
        <v>38</v>
      </c>
      <c r="AB3" s="113"/>
      <c r="AC3" s="114" t="s">
        <v>39</v>
      </c>
      <c r="AD3" s="115" t="s">
        <v>40</v>
      </c>
      <c r="AE3" s="115" t="s">
        <v>41</v>
      </c>
      <c r="AF3" s="115" t="s">
        <v>42</v>
      </c>
      <c r="AG3" s="115" t="s">
        <v>43</v>
      </c>
      <c r="AH3" s="115" t="s">
        <v>44</v>
      </c>
      <c r="AI3" s="115" t="s">
        <v>45</v>
      </c>
      <c r="AJ3" s="115" t="s">
        <v>46</v>
      </c>
      <c r="AK3" s="92"/>
      <c r="AL3" s="93"/>
      <c r="AM3" s="116" t="s">
        <v>47</v>
      </c>
      <c r="AN3" s="116" t="s">
        <v>48</v>
      </c>
      <c r="AO3" s="117" t="s">
        <v>49</v>
      </c>
      <c r="AP3" s="117" t="s">
        <v>50</v>
      </c>
      <c r="AQ3" s="95" t="s">
        <v>51</v>
      </c>
      <c r="AR3" s="95"/>
      <c r="AS3" s="95" t="s">
        <v>52</v>
      </c>
      <c r="AT3" s="95" t="s">
        <v>53</v>
      </c>
      <c r="AU3" s="95" t="s">
        <v>54</v>
      </c>
      <c r="AV3" s="117" t="s">
        <v>55</v>
      </c>
      <c r="AW3" s="117" t="s">
        <v>56</v>
      </c>
      <c r="AX3" s="95" t="s">
        <v>57</v>
      </c>
      <c r="AY3" s="95" t="s">
        <v>58</v>
      </c>
      <c r="AZ3" s="117" t="s">
        <v>59</v>
      </c>
      <c r="BA3" s="117" t="s">
        <v>60</v>
      </c>
      <c r="BB3" s="118" t="s">
        <v>61</v>
      </c>
      <c r="BC3" s="118" t="s">
        <v>62</v>
      </c>
      <c r="BD3" s="97"/>
      <c r="BE3" s="119"/>
    </row>
    <row r="4" s="71" customFormat="1" ht="36" customHeight="1" spans="1:60">
      <c r="A4" s="120">
        <v>1</v>
      </c>
      <c r="B4" s="121" t="s">
        <v>63</v>
      </c>
      <c r="C4" s="122" t="s">
        <v>64</v>
      </c>
      <c r="D4" s="123" t="s">
        <v>65</v>
      </c>
      <c r="E4" s="123" t="s">
        <v>66</v>
      </c>
      <c r="F4" s="124">
        <f>VLOOKUP(D4,'9月考勤'!E:AK,33,0)</f>
        <v>22</v>
      </c>
      <c r="G4" s="124">
        <f>F4-J4-K4-L4-M4</f>
        <v>22</v>
      </c>
      <c r="H4" s="125"/>
      <c r="I4" s="126">
        <f>VLOOKUP(D4,'9月考勤'!E:AM,35,0)</f>
        <v>1</v>
      </c>
      <c r="J4" s="127">
        <f>VLOOKUP(D4,'9月考勤'!E:AN,36,0)</f>
        <v>0</v>
      </c>
      <c r="K4" s="127">
        <f>VLOOKUP(D4,'9月考勤'!E:AO,37,0)</f>
        <v>0</v>
      </c>
      <c r="L4" s="126"/>
      <c r="M4" s="126"/>
      <c r="N4" s="128">
        <f>VLOOKUP(D4,'9月考勤'!E:AQ,39,0)</f>
        <v>0</v>
      </c>
      <c r="O4" s="128"/>
      <c r="P4" s="128"/>
      <c r="Q4" s="129"/>
      <c r="R4" s="128">
        <f>VLOOKUP(D4,'9月考勤'!E:AW,45,0)</f>
        <v>7</v>
      </c>
      <c r="S4" s="128">
        <f>VLOOKUP(D4,'9月考勤'!E:AX,46,0)</f>
        <v>0</v>
      </c>
      <c r="T4" s="130">
        <f>VLOOKUP(D4,'9月通报'!A:I,9,0)</f>
        <v>2</v>
      </c>
      <c r="U4" s="130">
        <f>VLOOKUP(D4,'9月通报'!A:K,11,0)</f>
        <v>0</v>
      </c>
      <c r="V4" s="130">
        <f>VLOOKUP(D4,'9月通报'!A:G,7,0)</f>
        <v>0</v>
      </c>
      <c r="W4" s="130"/>
      <c r="X4" s="130">
        <f>VLOOKUP(D4,'9月通报'!A:J,10,0)</f>
        <v>16</v>
      </c>
      <c r="Y4" s="130">
        <f>VLOOKUP(D4,'9月通报'!A:L,12,0)</f>
        <v>4</v>
      </c>
      <c r="Z4" s="130"/>
      <c r="AA4" s="130"/>
      <c r="AB4" s="131">
        <v>15000</v>
      </c>
      <c r="AC4" s="132">
        <v>3750</v>
      </c>
      <c r="AD4" s="133">
        <f>ROUND(IF(I4&lt;95%,0,IF(I4&gt;=95%,200)),2)</f>
        <v>200</v>
      </c>
      <c r="AE4" s="132">
        <f>AB4*0.27</f>
        <v>4050</v>
      </c>
      <c r="AF4" s="132">
        <f>AB4*0.05</f>
        <v>750</v>
      </c>
      <c r="AG4" s="132">
        <v>0</v>
      </c>
      <c r="AH4" s="132">
        <v>450</v>
      </c>
      <c r="AI4" s="132">
        <v>0</v>
      </c>
      <c r="AJ4" s="132">
        <v>800</v>
      </c>
      <c r="AK4" s="132">
        <f>AC4+AD4+AF4+AH4+AJ4+AE4+AG4+AI4</f>
        <v>10000</v>
      </c>
      <c r="AL4" s="132">
        <f>ROUND(AK4/$A$2*((23-J4-K4))*(21.75/(23)),2)</f>
        <v>10000</v>
      </c>
      <c r="AM4" s="132">
        <f>VLOOKUP(D4,'9月绩效考评表'!B:C,2,0)</f>
        <v>95</v>
      </c>
      <c r="AN4" s="132"/>
      <c r="AO4" s="134"/>
      <c r="AP4" s="134"/>
      <c r="AQ4" s="134"/>
      <c r="AR4" s="135">
        <f>ROUND(AL4+AM4+AO4+AP4+AQ4,2)</f>
        <v>10095</v>
      </c>
      <c r="AS4" s="134">
        <f>T4*5+U4*50+V4*500+W4*5000+X4*-5+Y4*-50+Z4*-500+AA4*-5000</f>
        <v>-270</v>
      </c>
      <c r="AT4" s="135">
        <f>N4*10</f>
        <v>0</v>
      </c>
      <c r="AU4" s="134">
        <f>O4*10</f>
        <v>0</v>
      </c>
      <c r="AV4" s="134">
        <f>VLOOKUP(D4,'9月通报赔偿'!A:F,6,0)</f>
        <v>826.8</v>
      </c>
      <c r="AW4" s="134"/>
      <c r="AX4" s="134"/>
      <c r="AY4" s="134"/>
      <c r="AZ4" s="132">
        <f>VLOOKUP(D4,'9月社保&amp;公积金、8月补缴'!B:P,15,0)</f>
        <v>400</v>
      </c>
      <c r="BA4" s="136">
        <f>VLOOKUP(D4,'9月社保&amp;公积金、8月补缴'!Z:AN,15,0)</f>
        <v>840</v>
      </c>
      <c r="BB4" s="134"/>
      <c r="BC4" s="135"/>
      <c r="BD4" s="135">
        <f>ROUND(AR4+AS4-AT4-AU4-AV4-AW4-AX4-AY4-AZ4-BA4-BB4-BC4,2)</f>
        <v>7758.2</v>
      </c>
      <c r="BE4" s="137" t="str">
        <f>VLOOKUP(D4,'9月考勤'!E:AY,47,0)</f>
        <v>田方舟：上月剩余调休0天，本月应休8天，实休7天，截止9.30剩余调休0天，年假5天</v>
      </c>
      <c r="BH4" s="138"/>
    </row>
    <row r="5" s="72" customFormat="1" ht="35" customHeight="1" spans="1:60">
      <c r="A5" s="139" t="s">
        <v>67</v>
      </c>
      <c r="B5" s="140"/>
      <c r="C5" s="141"/>
      <c r="D5" s="142" t="e">
        <f>#REF!</f>
        <v>#REF!</v>
      </c>
      <c r="E5" s="143"/>
      <c r="F5" s="143">
        <f t="shared" ref="F5:AD5" si="0">ROUND(SUM(F4:F4),2)</f>
        <v>22</v>
      </c>
      <c r="G5" s="143">
        <f t="shared" si="0"/>
        <v>22</v>
      </c>
      <c r="H5" s="143">
        <f t="shared" si="0"/>
        <v>0</v>
      </c>
      <c r="I5" s="143">
        <f t="shared" si="0"/>
        <v>1</v>
      </c>
      <c r="J5" s="143">
        <f t="shared" si="0"/>
        <v>0</v>
      </c>
      <c r="K5" s="143">
        <f t="shared" si="0"/>
        <v>0</v>
      </c>
      <c r="L5" s="143">
        <f t="shared" si="0"/>
        <v>0</v>
      </c>
      <c r="M5" s="143">
        <f t="shared" si="0"/>
        <v>0</v>
      </c>
      <c r="N5" s="143">
        <f t="shared" si="0"/>
        <v>0</v>
      </c>
      <c r="O5" s="143">
        <f t="shared" si="0"/>
        <v>0</v>
      </c>
      <c r="P5" s="143">
        <f t="shared" si="0"/>
        <v>0</v>
      </c>
      <c r="Q5" s="143">
        <f t="shared" si="0"/>
        <v>0</v>
      </c>
      <c r="R5" s="143">
        <f t="shared" si="0"/>
        <v>7</v>
      </c>
      <c r="S5" s="143">
        <f t="shared" si="0"/>
        <v>0</v>
      </c>
      <c r="T5" s="143">
        <f t="shared" si="0"/>
        <v>2</v>
      </c>
      <c r="U5" s="143">
        <f t="shared" si="0"/>
        <v>0</v>
      </c>
      <c r="V5" s="143">
        <f t="shared" si="0"/>
        <v>0</v>
      </c>
      <c r="W5" s="143">
        <f t="shared" si="0"/>
        <v>0</v>
      </c>
      <c r="X5" s="143">
        <f t="shared" si="0"/>
        <v>16</v>
      </c>
      <c r="Y5" s="143">
        <f t="shared" si="0"/>
        <v>4</v>
      </c>
      <c r="Z5" s="143">
        <f t="shared" si="0"/>
        <v>0</v>
      </c>
      <c r="AA5" s="143">
        <f t="shared" si="0"/>
        <v>0</v>
      </c>
      <c r="AB5" s="143">
        <f t="shared" si="0"/>
        <v>15000</v>
      </c>
      <c r="AC5" s="143">
        <f t="shared" si="0"/>
        <v>3750</v>
      </c>
      <c r="AD5" s="143">
        <f t="shared" si="0"/>
        <v>200</v>
      </c>
      <c r="AE5" s="143"/>
      <c r="AF5" s="143">
        <f>ROUND(SUM(AF4:AF4),2)</f>
        <v>750</v>
      </c>
      <c r="AG5" s="143"/>
      <c r="AH5" s="143">
        <f>ROUND(SUM(AH4:AH4),2)</f>
        <v>450</v>
      </c>
      <c r="AI5" s="143"/>
      <c r="AJ5" s="143">
        <f>ROUND(SUM(AJ4:AJ4),2)</f>
        <v>800</v>
      </c>
      <c r="AK5" s="143">
        <f>ROUND(SUM(AK4:AK4),2)</f>
        <v>10000</v>
      </c>
      <c r="AL5" s="143">
        <f>ROUND(SUM(AL4:AL4),2)</f>
        <v>10000</v>
      </c>
      <c r="AM5" s="143">
        <f>ROUND(SUM(AM4:AM4),2)</f>
        <v>95</v>
      </c>
      <c r="AN5" s="143"/>
      <c r="AO5" s="143">
        <f t="shared" ref="AO5:BD5" si="1">ROUND(SUM(AO4:AO4),2)</f>
        <v>0</v>
      </c>
      <c r="AP5" s="143">
        <f t="shared" si="1"/>
        <v>0</v>
      </c>
      <c r="AQ5" s="143">
        <f t="shared" si="1"/>
        <v>0</v>
      </c>
      <c r="AR5" s="143">
        <f t="shared" si="1"/>
        <v>10095</v>
      </c>
      <c r="AS5" s="143">
        <f t="shared" si="1"/>
        <v>-270</v>
      </c>
      <c r="AT5" s="143">
        <f t="shared" si="1"/>
        <v>0</v>
      </c>
      <c r="AU5" s="143">
        <f t="shared" si="1"/>
        <v>0</v>
      </c>
      <c r="AV5" s="143">
        <f t="shared" si="1"/>
        <v>826.8</v>
      </c>
      <c r="AW5" s="143">
        <f t="shared" si="1"/>
        <v>0</v>
      </c>
      <c r="AX5" s="143">
        <f t="shared" si="1"/>
        <v>0</v>
      </c>
      <c r="AY5" s="143">
        <f t="shared" si="1"/>
        <v>0</v>
      </c>
      <c r="AZ5" s="143">
        <f t="shared" si="1"/>
        <v>400</v>
      </c>
      <c r="BA5" s="143">
        <f t="shared" si="1"/>
        <v>840</v>
      </c>
      <c r="BB5" s="143">
        <f t="shared" si="1"/>
        <v>0</v>
      </c>
      <c r="BC5" s="143">
        <f t="shared" si="1"/>
        <v>0</v>
      </c>
      <c r="BD5" s="143">
        <f t="shared" si="1"/>
        <v>7758.2</v>
      </c>
      <c r="BE5" s="144"/>
    </row>
    <row r="6" hidden="1" spans="1:60">
      <c r="AZ6" t="e">
        <f>AZ5-#REF!</f>
        <v>#REF!</v>
      </c>
      <c r="BA6" t="e">
        <f>BA5-#REF!</f>
        <v>#REF!</v>
      </c>
      <c r="BB6" t="e">
        <f>BB5-#REF!</f>
        <v>#REF!</v>
      </c>
      <c r="BC6" t="e">
        <f>BC5-#REF!</f>
        <v>#REF!</v>
      </c>
    </row>
    <row r="7" hidden="1" spans="1:60">
      <c r="AK7" s="145"/>
      <c r="BD7">
        <f>BD5+AT5+AU5+AV5+AW5+AX5+AY5+AZ5+BA5+BB5+BC5</f>
        <v>9825</v>
      </c>
    </row>
    <row r="8" ht="16.5" hidden="1" spans="1:60">
      <c r="AD8" s="146"/>
      <c r="AE8" s="146"/>
      <c r="BD8" t="e">
        <f>#REF!+#REF!</f>
        <v>#REF!</v>
      </c>
    </row>
    <row r="9" ht="17" hidden="1" customHeight="1" spans="1:60">
      <c r="A9" s="147" t="s">
        <v>68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BD9" t="e">
        <f>BD5-BD8</f>
        <v>#REF!</v>
      </c>
    </row>
    <row r="12" spans="1:60">
      <c r="AA12" t="s">
        <v>69</v>
      </c>
    </row>
    <row r="15" spans="1:60">
      <c r="AW15" s="148"/>
    </row>
  </sheetData>
  <mergeCells count="22">
    <mergeCell ref="A1:BE1"/>
    <mergeCell ref="J2:S2"/>
    <mergeCell ref="T2:AA2"/>
    <mergeCell ref="AC2:AJ2"/>
    <mergeCell ref="AM2:AQ2"/>
    <mergeCell ref="AS2:BC2"/>
    <mergeCell ref="A5:B5"/>
    <mergeCell ref="A9:AK9"/>
    <mergeCell ref="B2:B3"/>
    <mergeCell ref="C2:C3"/>
    <mergeCell ref="D2:D3"/>
    <mergeCell ref="E2:E3"/>
    <mergeCell ref="F2:F3"/>
    <mergeCell ref="G2:G3"/>
    <mergeCell ref="H2:H3"/>
    <mergeCell ref="I2:I3"/>
    <mergeCell ref="AB2:AB3"/>
    <mergeCell ref="AK2:AK3"/>
    <mergeCell ref="AL2:AL3"/>
    <mergeCell ref="AR2:AR3"/>
    <mergeCell ref="BD2:BD3"/>
    <mergeCell ref="BE2:BE3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7"/>
  <sheetViews>
    <sheetView zoomScale="110" zoomScaleNormal="110" workbookViewId="0">
      <pane xSplit="1" topLeftCell="Y1" activePane="topRight" state="frozen"/>
      <selection/>
      <selection pane="topRight" activeCell="E3" sqref="E3:E4"/>
    </sheetView>
  </sheetViews>
  <sheetFormatPr defaultColWidth="9" defaultRowHeight="13.5" outlineLevelRow="6"/>
  <cols>
    <col min="1" max="6" width="9" style="46"/>
    <col min="7" max="36" width="9" style="46" customWidth="1"/>
    <col min="37" max="50" width="9" style="46"/>
    <col min="51" max="51" width="33.8166666666667" style="46" customWidth="1"/>
    <col min="52" max="16384" width="9" style="46"/>
  </cols>
  <sheetData>
    <row r="1" s="46" customFormat="1" customHeight="1" spans="1:51">
      <c r="A1" s="47" t="s">
        <v>70</v>
      </c>
      <c r="B1" s="48" t="s">
        <v>20</v>
      </c>
      <c r="C1" s="49" t="s">
        <v>1</v>
      </c>
      <c r="D1" s="49" t="s">
        <v>4</v>
      </c>
      <c r="E1" s="49" t="s">
        <v>71</v>
      </c>
      <c r="F1" s="49" t="s">
        <v>72</v>
      </c>
      <c r="G1" s="50" t="s">
        <v>73</v>
      </c>
      <c r="H1" s="50" t="s">
        <v>74</v>
      </c>
      <c r="I1" s="50" t="s">
        <v>75</v>
      </c>
      <c r="J1" s="50" t="s">
        <v>76</v>
      </c>
      <c r="K1" s="50" t="s">
        <v>77</v>
      </c>
      <c r="L1" s="50" t="s">
        <v>78</v>
      </c>
      <c r="M1" s="50" t="s">
        <v>79</v>
      </c>
      <c r="N1" s="50" t="s">
        <v>73</v>
      </c>
      <c r="O1" s="50" t="s">
        <v>74</v>
      </c>
      <c r="P1" s="50" t="s">
        <v>75</v>
      </c>
      <c r="Q1" s="50" t="s">
        <v>76</v>
      </c>
      <c r="R1" s="50" t="s">
        <v>77</v>
      </c>
      <c r="S1" s="50" t="s">
        <v>78</v>
      </c>
      <c r="T1" s="50" t="s">
        <v>79</v>
      </c>
      <c r="U1" s="50" t="s">
        <v>73</v>
      </c>
      <c r="V1" s="50" t="s">
        <v>74</v>
      </c>
      <c r="W1" s="50" t="s">
        <v>75</v>
      </c>
      <c r="X1" s="50" t="s">
        <v>76</v>
      </c>
      <c r="Y1" s="50" t="s">
        <v>77</v>
      </c>
      <c r="Z1" s="50" t="s">
        <v>78</v>
      </c>
      <c r="AA1" s="50" t="s">
        <v>79</v>
      </c>
      <c r="AB1" s="50" t="s">
        <v>73</v>
      </c>
      <c r="AC1" s="50" t="s">
        <v>74</v>
      </c>
      <c r="AD1" s="50" t="s">
        <v>75</v>
      </c>
      <c r="AE1" s="50" t="s">
        <v>76</v>
      </c>
      <c r="AF1" s="50" t="s">
        <v>77</v>
      </c>
      <c r="AG1" s="50" t="s">
        <v>78</v>
      </c>
      <c r="AH1" s="50" t="s">
        <v>79</v>
      </c>
      <c r="AI1" s="50" t="s">
        <v>73</v>
      </c>
      <c r="AJ1" s="50" t="s">
        <v>74</v>
      </c>
      <c r="AK1" s="51" t="s">
        <v>5</v>
      </c>
      <c r="AL1" s="51" t="s">
        <v>80</v>
      </c>
      <c r="AM1" s="52" t="s">
        <v>8</v>
      </c>
      <c r="AN1" s="51" t="s">
        <v>21</v>
      </c>
      <c r="AO1" s="51" t="s">
        <v>22</v>
      </c>
      <c r="AP1" s="51" t="s">
        <v>24</v>
      </c>
      <c r="AQ1" s="53" t="s">
        <v>25</v>
      </c>
      <c r="AR1" s="51" t="s">
        <v>54</v>
      </c>
      <c r="AS1" s="51" t="s">
        <v>27</v>
      </c>
      <c r="AT1" s="51" t="s">
        <v>28</v>
      </c>
      <c r="AU1" s="51" t="s">
        <v>81</v>
      </c>
      <c r="AV1" s="51" t="s">
        <v>82</v>
      </c>
      <c r="AW1" s="51" t="s">
        <v>29</v>
      </c>
      <c r="AX1" s="51" t="s">
        <v>83</v>
      </c>
      <c r="AY1" s="51" t="s">
        <v>19</v>
      </c>
    </row>
    <row r="2" s="46" customFormat="1" spans="1:51">
      <c r="A2" s="54"/>
      <c r="B2" s="48"/>
      <c r="C2" s="49"/>
      <c r="D2" s="49"/>
      <c r="E2" s="49"/>
      <c r="F2" s="49"/>
      <c r="G2" s="55">
        <v>46266</v>
      </c>
      <c r="H2" s="55">
        <v>46267</v>
      </c>
      <c r="I2" s="55">
        <v>46268</v>
      </c>
      <c r="J2" s="55">
        <v>46269</v>
      </c>
      <c r="K2" s="55">
        <v>46270</v>
      </c>
      <c r="L2" s="55">
        <v>46271</v>
      </c>
      <c r="M2" s="55">
        <v>46272</v>
      </c>
      <c r="N2" s="55">
        <v>46273</v>
      </c>
      <c r="O2" s="55">
        <v>46274</v>
      </c>
      <c r="P2" s="55">
        <v>46275</v>
      </c>
      <c r="Q2" s="55">
        <v>46276</v>
      </c>
      <c r="R2" s="55">
        <v>46277</v>
      </c>
      <c r="S2" s="55">
        <v>46278</v>
      </c>
      <c r="T2" s="55">
        <v>46279</v>
      </c>
      <c r="U2" s="55">
        <v>46280</v>
      </c>
      <c r="V2" s="55">
        <v>46281</v>
      </c>
      <c r="W2" s="55">
        <v>46282</v>
      </c>
      <c r="X2" s="55">
        <v>46283</v>
      </c>
      <c r="Y2" s="55">
        <v>46284</v>
      </c>
      <c r="Z2" s="55">
        <v>46285</v>
      </c>
      <c r="AA2" s="55">
        <v>46286</v>
      </c>
      <c r="AB2" s="55">
        <v>46287</v>
      </c>
      <c r="AC2" s="55">
        <v>46288</v>
      </c>
      <c r="AD2" s="55">
        <v>46289</v>
      </c>
      <c r="AE2" s="55">
        <v>46290</v>
      </c>
      <c r="AF2" s="55">
        <v>46291</v>
      </c>
      <c r="AG2" s="55">
        <v>46292</v>
      </c>
      <c r="AH2" s="55">
        <v>46293</v>
      </c>
      <c r="AI2" s="55">
        <v>46294</v>
      </c>
      <c r="AJ2" s="55">
        <v>46295</v>
      </c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</row>
    <row r="3" s="46" customFormat="1" customHeight="1" spans="1:51">
      <c r="A3" s="54"/>
      <c r="B3" s="57">
        <v>1</v>
      </c>
      <c r="C3" s="57" t="s">
        <v>84</v>
      </c>
      <c r="D3" s="57" t="s">
        <v>85</v>
      </c>
      <c r="E3" s="57" t="s">
        <v>65</v>
      </c>
      <c r="F3" s="57" t="s">
        <v>86</v>
      </c>
      <c r="G3" s="58"/>
      <c r="H3" s="58" t="s">
        <v>87</v>
      </c>
      <c r="I3" s="58" t="s">
        <v>87</v>
      </c>
      <c r="J3" s="58" t="s">
        <v>87</v>
      </c>
      <c r="K3" s="58" t="s">
        <v>87</v>
      </c>
      <c r="L3" s="58"/>
      <c r="M3" s="58" t="s">
        <v>87</v>
      </c>
      <c r="N3" s="58" t="s">
        <v>87</v>
      </c>
      <c r="O3" s="58" t="s">
        <v>87</v>
      </c>
      <c r="P3" s="58" t="s">
        <v>87</v>
      </c>
      <c r="Q3" s="58" t="s">
        <v>87</v>
      </c>
      <c r="R3" s="58"/>
      <c r="S3" s="58"/>
      <c r="T3" s="58" t="s">
        <v>87</v>
      </c>
      <c r="U3" s="58" t="s">
        <v>87</v>
      </c>
      <c r="V3" s="58" t="s">
        <v>87</v>
      </c>
      <c r="W3" s="58" t="s">
        <v>87</v>
      </c>
      <c r="X3" s="58" t="s">
        <v>87</v>
      </c>
      <c r="Y3" s="58"/>
      <c r="Z3" s="58" t="s">
        <v>87</v>
      </c>
      <c r="AA3" s="58" t="s">
        <v>87</v>
      </c>
      <c r="AB3" s="58" t="s">
        <v>87</v>
      </c>
      <c r="AC3" s="58" t="s">
        <v>87</v>
      </c>
      <c r="AD3" s="58" t="s">
        <v>87</v>
      </c>
      <c r="AE3" s="58"/>
      <c r="AF3" s="58"/>
      <c r="AG3" s="58" t="s">
        <v>87</v>
      </c>
      <c r="AH3" s="58" t="s">
        <v>87</v>
      </c>
      <c r="AI3" s="58" t="s">
        <v>87</v>
      </c>
      <c r="AJ3" s="58" t="s">
        <v>87</v>
      </c>
      <c r="AK3" s="59">
        <v>22</v>
      </c>
      <c r="AL3" s="59">
        <v>23</v>
      </c>
      <c r="AM3" s="60">
        <f>(AK3-AN3-AP3)/AK3</f>
        <v>1</v>
      </c>
      <c r="AN3" s="59"/>
      <c r="AO3" s="59"/>
      <c r="AP3" s="59"/>
      <c r="AQ3" s="61"/>
      <c r="AR3" s="59"/>
      <c r="AS3" s="59">
        <v>5</v>
      </c>
      <c r="AT3" s="59"/>
      <c r="AU3" s="59">
        <v>0</v>
      </c>
      <c r="AV3" s="59">
        <v>8</v>
      </c>
      <c r="AW3" s="59">
        <v>7</v>
      </c>
      <c r="AX3" s="59">
        <v>0</v>
      </c>
      <c r="AY3" s="62" t="s">
        <v>88</v>
      </c>
    </row>
    <row r="4" s="46" customFormat="1" spans="1:51">
      <c r="A4" s="54"/>
      <c r="B4" s="57"/>
      <c r="C4" s="57"/>
      <c r="D4" s="57"/>
      <c r="E4" s="57"/>
      <c r="F4" s="57"/>
      <c r="G4" s="63" t="s">
        <v>89</v>
      </c>
      <c r="H4" s="58" t="s">
        <v>90</v>
      </c>
      <c r="I4" s="58" t="s">
        <v>90</v>
      </c>
      <c r="J4" s="58" t="s">
        <v>90</v>
      </c>
      <c r="K4" s="58" t="s">
        <v>90</v>
      </c>
      <c r="L4" s="63" t="s">
        <v>89</v>
      </c>
      <c r="M4" s="58" t="s">
        <v>90</v>
      </c>
      <c r="N4" s="58" t="s">
        <v>90</v>
      </c>
      <c r="O4" s="58" t="s">
        <v>90</v>
      </c>
      <c r="P4" s="58" t="s">
        <v>90</v>
      </c>
      <c r="Q4" s="58" t="s">
        <v>90</v>
      </c>
      <c r="R4" s="63" t="s">
        <v>89</v>
      </c>
      <c r="S4" s="63" t="s">
        <v>89</v>
      </c>
      <c r="T4" s="58" t="s">
        <v>90</v>
      </c>
      <c r="U4" s="58" t="s">
        <v>90</v>
      </c>
      <c r="V4" s="58" t="s">
        <v>90</v>
      </c>
      <c r="W4" s="58" t="s">
        <v>90</v>
      </c>
      <c r="X4" s="58" t="s">
        <v>90</v>
      </c>
      <c r="Y4" s="63" t="s">
        <v>89</v>
      </c>
      <c r="Z4" s="58" t="s">
        <v>90</v>
      </c>
      <c r="AA4" s="58" t="s">
        <v>90</v>
      </c>
      <c r="AB4" s="58" t="s">
        <v>90</v>
      </c>
      <c r="AC4" s="58" t="s">
        <v>90</v>
      </c>
      <c r="AD4" s="58" t="s">
        <v>90</v>
      </c>
      <c r="AE4" s="63" t="s">
        <v>89</v>
      </c>
      <c r="AF4" s="63" t="s">
        <v>89</v>
      </c>
      <c r="AG4" s="58" t="s">
        <v>90</v>
      </c>
      <c r="AH4" s="58" t="s">
        <v>90</v>
      </c>
      <c r="AI4" s="58" t="s">
        <v>90</v>
      </c>
      <c r="AJ4" s="58" t="s">
        <v>90</v>
      </c>
      <c r="AK4" s="64"/>
      <c r="AL4" s="64"/>
      <c r="AM4" s="65"/>
      <c r="AN4" s="64"/>
      <c r="AO4" s="64"/>
      <c r="AP4" s="64"/>
      <c r="AQ4" s="64"/>
      <c r="AR4" s="64"/>
      <c r="AS4" s="64"/>
      <c r="AT4" s="64"/>
      <c r="AU4" s="66"/>
      <c r="AV4" s="64"/>
      <c r="AW4" s="64"/>
      <c r="AX4" s="64"/>
      <c r="AY4" s="62"/>
    </row>
    <row r="5" s="46" customFormat="1" ht="22" customHeight="1" spans="1:51">
      <c r="A5" s="54"/>
      <c r="B5" s="57"/>
      <c r="C5" s="57"/>
      <c r="D5" s="57"/>
      <c r="E5" s="57"/>
      <c r="F5" s="57"/>
      <c r="G5" s="67" t="s">
        <v>91</v>
      </c>
      <c r="H5" s="68"/>
      <c r="I5" s="68"/>
      <c r="J5" s="68"/>
      <c r="K5" s="68"/>
      <c r="L5" s="67" t="s">
        <v>92</v>
      </c>
      <c r="M5" s="68"/>
      <c r="N5" s="68"/>
      <c r="O5" s="68"/>
      <c r="P5" s="68"/>
      <c r="Q5" s="68"/>
      <c r="R5" s="67" t="s">
        <v>93</v>
      </c>
      <c r="S5" s="67" t="s">
        <v>93</v>
      </c>
      <c r="T5" s="68"/>
      <c r="U5" s="68"/>
      <c r="V5" s="68"/>
      <c r="W5" s="68"/>
      <c r="X5" s="68"/>
      <c r="Y5" s="67" t="s">
        <v>94</v>
      </c>
      <c r="Z5" s="68"/>
      <c r="AA5" s="68"/>
      <c r="AB5" s="68"/>
      <c r="AC5" s="68"/>
      <c r="AD5" s="68"/>
      <c r="AE5" s="67" t="s">
        <v>95</v>
      </c>
      <c r="AF5" s="67" t="s">
        <v>95</v>
      </c>
      <c r="AG5" s="68"/>
      <c r="AH5" s="68"/>
      <c r="AI5" s="68"/>
      <c r="AJ5" s="68" t="s">
        <v>96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</row>
    <row r="7" s="46" customFormat="1" ht="40.5" spans="1:51">
      <c r="A7" s="70" t="s">
        <v>97</v>
      </c>
    </row>
  </sheetData>
  <mergeCells count="41">
    <mergeCell ref="A1:A5"/>
    <mergeCell ref="B1:B2"/>
    <mergeCell ref="B3:B4"/>
    <mergeCell ref="C1:C2"/>
    <mergeCell ref="C3:C4"/>
    <mergeCell ref="D1:D2"/>
    <mergeCell ref="D3:D4"/>
    <mergeCell ref="E1:E2"/>
    <mergeCell ref="E3:E4"/>
    <mergeCell ref="F1:F2"/>
    <mergeCell ref="F3:F4"/>
    <mergeCell ref="AK1:AK2"/>
    <mergeCell ref="AK3:AK4"/>
    <mergeCell ref="AL1:AL2"/>
    <mergeCell ref="AL3:AL4"/>
    <mergeCell ref="AM1:AM2"/>
    <mergeCell ref="AM3:AM4"/>
    <mergeCell ref="AN1:AN2"/>
    <mergeCell ref="AN3:AN4"/>
    <mergeCell ref="AO1:AO2"/>
    <mergeCell ref="AO3:AO4"/>
    <mergeCell ref="AP1:AP2"/>
    <mergeCell ref="AP3:AP4"/>
    <mergeCell ref="AQ1:AQ2"/>
    <mergeCell ref="AQ3:AQ4"/>
    <mergeCell ref="AR1:AR2"/>
    <mergeCell ref="AR3:AR4"/>
    <mergeCell ref="AS1:AS2"/>
    <mergeCell ref="AS3:AS4"/>
    <mergeCell ref="AT1:AT2"/>
    <mergeCell ref="AT3:AT4"/>
    <mergeCell ref="AU1:AU2"/>
    <mergeCell ref="AU3:AU4"/>
    <mergeCell ref="AV1:AV2"/>
    <mergeCell ref="AV3:AV4"/>
    <mergeCell ref="AW1:AW2"/>
    <mergeCell ref="AW3:AW4"/>
    <mergeCell ref="AX1:AX2"/>
    <mergeCell ref="AX3:AX4"/>
    <mergeCell ref="AY1:AY2"/>
    <mergeCell ref="AY3:AY4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180"/>
  <sheetViews>
    <sheetView zoomScale="90" zoomScaleNormal="90" topLeftCell="P1" workbookViewId="0">
      <selection activeCell="AM7" sqref="AM7"/>
    </sheetView>
  </sheetViews>
  <sheetFormatPr defaultColWidth="10" defaultRowHeight="16.5" customHeight="1"/>
  <cols>
    <col min="1" max="5" width="10" style="16"/>
    <col min="6" max="6" width="10.25" style="16"/>
    <col min="7" max="17" width="10" style="16"/>
    <col min="18" max="18" width="25.825" style="16" customWidth="1"/>
    <col min="19" max="29" width="10" style="16"/>
    <col min="30" max="30" width="11.5" style="16"/>
    <col min="31" max="31" width="10.25" style="16"/>
    <col min="32" max="35" width="10" style="16"/>
    <col min="36" max="36" width="10.25" style="16"/>
    <col min="37" max="39" width="10" style="16"/>
    <col min="40" max="40" width="10.375" style="16"/>
    <col min="41" max="41" width="10.25" style="16"/>
    <col min="42" max="42" width="22.075" style="16" customWidth="1"/>
    <col min="43" max="51" width="10" style="16"/>
    <col min="52" max="52" width="19.5" style="16" customWidth="1"/>
    <col min="53" max="16384" width="10" style="16"/>
  </cols>
  <sheetData>
    <row r="1" customHeight="1" spans="1:94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</row>
    <row r="2" customHeight="1" spans="1:9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</row>
    <row r="3" customHeight="1" spans="1:9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</row>
    <row r="4" ht="21" customHeight="1" spans="1:94">
      <c r="A4" s="20" t="s">
        <v>98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8"/>
      <c r="T4" s="18"/>
      <c r="U4" s="18"/>
      <c r="V4" s="18"/>
      <c r="W4" s="18"/>
      <c r="X4" s="18"/>
      <c r="Y4" s="20" t="s">
        <v>99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</row>
    <row r="5" customHeight="1" spans="1:94">
      <c r="A5" s="21" t="s">
        <v>20</v>
      </c>
      <c r="B5" s="21" t="s">
        <v>71</v>
      </c>
      <c r="C5" s="21" t="s">
        <v>100</v>
      </c>
      <c r="D5" s="21" t="s">
        <v>101</v>
      </c>
      <c r="E5" s="21" t="s">
        <v>102</v>
      </c>
      <c r="F5" s="22" t="s">
        <v>103</v>
      </c>
      <c r="G5" s="23" t="s">
        <v>104</v>
      </c>
      <c r="H5" s="23"/>
      <c r="I5" s="23"/>
      <c r="J5" s="23"/>
      <c r="K5" s="23"/>
      <c r="L5" s="22" t="s">
        <v>105</v>
      </c>
      <c r="M5" s="21" t="s">
        <v>106</v>
      </c>
      <c r="N5" s="21"/>
      <c r="O5" s="21"/>
      <c r="P5" s="22" t="s">
        <v>105</v>
      </c>
      <c r="Q5" s="23" t="s">
        <v>107</v>
      </c>
      <c r="R5" s="24"/>
      <c r="S5" s="18"/>
      <c r="T5" s="18"/>
      <c r="U5" s="18"/>
      <c r="V5" s="18"/>
      <c r="W5" s="18"/>
      <c r="X5" s="18"/>
      <c r="Y5" s="21" t="s">
        <v>20</v>
      </c>
      <c r="Z5" s="21" t="s">
        <v>71</v>
      </c>
      <c r="AA5" s="21" t="s">
        <v>100</v>
      </c>
      <c r="AB5" s="21" t="s">
        <v>101</v>
      </c>
      <c r="AC5" s="21" t="s">
        <v>102</v>
      </c>
      <c r="AD5" s="22" t="s">
        <v>103</v>
      </c>
      <c r="AE5" s="23" t="s">
        <v>108</v>
      </c>
      <c r="AF5" s="23"/>
      <c r="AG5" s="23"/>
      <c r="AH5" s="23"/>
      <c r="AI5" s="23"/>
      <c r="AJ5" s="22" t="s">
        <v>105</v>
      </c>
      <c r="AK5" s="21" t="s">
        <v>109</v>
      </c>
      <c r="AL5" s="21"/>
      <c r="AM5" s="21"/>
      <c r="AN5" s="22" t="s">
        <v>105</v>
      </c>
      <c r="AO5" s="23" t="s">
        <v>107</v>
      </c>
      <c r="AP5" s="24"/>
      <c r="AQ5" s="18"/>
      <c r="AR5" s="18"/>
      <c r="AS5"/>
      <c r="AT5" s="25"/>
      <c r="AU5" s="25"/>
      <c r="AV5" s="25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</row>
    <row r="6" customHeight="1" spans="1:94">
      <c r="A6" s="21"/>
      <c r="B6" s="21"/>
      <c r="C6" s="21"/>
      <c r="D6" s="21"/>
      <c r="E6" s="21"/>
      <c r="F6" s="22"/>
      <c r="G6" s="26">
        <v>0.05</v>
      </c>
      <c r="H6" s="26"/>
      <c r="I6" s="26"/>
      <c r="J6" s="26"/>
      <c r="K6" s="26"/>
      <c r="L6" s="22"/>
      <c r="M6" s="26">
        <v>0.05</v>
      </c>
      <c r="N6" s="26"/>
      <c r="O6" s="26"/>
      <c r="P6" s="22"/>
      <c r="Q6" s="23"/>
      <c r="R6" s="24"/>
      <c r="S6"/>
      <c r="T6"/>
      <c r="U6"/>
      <c r="V6"/>
      <c r="W6" s="18"/>
      <c r="X6" s="18"/>
      <c r="Y6" s="21"/>
      <c r="Z6" s="21"/>
      <c r="AA6" s="21"/>
      <c r="AB6" s="21"/>
      <c r="AC6" s="21"/>
      <c r="AD6" s="22"/>
      <c r="AE6" s="23" t="s">
        <v>110</v>
      </c>
      <c r="AF6" s="27" t="s">
        <v>111</v>
      </c>
      <c r="AG6" s="27" t="s">
        <v>112</v>
      </c>
      <c r="AH6" s="22" t="s">
        <v>113</v>
      </c>
      <c r="AI6" s="22" t="s">
        <v>114</v>
      </c>
      <c r="AJ6" s="22"/>
      <c r="AK6" s="23" t="s">
        <v>110</v>
      </c>
      <c r="AL6" s="22" t="s">
        <v>115</v>
      </c>
      <c r="AM6" s="22" t="s">
        <v>113</v>
      </c>
      <c r="AN6" s="22"/>
      <c r="AO6" s="23"/>
      <c r="AP6" s="24"/>
      <c r="AQ6" s="18"/>
      <c r="AR6" s="18"/>
      <c r="AS6" s="25"/>
      <c r="AT6" s="25"/>
      <c r="AU6" s="25"/>
      <c r="AV6" s="25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</row>
    <row r="7" customHeight="1" spans="1:94">
      <c r="A7" s="21"/>
      <c r="B7" s="21"/>
      <c r="C7" s="21"/>
      <c r="D7" s="21"/>
      <c r="E7" s="21"/>
      <c r="F7" s="22"/>
      <c r="G7" s="26"/>
      <c r="H7" s="26"/>
      <c r="I7" s="26"/>
      <c r="J7" s="26"/>
      <c r="K7" s="26"/>
      <c r="L7" s="22"/>
      <c r="M7" s="26"/>
      <c r="N7" s="26"/>
      <c r="O7" s="26"/>
      <c r="P7" s="22"/>
      <c r="Q7" s="23"/>
      <c r="R7" s="24"/>
      <c r="S7"/>
      <c r="T7"/>
      <c r="U7"/>
      <c r="V7"/>
      <c r="W7" s="18"/>
      <c r="X7" s="18"/>
      <c r="Y7" s="21"/>
      <c r="Z7" s="21"/>
      <c r="AA7" s="21"/>
      <c r="AB7" s="21"/>
      <c r="AC7" s="21"/>
      <c r="AD7" s="22"/>
      <c r="AE7" s="28">
        <v>0.16</v>
      </c>
      <c r="AF7" s="29">
        <v>0.085</v>
      </c>
      <c r="AG7" s="30">
        <v>0.005</v>
      </c>
      <c r="AH7" s="30">
        <v>0.005</v>
      </c>
      <c r="AI7" s="31" t="s">
        <v>116</v>
      </c>
      <c r="AJ7" s="22"/>
      <c r="AK7" s="28">
        <v>0.08</v>
      </c>
      <c r="AL7" s="26">
        <v>0.02</v>
      </c>
      <c r="AM7" s="30">
        <v>0.005</v>
      </c>
      <c r="AN7" s="22"/>
      <c r="AO7" s="23"/>
      <c r="AP7" s="24"/>
      <c r="AQ7" s="18"/>
      <c r="AR7" s="18"/>
      <c r="AS7" s="25"/>
      <c r="AT7" s="25"/>
      <c r="AU7" s="25"/>
      <c r="AV7" s="25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</row>
    <row r="8" customHeight="1" spans="1:94">
      <c r="A8" s="32">
        <v>4</v>
      </c>
      <c r="B8" s="33" t="s">
        <v>65</v>
      </c>
      <c r="C8" s="32" t="s">
        <v>117</v>
      </c>
      <c r="D8" s="34"/>
      <c r="E8" s="32"/>
      <c r="F8" s="32">
        <v>8000</v>
      </c>
      <c r="G8" s="22">
        <v>400</v>
      </c>
      <c r="H8" s="22"/>
      <c r="I8" s="22"/>
      <c r="J8" s="22"/>
      <c r="K8" s="22"/>
      <c r="L8" s="35">
        <v>400</v>
      </c>
      <c r="M8" s="22">
        <v>400</v>
      </c>
      <c r="N8" s="22"/>
      <c r="O8" s="22"/>
      <c r="P8" s="36">
        <v>400</v>
      </c>
      <c r="Q8" s="37">
        <v>800</v>
      </c>
      <c r="R8" s="38"/>
      <c r="S8"/>
      <c r="T8"/>
      <c r="U8"/>
      <c r="V8"/>
      <c r="W8" s="18"/>
      <c r="X8" s="18"/>
      <c r="Y8" s="32">
        <v>4</v>
      </c>
      <c r="Z8" s="33" t="s">
        <v>65</v>
      </c>
      <c r="AA8" s="32" t="s">
        <v>117</v>
      </c>
      <c r="AB8" s="34"/>
      <c r="AC8" s="32"/>
      <c r="AD8" s="32">
        <v>8000</v>
      </c>
      <c r="AE8" s="32">
        <v>1280</v>
      </c>
      <c r="AF8" s="39">
        <v>680</v>
      </c>
      <c r="AG8" s="39">
        <v>40</v>
      </c>
      <c r="AH8" s="32">
        <v>40</v>
      </c>
      <c r="AI8" s="32">
        <v>16</v>
      </c>
      <c r="AJ8" s="32">
        <v>2056</v>
      </c>
      <c r="AK8" s="32">
        <v>640</v>
      </c>
      <c r="AL8" s="32">
        <v>160</v>
      </c>
      <c r="AM8" s="32">
        <v>40</v>
      </c>
      <c r="AN8" s="32">
        <v>840</v>
      </c>
      <c r="AO8" s="32">
        <v>2896</v>
      </c>
      <c r="AP8" s="40"/>
      <c r="AQ8" s="18"/>
      <c r="AR8" s="18"/>
      <c r="AS8" s="25"/>
      <c r="AT8" s="25"/>
      <c r="AU8" s="25"/>
      <c r="AV8" s="25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</row>
    <row r="9" customHeight="1" spans="1:94">
      <c r="A9" s="41" t="s">
        <v>107</v>
      </c>
      <c r="B9" s="41"/>
      <c r="C9" s="42"/>
      <c r="D9" s="42"/>
      <c r="E9" s="42"/>
      <c r="F9" s="42">
        <v>71000</v>
      </c>
      <c r="G9" s="42">
        <v>3550</v>
      </c>
      <c r="H9" s="42"/>
      <c r="I9" s="42"/>
      <c r="J9" s="42"/>
      <c r="K9" s="42"/>
      <c r="L9" s="42">
        <v>3550</v>
      </c>
      <c r="M9" s="42">
        <v>3550</v>
      </c>
      <c r="N9" s="42"/>
      <c r="O9" s="42"/>
      <c r="P9" s="42">
        <f>SUM(P8:P8)</f>
        <v>400</v>
      </c>
      <c r="Q9" s="42">
        <v>7100</v>
      </c>
      <c r="R9" s="40"/>
      <c r="S9"/>
      <c r="T9"/>
      <c r="U9"/>
      <c r="V9"/>
      <c r="W9" s="18"/>
      <c r="X9" s="18"/>
      <c r="Y9" s="42" t="s">
        <v>107</v>
      </c>
      <c r="Z9" s="42"/>
      <c r="AA9" s="42"/>
      <c r="AB9" s="42"/>
      <c r="AC9" s="42"/>
      <c r="AD9" s="42">
        <v>73546</v>
      </c>
      <c r="AE9" s="42">
        <v>11767.36</v>
      </c>
      <c r="AF9" s="42">
        <v>6251.41</v>
      </c>
      <c r="AG9" s="42">
        <v>367.73</v>
      </c>
      <c r="AH9" s="42">
        <v>367.73</v>
      </c>
      <c r="AI9" s="42">
        <v>147.09</v>
      </c>
      <c r="AJ9" s="42">
        <v>18901.32</v>
      </c>
      <c r="AK9" s="42">
        <v>5883.68</v>
      </c>
      <c r="AL9" s="42">
        <v>1470.92</v>
      </c>
      <c r="AM9" s="42">
        <v>367.73</v>
      </c>
      <c r="AN9" s="42">
        <v>7722.33</v>
      </c>
      <c r="AO9" s="42">
        <v>26623.65</v>
      </c>
      <c r="AP9" s="40"/>
      <c r="AQ9" s="18"/>
      <c r="AR9" s="18"/>
      <c r="AS9" s="25"/>
      <c r="AT9" s="25"/>
      <c r="AU9" s="25"/>
      <c r="AV9" s="25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</row>
    <row r="10" customHeight="1" spans="1:94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</row>
    <row r="11" customHeight="1" spans="1:94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 t="e">
        <f>P9+#REF!-#REF!-#REF!</f>
        <v>#REF!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</row>
    <row r="12" customHeight="1" spans="1:9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9" t="e">
        <f>AN9+#REF!-#REF!-#REF!-#REF!</f>
        <v>#REF!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</row>
    <row r="13" ht="22.5" customHeight="1" spans="1:94">
      <c r="A13" s="43" t="s">
        <v>118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</row>
    <row r="14" customHeight="1" spans="1:94">
      <c r="A14" s="17" t="s">
        <v>119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</row>
    <row r="15" ht="21" customHeight="1" spans="1:94"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</row>
    <row r="16" customHeight="1" spans="1:94">
      <c r="S16"/>
      <c r="T16"/>
      <c r="U16"/>
      <c r="V16"/>
      <c r="W16" s="45"/>
      <c r="X16" s="45"/>
      <c r="Y16" s="45"/>
      <c r="Z16" s="45"/>
      <c r="AA16" s="45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</row>
    <row r="17" customHeight="1" spans="1:94">
      <c r="S17"/>
      <c r="T17"/>
      <c r="U17"/>
      <c r="V17"/>
      <c r="W17" s="45"/>
      <c r="X17" s="45"/>
      <c r="Y17" s="45"/>
      <c r="Z17" s="45"/>
      <c r="AA17" s="45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</row>
    <row r="18" customHeight="1" spans="1:94">
      <c r="S18"/>
      <c r="T18"/>
      <c r="U18"/>
      <c r="V18"/>
      <c r="W18" s="45"/>
      <c r="X18" s="45"/>
      <c r="Y18" s="45"/>
      <c r="Z18" s="45"/>
      <c r="AA18" s="45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</row>
    <row r="19" customHeight="1" spans="1:94">
      <c r="S19"/>
      <c r="T19"/>
      <c r="U19"/>
      <c r="V19"/>
      <c r="W19" s="45"/>
      <c r="X19" s="45"/>
      <c r="Y19" s="45"/>
      <c r="Z19" s="45"/>
      <c r="AA19" s="45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</row>
    <row r="20" customHeight="1" spans="1:94">
      <c r="S20"/>
      <c r="T20"/>
      <c r="U20"/>
      <c r="V20"/>
      <c r="W20" s="45"/>
      <c r="X20" s="45"/>
      <c r="Y20" s="45"/>
      <c r="Z20" s="45"/>
      <c r="AA20" s="45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</row>
    <row r="21" customHeight="1" spans="1:94">
      <c r="S21"/>
      <c r="T21"/>
      <c r="U21"/>
      <c r="V21"/>
      <c r="W21" s="45"/>
      <c r="X21" s="45"/>
      <c r="Y21" s="45"/>
      <c r="Z21" s="45"/>
      <c r="AA21" s="45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</row>
    <row r="22" customHeight="1" spans="1:94">
      <c r="S22"/>
      <c r="T22"/>
      <c r="U22"/>
      <c r="V22"/>
      <c r="W22" s="45"/>
      <c r="X22" s="45"/>
      <c r="Y22" s="45"/>
      <c r="Z22" s="45"/>
      <c r="AA22" s="45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</row>
    <row r="23" customHeight="1" spans="1:94">
      <c r="S23"/>
      <c r="T23"/>
      <c r="U23"/>
      <c r="V23"/>
      <c r="W23" s="45"/>
      <c r="X23" s="45"/>
      <c r="Y23" s="45"/>
      <c r="Z23" s="45"/>
      <c r="AA23" s="45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</row>
    <row r="24" customHeight="1" spans="1:94">
      <c r="S24"/>
      <c r="T24"/>
      <c r="U24"/>
      <c r="V24"/>
      <c r="W24" s="45"/>
      <c r="X24" s="45"/>
      <c r="Y24" s="45"/>
      <c r="Z24" s="45"/>
      <c r="AA24" s="45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</row>
    <row r="25" customHeight="1" spans="1:94">
      <c r="S25"/>
      <c r="T25"/>
      <c r="U25"/>
      <c r="V25"/>
      <c r="W25" s="45"/>
      <c r="X25" s="45"/>
      <c r="Y25" s="45"/>
      <c r="Z25" s="45"/>
      <c r="AA25" s="45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</row>
    <row r="26" customHeight="1" spans="1:94">
      <c r="S26"/>
      <c r="T26"/>
      <c r="U26"/>
      <c r="V26"/>
      <c r="W26" s="45"/>
      <c r="X26" s="45"/>
      <c r="Y26" s="45"/>
      <c r="Z26" s="45"/>
      <c r="AA26" s="45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</row>
    <row r="27" customHeight="1" spans="1:94">
      <c r="S27"/>
      <c r="T27"/>
      <c r="U27"/>
      <c r="V27"/>
      <c r="W27" s="45"/>
      <c r="X27" s="45"/>
      <c r="Y27" s="45"/>
      <c r="Z27" s="45"/>
      <c r="AA27" s="45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</row>
    <row r="28" customHeight="1" spans="1:94">
      <c r="S28" s="18"/>
      <c r="T28" s="18"/>
      <c r="U28" s="18"/>
      <c r="V28" s="18"/>
      <c r="W28" s="45"/>
      <c r="X28" s="45"/>
      <c r="Y28" s="45"/>
      <c r="Z28" s="45"/>
      <c r="AA28" s="45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</row>
    <row r="29" customHeight="1" spans="1:94"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</row>
    <row r="30" customHeight="1" spans="1:94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9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</row>
    <row r="31" ht="21" customHeight="1" spans="1:94"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</row>
    <row r="32" customHeight="1" spans="1:94">
      <c r="S32"/>
      <c r="T32"/>
      <c r="U32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</row>
    <row r="33" customHeight="1" spans="1:94">
      <c r="S33"/>
      <c r="T33"/>
      <c r="U33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</row>
    <row r="34" customHeight="1" spans="1:94">
      <c r="S34"/>
      <c r="T34"/>
      <c r="U34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</row>
    <row r="35" customHeight="1" spans="1:94">
      <c r="S35"/>
      <c r="T35"/>
      <c r="U35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</row>
    <row r="36" customHeight="1" spans="1:94">
      <c r="S36"/>
      <c r="T36"/>
      <c r="U36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</row>
    <row r="37" customHeight="1" spans="1:94">
      <c r="S37"/>
      <c r="T37"/>
      <c r="U37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</row>
    <row r="38" customHeight="1" spans="1:94">
      <c r="S38"/>
      <c r="T38"/>
      <c r="U3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</row>
    <row r="39" customHeight="1" spans="1:94">
      <c r="S39"/>
      <c r="T39"/>
      <c r="U39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customHeight="1" spans="1:94">
      <c r="S40"/>
      <c r="T40"/>
      <c r="U40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</row>
    <row r="41" customHeight="1" spans="1:94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</row>
    <row r="42" customHeight="1" spans="1:94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</row>
    <row r="43" customHeight="1" spans="1:94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</row>
    <row r="44" customHeight="1" spans="1:9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</row>
    <row r="45" customHeight="1" spans="1:94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</row>
    <row r="46" customHeight="1" spans="1:94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</row>
    <row r="47" customHeight="1" spans="1:94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</row>
    <row r="48" customHeight="1" spans="1:94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</row>
    <row r="49" customHeight="1" spans="1:94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</row>
    <row r="50" customHeight="1" spans="1:94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</row>
    <row r="51" customHeight="1" spans="1:94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</row>
    <row r="52" customHeight="1" spans="1:94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</row>
    <row r="53" customHeight="1" spans="1:94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</row>
    <row r="54" customHeight="1" spans="1:9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</row>
    <row r="55" customHeight="1" spans="1:94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</row>
    <row r="56" customHeight="1" spans="1:94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</row>
    <row r="57" customHeight="1" spans="1:94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</row>
    <row r="58" customHeight="1" spans="1:94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</row>
    <row r="59" customHeight="1" spans="1:94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</row>
    <row r="60" customHeight="1" spans="1:94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</row>
    <row r="61" customHeight="1" spans="1:94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</row>
    <row r="62" customHeight="1" spans="1:94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</row>
    <row r="63" customHeight="1" spans="1:94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</row>
    <row r="64" customHeight="1" spans="1:9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</row>
    <row r="65" customHeight="1" spans="1:94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</row>
    <row r="66" customHeight="1" spans="1:94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</row>
    <row r="67" customHeight="1" spans="1:94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</row>
    <row r="68" customHeight="1" spans="1:94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</row>
    <row r="69" customHeight="1" spans="1:94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</row>
    <row r="70" customHeight="1" spans="1:94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</row>
    <row r="71" customHeight="1" spans="1:94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</row>
    <row r="72" customHeight="1" spans="1:94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</row>
    <row r="73" customHeight="1" spans="1:94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</row>
    <row r="74" customHeight="1" spans="1:9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</row>
    <row r="75" customHeight="1" spans="1:94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</row>
    <row r="76" customHeight="1" spans="1:94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</row>
    <row r="77" customHeight="1" spans="1:94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</row>
    <row r="78" customHeight="1" spans="1:94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customHeight="1" spans="1:94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</row>
    <row r="80" customHeight="1" spans="1:94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</row>
    <row r="81" customHeight="1" spans="1:94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</row>
    <row r="82" customHeight="1" spans="1:94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</row>
    <row r="83" customHeight="1" spans="1:94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</row>
    <row r="84" customHeight="1" spans="1:9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</row>
    <row r="85" customHeight="1" spans="1:94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</row>
    <row r="86" customHeight="1" spans="1:94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</row>
    <row r="87" customHeight="1" spans="1:94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</row>
    <row r="88" customHeight="1" spans="1:94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</row>
    <row r="89" customHeight="1" spans="1:94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</row>
    <row r="90" customHeight="1" spans="1:94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</row>
    <row r="91" customHeight="1" spans="1:94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</row>
    <row r="92" customHeight="1" spans="1:94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</row>
    <row r="93" customHeight="1" spans="1:94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</row>
    <row r="94" customHeight="1" spans="1: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</row>
    <row r="95" customHeight="1" spans="1:94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</row>
    <row r="96" customHeight="1" spans="1:94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</row>
    <row r="97" customHeight="1" spans="1:94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</row>
    <row r="98" customHeight="1" spans="1:94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</row>
    <row r="99" customHeight="1" spans="1:94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</row>
    <row r="100" customHeight="1" spans="1:94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</row>
    <row r="101" customHeight="1" spans="1:94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</row>
    <row r="102" customHeight="1" spans="1:94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</row>
    <row r="103" customHeight="1" spans="1:94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</row>
    <row r="104" customHeight="1" spans="1:9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</row>
    <row r="105" customHeight="1" spans="1:94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</row>
    <row r="106" customHeight="1" spans="1:94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</row>
    <row r="107" customHeight="1" spans="1:94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</row>
    <row r="108" customHeight="1" spans="1:94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</row>
    <row r="109" customHeight="1" spans="1:94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</row>
    <row r="110" customHeight="1" spans="1:94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</row>
    <row r="111" customHeight="1" spans="1:94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</row>
    <row r="112" customHeight="1" spans="1:94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</row>
    <row r="113" customHeight="1" spans="1:94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</row>
    <row r="114" customHeight="1" spans="1:9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</row>
    <row r="115" customHeight="1" spans="1:94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</row>
    <row r="116" customHeight="1" spans="1:94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</row>
    <row r="117" customHeight="1" spans="1:94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</row>
    <row r="118" customHeight="1" spans="1:94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</row>
    <row r="119" customHeight="1" spans="1:94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</row>
    <row r="120" customHeight="1" spans="1:94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</row>
    <row r="121" customHeight="1" spans="1:94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</row>
    <row r="122" customHeight="1" spans="1:94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</row>
    <row r="123" customHeight="1" spans="1:94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</row>
    <row r="124" customHeight="1" spans="1:9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</row>
    <row r="125" customHeight="1" spans="1:94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</row>
    <row r="126" customHeight="1" spans="1:94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</row>
    <row r="127" customHeight="1" spans="1:94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</row>
    <row r="128" customHeight="1" spans="1:94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</row>
    <row r="129" customHeight="1" spans="1:94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</row>
    <row r="130" customHeight="1" spans="1:94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</row>
    <row r="131" customHeight="1" spans="1:94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</row>
    <row r="132" customHeight="1" spans="1:94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</row>
    <row r="133" customHeight="1" spans="1:94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</row>
    <row r="134" customHeight="1" spans="1:9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</row>
    <row r="135" customHeight="1" spans="1:94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</row>
    <row r="136" customHeight="1" spans="1:94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</row>
    <row r="137" customHeight="1" spans="1:94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</row>
    <row r="138" customHeight="1" spans="1:94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</row>
    <row r="139" customHeight="1" spans="1:94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</row>
    <row r="140" customHeight="1" spans="1:94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</row>
    <row r="141" customHeight="1" spans="1:94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</row>
    <row r="142" customHeight="1" spans="1:94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</row>
    <row r="143" customHeight="1" spans="1:94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</row>
    <row r="144" customHeight="1" spans="1:9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</row>
    <row r="145" customHeight="1" spans="1:94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</row>
    <row r="146" customHeight="1" spans="1:94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</row>
    <row r="147" customHeight="1" spans="1:94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</row>
    <row r="148" customHeight="1" spans="1:94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</row>
    <row r="149" customHeight="1" spans="1:94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</row>
    <row r="150" customHeight="1" spans="1:94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</row>
    <row r="151" customHeight="1" spans="1:94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</row>
    <row r="152" customHeight="1" spans="1:94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</row>
    <row r="153" customHeight="1" spans="1:94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</row>
    <row r="154" customHeight="1" spans="1:9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</row>
    <row r="155" customHeight="1" spans="1:94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</row>
    <row r="156" customHeight="1" spans="1:94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</row>
    <row r="157" customHeight="1" spans="1:94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</row>
    <row r="158" customHeight="1" spans="1:94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</row>
    <row r="159" customHeight="1" spans="1:94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</row>
    <row r="160" customHeight="1" spans="1:94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</row>
    <row r="161" customHeight="1" spans="1:94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</row>
    <row r="162" customHeight="1" spans="1:94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</row>
    <row r="163" customHeight="1" spans="1:94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</row>
    <row r="164" customHeight="1" spans="1:9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</row>
    <row r="165" customHeight="1" spans="1:94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</row>
    <row r="166" customHeight="1" spans="1:94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</row>
    <row r="167" customHeight="1" spans="1:94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</row>
    <row r="168" customHeight="1" spans="1:94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</row>
    <row r="169" customHeight="1" spans="1:94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</row>
    <row r="170" customHeight="1" spans="1:94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</row>
    <row r="171" customHeight="1" spans="1:94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</row>
    <row r="172" customHeight="1" spans="1:94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</row>
    <row r="173" customHeight="1" spans="1:94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</row>
    <row r="174" customHeight="1" spans="1:9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</row>
    <row r="175" customHeight="1" spans="1:94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</row>
    <row r="176" customHeight="1" spans="1:94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</row>
    <row r="177" customHeight="1" spans="1:94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</row>
    <row r="178" customHeight="1" spans="1:94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</row>
    <row r="179" customHeight="1" spans="1:94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</row>
    <row r="180" customHeight="1" spans="1:94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</row>
  </sheetData>
  <mergeCells count="40">
    <mergeCell ref="A4:R4"/>
    <mergeCell ref="Y4:AP4"/>
    <mergeCell ref="G5:K5"/>
    <mergeCell ref="M5:O5"/>
    <mergeCell ref="AE5:AI5"/>
    <mergeCell ref="AK5:AM5"/>
    <mergeCell ref="G8:K8"/>
    <mergeCell ref="M8:O8"/>
    <mergeCell ref="A9:B9"/>
    <mergeCell ref="C9:E9"/>
    <mergeCell ref="G9:K9"/>
    <mergeCell ref="M9:O9"/>
    <mergeCell ref="Y9:Z9"/>
    <mergeCell ref="AA9:AC9"/>
    <mergeCell ref="A13:Q13"/>
    <mergeCell ref="A5:A7"/>
    <mergeCell ref="B5:B7"/>
    <mergeCell ref="C5:C7"/>
    <mergeCell ref="D5:D7"/>
    <mergeCell ref="E5:E7"/>
    <mergeCell ref="F5:F7"/>
    <mergeCell ref="L5:L7"/>
    <mergeCell ref="P5:P7"/>
    <mergeCell ref="Q5:Q7"/>
    <mergeCell ref="Y5:Y7"/>
    <mergeCell ref="Z5:Z7"/>
    <mergeCell ref="AA5:AA7"/>
    <mergeCell ref="AB5:AB7"/>
    <mergeCell ref="AC5:AC7"/>
    <mergeCell ref="AD5:AD7"/>
    <mergeCell ref="AJ5:AJ7"/>
    <mergeCell ref="AN5:AN7"/>
    <mergeCell ref="AO5:AO7"/>
    <mergeCell ref="G6:K7"/>
    <mergeCell ref="M6:O7"/>
    <mergeCell ref="S6:V9"/>
    <mergeCell ref="S16:V27"/>
    <mergeCell ref="X16:AA27"/>
    <mergeCell ref="S32:U40"/>
    <mergeCell ref="W32:Y4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"/>
  <sheetViews>
    <sheetView workbookViewId="0">
      <selection activeCell="O29" sqref="O29"/>
    </sheetView>
  </sheetViews>
  <sheetFormatPr defaultColWidth="9" defaultRowHeight="13.5" outlineLevelRow="2"/>
  <cols>
    <col min="30" max="30" width="12.875" customWidth="1"/>
  </cols>
  <sheetData>
    <row r="1" spans="1:30">
      <c r="A1" s="6" t="s">
        <v>120</v>
      </c>
      <c r="B1" s="6"/>
      <c r="C1" s="6"/>
      <c r="D1" s="6"/>
      <c r="E1" s="6" t="s">
        <v>121</v>
      </c>
      <c r="F1" s="6"/>
      <c r="G1" s="6"/>
      <c r="H1" s="6"/>
      <c r="I1" s="6"/>
      <c r="J1" s="6"/>
      <c r="K1" s="6"/>
      <c r="L1" s="6"/>
      <c r="M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30">
      <c r="A2" s="6" t="s">
        <v>122</v>
      </c>
      <c r="B2" s="8" t="s">
        <v>123</v>
      </c>
      <c r="C2" s="8" t="s">
        <v>124</v>
      </c>
      <c r="D2" s="8" t="s">
        <v>125</v>
      </c>
      <c r="E2" s="6" t="s">
        <v>126</v>
      </c>
      <c r="F2" s="6" t="s">
        <v>38</v>
      </c>
      <c r="G2" s="6" t="s">
        <v>33</v>
      </c>
      <c r="H2" s="6" t="s">
        <v>37</v>
      </c>
      <c r="I2" s="6" t="s">
        <v>31</v>
      </c>
      <c r="J2" s="6" t="s">
        <v>35</v>
      </c>
      <c r="K2" s="6" t="s">
        <v>32</v>
      </c>
      <c r="L2" s="6" t="s">
        <v>36</v>
      </c>
      <c r="M2" s="6" t="s">
        <v>127</v>
      </c>
      <c r="O2" s="9" t="s">
        <v>71</v>
      </c>
      <c r="P2" s="10" t="s">
        <v>31</v>
      </c>
      <c r="Q2" s="10" t="s">
        <v>128</v>
      </c>
      <c r="R2" s="11" t="s">
        <v>32</v>
      </c>
      <c r="S2" s="10" t="s">
        <v>128</v>
      </c>
      <c r="T2" s="11" t="s">
        <v>33</v>
      </c>
      <c r="U2" s="10" t="s">
        <v>128</v>
      </c>
      <c r="V2" s="11" t="s">
        <v>34</v>
      </c>
      <c r="W2" s="12" t="s">
        <v>35</v>
      </c>
      <c r="X2" s="12" t="s">
        <v>128</v>
      </c>
      <c r="Y2" s="13" t="s">
        <v>36</v>
      </c>
      <c r="Z2" s="12" t="s">
        <v>128</v>
      </c>
      <c r="AA2" s="13" t="s">
        <v>37</v>
      </c>
      <c r="AB2" s="12" t="s">
        <v>128</v>
      </c>
      <c r="AC2" s="12" t="s">
        <v>38</v>
      </c>
      <c r="AD2" s="14" t="s">
        <v>129</v>
      </c>
    </row>
    <row r="3" spans="1:30">
      <c r="A3" s="15" t="s">
        <v>65</v>
      </c>
      <c r="B3" s="2" t="s">
        <v>63</v>
      </c>
      <c r="C3" s="2" t="s">
        <v>63</v>
      </c>
      <c r="D3" s="2" t="s">
        <v>63</v>
      </c>
      <c r="E3" s="2"/>
      <c r="F3" s="2"/>
      <c r="G3" s="2"/>
      <c r="H3" s="2"/>
      <c r="I3" s="2">
        <v>2</v>
      </c>
      <c r="J3" s="2">
        <v>16</v>
      </c>
      <c r="K3" s="2"/>
      <c r="L3" s="2">
        <v>4</v>
      </c>
      <c r="M3" s="2">
        <v>22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12" sqref="D12"/>
    </sheetView>
  </sheetViews>
  <sheetFormatPr defaultColWidth="9" defaultRowHeight="13.5" outlineLevelRow="1" outlineLevelCol="6"/>
  <cols>
    <col min="1" max="1" width="23.3833333333333" style="2" customWidth="1"/>
    <col min="2" max="2" width="11.25" style="2" customWidth="1"/>
    <col min="3" max="3" width="50.6666666666667" style="2" customWidth="1"/>
    <col min="4" max="7" width="19.5583333333333" style="2" customWidth="1"/>
    <col min="8" max="16384" width="9" style="2"/>
  </cols>
  <sheetData>
    <row r="1" s="2" customFormat="1" spans="1:7">
      <c r="A1" s="3" t="s">
        <v>122</v>
      </c>
      <c r="B1" s="4" t="s">
        <v>1</v>
      </c>
      <c r="C1" s="4" t="s">
        <v>130</v>
      </c>
      <c r="D1" s="5" t="s">
        <v>61</v>
      </c>
      <c r="E1" s="5" t="s">
        <v>131</v>
      </c>
      <c r="F1" s="5" t="s">
        <v>55</v>
      </c>
      <c r="G1" s="5" t="s">
        <v>127</v>
      </c>
    </row>
    <row r="2" s="2" customFormat="1" spans="1:7">
      <c r="A2" s="3" t="s">
        <v>65</v>
      </c>
      <c r="B2" s="3" t="e">
        <f>VLOOKUP(A2,[3]花名册!B:F,5,FALSE)</f>
        <v>#N/A</v>
      </c>
      <c r="C2" s="3" t="e">
        <f>VLOOKUP(A2,[3]花名册!B:G,6,FALSE)</f>
        <v>#N/A</v>
      </c>
      <c r="D2" s="3"/>
      <c r="E2" s="3"/>
      <c r="F2" s="3">
        <v>826.8</v>
      </c>
      <c r="G2" s="3">
        <f>SUM(D2:F2)</f>
        <v>826.8</v>
      </c>
    </row>
  </sheetData>
  <conditionalFormatting sqref="B2:C2 A3:C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60" zoomScaleNormal="160" workbookViewId="0">
      <selection activeCell="E20" sqref="E20"/>
    </sheetView>
  </sheetViews>
  <sheetFormatPr defaultColWidth="10" defaultRowHeight="16.5" customHeight="1" outlineLevelRow="2" outlineLevelCol="4"/>
  <cols>
    <col min="3" max="3" width="11.8083333333333" customWidth="1"/>
    <col min="4" max="4" width="14.1666666666667" customWidth="1"/>
    <col min="5" max="5" width="22.375" customWidth="1"/>
  </cols>
  <sheetData>
    <row r="1" customFormat="1" customHeight="1" spans="1:5">
      <c r="A1" s="1" t="s">
        <v>132</v>
      </c>
      <c r="B1" s="1"/>
      <c r="C1" s="1"/>
      <c r="D1" s="1"/>
      <c r="E1" s="1"/>
    </row>
    <row r="2" customFormat="1" customHeight="1" spans="1:5">
      <c r="A2" s="1" t="s">
        <v>20</v>
      </c>
      <c r="B2" s="1" t="s">
        <v>71</v>
      </c>
      <c r="C2" s="1" t="s">
        <v>133</v>
      </c>
      <c r="D2" s="1" t="s">
        <v>134</v>
      </c>
      <c r="E2" s="1" t="s">
        <v>135</v>
      </c>
    </row>
    <row r="3" customFormat="1" ht="40" customHeight="1" spans="1:5">
      <c r="A3" s="1">
        <v>1</v>
      </c>
      <c r="B3" s="1" t="s">
        <v>65</v>
      </c>
      <c r="C3" s="1">
        <v>95</v>
      </c>
      <c r="D3" s="1">
        <v>0.95</v>
      </c>
      <c r="E3" s="1"/>
    </row>
  </sheetData>
  <mergeCells count="1">
    <mergeCell ref="A1:E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zoomScale="120" zoomScaleNormal="120" workbookViewId="0">
      <selection activeCell="I10" sqref="I10"/>
    </sheetView>
  </sheetViews>
  <sheetFormatPr defaultColWidth="9" defaultRowHeight="13.5" outlineLevelRow="3" outlineLevelCol="2"/>
  <cols>
    <col min="3" max="3" width="16.875" customWidth="1"/>
  </cols>
  <sheetData>
    <row r="2" spans="1:3">
      <c r="A2" t="s">
        <v>71</v>
      </c>
      <c r="B2" t="s">
        <v>136</v>
      </c>
      <c r="C2" t="s">
        <v>135</v>
      </c>
    </row>
    <row r="3" ht="80" customHeight="1" spans="1:3">
      <c r="A3" t="s">
        <v>65</v>
      </c>
      <c r="B3">
        <v>98</v>
      </c>
    </row>
    <row r="4" ht="37" customHeigh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175" zoomScaleNormal="175" topLeftCell="A15" workbookViewId="0">
      <selection activeCell="M19" sqref="M19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" sqref="E$1:T$1048576"/>
    </sheetView>
  </sheetViews>
  <sheetFormatPr defaultColWidth="9" defaultRowHeight="13.5"/>
  <sheetData/>
  <sortState ref="E3:T12">
    <sortCondition ref="E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工资</vt:lpstr>
      <vt:lpstr>9月考勤</vt:lpstr>
      <vt:lpstr>9月社保&amp;公积金、8月补缴</vt:lpstr>
      <vt:lpstr>9月通报</vt:lpstr>
      <vt:lpstr>9月通报赔偿</vt:lpstr>
      <vt:lpstr>9月绩效考评表</vt:lpstr>
      <vt:lpstr>9月新入职人员碳14费用</vt:lpstr>
      <vt:lpstr>2026年计薪天数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Administrator</cp:lastModifiedBy>
  <dcterms:created xsi:type="dcterms:W3CDTF">2021-02-04T08:24:00Z</dcterms:created>
  <dcterms:modified xsi:type="dcterms:W3CDTF">2026-10-26T09:21:57Z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6F377D198D8641CAA5F8C5A36F9B5E03_13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