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queryTables/queryTable2.xml" ContentType="application/vnd.openxmlformats-officedocument.spreadsheetml.query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drawings/drawing11.xml" ContentType="application/vnd.openxmlformats-officedocument.drawing+xml"/>
  <Override PartName="/xl/comments2.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桌面\计算机二级\Excel进阶班素材\Excel进阶班素材\"/>
    </mc:Choice>
  </mc:AlternateContent>
  <xr:revisionPtr revIDLastSave="0" documentId="13_ncr:1_{81FCF585-2AD2-4485-8090-D41F5F7A1388}" xr6:coauthVersionLast="47" xr6:coauthVersionMax="47" xr10:uidLastSave="{00000000-0000-0000-0000-000000000000}"/>
  <bookViews>
    <workbookView xWindow="-108" yWindow="-108" windowWidth="23256" windowHeight="12456" tabRatio="769" firstSheet="15" activeTab="24" xr2:uid="{00000000-000D-0000-FFFF-FFFF00000000}"/>
  </bookViews>
  <sheets>
    <sheet name="年度销售汇总" sheetId="10" r:id="rId1"/>
    <sheet name="品名" sheetId="11" r:id="rId2"/>
    <sheet name="销售情况" sheetId="2" r:id="rId3"/>
    <sheet name="平均单价" sheetId="3" r:id="rId4"/>
    <sheet name="城市分级" sheetId="4" r:id="rId5"/>
    <sheet name="职务级别" sheetId="6" r:id="rId6"/>
    <sheet name="差旅费报销(vlookup与min)" sheetId="5" r:id="rId7"/>
    <sheet name="2015年8月" sheetId="7" r:id="rId8"/>
    <sheet name="销售资料" sheetId="8" r:id="rId9"/>
    <sheet name="产品信息" sheetId="9" r:id="rId10"/>
    <sheet name="客户资料" sheetId="12" r:id="rId11"/>
    <sheet name="月销售合计" sheetId="13" r:id="rId12"/>
    <sheet name="品种目录" sheetId="14" r:id="rId13"/>
    <sheet name="订单明细" sheetId="15" r:id="rId14"/>
    <sheet name="产品信息 (2)" sheetId="16" r:id="rId15"/>
    <sheet name="订单信息" sheetId="17" r:id="rId16"/>
    <sheet name="客户信息" sheetId="18" r:id="rId17"/>
    <sheet name="行政区划代码" sheetId="19" r:id="rId18"/>
    <sheet name="名单" sheetId="20" r:id="rId19"/>
    <sheet name="政策目录" sheetId="21" r:id="rId20"/>
    <sheet name="代码" sheetId="22" r:id="rId21"/>
    <sheet name="产品基本信息表" sheetId="23" r:id="rId22"/>
    <sheet name="一季度销售情况表" sheetId="24" r:id="rId23"/>
    <sheet name="二季度销售情况表 " sheetId="25" r:id="rId24"/>
    <sheet name="订单明细 (2)" sheetId="27" r:id="rId25"/>
    <sheet name="图书定价" sheetId="28" r:id="rId26"/>
    <sheet name="城市对照" sheetId="29" r:id="rId27"/>
  </sheets>
  <externalReferences>
    <externalReference r:id="rId28"/>
    <externalReference r:id="rId29"/>
  </externalReferences>
  <definedNames>
    <definedName name="_xlnm._FilterDatabase" localSheetId="7" hidden="1">'2015年8月'!$A$2:$M$351</definedName>
    <definedName name="_xlnm._FilterDatabase" localSheetId="9" hidden="1">产品信息!$B$1:$C$26</definedName>
    <definedName name="_xlnm._FilterDatabase" localSheetId="23" hidden="1">'二季度销售情况表 '!$B$1:$F$14</definedName>
    <definedName name="_xlnm._FilterDatabase" localSheetId="10" hidden="1">客户资料!$A$1:$E$1</definedName>
    <definedName name="_xlnm._FilterDatabase" localSheetId="18" hidden="1">名单!$A$4:$L$1778</definedName>
    <definedName name="_xlnm._FilterDatabase" localSheetId="0" hidden="1">年度销售汇总!$E$4:$E$375</definedName>
    <definedName name="_xlnm._FilterDatabase" localSheetId="2" hidden="1">销售情况!$B$3:$F$83</definedName>
    <definedName name="_xlnm._FilterDatabase" localSheetId="8" hidden="1">销售资料!$A$2:$J$118</definedName>
    <definedName name="_xlnm._FilterDatabase" localSheetId="22" hidden="1">一季度销售情况表!$B$1:$G$15</definedName>
    <definedName name="_xlnm._FilterDatabase" localSheetId="11" hidden="1">月销售合计!$A$2:$I$153</definedName>
    <definedName name="_xlnm.Print_Titles" localSheetId="10">客户资料!$1:$1</definedName>
    <definedName name="报考部门">名单!$G$5:$G$1778</definedName>
    <definedName name="报考职位代码">名单!$H$5:$H$1778</definedName>
    <definedName name="报考职位名称">名单!$I$5:$I$1778</definedName>
    <definedName name="笔试分数">名单!$J$5:$J$1778</definedName>
    <definedName name="部门代码">名单!$F$5:$F$1778</definedName>
    <definedName name="产品信息">'产品信息 (2)'!$A$1:$D$78</definedName>
    <definedName name="产品信息2">[1]产品信息!$A$1:$D$78</definedName>
    <definedName name="档案">[2]学生档案表!$A$1:$D$19</definedName>
    <definedName name="地区">名单!$E$5:$E$1778</definedName>
    <definedName name="考生姓名">名单!$C$5:$C$1778</definedName>
    <definedName name="客户信息">[1]客户信息!$A$1:$G$92</definedName>
    <definedName name="罗斯文.accdb_1" localSheetId="15" hidden="1">订单信息!#REF!</definedName>
    <definedName name="面试分数">名单!$K$5:$K$1778</definedName>
    <definedName name="品名表" localSheetId="1">品名!$A$1:$B$187</definedName>
    <definedName name="商品均价">平均单价!$B$3:$C$7</definedName>
    <definedName name="蔬菜主要品种目录" localSheetId="12">品种目录!$A$1:$D$921</definedName>
    <definedName name="性别">名单!$D$5:$D$1778</definedName>
    <definedName name="序号">名单!$A$5:$A$1778</definedName>
    <definedName name="准考证号">名单!$B$5:$B$1778</definedName>
    <definedName name="总成绩">名单!$L$5:$L$1778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7" l="1"/>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H101" i="27"/>
  <c r="H102" i="27"/>
  <c r="H103" i="27"/>
  <c r="H104" i="27"/>
  <c r="H105" i="27"/>
  <c r="H106" i="27"/>
  <c r="H107" i="27"/>
  <c r="H108" i="27"/>
  <c r="H109" i="27"/>
  <c r="H110" i="27"/>
  <c r="H111" i="27"/>
  <c r="H112" i="27"/>
  <c r="H113" i="27"/>
  <c r="H114" i="27"/>
  <c r="H115" i="27"/>
  <c r="H116" i="27"/>
  <c r="H117" i="27"/>
  <c r="H118" i="27"/>
  <c r="H119" i="27"/>
  <c r="H120" i="27"/>
  <c r="H121" i="27"/>
  <c r="H122" i="27"/>
  <c r="H123" i="27"/>
  <c r="H124" i="27"/>
  <c r="H125" i="27"/>
  <c r="H126" i="27"/>
  <c r="H127" i="27"/>
  <c r="H128" i="27"/>
  <c r="H129" i="27"/>
  <c r="H130" i="27"/>
  <c r="H131" i="27"/>
  <c r="H132" i="27"/>
  <c r="H133" i="27"/>
  <c r="H134" i="27"/>
  <c r="H135" i="27"/>
  <c r="H136" i="27"/>
  <c r="H137" i="27"/>
  <c r="H138" i="27"/>
  <c r="H139" i="27"/>
  <c r="H140" i="27"/>
  <c r="H141" i="27"/>
  <c r="H142" i="27"/>
  <c r="H143" i="27"/>
  <c r="H144" i="27"/>
  <c r="H145" i="27"/>
  <c r="H146" i="27"/>
  <c r="H147" i="27"/>
  <c r="H148" i="27"/>
  <c r="H149" i="27"/>
  <c r="H150" i="27"/>
  <c r="H151" i="27"/>
  <c r="H152" i="27"/>
  <c r="H153" i="27"/>
  <c r="H154" i="27"/>
  <c r="H155" i="27"/>
  <c r="H156" i="27"/>
  <c r="H157" i="27"/>
  <c r="H158" i="27"/>
  <c r="H159" i="27"/>
  <c r="H160" i="27"/>
  <c r="H161" i="27"/>
  <c r="H162" i="27"/>
  <c r="H163" i="27"/>
  <c r="H164" i="27"/>
  <c r="H165" i="27"/>
  <c r="H166" i="27"/>
  <c r="H167" i="27"/>
  <c r="H168" i="27"/>
  <c r="H169" i="27"/>
  <c r="H170" i="27"/>
  <c r="H171" i="27"/>
  <c r="H172" i="27"/>
  <c r="H173" i="27"/>
  <c r="H174" i="27"/>
  <c r="H175" i="27"/>
  <c r="H176" i="27"/>
  <c r="H177" i="27"/>
  <c r="H178" i="27"/>
  <c r="H179" i="27"/>
  <c r="H180" i="27"/>
  <c r="H181" i="27"/>
  <c r="H182" i="27"/>
  <c r="H183" i="27"/>
  <c r="H184" i="27"/>
  <c r="H185" i="27"/>
  <c r="H186" i="27"/>
  <c r="H187" i="27"/>
  <c r="H188" i="27"/>
  <c r="H189" i="27"/>
  <c r="H190" i="27"/>
  <c r="H191" i="27"/>
  <c r="H192" i="27"/>
  <c r="H193" i="27"/>
  <c r="H194" i="27"/>
  <c r="H195" i="27"/>
  <c r="H196" i="27"/>
  <c r="H197" i="27"/>
  <c r="H198" i="27"/>
  <c r="H199" i="27"/>
  <c r="H200" i="27"/>
  <c r="H201" i="27"/>
  <c r="H202" i="27"/>
  <c r="H203" i="27"/>
  <c r="H204" i="27"/>
  <c r="H205" i="27"/>
  <c r="H206" i="27"/>
  <c r="H207" i="27"/>
  <c r="H208" i="27"/>
  <c r="H209" i="27"/>
  <c r="H210" i="27"/>
  <c r="H211" i="27"/>
  <c r="H212" i="27"/>
  <c r="H213" i="27"/>
  <c r="H214" i="27"/>
  <c r="H215" i="27"/>
  <c r="H216" i="27"/>
  <c r="H217" i="27"/>
  <c r="H218" i="27"/>
  <c r="H219" i="27"/>
  <c r="H220" i="27"/>
  <c r="H221" i="27"/>
  <c r="H222" i="27"/>
  <c r="H223" i="27"/>
  <c r="H224" i="27"/>
  <c r="H225" i="27"/>
  <c r="H226" i="27"/>
  <c r="H227" i="27"/>
  <c r="H228" i="27"/>
  <c r="H229" i="27"/>
  <c r="H230" i="27"/>
  <c r="H231" i="27"/>
  <c r="H232" i="27"/>
  <c r="H233" i="27"/>
  <c r="H234" i="27"/>
  <c r="H235" i="27"/>
  <c r="H236" i="27"/>
  <c r="H237" i="27"/>
  <c r="H238" i="27"/>
  <c r="H239" i="27"/>
  <c r="H240" i="27"/>
  <c r="H241" i="27"/>
  <c r="H242" i="27"/>
  <c r="H243" i="27"/>
  <c r="H244" i="27"/>
  <c r="H245" i="27"/>
  <c r="H246" i="27"/>
  <c r="H247" i="27"/>
  <c r="H248" i="27"/>
  <c r="H249" i="27"/>
  <c r="H250" i="27"/>
  <c r="H251" i="27"/>
  <c r="H252" i="27"/>
  <c r="H253" i="27"/>
  <c r="H254" i="27"/>
  <c r="H255" i="27"/>
  <c r="H256" i="27"/>
  <c r="H257" i="27"/>
  <c r="H258" i="27"/>
  <c r="H259" i="27"/>
  <c r="H260" i="27"/>
  <c r="H261" i="27"/>
  <c r="H262" i="27"/>
  <c r="H263" i="27"/>
  <c r="H264" i="27"/>
  <c r="H265" i="27"/>
  <c r="H266" i="27"/>
  <c r="H267" i="27"/>
  <c r="H268" i="27"/>
  <c r="H269" i="27"/>
  <c r="H270" i="27"/>
  <c r="H271" i="27"/>
  <c r="H272" i="27"/>
  <c r="H273" i="27"/>
  <c r="H274" i="27"/>
  <c r="H275" i="27"/>
  <c r="H276" i="27"/>
  <c r="H277" i="27"/>
  <c r="H278" i="27"/>
  <c r="H279" i="27"/>
  <c r="H280" i="27"/>
  <c r="H281" i="27"/>
  <c r="H282" i="27"/>
  <c r="H283" i="27"/>
  <c r="H284" i="27"/>
  <c r="H285" i="27"/>
  <c r="H286" i="27"/>
  <c r="H287" i="27"/>
  <c r="H288" i="27"/>
  <c r="H289" i="27"/>
  <c r="H290" i="27"/>
  <c r="H291" i="27"/>
  <c r="H292" i="27"/>
  <c r="H293" i="27"/>
  <c r="H294" i="27"/>
  <c r="H295" i="27"/>
  <c r="H296" i="27"/>
  <c r="H297" i="27"/>
  <c r="H298" i="27"/>
  <c r="H299" i="27"/>
  <c r="H300" i="27"/>
  <c r="H301" i="27"/>
  <c r="H302" i="27"/>
  <c r="H303" i="27"/>
  <c r="H304" i="27"/>
  <c r="H305" i="27"/>
  <c r="H306" i="27"/>
  <c r="H307" i="27"/>
  <c r="H308" i="27"/>
  <c r="H309" i="27"/>
  <c r="H310" i="27"/>
  <c r="H311" i="27"/>
  <c r="H312" i="27"/>
  <c r="H313" i="27"/>
  <c r="H314" i="27"/>
  <c r="H315" i="27"/>
  <c r="H316" i="27"/>
  <c r="H317" i="27"/>
  <c r="H318" i="27"/>
  <c r="H319" i="27"/>
  <c r="H320" i="27"/>
  <c r="H321" i="27"/>
  <c r="H322" i="27"/>
  <c r="H323" i="27"/>
  <c r="H324" i="27"/>
  <c r="H325" i="27"/>
  <c r="H326" i="27"/>
  <c r="H327" i="27"/>
  <c r="H328" i="27"/>
  <c r="H329" i="27"/>
  <c r="H330" i="27"/>
  <c r="H331" i="27"/>
  <c r="H332" i="27"/>
  <c r="H333" i="27"/>
  <c r="H334" i="27"/>
  <c r="H335" i="27"/>
  <c r="H336" i="27"/>
  <c r="H337" i="27"/>
  <c r="H338" i="27"/>
  <c r="H339" i="27"/>
  <c r="H340" i="27"/>
  <c r="H341" i="27"/>
  <c r="H342" i="27"/>
  <c r="H343" i="27"/>
  <c r="H344" i="27"/>
  <c r="H345" i="27"/>
  <c r="H346" i="27"/>
  <c r="H347" i="27"/>
  <c r="H348" i="27"/>
  <c r="H349" i="27"/>
  <c r="H350" i="27"/>
  <c r="H351" i="27"/>
  <c r="H352" i="27"/>
  <c r="H353" i="27"/>
  <c r="H354" i="27"/>
  <c r="H355" i="27"/>
  <c r="H356" i="27"/>
  <c r="H357" i="27"/>
  <c r="H358" i="27"/>
  <c r="H359" i="27"/>
  <c r="H360" i="27"/>
  <c r="H361" i="27"/>
  <c r="H362" i="27"/>
  <c r="H363" i="27"/>
  <c r="H364" i="27"/>
  <c r="H365" i="27"/>
  <c r="H366" i="27"/>
  <c r="H367" i="27"/>
  <c r="H368" i="27"/>
  <c r="H369" i="27"/>
  <c r="H370" i="27"/>
  <c r="H371" i="27"/>
  <c r="H372" i="27"/>
  <c r="H373" i="27"/>
  <c r="H374" i="27"/>
  <c r="H375" i="27"/>
  <c r="H376" i="27"/>
  <c r="H377" i="27"/>
  <c r="H378" i="27"/>
  <c r="H379" i="27"/>
  <c r="H380" i="27"/>
  <c r="H381" i="27"/>
  <c r="H382" i="27"/>
  <c r="H383" i="27"/>
  <c r="H384" i="27"/>
  <c r="H385" i="27"/>
  <c r="H386" i="27"/>
  <c r="H387" i="27"/>
  <c r="H388" i="27"/>
  <c r="H389" i="27"/>
  <c r="H390" i="27"/>
  <c r="H391" i="27"/>
  <c r="H392" i="27"/>
  <c r="H393" i="27"/>
  <c r="H394" i="27"/>
  <c r="H395" i="27"/>
  <c r="H396" i="27"/>
  <c r="H397" i="27"/>
  <c r="H398" i="27"/>
  <c r="H399" i="27"/>
  <c r="H400" i="27"/>
  <c r="H401" i="27"/>
  <c r="H402" i="27"/>
  <c r="H403" i="27"/>
  <c r="H404" i="27"/>
  <c r="H405" i="27"/>
  <c r="H406" i="27"/>
  <c r="H407" i="27"/>
  <c r="H408" i="27"/>
  <c r="H409" i="27"/>
  <c r="H410" i="27"/>
  <c r="H411" i="27"/>
  <c r="H412" i="27"/>
  <c r="H413" i="27"/>
  <c r="H414" i="27"/>
  <c r="H415" i="27"/>
  <c r="H416" i="27"/>
  <c r="H417" i="27"/>
  <c r="H418" i="27"/>
  <c r="H419" i="27"/>
  <c r="H420" i="27"/>
  <c r="H421" i="27"/>
  <c r="H422" i="27"/>
  <c r="H423" i="27"/>
  <c r="H424" i="27"/>
  <c r="H425" i="27"/>
  <c r="H426" i="27"/>
  <c r="H427" i="27"/>
  <c r="H428" i="27"/>
  <c r="H429" i="27"/>
  <c r="H430" i="27"/>
  <c r="H431" i="27"/>
  <c r="H432" i="27"/>
  <c r="H433" i="27"/>
  <c r="H434" i="27"/>
  <c r="H435" i="27"/>
  <c r="H436" i="27"/>
  <c r="H437" i="27"/>
  <c r="H438" i="27"/>
  <c r="H439" i="27"/>
  <c r="H440" i="27"/>
  <c r="H441" i="27"/>
  <c r="H442" i="27"/>
  <c r="H443" i="27"/>
  <c r="H444" i="27"/>
  <c r="H445" i="27"/>
  <c r="H446" i="27"/>
  <c r="H447" i="27"/>
  <c r="H448" i="27"/>
  <c r="H449" i="27"/>
  <c r="H450" i="27"/>
  <c r="H451" i="27"/>
  <c r="H452" i="27"/>
  <c r="H453" i="27"/>
  <c r="H454" i="27"/>
  <c r="H455" i="27"/>
  <c r="H456" i="27"/>
  <c r="H457" i="27"/>
  <c r="H458" i="27"/>
  <c r="H459" i="27"/>
  <c r="H460" i="27"/>
  <c r="H461" i="27"/>
  <c r="H462" i="27"/>
  <c r="H463" i="27"/>
  <c r="H464" i="27"/>
  <c r="H465" i="27"/>
  <c r="H466" i="27"/>
  <c r="H467" i="27"/>
  <c r="H468" i="27"/>
  <c r="H469" i="27"/>
  <c r="H470" i="27"/>
  <c r="H471" i="27"/>
  <c r="H472" i="27"/>
  <c r="H473" i="27"/>
  <c r="H474" i="27"/>
  <c r="H475" i="27"/>
  <c r="H476" i="27"/>
  <c r="H477" i="27"/>
  <c r="H478" i="27"/>
  <c r="H479" i="27"/>
  <c r="H480" i="27"/>
  <c r="H481" i="27"/>
  <c r="H482" i="27"/>
  <c r="H483" i="27"/>
  <c r="H484" i="27"/>
  <c r="H485" i="27"/>
  <c r="H486" i="27"/>
  <c r="H487" i="27"/>
  <c r="H488" i="27"/>
  <c r="H489" i="27"/>
  <c r="H490" i="27"/>
  <c r="H491" i="27"/>
  <c r="H492" i="27"/>
  <c r="H493" i="27"/>
  <c r="H494" i="27"/>
  <c r="H495" i="27"/>
  <c r="H496" i="27"/>
  <c r="H497" i="27"/>
  <c r="H498" i="27"/>
  <c r="H499" i="27"/>
  <c r="H500" i="27"/>
  <c r="H501" i="27"/>
  <c r="H502" i="27"/>
  <c r="H503" i="27"/>
  <c r="H504" i="27"/>
  <c r="H505" i="27"/>
  <c r="H506" i="27"/>
  <c r="H507" i="27"/>
  <c r="H508" i="27"/>
  <c r="H509" i="27"/>
  <c r="H510" i="27"/>
  <c r="H511" i="27"/>
  <c r="H512" i="27"/>
  <c r="H513" i="27"/>
  <c r="H514" i="27"/>
  <c r="H515" i="27"/>
  <c r="H516" i="27"/>
  <c r="H517" i="27"/>
  <c r="H518" i="27"/>
  <c r="H519" i="27"/>
  <c r="H520" i="27"/>
  <c r="H521" i="27"/>
  <c r="H522" i="27"/>
  <c r="H523" i="27"/>
  <c r="H524" i="27"/>
  <c r="H525" i="27"/>
  <c r="H526" i="27"/>
  <c r="H527" i="27"/>
  <c r="H528" i="27"/>
  <c r="H529" i="27"/>
  <c r="H530" i="27"/>
  <c r="H531" i="27"/>
  <c r="H532" i="27"/>
  <c r="H533" i="27"/>
  <c r="H534" i="27"/>
  <c r="H535" i="27"/>
  <c r="H536" i="27"/>
  <c r="H537" i="27"/>
  <c r="H538" i="27"/>
  <c r="H539" i="27"/>
  <c r="H540" i="27"/>
  <c r="H541" i="27"/>
  <c r="H542" i="27"/>
  <c r="H543" i="27"/>
  <c r="H544" i="27"/>
  <c r="H545" i="27"/>
  <c r="H546" i="27"/>
  <c r="H547" i="27"/>
  <c r="H548" i="27"/>
  <c r="H549" i="27"/>
  <c r="H550" i="27"/>
  <c r="H551" i="27"/>
  <c r="H552" i="27"/>
  <c r="H553" i="27"/>
  <c r="H554" i="27"/>
  <c r="H555" i="27"/>
  <c r="H556" i="27"/>
  <c r="H557" i="27"/>
  <c r="H558" i="27"/>
  <c r="H559" i="27"/>
  <c r="H560" i="27"/>
  <c r="H561" i="27"/>
  <c r="H562" i="27"/>
  <c r="H563" i="27"/>
  <c r="H564" i="27"/>
  <c r="H565" i="27"/>
  <c r="H566" i="27"/>
  <c r="H567" i="27"/>
  <c r="H568" i="27"/>
  <c r="H569" i="27"/>
  <c r="H570" i="27"/>
  <c r="H571" i="27"/>
  <c r="H572" i="27"/>
  <c r="H573" i="27"/>
  <c r="H574" i="27"/>
  <c r="H575" i="27"/>
  <c r="H576" i="27"/>
  <c r="H577" i="27"/>
  <c r="H578" i="27"/>
  <c r="H579" i="27"/>
  <c r="H580" i="27"/>
  <c r="H581" i="27"/>
  <c r="H582" i="27"/>
  <c r="H583" i="27"/>
  <c r="H584" i="27"/>
  <c r="H585" i="27"/>
  <c r="H586" i="27"/>
  <c r="H587" i="27"/>
  <c r="H588" i="27"/>
  <c r="H589" i="27"/>
  <c r="H590" i="27"/>
  <c r="H591" i="27"/>
  <c r="H592" i="27"/>
  <c r="H593" i="27"/>
  <c r="H594" i="27"/>
  <c r="H595" i="27"/>
  <c r="H596" i="27"/>
  <c r="H597" i="27"/>
  <c r="H598" i="27"/>
  <c r="H599" i="27"/>
  <c r="H600" i="27"/>
  <c r="H601" i="27"/>
  <c r="H602" i="27"/>
  <c r="H603" i="27"/>
  <c r="H604" i="27"/>
  <c r="H605" i="27"/>
  <c r="H606" i="27"/>
  <c r="H607" i="27"/>
  <c r="H608" i="27"/>
  <c r="H609" i="27"/>
  <c r="H610" i="27"/>
  <c r="H611" i="27"/>
  <c r="H612" i="27"/>
  <c r="H613" i="27"/>
  <c r="H614" i="27"/>
  <c r="H615" i="27"/>
  <c r="H616" i="27"/>
  <c r="H617" i="27"/>
  <c r="H618" i="27"/>
  <c r="H619" i="27"/>
  <c r="H620" i="27"/>
  <c r="H621" i="27"/>
  <c r="H622" i="27"/>
  <c r="H623" i="27"/>
  <c r="H624" i="27"/>
  <c r="H625" i="27"/>
  <c r="H626" i="27"/>
  <c r="H627" i="27"/>
  <c r="H628" i="27"/>
  <c r="H629" i="27"/>
  <c r="H630" i="27"/>
  <c r="H631" i="27"/>
  <c r="H632" i="27"/>
  <c r="H633" i="27"/>
  <c r="H634" i="27"/>
  <c r="H635" i="27"/>
  <c r="H636" i="27"/>
  <c r="H637" i="27"/>
  <c r="H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131"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E259" i="27"/>
  <c r="E260"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303"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46"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89"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432"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75" i="27"/>
  <c r="E476" i="27"/>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518" i="27"/>
  <c r="E519" i="27"/>
  <c r="E520" i="27"/>
  <c r="E521" i="27"/>
  <c r="E522" i="27"/>
  <c r="E523" i="27"/>
  <c r="E524" i="27"/>
  <c r="E525" i="27"/>
  <c r="E526" i="27"/>
  <c r="E527" i="27"/>
  <c r="E528" i="27"/>
  <c r="E529" i="27"/>
  <c r="E530" i="27"/>
  <c r="E531" i="27"/>
  <c r="E532" i="27"/>
  <c r="E533" i="27"/>
  <c r="E534" i="27"/>
  <c r="E535" i="27"/>
  <c r="E536" i="27"/>
  <c r="E537" i="27"/>
  <c r="E538" i="27"/>
  <c r="E539" i="27"/>
  <c r="E540" i="27"/>
  <c r="E541" i="27"/>
  <c r="E542" i="27"/>
  <c r="E543" i="27"/>
  <c r="E544" i="27"/>
  <c r="E545" i="27"/>
  <c r="E546" i="27"/>
  <c r="E547" i="27"/>
  <c r="E548" i="27"/>
  <c r="E549" i="27"/>
  <c r="E550" i="27"/>
  <c r="E551" i="27"/>
  <c r="E552" i="27"/>
  <c r="E553" i="27"/>
  <c r="E554" i="27"/>
  <c r="E555" i="27"/>
  <c r="E556" i="27"/>
  <c r="E557" i="27"/>
  <c r="E558" i="27"/>
  <c r="E559" i="27"/>
  <c r="E560" i="27"/>
  <c r="E561" i="27"/>
  <c r="E562" i="27"/>
  <c r="E563" i="27"/>
  <c r="E564" i="27"/>
  <c r="E565" i="27"/>
  <c r="E566" i="27"/>
  <c r="E567" i="27"/>
  <c r="E568" i="27"/>
  <c r="E569" i="27"/>
  <c r="E570" i="27"/>
  <c r="E571" i="27"/>
  <c r="E572" i="27"/>
  <c r="E573" i="27"/>
  <c r="E574" i="27"/>
  <c r="E575" i="27"/>
  <c r="E576" i="27"/>
  <c r="E577" i="27"/>
  <c r="E578" i="27"/>
  <c r="E579" i="27"/>
  <c r="E580" i="27"/>
  <c r="E581" i="27"/>
  <c r="E582" i="27"/>
  <c r="E583" i="27"/>
  <c r="E584" i="27"/>
  <c r="E585" i="27"/>
  <c r="E586" i="27"/>
  <c r="E587" i="27"/>
  <c r="E588" i="27"/>
  <c r="E589" i="27"/>
  <c r="E590" i="27"/>
  <c r="E591" i="27"/>
  <c r="E592" i="27"/>
  <c r="E593" i="27"/>
  <c r="E594" i="27"/>
  <c r="E595" i="27"/>
  <c r="E596" i="27"/>
  <c r="E597" i="27"/>
  <c r="E598" i="27"/>
  <c r="E599" i="27"/>
  <c r="E600" i="27"/>
  <c r="E601" i="27"/>
  <c r="E602" i="27"/>
  <c r="E603" i="27"/>
  <c r="E604" i="27"/>
  <c r="E605" i="27"/>
  <c r="E606" i="27"/>
  <c r="E607" i="27"/>
  <c r="E608" i="27"/>
  <c r="E609" i="27"/>
  <c r="E610" i="27"/>
  <c r="E611" i="27"/>
  <c r="E612" i="27"/>
  <c r="E613" i="27"/>
  <c r="E614" i="27"/>
  <c r="E615" i="27"/>
  <c r="E616" i="27"/>
  <c r="E617" i="27"/>
  <c r="E618" i="27"/>
  <c r="E619" i="27"/>
  <c r="E620" i="27"/>
  <c r="E621" i="27"/>
  <c r="E622" i="27"/>
  <c r="E623" i="27"/>
  <c r="E624" i="27"/>
  <c r="E625" i="27"/>
  <c r="E626" i="27"/>
  <c r="E627" i="27"/>
  <c r="E628" i="27"/>
  <c r="E629" i="27"/>
  <c r="E630" i="27"/>
  <c r="E631" i="27"/>
  <c r="E632" i="27"/>
  <c r="E633" i="27"/>
  <c r="E634" i="27"/>
  <c r="E635" i="27"/>
  <c r="E636" i="27"/>
  <c r="E637" i="27"/>
  <c r="E4" i="27"/>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2" i="25"/>
  <c r="E2" i="24"/>
  <c r="E3" i="24"/>
  <c r="E4" i="24"/>
  <c r="E5" i="24"/>
  <c r="E6" i="24"/>
  <c r="E7" i="24"/>
  <c r="F7" i="24" s="1"/>
  <c r="E8" i="24"/>
  <c r="F8" i="24" s="1"/>
  <c r="E9" i="24"/>
  <c r="E10" i="24"/>
  <c r="E11" i="24"/>
  <c r="E12" i="24"/>
  <c r="E13" i="24"/>
  <c r="E14" i="24"/>
  <c r="E15" i="24"/>
  <c r="F15" i="24" s="1"/>
  <c r="E16" i="24"/>
  <c r="F16" i="24" s="1"/>
  <c r="E17" i="24"/>
  <c r="E18" i="24"/>
  <c r="E19" i="24"/>
  <c r="E20" i="24"/>
  <c r="E21" i="24"/>
  <c r="E22" i="24"/>
  <c r="E23" i="24"/>
  <c r="E24" i="24"/>
  <c r="E25" i="24"/>
  <c r="E26" i="24"/>
  <c r="F26" i="24" s="1"/>
  <c r="E27" i="24"/>
  <c r="E28" i="24"/>
  <c r="E29" i="24"/>
  <c r="E30" i="24"/>
  <c r="E31" i="24"/>
  <c r="F31" i="24" s="1"/>
  <c r="E32" i="24"/>
  <c r="F32" i="24" s="1"/>
  <c r="E33" i="24"/>
  <c r="E34" i="24"/>
  <c r="F34" i="24" s="1"/>
  <c r="E35" i="24"/>
  <c r="E36" i="24"/>
  <c r="E37" i="24"/>
  <c r="E38" i="24"/>
  <c r="E39" i="24"/>
  <c r="F39" i="24" s="1"/>
  <c r="E40" i="24"/>
  <c r="F40" i="24" s="1"/>
  <c r="E41" i="24"/>
  <c r="E42" i="24"/>
  <c r="F42" i="24" s="1"/>
  <c r="E43" i="24"/>
  <c r="E44" i="24"/>
  <c r="F18" i="24"/>
  <c r="F24" i="24"/>
  <c r="C5" i="21"/>
  <c r="C6" i="21"/>
  <c r="D6" i="21"/>
  <c r="E6" i="21"/>
  <c r="C7" i="21"/>
  <c r="D7" i="21"/>
  <c r="E7" i="21"/>
  <c r="C8" i="21"/>
  <c r="D8" i="21"/>
  <c r="E8" i="21"/>
  <c r="C9" i="21"/>
  <c r="D9" i="21"/>
  <c r="E9" i="21"/>
  <c r="C10" i="21"/>
  <c r="D10" i="21"/>
  <c r="E10" i="21"/>
  <c r="C11" i="21"/>
  <c r="D11" i="21"/>
  <c r="E11" i="21"/>
  <c r="C12" i="21"/>
  <c r="D12" i="21"/>
  <c r="E12" i="21"/>
  <c r="C13" i="21"/>
  <c r="D13" i="21"/>
  <c r="E13" i="21"/>
  <c r="C14" i="21"/>
  <c r="D14" i="21"/>
  <c r="E14" i="21"/>
  <c r="C15" i="21"/>
  <c r="D15" i="21"/>
  <c r="E15" i="21"/>
  <c r="C16" i="21"/>
  <c r="D16" i="21"/>
  <c r="E16" i="21"/>
  <c r="C17" i="21"/>
  <c r="D17" i="21"/>
  <c r="E17" i="21"/>
  <c r="C18" i="21"/>
  <c r="D18" i="21"/>
  <c r="E18" i="21"/>
  <c r="C19" i="21"/>
  <c r="D19" i="21"/>
  <c r="E19" i="21"/>
  <c r="C20" i="21"/>
  <c r="D20" i="21"/>
  <c r="E20" i="21"/>
  <c r="C21" i="21"/>
  <c r="D21" i="21"/>
  <c r="E21" i="21"/>
  <c r="C22" i="21"/>
  <c r="D22" i="21"/>
  <c r="E22" i="21"/>
  <c r="C23" i="21"/>
  <c r="D23" i="21"/>
  <c r="E23" i="21"/>
  <c r="C24" i="21"/>
  <c r="D24" i="21"/>
  <c r="E24" i="21"/>
  <c r="C25" i="21"/>
  <c r="D25" i="21"/>
  <c r="E25" i="21"/>
  <c r="C26" i="21"/>
  <c r="D26" i="21"/>
  <c r="E26" i="21"/>
  <c r="C27" i="21"/>
  <c r="D27" i="21"/>
  <c r="E27" i="21"/>
  <c r="C28" i="21"/>
  <c r="D28" i="21"/>
  <c r="E28" i="21"/>
  <c r="C29" i="21"/>
  <c r="D29" i="21"/>
  <c r="E29" i="21"/>
  <c r="C30" i="21"/>
  <c r="D30" i="21"/>
  <c r="E30" i="21"/>
  <c r="C31" i="21"/>
  <c r="D31" i="21"/>
  <c r="E31" i="21"/>
  <c r="C32" i="21"/>
  <c r="D32" i="21"/>
  <c r="E32" i="21"/>
  <c r="C33" i="21"/>
  <c r="D33" i="21"/>
  <c r="E33" i="21"/>
  <c r="C34" i="21"/>
  <c r="D34" i="21"/>
  <c r="E34" i="21"/>
  <c r="C35" i="21"/>
  <c r="D35" i="21"/>
  <c r="E35" i="21"/>
  <c r="C36" i="21"/>
  <c r="D36" i="21"/>
  <c r="E36" i="21"/>
  <c r="C37" i="21"/>
  <c r="D37" i="21"/>
  <c r="E37" i="21"/>
  <c r="C38" i="21"/>
  <c r="D38" i="21"/>
  <c r="E38" i="21"/>
  <c r="C39" i="21"/>
  <c r="D39" i="21"/>
  <c r="E39" i="21"/>
  <c r="C40" i="21"/>
  <c r="D40" i="21"/>
  <c r="E40" i="21"/>
  <c r="C41" i="21"/>
  <c r="D41" i="21"/>
  <c r="E41" i="21"/>
  <c r="C42" i="21"/>
  <c r="D42" i="21"/>
  <c r="E42" i="21"/>
  <c r="C43" i="21"/>
  <c r="D43" i="21"/>
  <c r="E43" i="21"/>
  <c r="C44" i="21"/>
  <c r="D44" i="21"/>
  <c r="E44" i="21"/>
  <c r="C45" i="21"/>
  <c r="D45" i="21"/>
  <c r="E45" i="21"/>
  <c r="C46" i="21"/>
  <c r="D46" i="21"/>
  <c r="E46" i="21"/>
  <c r="C47" i="21"/>
  <c r="D47" i="21"/>
  <c r="E47" i="21"/>
  <c r="C48" i="21"/>
  <c r="D48" i="21"/>
  <c r="E48" i="21"/>
  <c r="C49" i="21"/>
  <c r="D49" i="21"/>
  <c r="E49" i="21"/>
  <c r="C50" i="21"/>
  <c r="D50" i="21"/>
  <c r="E50" i="21"/>
  <c r="C51" i="21"/>
  <c r="D51" i="21"/>
  <c r="E51" i="21"/>
  <c r="C52" i="21"/>
  <c r="D52" i="21"/>
  <c r="E52" i="21"/>
  <c r="C53" i="21"/>
  <c r="D53" i="21"/>
  <c r="E53" i="21"/>
  <c r="C54" i="21"/>
  <c r="D54" i="21"/>
  <c r="E54" i="21"/>
  <c r="C55" i="21"/>
  <c r="D55" i="21"/>
  <c r="E55" i="21"/>
  <c r="C56" i="21"/>
  <c r="D56" i="21"/>
  <c r="E56" i="21"/>
  <c r="C57" i="21"/>
  <c r="D57" i="21"/>
  <c r="E57" i="21"/>
  <c r="C58" i="21"/>
  <c r="D58" i="21"/>
  <c r="E58" i="21"/>
  <c r="C59" i="21"/>
  <c r="D59" i="21"/>
  <c r="E59" i="21"/>
  <c r="C60" i="21"/>
  <c r="D60" i="21"/>
  <c r="E60" i="21"/>
  <c r="C61" i="21"/>
  <c r="D61" i="21"/>
  <c r="E61" i="21"/>
  <c r="C62" i="21"/>
  <c r="D62" i="21"/>
  <c r="E62" i="21"/>
  <c r="C63" i="21"/>
  <c r="D63" i="21"/>
  <c r="E63" i="21"/>
  <c r="C64" i="21"/>
  <c r="D64" i="21"/>
  <c r="E64" i="21"/>
  <c r="C65" i="21"/>
  <c r="D65" i="21"/>
  <c r="E65" i="21"/>
  <c r="C66" i="21"/>
  <c r="D66" i="21"/>
  <c r="E66" i="21"/>
  <c r="C67" i="21"/>
  <c r="D67" i="21"/>
  <c r="E67" i="21"/>
  <c r="C68" i="21"/>
  <c r="D68" i="21"/>
  <c r="E68" i="21"/>
  <c r="C69" i="21"/>
  <c r="D69" i="21"/>
  <c r="E69" i="21"/>
  <c r="C70" i="21"/>
  <c r="D70" i="21"/>
  <c r="E70" i="21"/>
  <c r="C71" i="21"/>
  <c r="D71" i="21"/>
  <c r="E71" i="21"/>
  <c r="C72" i="21"/>
  <c r="D72" i="21"/>
  <c r="E72" i="21"/>
  <c r="C73" i="21"/>
  <c r="D73" i="21"/>
  <c r="E73" i="21"/>
  <c r="C74" i="21"/>
  <c r="D74" i="21"/>
  <c r="E74" i="21"/>
  <c r="C75" i="21"/>
  <c r="D75" i="21"/>
  <c r="E75" i="21"/>
  <c r="C76" i="21"/>
  <c r="D76" i="21"/>
  <c r="E76" i="21"/>
  <c r="C77" i="21"/>
  <c r="D77" i="21"/>
  <c r="E77" i="21"/>
  <c r="C78" i="21"/>
  <c r="D78" i="21"/>
  <c r="E78" i="21"/>
  <c r="C79" i="21"/>
  <c r="D79" i="21"/>
  <c r="E79" i="21"/>
  <c r="C80" i="21"/>
  <c r="D80" i="21"/>
  <c r="E80" i="21"/>
  <c r="C81" i="21"/>
  <c r="D81" i="21"/>
  <c r="E81" i="21"/>
  <c r="C82" i="21"/>
  <c r="D82" i="21"/>
  <c r="E82" i="21"/>
  <c r="C83" i="21"/>
  <c r="D83" i="21"/>
  <c r="E83" i="21"/>
  <c r="C84" i="21"/>
  <c r="D84" i="21"/>
  <c r="E84" i="21"/>
  <c r="C85" i="21"/>
  <c r="D85" i="21"/>
  <c r="E85" i="21"/>
  <c r="C86" i="21"/>
  <c r="D86" i="21"/>
  <c r="E86" i="21"/>
  <c r="C87" i="21"/>
  <c r="D87" i="21"/>
  <c r="E87" i="21"/>
  <c r="C88" i="21"/>
  <c r="D88" i="21"/>
  <c r="E88" i="21"/>
  <c r="C89" i="21"/>
  <c r="D89" i="21"/>
  <c r="E89" i="21"/>
  <c r="C90" i="21"/>
  <c r="D90" i="21"/>
  <c r="E90" i="21"/>
  <c r="C91" i="21"/>
  <c r="D91" i="21"/>
  <c r="E91" i="21"/>
  <c r="C92" i="21"/>
  <c r="D92" i="21"/>
  <c r="E92" i="21"/>
  <c r="C93" i="21"/>
  <c r="D93" i="21"/>
  <c r="E93" i="21"/>
  <c r="C94" i="21"/>
  <c r="D94" i="21"/>
  <c r="E94" i="21"/>
  <c r="C95" i="21"/>
  <c r="D95" i="21"/>
  <c r="E95" i="21"/>
  <c r="C96" i="21"/>
  <c r="D96" i="21"/>
  <c r="E96" i="21"/>
  <c r="C97" i="21"/>
  <c r="D97" i="21"/>
  <c r="E97" i="21"/>
  <c r="C98" i="21"/>
  <c r="D98" i="21"/>
  <c r="E98" i="21"/>
  <c r="C99" i="21"/>
  <c r="D99" i="21"/>
  <c r="E99" i="21"/>
  <c r="C100" i="21"/>
  <c r="D100" i="21"/>
  <c r="E100" i="21"/>
  <c r="C101" i="21"/>
  <c r="D101" i="21"/>
  <c r="E101" i="21"/>
  <c r="C102" i="21"/>
  <c r="D102" i="21"/>
  <c r="E102" i="21"/>
  <c r="C103" i="21"/>
  <c r="D103" i="21"/>
  <c r="E103" i="21"/>
  <c r="C104" i="21"/>
  <c r="D104" i="21"/>
  <c r="E104" i="21"/>
  <c r="C105" i="21"/>
  <c r="D105" i="21"/>
  <c r="E105" i="21"/>
  <c r="C106" i="21"/>
  <c r="D106" i="21"/>
  <c r="E106" i="21"/>
  <c r="C107" i="21"/>
  <c r="D107" i="21"/>
  <c r="E107" i="21"/>
  <c r="C108" i="21"/>
  <c r="D108" i="21"/>
  <c r="E108" i="21"/>
  <c r="C109" i="21"/>
  <c r="D109" i="21"/>
  <c r="E109" i="21"/>
  <c r="C110" i="21"/>
  <c r="D110" i="21"/>
  <c r="E110" i="21"/>
  <c r="C111" i="21"/>
  <c r="D111" i="21"/>
  <c r="E111" i="21"/>
  <c r="C112" i="21"/>
  <c r="D112" i="21"/>
  <c r="E112" i="21"/>
  <c r="C113" i="21"/>
  <c r="D113" i="21"/>
  <c r="E113" i="21"/>
  <c r="C114" i="21"/>
  <c r="D114" i="21"/>
  <c r="E114" i="21"/>
  <c r="C115" i="21"/>
  <c r="D115" i="21"/>
  <c r="E115" i="21"/>
  <c r="C116" i="21"/>
  <c r="D116" i="21"/>
  <c r="E116" i="21"/>
  <c r="C117" i="21"/>
  <c r="D117" i="21"/>
  <c r="E117" i="21"/>
  <c r="C118" i="21"/>
  <c r="D118" i="21"/>
  <c r="E118" i="21"/>
  <c r="C119" i="21"/>
  <c r="D119" i="21"/>
  <c r="E119" i="21"/>
  <c r="C120" i="21"/>
  <c r="D120" i="21"/>
  <c r="E120" i="21"/>
  <c r="C121" i="21"/>
  <c r="D121" i="21"/>
  <c r="E121" i="21"/>
  <c r="C122" i="21"/>
  <c r="D122" i="21"/>
  <c r="E122" i="21"/>
  <c r="C123" i="21"/>
  <c r="D123" i="21"/>
  <c r="E123" i="21"/>
  <c r="C124" i="21"/>
  <c r="D124" i="21"/>
  <c r="E124" i="21"/>
  <c r="C125" i="21"/>
  <c r="D125" i="21"/>
  <c r="E125" i="21"/>
  <c r="C126" i="21"/>
  <c r="D126" i="21"/>
  <c r="E126" i="21"/>
  <c r="C127" i="21"/>
  <c r="D127" i="21"/>
  <c r="E127" i="21"/>
  <c r="C128" i="21"/>
  <c r="D128" i="21"/>
  <c r="E128" i="21"/>
  <c r="C129" i="21"/>
  <c r="D129" i="21"/>
  <c r="E129" i="21"/>
  <c r="C130" i="21"/>
  <c r="D130" i="21"/>
  <c r="E130" i="21"/>
  <c r="C131" i="21"/>
  <c r="D131" i="21"/>
  <c r="E131" i="21"/>
  <c r="C132" i="21"/>
  <c r="D132" i="21"/>
  <c r="E132" i="21"/>
  <c r="C133" i="21"/>
  <c r="D133" i="21"/>
  <c r="E133" i="21"/>
  <c r="C134" i="21"/>
  <c r="D134" i="21"/>
  <c r="E134" i="21"/>
  <c r="C135" i="21"/>
  <c r="D135" i="21"/>
  <c r="E135" i="21"/>
  <c r="C136" i="21"/>
  <c r="D136" i="21"/>
  <c r="E136" i="21"/>
  <c r="C137" i="21"/>
  <c r="D137" i="21"/>
  <c r="E137" i="21"/>
  <c r="C138" i="21"/>
  <c r="D138" i="21"/>
  <c r="E138" i="21"/>
  <c r="C139" i="21"/>
  <c r="D139" i="21"/>
  <c r="E139" i="21"/>
  <c r="C140" i="21"/>
  <c r="D140" i="21"/>
  <c r="E140" i="21"/>
  <c r="C141" i="21"/>
  <c r="D141" i="21"/>
  <c r="E141" i="21"/>
  <c r="C142" i="21"/>
  <c r="D142" i="21"/>
  <c r="E142" i="21"/>
  <c r="C143" i="21"/>
  <c r="D143" i="21"/>
  <c r="E143" i="21"/>
  <c r="C144" i="21"/>
  <c r="D144" i="21"/>
  <c r="E144" i="21"/>
  <c r="C145" i="21"/>
  <c r="D145" i="21"/>
  <c r="E145" i="21"/>
  <c r="C146" i="21"/>
  <c r="D146" i="21"/>
  <c r="E146" i="21"/>
  <c r="C147" i="21"/>
  <c r="D147" i="21"/>
  <c r="E147" i="21"/>
  <c r="C148" i="21"/>
  <c r="D148" i="21"/>
  <c r="E148" i="21"/>
  <c r="C149" i="21"/>
  <c r="D149" i="21"/>
  <c r="E149" i="21"/>
  <c r="C150" i="21"/>
  <c r="D150" i="21"/>
  <c r="E150" i="21"/>
  <c r="C151" i="21"/>
  <c r="D151" i="21"/>
  <c r="E151" i="21"/>
  <c r="C152" i="21"/>
  <c r="D152" i="21"/>
  <c r="E152" i="21"/>
  <c r="C153" i="21"/>
  <c r="D153" i="21"/>
  <c r="E153" i="21"/>
  <c r="C154" i="21"/>
  <c r="D154" i="21"/>
  <c r="E154" i="21"/>
  <c r="C155" i="21"/>
  <c r="D155" i="21"/>
  <c r="E155" i="21"/>
  <c r="C156" i="21"/>
  <c r="D156" i="21"/>
  <c r="E156" i="21"/>
  <c r="C157" i="21"/>
  <c r="D157" i="21"/>
  <c r="E157" i="21"/>
  <c r="C158" i="21"/>
  <c r="D158" i="21"/>
  <c r="E158" i="21"/>
  <c r="C159" i="21"/>
  <c r="D159" i="21"/>
  <c r="E159" i="21"/>
  <c r="C160" i="21"/>
  <c r="D160" i="21"/>
  <c r="E160" i="21"/>
  <c r="C161" i="21"/>
  <c r="D161" i="21"/>
  <c r="E161" i="21"/>
  <c r="C162" i="21"/>
  <c r="D162" i="21"/>
  <c r="E162" i="21"/>
  <c r="C163" i="21"/>
  <c r="D163" i="21"/>
  <c r="E163" i="21"/>
  <c r="C164" i="21"/>
  <c r="D164" i="21"/>
  <c r="E164" i="21"/>
  <c r="C165" i="21"/>
  <c r="D165" i="21"/>
  <c r="E165" i="21"/>
  <c r="C166" i="21"/>
  <c r="D166" i="21"/>
  <c r="E166" i="21"/>
  <c r="C167" i="21"/>
  <c r="D167" i="21"/>
  <c r="E167" i="21"/>
  <c r="C168" i="21"/>
  <c r="D168" i="21"/>
  <c r="E168" i="21"/>
  <c r="C169" i="21"/>
  <c r="D169" i="21"/>
  <c r="E169" i="21"/>
  <c r="C170" i="21"/>
  <c r="D170" i="21"/>
  <c r="E170" i="21"/>
  <c r="C171" i="21"/>
  <c r="D171" i="21"/>
  <c r="E171" i="21"/>
  <c r="C172" i="21"/>
  <c r="D172" i="21"/>
  <c r="E172" i="21"/>
  <c r="C173" i="21"/>
  <c r="D173" i="21"/>
  <c r="E173" i="21"/>
  <c r="C174" i="21"/>
  <c r="D174" i="21"/>
  <c r="E174" i="21"/>
  <c r="C175" i="21"/>
  <c r="D175" i="21"/>
  <c r="E175" i="21"/>
  <c r="C176" i="21"/>
  <c r="D176" i="21"/>
  <c r="E176" i="21"/>
  <c r="C177" i="21"/>
  <c r="D177" i="21"/>
  <c r="E177" i="21"/>
  <c r="C178" i="21"/>
  <c r="D178" i="21"/>
  <c r="E178" i="21"/>
  <c r="C179" i="21"/>
  <c r="D179" i="21"/>
  <c r="E179" i="21"/>
  <c r="C180" i="21"/>
  <c r="D180" i="21"/>
  <c r="E180" i="21"/>
  <c r="C181" i="21"/>
  <c r="D181" i="21"/>
  <c r="E181" i="21"/>
  <c r="C182" i="21"/>
  <c r="D182" i="21"/>
  <c r="E182" i="21"/>
  <c r="C183" i="21"/>
  <c r="D183" i="21"/>
  <c r="E183" i="21"/>
  <c r="C184" i="21"/>
  <c r="D184" i="21"/>
  <c r="E184" i="21"/>
  <c r="C185" i="21"/>
  <c r="D185" i="21"/>
  <c r="E185" i="21"/>
  <c r="C186" i="21"/>
  <c r="D186" i="21"/>
  <c r="E186" i="21"/>
  <c r="C187" i="21"/>
  <c r="D187" i="21"/>
  <c r="E187" i="21"/>
  <c r="C188" i="21"/>
  <c r="D188" i="21"/>
  <c r="E188" i="21"/>
  <c r="C189" i="21"/>
  <c r="D189" i="21"/>
  <c r="E189" i="21"/>
  <c r="C190" i="21"/>
  <c r="D190" i="21"/>
  <c r="E190" i="21"/>
  <c r="C191" i="21"/>
  <c r="D191" i="21"/>
  <c r="E191" i="21"/>
  <c r="C192" i="21"/>
  <c r="D192" i="21"/>
  <c r="E192" i="21"/>
  <c r="C193" i="21"/>
  <c r="D193" i="21"/>
  <c r="E193" i="21"/>
  <c r="C194" i="21"/>
  <c r="D194" i="21"/>
  <c r="E194" i="21"/>
  <c r="C195" i="21"/>
  <c r="D195" i="21"/>
  <c r="E195" i="21"/>
  <c r="C196" i="21"/>
  <c r="D196" i="21"/>
  <c r="E196" i="21"/>
  <c r="C197" i="21"/>
  <c r="D197" i="21"/>
  <c r="E197" i="21"/>
  <c r="C198" i="21"/>
  <c r="D198" i="21"/>
  <c r="E198" i="21"/>
  <c r="C199" i="21"/>
  <c r="D199" i="21"/>
  <c r="E199" i="21"/>
  <c r="C200" i="21"/>
  <c r="D200" i="21"/>
  <c r="E200" i="21"/>
  <c r="C201" i="21"/>
  <c r="D201" i="21"/>
  <c r="E201" i="21"/>
  <c r="C202" i="21"/>
  <c r="D202" i="21"/>
  <c r="E202" i="21"/>
  <c r="C203" i="21"/>
  <c r="D203" i="21"/>
  <c r="E203" i="21"/>
  <c r="C204" i="21"/>
  <c r="D204" i="21"/>
  <c r="E204" i="21"/>
  <c r="C205" i="21"/>
  <c r="D205" i="21"/>
  <c r="E205" i="21"/>
  <c r="C206" i="21"/>
  <c r="D206" i="21"/>
  <c r="E206" i="21"/>
  <c r="C207" i="21"/>
  <c r="D207" i="21"/>
  <c r="E207" i="21"/>
  <c r="C208" i="21"/>
  <c r="D208" i="21"/>
  <c r="E208" i="21"/>
  <c r="C209" i="21"/>
  <c r="D209" i="21"/>
  <c r="E209" i="21"/>
  <c r="C210" i="21"/>
  <c r="D210" i="21"/>
  <c r="E210" i="21"/>
  <c r="C211" i="21"/>
  <c r="D211" i="21"/>
  <c r="E211" i="21"/>
  <c r="C212" i="21"/>
  <c r="D212" i="21"/>
  <c r="E212" i="21"/>
  <c r="C213" i="21"/>
  <c r="D213" i="21"/>
  <c r="E213" i="21"/>
  <c r="C214" i="21"/>
  <c r="D214" i="21"/>
  <c r="E214" i="21"/>
  <c r="C215" i="21"/>
  <c r="D215" i="21"/>
  <c r="E215" i="21"/>
  <c r="C216" i="21"/>
  <c r="D216" i="21"/>
  <c r="E216" i="21"/>
  <c r="C217" i="21"/>
  <c r="D217" i="21"/>
  <c r="E217" i="21"/>
  <c r="C218" i="21"/>
  <c r="D218" i="21"/>
  <c r="E218" i="21"/>
  <c r="C219" i="21"/>
  <c r="D219" i="21"/>
  <c r="E219" i="21"/>
  <c r="C220" i="21"/>
  <c r="D220" i="21"/>
  <c r="E220" i="21"/>
  <c r="C221" i="21"/>
  <c r="D221" i="21"/>
  <c r="E221" i="21"/>
  <c r="C222" i="21"/>
  <c r="D222" i="21"/>
  <c r="E222" i="21"/>
  <c r="C223" i="21"/>
  <c r="D223" i="21"/>
  <c r="E223" i="21"/>
  <c r="C224" i="21"/>
  <c r="D224" i="21"/>
  <c r="E224" i="21"/>
  <c r="C225" i="21"/>
  <c r="D225" i="21"/>
  <c r="E225" i="21"/>
  <c r="C226" i="21"/>
  <c r="D226" i="21"/>
  <c r="E226" i="21"/>
  <c r="C227" i="21"/>
  <c r="D227" i="21"/>
  <c r="E227" i="21"/>
  <c r="C228" i="21"/>
  <c r="D228" i="21"/>
  <c r="E228" i="21"/>
  <c r="C229" i="21"/>
  <c r="D229" i="21"/>
  <c r="E229" i="21"/>
  <c r="C230" i="21"/>
  <c r="D230" i="21"/>
  <c r="E230" i="21"/>
  <c r="C231" i="21"/>
  <c r="D231" i="21"/>
  <c r="E231" i="21"/>
  <c r="C232" i="21"/>
  <c r="D232" i="21"/>
  <c r="E232" i="21"/>
  <c r="C233" i="21"/>
  <c r="D233" i="21"/>
  <c r="E233" i="21"/>
  <c r="C234" i="21"/>
  <c r="D234" i="21"/>
  <c r="E234" i="21"/>
  <c r="C235" i="21"/>
  <c r="D235" i="21"/>
  <c r="E235" i="21"/>
  <c r="C236" i="21"/>
  <c r="D236" i="21"/>
  <c r="E236" i="21"/>
  <c r="C237" i="21"/>
  <c r="D237" i="21"/>
  <c r="E237" i="21"/>
  <c r="C238" i="21"/>
  <c r="D238" i="21"/>
  <c r="E238" i="21"/>
  <c r="C239" i="21"/>
  <c r="D239" i="21"/>
  <c r="E239" i="21"/>
  <c r="C240" i="21"/>
  <c r="D240" i="21"/>
  <c r="E240" i="21"/>
  <c r="C241" i="21"/>
  <c r="D241" i="21"/>
  <c r="E241" i="21"/>
  <c r="C242" i="21"/>
  <c r="D242" i="21"/>
  <c r="E242" i="21"/>
  <c r="C243" i="21"/>
  <c r="D243" i="21"/>
  <c r="E243" i="21"/>
  <c r="C244" i="21"/>
  <c r="D244" i="21"/>
  <c r="E244" i="21"/>
  <c r="C245" i="21"/>
  <c r="D245" i="21"/>
  <c r="E245" i="21"/>
  <c r="C246" i="21"/>
  <c r="D246" i="21"/>
  <c r="E246" i="21"/>
  <c r="C247" i="21"/>
  <c r="D247" i="21"/>
  <c r="E247" i="21"/>
  <c r="C248" i="21"/>
  <c r="D248" i="21"/>
  <c r="E248" i="21"/>
  <c r="C249" i="21"/>
  <c r="D249" i="21"/>
  <c r="E249" i="21"/>
  <c r="C250" i="21"/>
  <c r="D250" i="21"/>
  <c r="E250" i="21"/>
  <c r="C251" i="21"/>
  <c r="D251" i="21"/>
  <c r="E251" i="21"/>
  <c r="C252" i="21"/>
  <c r="D252" i="21"/>
  <c r="E252" i="21"/>
  <c r="C253" i="21"/>
  <c r="D253" i="21"/>
  <c r="E253" i="21"/>
  <c r="C254" i="21"/>
  <c r="D254" i="21"/>
  <c r="E254" i="21"/>
  <c r="C255" i="21"/>
  <c r="D255" i="21"/>
  <c r="E255" i="21"/>
  <c r="C256" i="21"/>
  <c r="D256" i="21"/>
  <c r="E256" i="21"/>
  <c r="C257" i="21"/>
  <c r="D257" i="21"/>
  <c r="E257" i="21"/>
  <c r="C258" i="21"/>
  <c r="D258" i="21"/>
  <c r="E258" i="21"/>
  <c r="C259" i="21"/>
  <c r="D259" i="21"/>
  <c r="E259" i="21"/>
  <c r="C260" i="21"/>
  <c r="D260" i="21"/>
  <c r="E260" i="21"/>
  <c r="C261" i="21"/>
  <c r="D261" i="21"/>
  <c r="E261" i="21"/>
  <c r="C262" i="21"/>
  <c r="D262" i="21"/>
  <c r="E262" i="21"/>
  <c r="C263" i="21"/>
  <c r="D263" i="21"/>
  <c r="E263" i="21"/>
  <c r="C264" i="21"/>
  <c r="D264" i="21"/>
  <c r="E264" i="21"/>
  <c r="C265" i="21"/>
  <c r="D265" i="21"/>
  <c r="E265" i="21"/>
  <c r="C266" i="21"/>
  <c r="D266" i="21"/>
  <c r="E266" i="21"/>
  <c r="C267" i="21"/>
  <c r="D267" i="21"/>
  <c r="E267" i="21"/>
  <c r="C268" i="21"/>
  <c r="D268" i="21"/>
  <c r="E268" i="21"/>
  <c r="C269" i="21"/>
  <c r="D269" i="21"/>
  <c r="E269" i="21"/>
  <c r="C270" i="21"/>
  <c r="D270" i="21"/>
  <c r="E270" i="21"/>
  <c r="C271" i="21"/>
  <c r="D271" i="21"/>
  <c r="E271" i="21"/>
  <c r="C272" i="21"/>
  <c r="D272" i="21"/>
  <c r="E272" i="21"/>
  <c r="C273" i="21"/>
  <c r="D273" i="21"/>
  <c r="E273" i="21"/>
  <c r="C274" i="21"/>
  <c r="D274" i="21"/>
  <c r="E274" i="21"/>
  <c r="C275" i="21"/>
  <c r="D275" i="21"/>
  <c r="E275" i="21"/>
  <c r="C276" i="21"/>
  <c r="D276" i="21"/>
  <c r="E276" i="21"/>
  <c r="C277" i="21"/>
  <c r="D277" i="21"/>
  <c r="E277" i="21"/>
  <c r="C278" i="21"/>
  <c r="D278" i="21"/>
  <c r="E278" i="21"/>
  <c r="C279" i="21"/>
  <c r="D279" i="21"/>
  <c r="E279" i="21"/>
  <c r="C280" i="21"/>
  <c r="D280" i="21"/>
  <c r="E280" i="21"/>
  <c r="C281" i="21"/>
  <c r="D281" i="21"/>
  <c r="E281" i="21"/>
  <c r="C282" i="21"/>
  <c r="D282" i="21"/>
  <c r="E282" i="21"/>
  <c r="C283" i="21"/>
  <c r="D283" i="21"/>
  <c r="E283" i="21"/>
  <c r="C284" i="21"/>
  <c r="D284" i="21"/>
  <c r="E284" i="21"/>
  <c r="C285" i="21"/>
  <c r="D285" i="21"/>
  <c r="E285" i="21"/>
  <c r="C286" i="21"/>
  <c r="D286" i="21"/>
  <c r="E286" i="21"/>
  <c r="C287" i="21"/>
  <c r="D287" i="21"/>
  <c r="E287" i="21"/>
  <c r="C288" i="21"/>
  <c r="D288" i="21"/>
  <c r="E288" i="21"/>
  <c r="C289" i="21"/>
  <c r="D289" i="21"/>
  <c r="E289" i="21"/>
  <c r="C290" i="21"/>
  <c r="D290" i="21"/>
  <c r="E290" i="21"/>
  <c r="C291" i="21"/>
  <c r="D291" i="21"/>
  <c r="E291" i="21"/>
  <c r="C292" i="21"/>
  <c r="D292" i="21"/>
  <c r="E292" i="21"/>
  <c r="C293" i="21"/>
  <c r="D293" i="21"/>
  <c r="E293" i="21"/>
  <c r="C294" i="21"/>
  <c r="D294" i="21"/>
  <c r="E294" i="21"/>
  <c r="C295" i="21"/>
  <c r="D295" i="21"/>
  <c r="E295" i="21"/>
  <c r="C296" i="21"/>
  <c r="D296" i="21"/>
  <c r="E296" i="21"/>
  <c r="C297" i="21"/>
  <c r="D297" i="21"/>
  <c r="E297" i="21"/>
  <c r="C298" i="21"/>
  <c r="D298" i="21"/>
  <c r="E298" i="21"/>
  <c r="C299" i="21"/>
  <c r="D299" i="21"/>
  <c r="E299" i="21"/>
  <c r="C300" i="21"/>
  <c r="D300" i="21"/>
  <c r="E300" i="21"/>
  <c r="C301" i="21"/>
  <c r="D301" i="21"/>
  <c r="E301" i="21"/>
  <c r="C302" i="21"/>
  <c r="D302" i="21"/>
  <c r="E302" i="21"/>
  <c r="C303" i="21"/>
  <c r="D303" i="21"/>
  <c r="E303" i="21"/>
  <c r="C304" i="21"/>
  <c r="D304" i="21"/>
  <c r="E304" i="21"/>
  <c r="C305" i="21"/>
  <c r="D305" i="21"/>
  <c r="E305" i="21"/>
  <c r="C306" i="21"/>
  <c r="D306" i="21"/>
  <c r="E306" i="21"/>
  <c r="C307" i="21"/>
  <c r="D307" i="21"/>
  <c r="E307" i="21"/>
  <c r="C308" i="21"/>
  <c r="D308" i="21"/>
  <c r="E308" i="21"/>
  <c r="C309" i="21"/>
  <c r="D309" i="21"/>
  <c r="E309" i="21"/>
  <c r="C310" i="21"/>
  <c r="D310" i="21"/>
  <c r="E310" i="21"/>
  <c r="C311" i="21"/>
  <c r="D311" i="21"/>
  <c r="E311" i="21"/>
  <c r="C312" i="21"/>
  <c r="D312" i="21"/>
  <c r="E312" i="21"/>
  <c r="C313" i="21"/>
  <c r="D313" i="21"/>
  <c r="E313" i="21"/>
  <c r="C314" i="21"/>
  <c r="D314" i="21"/>
  <c r="E314" i="21"/>
  <c r="C315" i="21"/>
  <c r="D315" i="21"/>
  <c r="E315" i="21"/>
  <c r="C316" i="21"/>
  <c r="D316" i="21"/>
  <c r="E316" i="21"/>
  <c r="C317" i="21"/>
  <c r="D317" i="21"/>
  <c r="E317" i="21"/>
  <c r="C318" i="21"/>
  <c r="D318" i="21"/>
  <c r="E318" i="21"/>
  <c r="C319" i="21"/>
  <c r="D319" i="21"/>
  <c r="E319" i="21"/>
  <c r="C320" i="21"/>
  <c r="D320" i="21"/>
  <c r="E320" i="21"/>
  <c r="C321" i="21"/>
  <c r="D321" i="21"/>
  <c r="E321" i="21"/>
  <c r="C322" i="21"/>
  <c r="D322" i="21"/>
  <c r="E322" i="21"/>
  <c r="C323" i="21"/>
  <c r="D323" i="21"/>
  <c r="E323" i="21"/>
  <c r="C324" i="21"/>
  <c r="D324" i="21"/>
  <c r="E324" i="21"/>
  <c r="C325" i="21"/>
  <c r="D325" i="21"/>
  <c r="E325" i="21"/>
  <c r="C326" i="21"/>
  <c r="D326" i="21"/>
  <c r="E326" i="21"/>
  <c r="C327" i="21"/>
  <c r="D327" i="21"/>
  <c r="E327" i="21"/>
  <c r="C328" i="21"/>
  <c r="D328" i="21"/>
  <c r="E328" i="21"/>
  <c r="C329" i="21"/>
  <c r="D329" i="21"/>
  <c r="E329" i="21"/>
  <c r="C330" i="21"/>
  <c r="D330" i="21"/>
  <c r="E330" i="21"/>
  <c r="C331" i="21"/>
  <c r="D331" i="21"/>
  <c r="E331" i="21"/>
  <c r="C332" i="21"/>
  <c r="D332" i="21"/>
  <c r="E332" i="21"/>
  <c r="C333" i="21"/>
  <c r="D333" i="21"/>
  <c r="E333" i="21"/>
  <c r="C334" i="21"/>
  <c r="D334" i="21"/>
  <c r="E334" i="21"/>
  <c r="C335" i="21"/>
  <c r="D335" i="21"/>
  <c r="E335" i="21"/>
  <c r="C336" i="21"/>
  <c r="D336" i="21"/>
  <c r="E336" i="21"/>
  <c r="C337" i="21"/>
  <c r="D337" i="21"/>
  <c r="E337" i="21"/>
  <c r="C338" i="21"/>
  <c r="D338" i="21"/>
  <c r="E338" i="21"/>
  <c r="C339" i="21"/>
  <c r="D339" i="21"/>
  <c r="E339" i="21"/>
  <c r="C340" i="21"/>
  <c r="D340" i="21"/>
  <c r="E340" i="21"/>
  <c r="C341" i="21"/>
  <c r="D341" i="21"/>
  <c r="E341" i="21"/>
  <c r="C342" i="21"/>
  <c r="D342" i="21"/>
  <c r="E342" i="21"/>
  <c r="C343" i="21"/>
  <c r="D343" i="21"/>
  <c r="E343" i="21"/>
  <c r="C344" i="21"/>
  <c r="D344" i="21"/>
  <c r="E344" i="21"/>
  <c r="C345" i="21"/>
  <c r="D345" i="21"/>
  <c r="E345" i="21"/>
  <c r="C346" i="21"/>
  <c r="D346" i="21"/>
  <c r="E346" i="21"/>
  <c r="C347" i="21"/>
  <c r="D347" i="21"/>
  <c r="E347" i="21"/>
  <c r="C348" i="21"/>
  <c r="D348" i="21"/>
  <c r="E348" i="21"/>
  <c r="C349" i="21"/>
  <c r="D349" i="21"/>
  <c r="E349" i="21"/>
  <c r="C350" i="21"/>
  <c r="D350" i="21"/>
  <c r="E350" i="21"/>
  <c r="C351" i="21"/>
  <c r="D351" i="21"/>
  <c r="E351" i="21"/>
  <c r="C352" i="21"/>
  <c r="D352" i="21"/>
  <c r="E352" i="21"/>
  <c r="C353" i="21"/>
  <c r="D353" i="21"/>
  <c r="E353" i="21"/>
  <c r="C354" i="21"/>
  <c r="D354" i="21"/>
  <c r="E354" i="21"/>
  <c r="C355" i="21"/>
  <c r="D355" i="21"/>
  <c r="E355" i="21"/>
  <c r="C356" i="21"/>
  <c r="D356" i="21"/>
  <c r="E356" i="21"/>
  <c r="C357" i="21"/>
  <c r="D357" i="21"/>
  <c r="E357" i="21"/>
  <c r="C358" i="21"/>
  <c r="D358" i="21"/>
  <c r="E358" i="21"/>
  <c r="C359" i="21"/>
  <c r="D359" i="21"/>
  <c r="E359" i="21"/>
  <c r="C360" i="21"/>
  <c r="D360" i="21"/>
  <c r="E360" i="21"/>
  <c r="C361" i="21"/>
  <c r="D361" i="21"/>
  <c r="E361" i="21"/>
  <c r="C362" i="21"/>
  <c r="D362" i="21"/>
  <c r="E362" i="21"/>
  <c r="C363" i="21"/>
  <c r="D363" i="21"/>
  <c r="E363" i="21"/>
  <c r="C364" i="21"/>
  <c r="D364" i="21"/>
  <c r="E364" i="21"/>
  <c r="C365" i="21"/>
  <c r="D365" i="21"/>
  <c r="E365" i="21"/>
  <c r="C366" i="21"/>
  <c r="D366" i="21"/>
  <c r="E366" i="21"/>
  <c r="C367" i="21"/>
  <c r="D367" i="21"/>
  <c r="E367" i="21"/>
  <c r="C368" i="21"/>
  <c r="D368" i="21"/>
  <c r="E368" i="21"/>
  <c r="C369" i="21"/>
  <c r="D369" i="21"/>
  <c r="E369" i="21"/>
  <c r="C370" i="21"/>
  <c r="D370" i="21"/>
  <c r="E370" i="21"/>
  <c r="C371" i="21"/>
  <c r="D371" i="21"/>
  <c r="E371" i="21"/>
  <c r="C372" i="21"/>
  <c r="D372" i="21"/>
  <c r="E372" i="21"/>
  <c r="C373" i="21"/>
  <c r="D373" i="21"/>
  <c r="E373" i="21"/>
  <c r="C374" i="21"/>
  <c r="D374" i="21"/>
  <c r="E374" i="21"/>
  <c r="C375" i="21"/>
  <c r="D375" i="21"/>
  <c r="E375" i="21"/>
  <c r="C376" i="21"/>
  <c r="D376" i="21"/>
  <c r="E376" i="21"/>
  <c r="C377" i="21"/>
  <c r="D377" i="21"/>
  <c r="E377" i="21"/>
  <c r="C378" i="21"/>
  <c r="D378" i="21"/>
  <c r="E378" i="21"/>
  <c r="C379" i="21"/>
  <c r="D379" i="21"/>
  <c r="E379" i="21"/>
  <c r="C380" i="21"/>
  <c r="D380" i="21"/>
  <c r="E380" i="21"/>
  <c r="C381" i="21"/>
  <c r="D381" i="21"/>
  <c r="E381" i="21"/>
  <c r="C382" i="21"/>
  <c r="D382" i="21"/>
  <c r="E382" i="21"/>
  <c r="C383" i="21"/>
  <c r="D383" i="21"/>
  <c r="E383" i="21"/>
  <c r="C384" i="21"/>
  <c r="D384" i="21"/>
  <c r="E384" i="21"/>
  <c r="C385" i="21"/>
  <c r="D385" i="21"/>
  <c r="E385" i="21"/>
  <c r="C386" i="21"/>
  <c r="D386" i="21"/>
  <c r="E386" i="21"/>
  <c r="C387" i="21"/>
  <c r="D387" i="21"/>
  <c r="E387" i="21"/>
  <c r="C388" i="21"/>
  <c r="D388" i="21"/>
  <c r="E388" i="21"/>
  <c r="C389" i="21"/>
  <c r="D389" i="21"/>
  <c r="E389" i="21"/>
  <c r="C390" i="21"/>
  <c r="D390" i="21"/>
  <c r="E390" i="21"/>
  <c r="C391" i="21"/>
  <c r="D391" i="21"/>
  <c r="E391" i="21"/>
  <c r="C392" i="21"/>
  <c r="D392" i="21"/>
  <c r="E392" i="21"/>
  <c r="C393" i="21"/>
  <c r="D393" i="21"/>
  <c r="E393" i="21"/>
  <c r="C394" i="21"/>
  <c r="D394" i="21"/>
  <c r="E394" i="21"/>
  <c r="C395" i="21"/>
  <c r="D395" i="21"/>
  <c r="E395" i="21"/>
  <c r="C396" i="21"/>
  <c r="D396" i="21"/>
  <c r="E396" i="21"/>
  <c r="C397" i="21"/>
  <c r="D397" i="21"/>
  <c r="E397" i="21"/>
  <c r="C398" i="21"/>
  <c r="D398" i="21"/>
  <c r="E398" i="21"/>
  <c r="C399" i="21"/>
  <c r="D399" i="21"/>
  <c r="E399" i="21"/>
  <c r="C400" i="21"/>
  <c r="D400" i="21"/>
  <c r="E400" i="21"/>
  <c r="C401" i="21"/>
  <c r="D401" i="21"/>
  <c r="E401" i="21"/>
  <c r="C402" i="21"/>
  <c r="D402" i="21"/>
  <c r="E402" i="21"/>
  <c r="C403" i="21"/>
  <c r="D403" i="21"/>
  <c r="E403" i="21"/>
  <c r="C404" i="21"/>
  <c r="D404" i="21"/>
  <c r="E404" i="21"/>
  <c r="C405" i="21"/>
  <c r="D405" i="21"/>
  <c r="E405" i="21"/>
  <c r="C406" i="21"/>
  <c r="D406" i="21"/>
  <c r="E406" i="21"/>
  <c r="C407" i="21"/>
  <c r="D407" i="21"/>
  <c r="E407" i="21"/>
  <c r="C408" i="21"/>
  <c r="D408" i="21"/>
  <c r="E408" i="21"/>
  <c r="C409" i="21"/>
  <c r="D409" i="21"/>
  <c r="E409" i="21"/>
  <c r="C410" i="21"/>
  <c r="D410" i="21"/>
  <c r="E410" i="21"/>
  <c r="C411" i="21"/>
  <c r="D411" i="21"/>
  <c r="E411" i="21"/>
  <c r="C412" i="21"/>
  <c r="D412" i="21"/>
  <c r="E412" i="21"/>
  <c r="C413" i="21"/>
  <c r="D413" i="21"/>
  <c r="E413" i="21"/>
  <c r="C414" i="21"/>
  <c r="D414" i="21"/>
  <c r="E414" i="21"/>
  <c r="C415" i="21"/>
  <c r="D415" i="21"/>
  <c r="E415" i="21"/>
  <c r="C416" i="21"/>
  <c r="D416" i="21"/>
  <c r="E416" i="21"/>
  <c r="C417" i="21"/>
  <c r="D417" i="21"/>
  <c r="E417" i="21"/>
  <c r="C418" i="21"/>
  <c r="D418" i="21"/>
  <c r="E418" i="21"/>
  <c r="C419" i="21"/>
  <c r="D419" i="21"/>
  <c r="E419" i="21"/>
  <c r="C420" i="21"/>
  <c r="D420" i="21"/>
  <c r="E420" i="21"/>
  <c r="C421" i="21"/>
  <c r="D421" i="21"/>
  <c r="E421" i="21"/>
  <c r="C422" i="21"/>
  <c r="D422" i="21"/>
  <c r="E422" i="21"/>
  <c r="C423" i="21"/>
  <c r="D423" i="21"/>
  <c r="E423" i="21"/>
  <c r="C424" i="21"/>
  <c r="D424" i="21"/>
  <c r="E424" i="21"/>
  <c r="C425" i="21"/>
  <c r="D425" i="21"/>
  <c r="E425" i="21"/>
  <c r="C426" i="21"/>
  <c r="D426" i="21"/>
  <c r="E426" i="21"/>
  <c r="C427" i="21"/>
  <c r="D427" i="21"/>
  <c r="E427" i="21"/>
  <c r="C428" i="21"/>
  <c r="D428" i="21"/>
  <c r="E428" i="21"/>
  <c r="C429" i="21"/>
  <c r="D429" i="21"/>
  <c r="E429" i="21"/>
  <c r="C430" i="21"/>
  <c r="D430" i="21"/>
  <c r="E430" i="21"/>
  <c r="C431" i="21"/>
  <c r="D431" i="21"/>
  <c r="E431" i="21"/>
  <c r="C432" i="21"/>
  <c r="D432" i="21"/>
  <c r="E432" i="21"/>
  <c r="C433" i="21"/>
  <c r="D433" i="21"/>
  <c r="E433" i="21"/>
  <c r="C434" i="21"/>
  <c r="D434" i="21"/>
  <c r="E434" i="21"/>
  <c r="C435" i="21"/>
  <c r="D435" i="21"/>
  <c r="E435" i="21"/>
  <c r="C436" i="21"/>
  <c r="D436" i="21"/>
  <c r="E436" i="21"/>
  <c r="C437" i="21"/>
  <c r="D437" i="21"/>
  <c r="E437" i="21"/>
  <c r="C438" i="21"/>
  <c r="D438" i="21"/>
  <c r="E438" i="21"/>
  <c r="C439" i="21"/>
  <c r="D439" i="21"/>
  <c r="E439" i="21"/>
  <c r="C440" i="21"/>
  <c r="D440" i="21"/>
  <c r="E440" i="21"/>
  <c r="C441" i="21"/>
  <c r="D441" i="21"/>
  <c r="E441" i="21"/>
  <c r="C442" i="21"/>
  <c r="D442" i="21"/>
  <c r="E442" i="21"/>
  <c r="C443" i="21"/>
  <c r="D443" i="21"/>
  <c r="E443" i="21"/>
  <c r="C444" i="21"/>
  <c r="D444" i="21"/>
  <c r="E444" i="21"/>
  <c r="C445" i="21"/>
  <c r="D445" i="21"/>
  <c r="E445" i="21"/>
  <c r="C446" i="21"/>
  <c r="D446" i="21"/>
  <c r="E446" i="21"/>
  <c r="C447" i="21"/>
  <c r="D447" i="21"/>
  <c r="E447" i="21"/>
  <c r="C448" i="21"/>
  <c r="D448" i="21"/>
  <c r="E448" i="21"/>
  <c r="C449" i="21"/>
  <c r="D449" i="21"/>
  <c r="E449" i="21"/>
  <c r="C450" i="21"/>
  <c r="D450" i="21"/>
  <c r="E450" i="21"/>
  <c r="C451" i="21"/>
  <c r="D451" i="21"/>
  <c r="E451" i="21"/>
  <c r="C452" i="21"/>
  <c r="D452" i="21"/>
  <c r="E452" i="21"/>
  <c r="C453" i="21"/>
  <c r="D453" i="21"/>
  <c r="E453" i="21"/>
  <c r="C454" i="21"/>
  <c r="D454" i="21"/>
  <c r="E454" i="21"/>
  <c r="C455" i="21"/>
  <c r="D455" i="21"/>
  <c r="E455" i="21"/>
  <c r="C456" i="21"/>
  <c r="D456" i="21"/>
  <c r="E456" i="21"/>
  <c r="C457" i="21"/>
  <c r="D457" i="21"/>
  <c r="E457" i="21"/>
  <c r="C458" i="21"/>
  <c r="D458" i="21"/>
  <c r="E458" i="21"/>
  <c r="C459" i="21"/>
  <c r="D459" i="21"/>
  <c r="E459" i="21"/>
  <c r="C460" i="21"/>
  <c r="D460" i="21"/>
  <c r="E460" i="21"/>
  <c r="C461" i="21"/>
  <c r="D461" i="21"/>
  <c r="E461" i="21"/>
  <c r="C462" i="21"/>
  <c r="D462" i="21"/>
  <c r="E462" i="21"/>
  <c r="C463" i="21"/>
  <c r="D463" i="21"/>
  <c r="E463" i="21"/>
  <c r="C464" i="21"/>
  <c r="D464" i="21"/>
  <c r="E464" i="21"/>
  <c r="C465" i="21"/>
  <c r="D465" i="21"/>
  <c r="E465" i="21"/>
  <c r="C466" i="21"/>
  <c r="D466" i="21"/>
  <c r="E466" i="21"/>
  <c r="C467" i="21"/>
  <c r="D467" i="21"/>
  <c r="E467" i="21"/>
  <c r="C468" i="21"/>
  <c r="D468" i="21"/>
  <c r="E468" i="21"/>
  <c r="C469" i="21"/>
  <c r="D469" i="21"/>
  <c r="E469" i="21"/>
  <c r="C470" i="21"/>
  <c r="D470" i="21"/>
  <c r="E470" i="21"/>
  <c r="C471" i="21"/>
  <c r="D471" i="21"/>
  <c r="E471" i="21"/>
  <c r="C472" i="21"/>
  <c r="D472" i="21"/>
  <c r="E472" i="21"/>
  <c r="C473" i="21"/>
  <c r="D473" i="21"/>
  <c r="E473" i="21"/>
  <c r="C474" i="21"/>
  <c r="D474" i="21"/>
  <c r="E474" i="21"/>
  <c r="C475" i="21"/>
  <c r="D475" i="21"/>
  <c r="E475" i="21"/>
  <c r="C476" i="21"/>
  <c r="D476" i="21"/>
  <c r="E476" i="21"/>
  <c r="C477" i="21"/>
  <c r="D477" i="21"/>
  <c r="E477" i="21"/>
  <c r="C478" i="21"/>
  <c r="D478" i="21"/>
  <c r="E478" i="21"/>
  <c r="C479" i="21"/>
  <c r="D479" i="21"/>
  <c r="E479" i="21"/>
  <c r="C480" i="21"/>
  <c r="D480" i="21"/>
  <c r="E480" i="21"/>
  <c r="C481" i="21"/>
  <c r="D481" i="21"/>
  <c r="E481" i="21"/>
  <c r="C482" i="21"/>
  <c r="D482" i="21"/>
  <c r="E482" i="21"/>
  <c r="C483" i="21"/>
  <c r="D483" i="21"/>
  <c r="E483" i="21"/>
  <c r="C484" i="21"/>
  <c r="D484" i="21"/>
  <c r="E484" i="21"/>
  <c r="C485" i="21"/>
  <c r="D485" i="21"/>
  <c r="E485" i="21"/>
  <c r="C486" i="21"/>
  <c r="D486" i="21"/>
  <c r="E486" i="21"/>
  <c r="C487" i="21"/>
  <c r="D487" i="21"/>
  <c r="E487" i="21"/>
  <c r="C488" i="21"/>
  <c r="D488" i="21"/>
  <c r="E488" i="21"/>
  <c r="C489" i="21"/>
  <c r="D489" i="21"/>
  <c r="E489" i="21"/>
  <c r="C490" i="21"/>
  <c r="D490" i="21"/>
  <c r="E490" i="21"/>
  <c r="C491" i="21"/>
  <c r="D491" i="21"/>
  <c r="E491" i="21"/>
  <c r="C492" i="21"/>
  <c r="D492" i="21"/>
  <c r="E492" i="21"/>
  <c r="C493" i="21"/>
  <c r="D493" i="21"/>
  <c r="E493" i="21"/>
  <c r="C494" i="21"/>
  <c r="D494" i="21"/>
  <c r="E494" i="21"/>
  <c r="C495" i="21"/>
  <c r="D495" i="21"/>
  <c r="E495" i="21"/>
  <c r="C496" i="21"/>
  <c r="D496" i="21"/>
  <c r="E496" i="21"/>
  <c r="C497" i="21"/>
  <c r="D497" i="21"/>
  <c r="E497" i="21"/>
  <c r="C498" i="21"/>
  <c r="D498" i="21"/>
  <c r="E498" i="21"/>
  <c r="C499" i="21"/>
  <c r="D499" i="21"/>
  <c r="E499" i="21"/>
  <c r="C500" i="21"/>
  <c r="D500" i="21"/>
  <c r="E500" i="21"/>
  <c r="C501" i="21"/>
  <c r="D501" i="21"/>
  <c r="E501" i="21"/>
  <c r="C502" i="21"/>
  <c r="D502" i="21"/>
  <c r="E502" i="21"/>
  <c r="C503" i="21"/>
  <c r="D503" i="21"/>
  <c r="E503" i="21"/>
  <c r="C504" i="21"/>
  <c r="D504" i="21"/>
  <c r="E504" i="21"/>
  <c r="C505" i="21"/>
  <c r="D505" i="21"/>
  <c r="E505" i="21"/>
  <c r="C506" i="21"/>
  <c r="D506" i="21"/>
  <c r="E506" i="21"/>
  <c r="C507" i="21"/>
  <c r="D507" i="21"/>
  <c r="E507" i="21"/>
  <c r="C508" i="21"/>
  <c r="D508" i="21"/>
  <c r="E508" i="21"/>
  <c r="C509" i="21"/>
  <c r="D509" i="21"/>
  <c r="E509" i="21"/>
  <c r="C510" i="21"/>
  <c r="D510" i="21"/>
  <c r="E510" i="21"/>
  <c r="C511" i="21"/>
  <c r="D511" i="21"/>
  <c r="E511" i="21"/>
  <c r="C512" i="21"/>
  <c r="D512" i="21"/>
  <c r="E512" i="21"/>
  <c r="C513" i="21"/>
  <c r="D513" i="21"/>
  <c r="E513" i="21"/>
  <c r="C514" i="21"/>
  <c r="D514" i="21"/>
  <c r="E514" i="21"/>
  <c r="C515" i="21"/>
  <c r="D515" i="21"/>
  <c r="E515" i="21"/>
  <c r="C516" i="21"/>
  <c r="D516" i="21"/>
  <c r="E516" i="21"/>
  <c r="C517" i="21"/>
  <c r="D517" i="21"/>
  <c r="E517" i="21"/>
  <c r="C518" i="21"/>
  <c r="D518" i="21"/>
  <c r="E518" i="21"/>
  <c r="C519" i="21"/>
  <c r="D519" i="21"/>
  <c r="E519" i="21"/>
  <c r="C520" i="21"/>
  <c r="D520" i="21"/>
  <c r="E520" i="21"/>
  <c r="C521" i="21"/>
  <c r="D521" i="21"/>
  <c r="E521" i="21"/>
  <c r="C522" i="21"/>
  <c r="D522" i="21"/>
  <c r="E522" i="21"/>
  <c r="C523" i="21"/>
  <c r="D523" i="21"/>
  <c r="E523" i="21"/>
  <c r="C524" i="21"/>
  <c r="D524" i="21"/>
  <c r="E524" i="21"/>
  <c r="C525" i="21"/>
  <c r="D525" i="21"/>
  <c r="E525" i="21"/>
  <c r="C526" i="21"/>
  <c r="D526" i="21"/>
  <c r="E526" i="21"/>
  <c r="C527" i="21"/>
  <c r="D527" i="21"/>
  <c r="E527" i="21"/>
  <c r="C528" i="21"/>
  <c r="D528" i="21"/>
  <c r="E528" i="21"/>
  <c r="C529" i="21"/>
  <c r="D529" i="21"/>
  <c r="E529" i="21"/>
  <c r="C530" i="21"/>
  <c r="D530" i="21"/>
  <c r="E530" i="21"/>
  <c r="C531" i="21"/>
  <c r="D531" i="21"/>
  <c r="E531" i="21"/>
  <c r="C532" i="21"/>
  <c r="D532" i="21"/>
  <c r="E532" i="21"/>
  <c r="C533" i="21"/>
  <c r="D533" i="21"/>
  <c r="E533" i="21"/>
  <c r="C534" i="21"/>
  <c r="D534" i="21"/>
  <c r="E534" i="21"/>
  <c r="C535" i="21"/>
  <c r="D535" i="21"/>
  <c r="E535" i="21"/>
  <c r="C536" i="21"/>
  <c r="D536" i="21"/>
  <c r="E536" i="21"/>
  <c r="C537" i="21"/>
  <c r="D537" i="21"/>
  <c r="E537" i="21"/>
  <c r="C538" i="21"/>
  <c r="D538" i="21"/>
  <c r="E538" i="21"/>
  <c r="C539" i="21"/>
  <c r="D539" i="21"/>
  <c r="E539" i="21"/>
  <c r="C540" i="21"/>
  <c r="D540" i="21"/>
  <c r="E540" i="21"/>
  <c r="C541" i="21"/>
  <c r="D541" i="21"/>
  <c r="E541" i="21"/>
  <c r="C542" i="21"/>
  <c r="D542" i="21"/>
  <c r="E542" i="21"/>
  <c r="C543" i="21"/>
  <c r="D543" i="21"/>
  <c r="E543" i="21"/>
  <c r="C544" i="21"/>
  <c r="D544" i="21"/>
  <c r="E544" i="21"/>
  <c r="C545" i="21"/>
  <c r="D545" i="21"/>
  <c r="E545" i="21"/>
  <c r="C546" i="21"/>
  <c r="D546" i="21"/>
  <c r="E546" i="21"/>
  <c r="C547" i="21"/>
  <c r="D547" i="21"/>
  <c r="E547" i="21"/>
  <c r="C548" i="21"/>
  <c r="D548" i="21"/>
  <c r="E548" i="21"/>
  <c r="C549" i="21"/>
  <c r="D549" i="21"/>
  <c r="E549" i="21"/>
  <c r="C550" i="21"/>
  <c r="D550" i="21"/>
  <c r="E550" i="21"/>
  <c r="C551" i="21"/>
  <c r="D551" i="21"/>
  <c r="E551" i="21"/>
  <c r="C552" i="21"/>
  <c r="D552" i="21"/>
  <c r="E552" i="21"/>
  <c r="C553" i="21"/>
  <c r="D553" i="21"/>
  <c r="E553" i="21"/>
  <c r="C554" i="21"/>
  <c r="D554" i="21"/>
  <c r="E554" i="21"/>
  <c r="C555" i="21"/>
  <c r="D555" i="21"/>
  <c r="E555" i="21"/>
  <c r="C556" i="21"/>
  <c r="D556" i="21"/>
  <c r="E556" i="21"/>
  <c r="C557" i="21"/>
  <c r="D557" i="21"/>
  <c r="E557" i="21"/>
  <c r="C558" i="21"/>
  <c r="D558" i="21"/>
  <c r="E558" i="21"/>
  <c r="C559" i="21"/>
  <c r="D559" i="21"/>
  <c r="E559" i="21"/>
  <c r="C560" i="21"/>
  <c r="D560" i="21"/>
  <c r="E560" i="21"/>
  <c r="C561" i="21"/>
  <c r="D561" i="21"/>
  <c r="E561" i="21"/>
  <c r="C562" i="21"/>
  <c r="D562" i="21"/>
  <c r="E562" i="21"/>
  <c r="C563" i="21"/>
  <c r="D563" i="21"/>
  <c r="E563" i="21"/>
  <c r="C564" i="21"/>
  <c r="D564" i="21"/>
  <c r="E564" i="21"/>
  <c r="C565" i="21"/>
  <c r="D565" i="21"/>
  <c r="E565" i="21"/>
  <c r="C566" i="21"/>
  <c r="D566" i="21"/>
  <c r="E566" i="21"/>
  <c r="C567" i="21"/>
  <c r="D567" i="21"/>
  <c r="E567" i="21"/>
  <c r="C568" i="21"/>
  <c r="D568" i="21"/>
  <c r="E568" i="21"/>
  <c r="C569" i="21"/>
  <c r="D569" i="21"/>
  <c r="E569" i="21"/>
  <c r="C570" i="21"/>
  <c r="D570" i="21"/>
  <c r="E570" i="21"/>
  <c r="C571" i="21"/>
  <c r="D571" i="21"/>
  <c r="E571" i="21"/>
  <c r="C572" i="21"/>
  <c r="D572" i="21"/>
  <c r="E572" i="21"/>
  <c r="C573" i="21"/>
  <c r="D573" i="21"/>
  <c r="E573" i="21"/>
  <c r="C574" i="21"/>
  <c r="D574" i="21"/>
  <c r="E574" i="21"/>
  <c r="C575" i="21"/>
  <c r="D575" i="21"/>
  <c r="E575" i="21"/>
  <c r="C576" i="21"/>
  <c r="D576" i="21"/>
  <c r="E576" i="21"/>
  <c r="C577" i="21"/>
  <c r="D577" i="21"/>
  <c r="E577" i="21"/>
  <c r="C578" i="21"/>
  <c r="D578" i="21"/>
  <c r="E578" i="21"/>
  <c r="C579" i="21"/>
  <c r="D579" i="21"/>
  <c r="E579" i="21"/>
  <c r="C580" i="21"/>
  <c r="D580" i="21"/>
  <c r="E580" i="21"/>
  <c r="C581" i="21"/>
  <c r="D581" i="21"/>
  <c r="E581" i="21"/>
  <c r="C582" i="21"/>
  <c r="D582" i="21"/>
  <c r="E582" i="21"/>
  <c r="C583" i="21"/>
  <c r="D583" i="21"/>
  <c r="E583" i="21"/>
  <c r="C584" i="21"/>
  <c r="D584" i="21"/>
  <c r="E584" i="21"/>
  <c r="C585" i="21"/>
  <c r="D585" i="21"/>
  <c r="E585" i="21"/>
  <c r="C586" i="21"/>
  <c r="D586" i="21"/>
  <c r="E586" i="21"/>
  <c r="C587" i="21"/>
  <c r="D587" i="21"/>
  <c r="E587" i="21"/>
  <c r="C588" i="21"/>
  <c r="D588" i="21"/>
  <c r="E588" i="21"/>
  <c r="C589" i="21"/>
  <c r="D589" i="21"/>
  <c r="E589" i="21"/>
  <c r="C590" i="21"/>
  <c r="D590" i="21"/>
  <c r="E590" i="21"/>
  <c r="C591" i="21"/>
  <c r="D591" i="21"/>
  <c r="E591" i="21"/>
  <c r="C592" i="21"/>
  <c r="D592" i="21"/>
  <c r="E592" i="21"/>
  <c r="C593" i="21"/>
  <c r="D593" i="21"/>
  <c r="E593" i="21"/>
  <c r="C594" i="21"/>
  <c r="D594" i="21"/>
  <c r="E594" i="21"/>
  <c r="C595" i="21"/>
  <c r="D595" i="21"/>
  <c r="E595" i="21"/>
  <c r="C596" i="21"/>
  <c r="D596" i="21"/>
  <c r="E596" i="21"/>
  <c r="C597" i="21"/>
  <c r="D597" i="21"/>
  <c r="E597" i="21"/>
  <c r="C598" i="21"/>
  <c r="D598" i="21"/>
  <c r="E598" i="21"/>
  <c r="C599" i="21"/>
  <c r="D599" i="21"/>
  <c r="E599" i="21"/>
  <c r="C600" i="21"/>
  <c r="D600" i="21"/>
  <c r="E600" i="21"/>
  <c r="C601" i="21"/>
  <c r="D601" i="21"/>
  <c r="E601" i="21"/>
  <c r="C602" i="21"/>
  <c r="D602" i="21"/>
  <c r="E602" i="21"/>
  <c r="C603" i="21"/>
  <c r="D603" i="21"/>
  <c r="E603" i="21"/>
  <c r="C604" i="21"/>
  <c r="D604" i="21"/>
  <c r="E604" i="21"/>
  <c r="C605" i="21"/>
  <c r="D605" i="21"/>
  <c r="E605" i="21"/>
  <c r="C606" i="21"/>
  <c r="D606" i="21"/>
  <c r="E606" i="21"/>
  <c r="C607" i="21"/>
  <c r="D607" i="21"/>
  <c r="E607" i="21"/>
  <c r="C608" i="21"/>
  <c r="D608" i="21"/>
  <c r="E608" i="21"/>
  <c r="C609" i="21"/>
  <c r="D609" i="21"/>
  <c r="E609" i="21"/>
  <c r="C610" i="21"/>
  <c r="D610" i="21"/>
  <c r="E610" i="21"/>
  <c r="C611" i="21"/>
  <c r="D611" i="21"/>
  <c r="E611" i="21"/>
  <c r="C612" i="21"/>
  <c r="D612" i="21"/>
  <c r="E612" i="21"/>
  <c r="C613" i="21"/>
  <c r="D613" i="21"/>
  <c r="E613" i="21"/>
  <c r="C614" i="21"/>
  <c r="D614" i="21"/>
  <c r="E614" i="21"/>
  <c r="C615" i="21"/>
  <c r="D615" i="21"/>
  <c r="E615" i="21"/>
  <c r="C616" i="21"/>
  <c r="D616" i="21"/>
  <c r="E616" i="21"/>
  <c r="C617" i="21"/>
  <c r="D617" i="21"/>
  <c r="E617" i="21"/>
  <c r="C618" i="21"/>
  <c r="D618" i="21"/>
  <c r="E618" i="21"/>
  <c r="C619" i="21"/>
  <c r="D619" i="21"/>
  <c r="E619" i="21"/>
  <c r="C620" i="21"/>
  <c r="D620" i="21"/>
  <c r="E620" i="21"/>
  <c r="C621" i="21"/>
  <c r="D621" i="21"/>
  <c r="E621" i="21"/>
  <c r="C622" i="21"/>
  <c r="D622" i="21"/>
  <c r="E622" i="21"/>
  <c r="C623" i="21"/>
  <c r="D623" i="21"/>
  <c r="E623" i="21"/>
  <c r="C624" i="21"/>
  <c r="D624" i="21"/>
  <c r="E624" i="21"/>
  <c r="C625" i="21"/>
  <c r="D625" i="21"/>
  <c r="E625" i="21"/>
  <c r="C626" i="21"/>
  <c r="D626" i="21"/>
  <c r="E626" i="21"/>
  <c r="C627" i="21"/>
  <c r="D627" i="21"/>
  <c r="E627" i="21"/>
  <c r="C628" i="21"/>
  <c r="D628" i="21"/>
  <c r="E628" i="21"/>
  <c r="C629" i="21"/>
  <c r="D629" i="21"/>
  <c r="E629" i="21"/>
  <c r="C630" i="21"/>
  <c r="D630" i="21"/>
  <c r="E630" i="21"/>
  <c r="C631" i="21"/>
  <c r="D631" i="21"/>
  <c r="E631" i="21"/>
  <c r="C632" i="21"/>
  <c r="D632" i="21"/>
  <c r="E632" i="21"/>
  <c r="C633" i="21"/>
  <c r="D633" i="21"/>
  <c r="E633" i="21"/>
  <c r="C634" i="21"/>
  <c r="D634" i="21"/>
  <c r="E634" i="21"/>
  <c r="C635" i="21"/>
  <c r="D635" i="21"/>
  <c r="E635" i="21"/>
  <c r="C636" i="21"/>
  <c r="D636" i="21"/>
  <c r="E636" i="21"/>
  <c r="C637" i="21"/>
  <c r="D637" i="21"/>
  <c r="E637" i="21"/>
  <c r="C638" i="21"/>
  <c r="D638" i="21"/>
  <c r="E638" i="21"/>
  <c r="C639" i="21"/>
  <c r="D639" i="21"/>
  <c r="E639" i="21"/>
  <c r="C640" i="21"/>
  <c r="D640" i="21"/>
  <c r="E640" i="21"/>
  <c r="C641" i="21"/>
  <c r="D641" i="21"/>
  <c r="E641" i="21"/>
  <c r="C642" i="21"/>
  <c r="D642" i="21"/>
  <c r="E642" i="21"/>
  <c r="E5" i="21"/>
  <c r="D5" i="21"/>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371"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E471" i="20"/>
  <c r="E472" i="20"/>
  <c r="E473" i="20"/>
  <c r="E474" i="20"/>
  <c r="E475" i="20"/>
  <c r="E476" i="20"/>
  <c r="E477" i="20"/>
  <c r="E478" i="20"/>
  <c r="E479" i="20"/>
  <c r="E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587" i="20"/>
  <c r="E588" i="20"/>
  <c r="E589" i="20"/>
  <c r="E590" i="20"/>
  <c r="E591" i="20"/>
  <c r="E592" i="20"/>
  <c r="E593" i="20"/>
  <c r="E594" i="20"/>
  <c r="E595" i="20"/>
  <c r="E596" i="20"/>
  <c r="E597" i="20"/>
  <c r="E598" i="20"/>
  <c r="E599" i="20"/>
  <c r="E600" i="20"/>
  <c r="E601" i="20"/>
  <c r="E602" i="20"/>
  <c r="E603" i="20"/>
  <c r="E604" i="20"/>
  <c r="E605" i="20"/>
  <c r="E606" i="20"/>
  <c r="E607" i="20"/>
  <c r="E608" i="20"/>
  <c r="E609" i="20"/>
  <c r="E610" i="20"/>
  <c r="E611" i="20"/>
  <c r="E612" i="20"/>
  <c r="E613" i="20"/>
  <c r="E614" i="20"/>
  <c r="E615" i="20"/>
  <c r="E616" i="20"/>
  <c r="E617" i="20"/>
  <c r="E618" i="20"/>
  <c r="E619" i="20"/>
  <c r="E620" i="20"/>
  <c r="E621" i="20"/>
  <c r="E622" i="20"/>
  <c r="E623" i="20"/>
  <c r="E624" i="20"/>
  <c r="E625" i="20"/>
  <c r="E626" i="20"/>
  <c r="E627" i="20"/>
  <c r="E628" i="20"/>
  <c r="E629" i="20"/>
  <c r="E630" i="20"/>
  <c r="E631" i="20"/>
  <c r="E632" i="20"/>
  <c r="E633" i="20"/>
  <c r="E634" i="20"/>
  <c r="E635" i="20"/>
  <c r="E636" i="20"/>
  <c r="E637" i="20"/>
  <c r="E638" i="20"/>
  <c r="E639" i="20"/>
  <c r="E640" i="20"/>
  <c r="E641" i="20"/>
  <c r="E642" i="20"/>
  <c r="E643" i="20"/>
  <c r="E644" i="20"/>
  <c r="E645" i="20"/>
  <c r="E646" i="20"/>
  <c r="E647" i="20"/>
  <c r="E648" i="20"/>
  <c r="E649" i="20"/>
  <c r="E650" i="20"/>
  <c r="E651" i="20"/>
  <c r="E652" i="20"/>
  <c r="E653" i="20"/>
  <c r="E654" i="20"/>
  <c r="E655" i="20"/>
  <c r="E656" i="20"/>
  <c r="E657" i="20"/>
  <c r="E658" i="20"/>
  <c r="E659" i="20"/>
  <c r="E660" i="20"/>
  <c r="E661" i="20"/>
  <c r="E662" i="20"/>
  <c r="E663" i="20"/>
  <c r="E664" i="20"/>
  <c r="E665" i="20"/>
  <c r="E666" i="20"/>
  <c r="E667" i="20"/>
  <c r="E668" i="20"/>
  <c r="E669" i="20"/>
  <c r="E670" i="20"/>
  <c r="E671" i="20"/>
  <c r="E672" i="20"/>
  <c r="E673" i="20"/>
  <c r="E674" i="20"/>
  <c r="E675" i="20"/>
  <c r="E676" i="20"/>
  <c r="E677" i="20"/>
  <c r="E678" i="20"/>
  <c r="E679" i="20"/>
  <c r="E680" i="20"/>
  <c r="E681" i="20"/>
  <c r="E682" i="20"/>
  <c r="E683" i="20"/>
  <c r="E684" i="20"/>
  <c r="E685" i="20"/>
  <c r="E686" i="20"/>
  <c r="E687" i="20"/>
  <c r="E688" i="20"/>
  <c r="E689" i="20"/>
  <c r="E690" i="20"/>
  <c r="E691" i="20"/>
  <c r="E692" i="20"/>
  <c r="E693" i="20"/>
  <c r="E694" i="20"/>
  <c r="E695" i="20"/>
  <c r="E696" i="20"/>
  <c r="E697" i="20"/>
  <c r="E698" i="20"/>
  <c r="E699" i="20"/>
  <c r="E700" i="20"/>
  <c r="E701" i="20"/>
  <c r="E702" i="20"/>
  <c r="E703" i="20"/>
  <c r="E704" i="20"/>
  <c r="E705" i="20"/>
  <c r="E706" i="20"/>
  <c r="E707" i="20"/>
  <c r="E708" i="20"/>
  <c r="E709" i="20"/>
  <c r="E710" i="20"/>
  <c r="E711" i="20"/>
  <c r="E712" i="20"/>
  <c r="E713" i="20"/>
  <c r="E714" i="20"/>
  <c r="E715" i="20"/>
  <c r="E716" i="20"/>
  <c r="E717" i="20"/>
  <c r="E718" i="20"/>
  <c r="E719" i="20"/>
  <c r="E720" i="20"/>
  <c r="E721" i="20"/>
  <c r="E722" i="20"/>
  <c r="E723" i="20"/>
  <c r="E724" i="20"/>
  <c r="E725" i="20"/>
  <c r="E726" i="20"/>
  <c r="E727" i="20"/>
  <c r="E728" i="20"/>
  <c r="E729" i="20"/>
  <c r="E730" i="20"/>
  <c r="E731" i="20"/>
  <c r="E732" i="20"/>
  <c r="E733" i="20"/>
  <c r="E734" i="20"/>
  <c r="E735" i="20"/>
  <c r="E736" i="20"/>
  <c r="E737" i="20"/>
  <c r="E738" i="20"/>
  <c r="E739" i="20"/>
  <c r="E740" i="20"/>
  <c r="E741" i="20"/>
  <c r="E742" i="20"/>
  <c r="E743" i="20"/>
  <c r="E744" i="20"/>
  <c r="E745" i="20"/>
  <c r="E746" i="20"/>
  <c r="E747" i="20"/>
  <c r="E748" i="20"/>
  <c r="E749" i="20"/>
  <c r="E750" i="20"/>
  <c r="E751" i="20"/>
  <c r="E752" i="20"/>
  <c r="E753" i="20"/>
  <c r="E754" i="20"/>
  <c r="E755" i="20"/>
  <c r="E756" i="20"/>
  <c r="E757" i="20"/>
  <c r="E758" i="20"/>
  <c r="E759" i="20"/>
  <c r="E760" i="20"/>
  <c r="E761" i="20"/>
  <c r="E762" i="20"/>
  <c r="E763" i="20"/>
  <c r="E764" i="20"/>
  <c r="E765" i="20"/>
  <c r="E766" i="20"/>
  <c r="E767" i="20"/>
  <c r="E768" i="20"/>
  <c r="E769" i="20"/>
  <c r="E770" i="20"/>
  <c r="E771" i="20"/>
  <c r="E772" i="20"/>
  <c r="E773" i="20"/>
  <c r="E774" i="20"/>
  <c r="E775" i="20"/>
  <c r="E776" i="20"/>
  <c r="E777" i="20"/>
  <c r="E778" i="20"/>
  <c r="E779" i="20"/>
  <c r="E780" i="20"/>
  <c r="E781" i="20"/>
  <c r="E782" i="20"/>
  <c r="E783" i="20"/>
  <c r="E784" i="20"/>
  <c r="E785" i="20"/>
  <c r="E786" i="20"/>
  <c r="E787" i="20"/>
  <c r="E788" i="20"/>
  <c r="E789" i="20"/>
  <c r="E790" i="20"/>
  <c r="E791" i="20"/>
  <c r="E792" i="20"/>
  <c r="E793" i="20"/>
  <c r="E794" i="20"/>
  <c r="E795" i="20"/>
  <c r="E796" i="20"/>
  <c r="E797" i="20"/>
  <c r="E798" i="20"/>
  <c r="E799" i="20"/>
  <c r="E800" i="20"/>
  <c r="E801" i="20"/>
  <c r="E802" i="20"/>
  <c r="E803" i="20"/>
  <c r="E804" i="20"/>
  <c r="E805" i="20"/>
  <c r="E806" i="20"/>
  <c r="E807" i="20"/>
  <c r="E808" i="20"/>
  <c r="E809" i="20"/>
  <c r="E810" i="20"/>
  <c r="E811" i="20"/>
  <c r="E812" i="20"/>
  <c r="E813" i="20"/>
  <c r="E814" i="20"/>
  <c r="E815" i="20"/>
  <c r="E816" i="20"/>
  <c r="E817" i="20"/>
  <c r="E818" i="20"/>
  <c r="E819" i="20"/>
  <c r="E820" i="20"/>
  <c r="E821" i="20"/>
  <c r="E822" i="20"/>
  <c r="E823" i="20"/>
  <c r="E824" i="20"/>
  <c r="E825" i="20"/>
  <c r="E826" i="20"/>
  <c r="E827" i="20"/>
  <c r="E828" i="20"/>
  <c r="E829" i="20"/>
  <c r="E830" i="20"/>
  <c r="E831" i="20"/>
  <c r="E832" i="20"/>
  <c r="E833" i="20"/>
  <c r="E834" i="20"/>
  <c r="E835" i="20"/>
  <c r="E836" i="20"/>
  <c r="E837" i="20"/>
  <c r="E838" i="20"/>
  <c r="E839" i="20"/>
  <c r="E840" i="20"/>
  <c r="E841" i="20"/>
  <c r="E842" i="20"/>
  <c r="E843" i="20"/>
  <c r="E844" i="20"/>
  <c r="E845" i="20"/>
  <c r="E846" i="20"/>
  <c r="E847" i="20"/>
  <c r="E848" i="20"/>
  <c r="E849" i="20"/>
  <c r="E850" i="20"/>
  <c r="E851" i="20"/>
  <c r="E852" i="20"/>
  <c r="E853" i="20"/>
  <c r="E854" i="20"/>
  <c r="E855" i="20"/>
  <c r="E856" i="20"/>
  <c r="E857" i="20"/>
  <c r="E858" i="20"/>
  <c r="E859" i="20"/>
  <c r="E860" i="20"/>
  <c r="E861" i="20"/>
  <c r="E862" i="20"/>
  <c r="E863" i="20"/>
  <c r="E864" i="20"/>
  <c r="E865" i="20"/>
  <c r="E866" i="20"/>
  <c r="E867" i="20"/>
  <c r="E868" i="20"/>
  <c r="E869" i="20"/>
  <c r="E870" i="20"/>
  <c r="E871" i="20"/>
  <c r="E872" i="20"/>
  <c r="E873" i="20"/>
  <c r="E874" i="20"/>
  <c r="E875" i="20"/>
  <c r="E876" i="20"/>
  <c r="E877" i="20"/>
  <c r="E878" i="20"/>
  <c r="E879" i="20"/>
  <c r="E880" i="20"/>
  <c r="E881" i="20"/>
  <c r="E882" i="20"/>
  <c r="E883" i="20"/>
  <c r="E884" i="20"/>
  <c r="E885" i="20"/>
  <c r="E886" i="20"/>
  <c r="E887" i="20"/>
  <c r="E888" i="20"/>
  <c r="E889" i="20"/>
  <c r="E890" i="20"/>
  <c r="E891" i="20"/>
  <c r="E892" i="20"/>
  <c r="E893" i="20"/>
  <c r="E894" i="20"/>
  <c r="E895" i="20"/>
  <c r="E896" i="20"/>
  <c r="E897" i="20"/>
  <c r="E898" i="20"/>
  <c r="E899" i="20"/>
  <c r="E900" i="20"/>
  <c r="E901" i="20"/>
  <c r="E902" i="20"/>
  <c r="E903" i="20"/>
  <c r="E904" i="20"/>
  <c r="E905" i="20"/>
  <c r="E906" i="20"/>
  <c r="E907" i="20"/>
  <c r="E908" i="20"/>
  <c r="E909" i="20"/>
  <c r="E910" i="20"/>
  <c r="E911" i="20"/>
  <c r="E912" i="20"/>
  <c r="E913" i="20"/>
  <c r="E914" i="20"/>
  <c r="E915" i="20"/>
  <c r="E916" i="20"/>
  <c r="E917" i="20"/>
  <c r="E918" i="20"/>
  <c r="E919" i="20"/>
  <c r="E920" i="20"/>
  <c r="E921" i="20"/>
  <c r="E922" i="20"/>
  <c r="E923" i="20"/>
  <c r="E924" i="20"/>
  <c r="E925" i="20"/>
  <c r="E926" i="20"/>
  <c r="E927" i="20"/>
  <c r="E928" i="20"/>
  <c r="E929" i="20"/>
  <c r="E930" i="20"/>
  <c r="E931" i="20"/>
  <c r="E932" i="20"/>
  <c r="E933" i="20"/>
  <c r="E934" i="20"/>
  <c r="E935" i="20"/>
  <c r="E936" i="20"/>
  <c r="E937" i="20"/>
  <c r="E938" i="20"/>
  <c r="E939" i="20"/>
  <c r="E940" i="20"/>
  <c r="E941" i="20"/>
  <c r="E942" i="20"/>
  <c r="E943" i="20"/>
  <c r="E944" i="20"/>
  <c r="E945" i="20"/>
  <c r="E946" i="20"/>
  <c r="E947" i="20"/>
  <c r="E948" i="20"/>
  <c r="E949" i="20"/>
  <c r="E950" i="20"/>
  <c r="E951" i="20"/>
  <c r="E952" i="20"/>
  <c r="E953" i="20"/>
  <c r="E954" i="20"/>
  <c r="E955" i="20"/>
  <c r="E956" i="20"/>
  <c r="E957" i="20"/>
  <c r="E958" i="20"/>
  <c r="E959" i="20"/>
  <c r="E960" i="20"/>
  <c r="E961" i="20"/>
  <c r="E962" i="20"/>
  <c r="E963" i="20"/>
  <c r="E964" i="20"/>
  <c r="E965" i="20"/>
  <c r="E966" i="20"/>
  <c r="E967" i="20"/>
  <c r="E968" i="20"/>
  <c r="E969" i="20"/>
  <c r="E970" i="20"/>
  <c r="E971" i="20"/>
  <c r="E972" i="20"/>
  <c r="E973" i="20"/>
  <c r="E974" i="20"/>
  <c r="E975" i="20"/>
  <c r="E976" i="20"/>
  <c r="E977" i="20"/>
  <c r="E978" i="20"/>
  <c r="E979" i="20"/>
  <c r="E980" i="20"/>
  <c r="E981" i="20"/>
  <c r="E982" i="20"/>
  <c r="E983" i="20"/>
  <c r="E984" i="20"/>
  <c r="E985" i="20"/>
  <c r="E986" i="20"/>
  <c r="E987" i="20"/>
  <c r="E988" i="20"/>
  <c r="E989" i="20"/>
  <c r="E990" i="20"/>
  <c r="E991" i="20"/>
  <c r="E992" i="20"/>
  <c r="E993" i="20"/>
  <c r="E994" i="20"/>
  <c r="E995" i="20"/>
  <c r="E996" i="20"/>
  <c r="E997" i="20"/>
  <c r="E998" i="20"/>
  <c r="E999" i="20"/>
  <c r="E1000" i="20"/>
  <c r="E1001" i="20"/>
  <c r="E1002" i="20"/>
  <c r="E1003" i="20"/>
  <c r="E1004" i="20"/>
  <c r="E1005" i="20"/>
  <c r="E1006" i="20"/>
  <c r="E1007" i="20"/>
  <c r="E1008" i="20"/>
  <c r="E1009" i="20"/>
  <c r="E1010" i="20"/>
  <c r="E1011" i="20"/>
  <c r="E1012" i="20"/>
  <c r="E1013" i="20"/>
  <c r="E1014" i="20"/>
  <c r="E1015" i="20"/>
  <c r="E1016" i="20"/>
  <c r="E1017" i="20"/>
  <c r="E1018" i="20"/>
  <c r="E1019" i="20"/>
  <c r="E1020" i="20"/>
  <c r="E1021" i="20"/>
  <c r="E1022" i="20"/>
  <c r="E1023" i="20"/>
  <c r="E1024" i="20"/>
  <c r="E1025" i="20"/>
  <c r="E1026" i="20"/>
  <c r="E1027" i="20"/>
  <c r="E1028" i="20"/>
  <c r="E1029" i="20"/>
  <c r="E1030" i="20"/>
  <c r="E1031" i="20"/>
  <c r="E1032" i="20"/>
  <c r="E1033" i="20"/>
  <c r="E1034" i="20"/>
  <c r="E1035" i="20"/>
  <c r="E1036" i="20"/>
  <c r="E1037" i="20"/>
  <c r="E1038" i="20"/>
  <c r="E1039" i="20"/>
  <c r="E1040" i="20"/>
  <c r="E1041" i="20"/>
  <c r="E1042" i="20"/>
  <c r="E1043" i="20"/>
  <c r="E1044" i="20"/>
  <c r="E1045" i="20"/>
  <c r="E1046" i="20"/>
  <c r="E1047" i="20"/>
  <c r="E1048" i="20"/>
  <c r="E1049" i="20"/>
  <c r="E1050" i="20"/>
  <c r="E1051" i="20"/>
  <c r="E1052" i="20"/>
  <c r="E1053" i="20"/>
  <c r="E1054" i="20"/>
  <c r="E1055" i="20"/>
  <c r="E1056" i="20"/>
  <c r="E1057" i="20"/>
  <c r="E1058" i="20"/>
  <c r="E1059" i="20"/>
  <c r="E1060" i="20"/>
  <c r="E1061" i="20"/>
  <c r="E1062" i="20"/>
  <c r="E1063" i="20"/>
  <c r="E1064" i="20"/>
  <c r="E1065" i="20"/>
  <c r="E1066" i="20"/>
  <c r="E1067" i="20"/>
  <c r="E1068" i="20"/>
  <c r="E1069" i="20"/>
  <c r="E1070" i="20"/>
  <c r="E1071" i="20"/>
  <c r="E1072" i="20"/>
  <c r="E1073" i="20"/>
  <c r="E1074" i="20"/>
  <c r="E1075" i="20"/>
  <c r="E1076" i="20"/>
  <c r="E1077" i="20"/>
  <c r="E1078" i="20"/>
  <c r="E1079" i="20"/>
  <c r="E1080" i="20"/>
  <c r="E1081" i="20"/>
  <c r="E1082" i="20"/>
  <c r="E1083" i="20"/>
  <c r="E1084" i="20"/>
  <c r="E1085" i="20"/>
  <c r="E1086" i="20"/>
  <c r="E1087" i="20"/>
  <c r="E1088" i="20"/>
  <c r="E1089" i="20"/>
  <c r="E1090" i="20"/>
  <c r="E1091" i="20"/>
  <c r="E1092" i="20"/>
  <c r="E1093" i="20"/>
  <c r="E1094" i="20"/>
  <c r="E1095" i="20"/>
  <c r="E1096" i="20"/>
  <c r="E1097" i="20"/>
  <c r="E1098" i="20"/>
  <c r="E1099" i="20"/>
  <c r="E1100" i="20"/>
  <c r="E1101" i="20"/>
  <c r="E1102" i="20"/>
  <c r="E1103" i="20"/>
  <c r="E1104" i="20"/>
  <c r="E1105" i="20"/>
  <c r="E1106" i="20"/>
  <c r="E1107" i="20"/>
  <c r="E1108" i="20"/>
  <c r="E1109" i="20"/>
  <c r="E1110" i="20"/>
  <c r="E1111" i="20"/>
  <c r="E1112" i="20"/>
  <c r="E1113" i="20"/>
  <c r="E1114" i="20"/>
  <c r="E1115" i="20"/>
  <c r="E1116" i="20"/>
  <c r="E1117" i="20"/>
  <c r="E1118" i="20"/>
  <c r="E1119" i="20"/>
  <c r="E1120" i="20"/>
  <c r="E1121" i="20"/>
  <c r="E1122" i="20"/>
  <c r="E1123" i="20"/>
  <c r="E1124" i="20"/>
  <c r="E1125" i="20"/>
  <c r="E1126" i="20"/>
  <c r="E1127" i="20"/>
  <c r="E1128" i="20"/>
  <c r="E1129" i="20"/>
  <c r="E1130" i="20"/>
  <c r="E1131" i="20"/>
  <c r="E1132" i="20"/>
  <c r="E1133" i="20"/>
  <c r="E1134" i="20"/>
  <c r="E1135" i="20"/>
  <c r="E1136" i="20"/>
  <c r="E1137" i="20"/>
  <c r="E1138" i="20"/>
  <c r="E1139" i="20"/>
  <c r="E1140" i="20"/>
  <c r="E1141" i="20"/>
  <c r="E1142" i="20"/>
  <c r="E1143" i="20"/>
  <c r="E1144" i="20"/>
  <c r="E1145" i="20"/>
  <c r="E1146" i="20"/>
  <c r="E1147" i="20"/>
  <c r="E1148" i="20"/>
  <c r="E1149" i="20"/>
  <c r="E1150" i="20"/>
  <c r="E1151" i="20"/>
  <c r="E1152" i="20"/>
  <c r="E1153" i="20"/>
  <c r="E1154" i="20"/>
  <c r="E1155" i="20"/>
  <c r="E1156" i="20"/>
  <c r="E1157" i="20"/>
  <c r="E1158" i="20"/>
  <c r="E1159" i="20"/>
  <c r="E1160" i="20"/>
  <c r="E1161" i="20"/>
  <c r="E1162" i="20"/>
  <c r="E1163" i="20"/>
  <c r="E1164" i="20"/>
  <c r="E1165" i="20"/>
  <c r="E1166" i="20"/>
  <c r="E1167" i="20"/>
  <c r="E1168" i="20"/>
  <c r="E1169" i="20"/>
  <c r="E1170" i="20"/>
  <c r="E1171" i="20"/>
  <c r="E1172" i="20"/>
  <c r="E1173" i="20"/>
  <c r="E1174" i="20"/>
  <c r="E1175" i="20"/>
  <c r="E1176" i="20"/>
  <c r="E1177" i="20"/>
  <c r="E1178" i="20"/>
  <c r="E1179" i="20"/>
  <c r="E1180" i="20"/>
  <c r="E1181" i="20"/>
  <c r="E1182" i="20"/>
  <c r="E1183" i="20"/>
  <c r="E1184" i="20"/>
  <c r="E1185" i="20"/>
  <c r="E1186" i="20"/>
  <c r="E1187" i="20"/>
  <c r="E1188" i="20"/>
  <c r="E1189" i="20"/>
  <c r="E1190" i="20"/>
  <c r="E1191" i="20"/>
  <c r="E1192" i="20"/>
  <c r="E1193" i="20"/>
  <c r="E1194" i="20"/>
  <c r="E1195" i="20"/>
  <c r="E1196" i="20"/>
  <c r="E1197" i="20"/>
  <c r="E1198" i="20"/>
  <c r="E1199" i="20"/>
  <c r="E1200" i="20"/>
  <c r="E1201" i="20"/>
  <c r="E1202" i="20"/>
  <c r="E1203" i="20"/>
  <c r="E1204" i="20"/>
  <c r="E1205" i="20"/>
  <c r="E1206" i="20"/>
  <c r="E1207" i="20"/>
  <c r="E1208" i="20"/>
  <c r="E1209" i="20"/>
  <c r="E1210" i="20"/>
  <c r="E1211" i="20"/>
  <c r="E1212" i="20"/>
  <c r="E1213" i="20"/>
  <c r="E1214" i="20"/>
  <c r="E1215" i="20"/>
  <c r="E1216" i="20"/>
  <c r="E1217" i="20"/>
  <c r="E1218" i="20"/>
  <c r="E1219" i="20"/>
  <c r="E1220" i="20"/>
  <c r="E1221" i="20"/>
  <c r="E1222" i="20"/>
  <c r="E1223" i="20"/>
  <c r="E1224" i="20"/>
  <c r="E1225" i="20"/>
  <c r="E1226" i="20"/>
  <c r="E1227" i="20"/>
  <c r="E1228" i="20"/>
  <c r="E1229" i="20"/>
  <c r="E1230" i="20"/>
  <c r="E1231" i="20"/>
  <c r="E1232" i="20"/>
  <c r="E1233" i="20"/>
  <c r="E1234" i="20"/>
  <c r="E1235" i="20"/>
  <c r="E1236" i="20"/>
  <c r="E1237" i="20"/>
  <c r="E1238" i="20"/>
  <c r="E1239" i="20"/>
  <c r="E1240" i="20"/>
  <c r="E1241" i="20"/>
  <c r="E1242" i="20"/>
  <c r="E1243" i="20"/>
  <c r="E1244" i="20"/>
  <c r="E1245" i="20"/>
  <c r="E1246" i="20"/>
  <c r="E1247" i="20"/>
  <c r="E1248" i="20"/>
  <c r="E1249" i="20"/>
  <c r="E1250" i="20"/>
  <c r="E1251" i="20"/>
  <c r="E1252" i="20"/>
  <c r="E1253" i="20"/>
  <c r="E1254" i="20"/>
  <c r="E1255" i="20"/>
  <c r="E1256" i="20"/>
  <c r="E1257" i="20"/>
  <c r="E1258" i="20"/>
  <c r="E1259" i="20"/>
  <c r="E1260" i="20"/>
  <c r="E1261" i="20"/>
  <c r="E1262" i="20"/>
  <c r="E1263" i="20"/>
  <c r="E1264" i="20"/>
  <c r="E1265" i="20"/>
  <c r="E1266" i="20"/>
  <c r="E1267" i="20"/>
  <c r="E1268" i="20"/>
  <c r="E1269" i="20"/>
  <c r="E1270" i="20"/>
  <c r="E1271" i="20"/>
  <c r="E1272" i="20"/>
  <c r="E1273" i="20"/>
  <c r="E1274" i="20"/>
  <c r="E1275" i="20"/>
  <c r="E1276" i="20"/>
  <c r="E1277" i="20"/>
  <c r="E1278" i="20"/>
  <c r="E1279" i="20"/>
  <c r="E1280" i="20"/>
  <c r="E1281" i="20"/>
  <c r="E1282" i="20"/>
  <c r="E1283" i="20"/>
  <c r="E1284" i="20"/>
  <c r="E1285" i="20"/>
  <c r="E1286" i="20"/>
  <c r="E1287" i="20"/>
  <c r="E1288" i="20"/>
  <c r="E1289" i="20"/>
  <c r="E1290" i="20"/>
  <c r="E1291" i="20"/>
  <c r="E1292" i="20"/>
  <c r="E1293" i="20"/>
  <c r="E1294" i="20"/>
  <c r="E1295" i="20"/>
  <c r="E1296" i="20"/>
  <c r="E1297" i="20"/>
  <c r="E1298" i="20"/>
  <c r="E1299" i="20"/>
  <c r="E1300" i="20"/>
  <c r="E1301" i="20"/>
  <c r="E1302" i="20"/>
  <c r="E1303" i="20"/>
  <c r="E1304" i="20"/>
  <c r="E1305" i="20"/>
  <c r="E1306" i="20"/>
  <c r="E1307" i="20"/>
  <c r="E1308" i="20"/>
  <c r="E1309" i="20"/>
  <c r="E1310" i="20"/>
  <c r="E1311" i="20"/>
  <c r="E1312" i="20"/>
  <c r="E1313" i="20"/>
  <c r="E1314" i="20"/>
  <c r="E1315" i="20"/>
  <c r="E1316" i="20"/>
  <c r="E1317" i="20"/>
  <c r="E1318" i="20"/>
  <c r="E1319" i="20"/>
  <c r="E1320" i="20"/>
  <c r="E1321" i="20"/>
  <c r="E1322" i="20"/>
  <c r="E1323" i="20"/>
  <c r="E1324" i="20"/>
  <c r="E1325" i="20"/>
  <c r="E1326" i="20"/>
  <c r="E1327" i="20"/>
  <c r="E1328" i="20"/>
  <c r="E1329" i="20"/>
  <c r="E1330" i="20"/>
  <c r="E1331" i="20"/>
  <c r="E1332" i="20"/>
  <c r="E1333" i="20"/>
  <c r="E1334" i="20"/>
  <c r="E1335" i="20"/>
  <c r="E1336" i="20"/>
  <c r="E1337" i="20"/>
  <c r="E1338" i="20"/>
  <c r="E1339" i="20"/>
  <c r="E1340" i="20"/>
  <c r="E1341" i="20"/>
  <c r="E1342" i="20"/>
  <c r="E1343" i="20"/>
  <c r="E1344" i="20"/>
  <c r="E1345" i="20"/>
  <c r="E1346" i="20"/>
  <c r="E1347" i="20"/>
  <c r="E1348" i="20"/>
  <c r="E1349" i="20"/>
  <c r="E1350" i="20"/>
  <c r="E1351" i="20"/>
  <c r="E1352" i="20"/>
  <c r="E1353" i="20"/>
  <c r="E1354" i="20"/>
  <c r="E1355" i="20"/>
  <c r="E1356" i="20"/>
  <c r="E1357" i="20"/>
  <c r="E1358" i="20"/>
  <c r="E1359" i="20"/>
  <c r="E1360" i="20"/>
  <c r="E1361" i="20"/>
  <c r="E1362" i="20"/>
  <c r="E1363" i="20"/>
  <c r="E1364" i="20"/>
  <c r="E1365" i="20"/>
  <c r="E1366" i="20"/>
  <c r="E1367" i="20"/>
  <c r="E1368" i="20"/>
  <c r="E1369" i="20"/>
  <c r="E1370" i="20"/>
  <c r="E1371" i="20"/>
  <c r="E1372" i="20"/>
  <c r="E1373" i="20"/>
  <c r="E1374" i="20"/>
  <c r="E1375" i="20"/>
  <c r="E1376" i="20"/>
  <c r="E1377" i="20"/>
  <c r="E1378" i="20"/>
  <c r="E1379" i="20"/>
  <c r="E1380" i="20"/>
  <c r="E1381" i="20"/>
  <c r="E1382" i="20"/>
  <c r="E1383" i="20"/>
  <c r="E1384" i="20"/>
  <c r="E1385" i="20"/>
  <c r="E1386" i="20"/>
  <c r="E1387" i="20"/>
  <c r="E1388" i="20"/>
  <c r="E1389" i="20"/>
  <c r="E1390" i="20"/>
  <c r="E1391" i="20"/>
  <c r="E1392" i="20"/>
  <c r="E1393" i="20"/>
  <c r="E1394" i="20"/>
  <c r="E1395" i="20"/>
  <c r="E1396" i="20"/>
  <c r="E1397" i="20"/>
  <c r="E1398" i="20"/>
  <c r="E1399" i="20"/>
  <c r="E1400" i="20"/>
  <c r="E1401" i="20"/>
  <c r="E1402" i="20"/>
  <c r="E1403" i="20"/>
  <c r="E1404" i="20"/>
  <c r="E1405" i="20"/>
  <c r="E1406" i="20"/>
  <c r="E1407" i="20"/>
  <c r="E1408" i="20"/>
  <c r="E1409" i="20"/>
  <c r="E1410" i="20"/>
  <c r="E1411" i="20"/>
  <c r="E1412" i="20"/>
  <c r="E1413" i="20"/>
  <c r="E1414" i="20"/>
  <c r="E1415" i="20"/>
  <c r="E1416" i="20"/>
  <c r="E1417" i="20"/>
  <c r="E1418" i="20"/>
  <c r="E1419" i="20"/>
  <c r="E1420" i="20"/>
  <c r="E1421" i="20"/>
  <c r="E1422" i="20"/>
  <c r="E1423" i="20"/>
  <c r="E1424" i="20"/>
  <c r="E1425" i="20"/>
  <c r="E1426" i="20"/>
  <c r="E1427" i="20"/>
  <c r="E1428" i="20"/>
  <c r="E1429" i="20"/>
  <c r="E1430" i="20"/>
  <c r="E1431" i="20"/>
  <c r="E1432" i="20"/>
  <c r="E1433" i="20"/>
  <c r="E1434" i="20"/>
  <c r="E1435" i="20"/>
  <c r="E1436" i="20"/>
  <c r="E1437" i="20"/>
  <c r="E1438" i="20"/>
  <c r="E1439" i="20"/>
  <c r="E1440" i="20"/>
  <c r="E1441" i="20"/>
  <c r="E1442" i="20"/>
  <c r="E1443" i="20"/>
  <c r="E1444" i="20"/>
  <c r="E1445" i="20"/>
  <c r="E1446" i="20"/>
  <c r="E1447" i="20"/>
  <c r="E1448" i="20"/>
  <c r="E1449" i="20"/>
  <c r="E1450" i="20"/>
  <c r="E1451" i="20"/>
  <c r="E1452" i="20"/>
  <c r="E1453" i="20"/>
  <c r="E1454" i="20"/>
  <c r="E1455" i="20"/>
  <c r="E1456" i="20"/>
  <c r="E1457" i="20"/>
  <c r="E1458" i="20"/>
  <c r="E1459" i="20"/>
  <c r="E1460" i="20"/>
  <c r="E1461" i="20"/>
  <c r="E1462" i="20"/>
  <c r="E1463" i="20"/>
  <c r="E1464" i="20"/>
  <c r="E1465" i="20"/>
  <c r="E1466" i="20"/>
  <c r="E1467" i="20"/>
  <c r="E1468" i="20"/>
  <c r="E1469" i="20"/>
  <c r="E1470" i="20"/>
  <c r="E1471" i="20"/>
  <c r="E1472" i="20"/>
  <c r="E1473" i="20"/>
  <c r="E1474" i="20"/>
  <c r="E1475" i="20"/>
  <c r="E1476" i="20"/>
  <c r="E1477" i="20"/>
  <c r="E1478" i="20"/>
  <c r="E1479" i="20"/>
  <c r="E1480" i="20"/>
  <c r="E1481" i="20"/>
  <c r="E1482" i="20"/>
  <c r="E1483" i="20"/>
  <c r="E1484" i="20"/>
  <c r="E1485" i="20"/>
  <c r="E1486" i="20"/>
  <c r="E1487" i="20"/>
  <c r="E1488" i="20"/>
  <c r="E1489" i="20"/>
  <c r="E1490" i="20"/>
  <c r="E1491" i="20"/>
  <c r="E1492" i="20"/>
  <c r="E1493" i="20"/>
  <c r="E1494" i="20"/>
  <c r="E1495" i="20"/>
  <c r="E1496" i="20"/>
  <c r="E1497" i="20"/>
  <c r="E1498" i="20"/>
  <c r="E1499" i="20"/>
  <c r="E1500" i="20"/>
  <c r="E1501" i="20"/>
  <c r="E1502" i="20"/>
  <c r="E1503" i="20"/>
  <c r="E1504" i="20"/>
  <c r="E1505" i="20"/>
  <c r="E1506" i="20"/>
  <c r="E1507" i="20"/>
  <c r="E1508" i="20"/>
  <c r="E1509" i="20"/>
  <c r="E1510" i="20"/>
  <c r="E1511" i="20"/>
  <c r="E1512" i="20"/>
  <c r="E1513" i="20"/>
  <c r="E1514" i="20"/>
  <c r="E1515" i="20"/>
  <c r="E1516" i="20"/>
  <c r="E1517" i="20"/>
  <c r="E1518" i="20"/>
  <c r="E1519" i="20"/>
  <c r="E1520" i="20"/>
  <c r="E1521" i="20"/>
  <c r="E1522" i="20"/>
  <c r="E1523" i="20"/>
  <c r="E1524" i="20"/>
  <c r="E1525" i="20"/>
  <c r="E1526" i="20"/>
  <c r="E1527" i="20"/>
  <c r="E1528" i="20"/>
  <c r="E1529" i="20"/>
  <c r="E1530" i="20"/>
  <c r="E1531" i="20"/>
  <c r="E1532" i="20"/>
  <c r="E1533" i="20"/>
  <c r="E1534" i="20"/>
  <c r="E1535" i="20"/>
  <c r="E1536" i="20"/>
  <c r="E1537" i="20"/>
  <c r="E1538" i="20"/>
  <c r="E1539" i="20"/>
  <c r="E1540" i="20"/>
  <c r="E1541" i="20"/>
  <c r="E1542" i="20"/>
  <c r="E1543" i="20"/>
  <c r="E1544" i="20"/>
  <c r="E1545" i="20"/>
  <c r="E1546" i="20"/>
  <c r="E1547" i="20"/>
  <c r="E1548" i="20"/>
  <c r="E1549" i="20"/>
  <c r="E1550" i="20"/>
  <c r="E1551" i="20"/>
  <c r="E1552" i="20"/>
  <c r="E1553" i="20"/>
  <c r="E1554" i="20"/>
  <c r="E1555" i="20"/>
  <c r="E1556" i="20"/>
  <c r="E1557" i="20"/>
  <c r="E1558" i="20"/>
  <c r="E1559" i="20"/>
  <c r="E1560" i="20"/>
  <c r="E1561" i="20"/>
  <c r="E1562" i="20"/>
  <c r="E1563" i="20"/>
  <c r="E1564" i="20"/>
  <c r="E1565" i="20"/>
  <c r="E1566" i="20"/>
  <c r="E1567" i="20"/>
  <c r="E1568" i="20"/>
  <c r="E1569" i="20"/>
  <c r="E1570" i="20"/>
  <c r="E1571" i="20"/>
  <c r="E1572" i="20"/>
  <c r="E1573" i="20"/>
  <c r="E1574" i="20"/>
  <c r="E1575" i="20"/>
  <c r="E1576" i="20"/>
  <c r="E1577" i="20"/>
  <c r="E1578" i="20"/>
  <c r="E1579" i="20"/>
  <c r="E1580" i="20"/>
  <c r="E1581" i="20"/>
  <c r="E1582" i="20"/>
  <c r="E1583" i="20"/>
  <c r="E1584" i="20"/>
  <c r="E1585" i="20"/>
  <c r="E1586" i="20"/>
  <c r="E1587" i="20"/>
  <c r="E1588" i="20"/>
  <c r="E1589" i="20"/>
  <c r="E1590" i="20"/>
  <c r="E1591" i="20"/>
  <c r="E1592" i="20"/>
  <c r="E1593" i="20"/>
  <c r="E1594" i="20"/>
  <c r="E1595" i="20"/>
  <c r="E1596" i="20"/>
  <c r="E1597" i="20"/>
  <c r="E1598" i="20"/>
  <c r="E1599" i="20"/>
  <c r="E1600" i="20"/>
  <c r="E1601" i="20"/>
  <c r="E1602" i="20"/>
  <c r="E1603" i="20"/>
  <c r="E1604" i="20"/>
  <c r="E1605" i="20"/>
  <c r="E1606" i="20"/>
  <c r="E1607" i="20"/>
  <c r="E1608" i="20"/>
  <c r="E1609" i="20"/>
  <c r="E1610" i="20"/>
  <c r="E1611" i="20"/>
  <c r="E1612" i="20"/>
  <c r="E1613" i="20"/>
  <c r="E1614" i="20"/>
  <c r="E1615" i="20"/>
  <c r="E1616" i="20"/>
  <c r="E1617" i="20"/>
  <c r="E1618" i="20"/>
  <c r="E1619" i="20"/>
  <c r="E1620" i="20"/>
  <c r="E1621" i="20"/>
  <c r="E1622" i="20"/>
  <c r="E1623" i="20"/>
  <c r="E1624" i="20"/>
  <c r="E1625" i="20"/>
  <c r="E1626" i="20"/>
  <c r="E1627" i="20"/>
  <c r="E1628" i="20"/>
  <c r="E1629" i="20"/>
  <c r="E1630" i="20"/>
  <c r="E1631" i="20"/>
  <c r="E1632" i="20"/>
  <c r="E1633" i="20"/>
  <c r="E1634" i="20"/>
  <c r="E1635" i="20"/>
  <c r="E1636" i="20"/>
  <c r="E1637" i="20"/>
  <c r="E1638" i="20"/>
  <c r="E1639" i="20"/>
  <c r="E1640" i="20"/>
  <c r="E1641" i="20"/>
  <c r="E1642" i="20"/>
  <c r="E1643" i="20"/>
  <c r="E1644" i="20"/>
  <c r="E1645" i="20"/>
  <c r="E1646" i="20"/>
  <c r="E1647" i="20"/>
  <c r="E1648" i="20"/>
  <c r="E1649" i="20"/>
  <c r="E1650" i="20"/>
  <c r="E1651" i="20"/>
  <c r="E1652" i="20"/>
  <c r="E1653" i="20"/>
  <c r="E1654" i="20"/>
  <c r="E1655" i="20"/>
  <c r="E1656" i="20"/>
  <c r="E1657" i="20"/>
  <c r="E1658" i="20"/>
  <c r="E1659" i="20"/>
  <c r="E1660" i="20"/>
  <c r="E1661" i="20"/>
  <c r="E1662" i="20"/>
  <c r="E1663" i="20"/>
  <c r="E1664" i="20"/>
  <c r="E1665" i="20"/>
  <c r="E1666" i="20"/>
  <c r="E1667" i="20"/>
  <c r="E1668" i="20"/>
  <c r="E1669" i="20"/>
  <c r="E1670" i="20"/>
  <c r="E1671" i="20"/>
  <c r="E1672" i="20"/>
  <c r="E1673" i="20"/>
  <c r="E1674" i="20"/>
  <c r="E1675" i="20"/>
  <c r="E1676" i="20"/>
  <c r="E1677" i="20"/>
  <c r="E1678" i="20"/>
  <c r="E1679" i="20"/>
  <c r="E1680" i="20"/>
  <c r="E1681" i="20"/>
  <c r="E1682" i="20"/>
  <c r="E1683" i="20"/>
  <c r="E1684" i="20"/>
  <c r="E1685" i="20"/>
  <c r="E1686" i="20"/>
  <c r="E1687" i="20"/>
  <c r="E1688" i="20"/>
  <c r="E1689" i="20"/>
  <c r="E1690" i="20"/>
  <c r="E1691" i="20"/>
  <c r="E1692" i="20"/>
  <c r="E1693" i="20"/>
  <c r="E1694" i="20"/>
  <c r="E1695" i="20"/>
  <c r="E1696" i="20"/>
  <c r="E1697" i="20"/>
  <c r="E1698" i="20"/>
  <c r="E1699" i="20"/>
  <c r="E1700" i="20"/>
  <c r="E1701" i="20"/>
  <c r="E1702" i="20"/>
  <c r="E1703" i="20"/>
  <c r="E1704" i="20"/>
  <c r="E1705" i="20"/>
  <c r="E1706" i="20"/>
  <c r="E1707" i="20"/>
  <c r="E1708" i="20"/>
  <c r="E1709" i="20"/>
  <c r="E1710" i="20"/>
  <c r="E1711" i="20"/>
  <c r="E1712" i="20"/>
  <c r="E1713" i="20"/>
  <c r="E1714" i="20"/>
  <c r="E1715" i="20"/>
  <c r="E1716" i="20"/>
  <c r="E1717" i="20"/>
  <c r="E1718" i="20"/>
  <c r="E1719" i="20"/>
  <c r="E1720" i="20"/>
  <c r="E1721" i="20"/>
  <c r="E1722" i="20"/>
  <c r="E1723" i="20"/>
  <c r="E1724" i="20"/>
  <c r="E1725" i="20"/>
  <c r="E1726" i="20"/>
  <c r="E1727" i="20"/>
  <c r="E1728" i="20"/>
  <c r="E1729" i="20"/>
  <c r="E1730" i="20"/>
  <c r="E1731" i="20"/>
  <c r="E1732" i="20"/>
  <c r="E1733" i="20"/>
  <c r="E1734" i="20"/>
  <c r="E1735" i="20"/>
  <c r="E1736" i="20"/>
  <c r="E1737" i="20"/>
  <c r="E1738" i="20"/>
  <c r="E1739" i="20"/>
  <c r="E1740" i="20"/>
  <c r="E1741" i="20"/>
  <c r="E1742" i="20"/>
  <c r="E1743" i="20"/>
  <c r="E1744" i="20"/>
  <c r="E1745" i="20"/>
  <c r="E1746" i="20"/>
  <c r="E1747" i="20"/>
  <c r="E1748" i="20"/>
  <c r="E1749" i="20"/>
  <c r="E1750" i="20"/>
  <c r="E1751" i="20"/>
  <c r="E1752" i="20"/>
  <c r="E1753" i="20"/>
  <c r="E1754" i="20"/>
  <c r="E1755" i="20"/>
  <c r="E1756" i="20"/>
  <c r="E1757" i="20"/>
  <c r="E1758" i="20"/>
  <c r="E1759" i="20"/>
  <c r="E1760" i="20"/>
  <c r="E1761" i="20"/>
  <c r="E1762" i="20"/>
  <c r="E1763" i="20"/>
  <c r="E1764" i="20"/>
  <c r="E1765" i="20"/>
  <c r="E1766" i="20"/>
  <c r="E1767" i="20"/>
  <c r="E1768" i="20"/>
  <c r="E1769" i="20"/>
  <c r="E1770" i="20"/>
  <c r="E1771" i="20"/>
  <c r="E1772" i="20"/>
  <c r="E1773" i="20"/>
  <c r="E1774" i="20"/>
  <c r="E1775" i="20"/>
  <c r="E1776" i="20"/>
  <c r="E1777" i="20"/>
  <c r="E1778" i="20"/>
  <c r="E5" i="20"/>
  <c r="E3" i="17"/>
  <c r="F3" i="17"/>
  <c r="E4" i="17"/>
  <c r="F4" i="17"/>
  <c r="E5" i="17"/>
  <c r="F5" i="17"/>
  <c r="E6" i="17"/>
  <c r="F6" i="17"/>
  <c r="E7" i="17"/>
  <c r="F7" i="17"/>
  <c r="E8" i="17"/>
  <c r="F8" i="17"/>
  <c r="E9" i="17"/>
  <c r="F9" i="17"/>
  <c r="E10" i="17"/>
  <c r="F10" i="17"/>
  <c r="E11" i="17"/>
  <c r="F11" i="17"/>
  <c r="E12" i="17"/>
  <c r="F12" i="17"/>
  <c r="E13" i="17"/>
  <c r="F13" i="17"/>
  <c r="E14" i="17"/>
  <c r="F14" i="17"/>
  <c r="E15" i="17"/>
  <c r="F15" i="17"/>
  <c r="E16" i="17"/>
  <c r="F16" i="17"/>
  <c r="E17" i="17"/>
  <c r="F17" i="17"/>
  <c r="E18" i="17"/>
  <c r="F18" i="17"/>
  <c r="E19" i="17"/>
  <c r="F19" i="17"/>
  <c r="E20" i="17"/>
  <c r="F20" i="17"/>
  <c r="E21" i="17"/>
  <c r="F21" i="17"/>
  <c r="E22" i="17"/>
  <c r="F22" i="17"/>
  <c r="E23" i="17"/>
  <c r="F23" i="17"/>
  <c r="E24" i="17"/>
  <c r="F24" i="17"/>
  <c r="E25" i="17"/>
  <c r="F25" i="17"/>
  <c r="E26" i="17"/>
  <c r="F26" i="17"/>
  <c r="E27" i="17"/>
  <c r="F27" i="17"/>
  <c r="E28" i="17"/>
  <c r="F28" i="17"/>
  <c r="E29" i="17"/>
  <c r="F29" i="17"/>
  <c r="E30" i="17"/>
  <c r="F30" i="17"/>
  <c r="E31" i="17"/>
  <c r="F31" i="17"/>
  <c r="E32" i="17"/>
  <c r="F32" i="17"/>
  <c r="E33" i="17"/>
  <c r="F33" i="17"/>
  <c r="E34" i="17"/>
  <c r="F34" i="17"/>
  <c r="E35" i="17"/>
  <c r="F35" i="17"/>
  <c r="E36" i="17"/>
  <c r="F36" i="17"/>
  <c r="E37" i="17"/>
  <c r="F37" i="17"/>
  <c r="E38" i="17"/>
  <c r="F38" i="17"/>
  <c r="E39" i="17"/>
  <c r="F39" i="17"/>
  <c r="E40" i="17"/>
  <c r="F40" i="17"/>
  <c r="E41" i="17"/>
  <c r="F41" i="17"/>
  <c r="E42" i="17"/>
  <c r="F42" i="17"/>
  <c r="E43" i="17"/>
  <c r="F43" i="17"/>
  <c r="E44" i="17"/>
  <c r="F44" i="17"/>
  <c r="E45" i="17"/>
  <c r="F45" i="17"/>
  <c r="E46" i="17"/>
  <c r="F46" i="17"/>
  <c r="E47" i="17"/>
  <c r="F47" i="17"/>
  <c r="E48" i="17"/>
  <c r="F48" i="17"/>
  <c r="E49" i="17"/>
  <c r="F49" i="17"/>
  <c r="E50" i="17"/>
  <c r="F50" i="17"/>
  <c r="E51" i="17"/>
  <c r="F51" i="17"/>
  <c r="E52" i="17"/>
  <c r="F52" i="17"/>
  <c r="E53" i="17"/>
  <c r="F53" i="17"/>
  <c r="E54" i="17"/>
  <c r="F54" i="17"/>
  <c r="E55" i="17"/>
  <c r="F55" i="17"/>
  <c r="E56" i="17"/>
  <c r="F56" i="17"/>
  <c r="E57" i="17"/>
  <c r="F57" i="17"/>
  <c r="E58" i="17"/>
  <c r="F58" i="17"/>
  <c r="E59" i="17"/>
  <c r="F59" i="17"/>
  <c r="E60" i="17"/>
  <c r="F60" i="17"/>
  <c r="E61" i="17"/>
  <c r="F61" i="17"/>
  <c r="E62" i="17"/>
  <c r="F62" i="17"/>
  <c r="E63" i="17"/>
  <c r="F63" i="17"/>
  <c r="E64" i="17"/>
  <c r="F64" i="17"/>
  <c r="E65" i="17"/>
  <c r="F65" i="17"/>
  <c r="E66" i="17"/>
  <c r="F66" i="17"/>
  <c r="E67" i="17"/>
  <c r="F67" i="17"/>
  <c r="E68" i="17"/>
  <c r="F68" i="17"/>
  <c r="E69" i="17"/>
  <c r="F69" i="17"/>
  <c r="E70" i="17"/>
  <c r="F70" i="17"/>
  <c r="E71" i="17"/>
  <c r="F71" i="17"/>
  <c r="E72" i="17"/>
  <c r="F72" i="17"/>
  <c r="E73" i="17"/>
  <c r="F73" i="17"/>
  <c r="E74" i="17"/>
  <c r="F74" i="17"/>
  <c r="E75" i="17"/>
  <c r="F75" i="17"/>
  <c r="E76" i="17"/>
  <c r="F76" i="17"/>
  <c r="E77" i="17"/>
  <c r="F77" i="17"/>
  <c r="E78" i="17"/>
  <c r="F78" i="17"/>
  <c r="E79" i="17"/>
  <c r="F79" i="17"/>
  <c r="E80" i="17"/>
  <c r="F80" i="17"/>
  <c r="E81" i="17"/>
  <c r="F81" i="17"/>
  <c r="E82" i="17"/>
  <c r="F82" i="17"/>
  <c r="E83" i="17"/>
  <c r="F83" i="17"/>
  <c r="E84" i="17"/>
  <c r="F84" i="17"/>
  <c r="E85" i="17"/>
  <c r="F85" i="17"/>
  <c r="E86" i="17"/>
  <c r="F86" i="17"/>
  <c r="E87" i="17"/>
  <c r="F87" i="17"/>
  <c r="E88" i="17"/>
  <c r="F88" i="17"/>
  <c r="E89" i="17"/>
  <c r="F89" i="17"/>
  <c r="E90" i="17"/>
  <c r="F90" i="17"/>
  <c r="E91" i="17"/>
  <c r="F91" i="17"/>
  <c r="E92" i="17"/>
  <c r="F92" i="17"/>
  <c r="E93" i="17"/>
  <c r="F93" i="17"/>
  <c r="E94" i="17"/>
  <c r="F94" i="17"/>
  <c r="E95" i="17"/>
  <c r="F95" i="17"/>
  <c r="E96" i="17"/>
  <c r="F96" i="17"/>
  <c r="E97" i="17"/>
  <c r="F97" i="17"/>
  <c r="E98" i="17"/>
  <c r="F98" i="17"/>
  <c r="E99" i="17"/>
  <c r="F99" i="17"/>
  <c r="E100" i="17"/>
  <c r="F100" i="17"/>
  <c r="E101" i="17"/>
  <c r="F101" i="17"/>
  <c r="E102" i="17"/>
  <c r="F102" i="17"/>
  <c r="E103" i="17"/>
  <c r="F103" i="17"/>
  <c r="E104" i="17"/>
  <c r="F104" i="17"/>
  <c r="E105" i="17"/>
  <c r="F105" i="17"/>
  <c r="E106" i="17"/>
  <c r="F106" i="17"/>
  <c r="E107" i="17"/>
  <c r="F107" i="17"/>
  <c r="E108" i="17"/>
  <c r="F108" i="17"/>
  <c r="E109" i="17"/>
  <c r="F109" i="17"/>
  <c r="E110" i="17"/>
  <c r="F110" i="17"/>
  <c r="E111" i="17"/>
  <c r="F111" i="17"/>
  <c r="E112" i="17"/>
  <c r="F112" i="17"/>
  <c r="E113" i="17"/>
  <c r="F113" i="17"/>
  <c r="E114" i="17"/>
  <c r="F114" i="17"/>
  <c r="E115" i="17"/>
  <c r="F115" i="17"/>
  <c r="E116" i="17"/>
  <c r="F116" i="17"/>
  <c r="E117" i="17"/>
  <c r="F117" i="17"/>
  <c r="E118" i="17"/>
  <c r="F118" i="17"/>
  <c r="E119" i="17"/>
  <c r="F119" i="17"/>
  <c r="E120" i="17"/>
  <c r="F120" i="17"/>
  <c r="E121" i="17"/>
  <c r="F121" i="17"/>
  <c r="E122" i="17"/>
  <c r="F122" i="17"/>
  <c r="E123" i="17"/>
  <c r="F123" i="17"/>
  <c r="E124" i="17"/>
  <c r="F124" i="17"/>
  <c r="E125" i="17"/>
  <c r="F125" i="17"/>
  <c r="E126" i="17"/>
  <c r="F126" i="17"/>
  <c r="E127" i="17"/>
  <c r="F127" i="17"/>
  <c r="E128" i="17"/>
  <c r="F128" i="17"/>
  <c r="E129" i="17"/>
  <c r="F129" i="17"/>
  <c r="E130" i="17"/>
  <c r="F130" i="17"/>
  <c r="E131" i="17"/>
  <c r="F131" i="17"/>
  <c r="E132" i="17"/>
  <c r="F132" i="17"/>
  <c r="E133" i="17"/>
  <c r="F133" i="17"/>
  <c r="E134" i="17"/>
  <c r="F134" i="17"/>
  <c r="E135" i="17"/>
  <c r="F135" i="17"/>
  <c r="E136" i="17"/>
  <c r="F136" i="17"/>
  <c r="E137" i="17"/>
  <c r="F137" i="17"/>
  <c r="E138" i="17"/>
  <c r="F138" i="17"/>
  <c r="E139" i="17"/>
  <c r="F139" i="17"/>
  <c r="E140" i="17"/>
  <c r="F140" i="17"/>
  <c r="E141" i="17"/>
  <c r="F141" i="17"/>
  <c r="E142" i="17"/>
  <c r="F142" i="17"/>
  <c r="E143" i="17"/>
  <c r="F143" i="17"/>
  <c r="E144" i="17"/>
  <c r="F144" i="17"/>
  <c r="E145" i="17"/>
  <c r="F145" i="17"/>
  <c r="E146" i="17"/>
  <c r="F146" i="17"/>
  <c r="E147" i="17"/>
  <c r="F147" i="17"/>
  <c r="E148" i="17"/>
  <c r="F148" i="17"/>
  <c r="E149" i="17"/>
  <c r="F149" i="17"/>
  <c r="E150" i="17"/>
  <c r="F150" i="17"/>
  <c r="E151" i="17"/>
  <c r="F151" i="17"/>
  <c r="E152" i="17"/>
  <c r="F152" i="17"/>
  <c r="E153" i="17"/>
  <c r="F153" i="17"/>
  <c r="E154" i="17"/>
  <c r="F154" i="17"/>
  <c r="E155" i="17"/>
  <c r="F155" i="17"/>
  <c r="E156" i="17"/>
  <c r="F156" i="17"/>
  <c r="E157" i="17"/>
  <c r="F157" i="17"/>
  <c r="E158" i="17"/>
  <c r="F158" i="17"/>
  <c r="E159" i="17"/>
  <c r="F159" i="17"/>
  <c r="E160" i="17"/>
  <c r="F160" i="17"/>
  <c r="E161" i="17"/>
  <c r="F161" i="17"/>
  <c r="E162" i="17"/>
  <c r="F162" i="17"/>
  <c r="E163" i="17"/>
  <c r="F163" i="17"/>
  <c r="E164" i="17"/>
  <c r="F164" i="17"/>
  <c r="E165" i="17"/>
  <c r="F165" i="17"/>
  <c r="E166" i="17"/>
  <c r="F166" i="17"/>
  <c r="E167" i="17"/>
  <c r="F167" i="17"/>
  <c r="E168" i="17"/>
  <c r="F168" i="17"/>
  <c r="E169" i="17"/>
  <c r="F169" i="17"/>
  <c r="E170" i="17"/>
  <c r="F170" i="17"/>
  <c r="E171" i="17"/>
  <c r="F171" i="17"/>
  <c r="E172" i="17"/>
  <c r="F172" i="17"/>
  <c r="E173" i="17"/>
  <c r="F173" i="17"/>
  <c r="E174" i="17"/>
  <c r="F174" i="17"/>
  <c r="E175" i="17"/>
  <c r="F175" i="17"/>
  <c r="E176" i="17"/>
  <c r="F176" i="17"/>
  <c r="E177" i="17"/>
  <c r="F177" i="17"/>
  <c r="E178" i="17"/>
  <c r="F178" i="17"/>
  <c r="E179" i="17"/>
  <c r="F179" i="17"/>
  <c r="E180" i="17"/>
  <c r="F180" i="17"/>
  <c r="E181" i="17"/>
  <c r="F181" i="17"/>
  <c r="E182" i="17"/>
  <c r="F182" i="17"/>
  <c r="E183" i="17"/>
  <c r="F183" i="17"/>
  <c r="E184" i="17"/>
  <c r="F184" i="17"/>
  <c r="E185" i="17"/>
  <c r="F185" i="17"/>
  <c r="E186" i="17"/>
  <c r="F186" i="17"/>
  <c r="E187" i="17"/>
  <c r="F187" i="17"/>
  <c r="E188" i="17"/>
  <c r="F188" i="17"/>
  <c r="E189" i="17"/>
  <c r="F189" i="17"/>
  <c r="E190" i="17"/>
  <c r="F190" i="17"/>
  <c r="E191" i="17"/>
  <c r="F191" i="17"/>
  <c r="E192" i="17"/>
  <c r="F192" i="17"/>
  <c r="E193" i="17"/>
  <c r="F193" i="17"/>
  <c r="E194" i="17"/>
  <c r="F194" i="17"/>
  <c r="E195" i="17"/>
  <c r="F195" i="17"/>
  <c r="E196" i="17"/>
  <c r="F196" i="17"/>
  <c r="E197" i="17"/>
  <c r="F197" i="17"/>
  <c r="E198" i="17"/>
  <c r="F198" i="17"/>
  <c r="E199" i="17"/>
  <c r="F199" i="17"/>
  <c r="E200" i="17"/>
  <c r="F200" i="17"/>
  <c r="E201" i="17"/>
  <c r="F201" i="17"/>
  <c r="E202" i="17"/>
  <c r="F202" i="17"/>
  <c r="E203" i="17"/>
  <c r="F203" i="17"/>
  <c r="E204" i="17"/>
  <c r="F204" i="17"/>
  <c r="E205" i="17"/>
  <c r="F205" i="17"/>
  <c r="E206" i="17"/>
  <c r="F206" i="17"/>
  <c r="E207" i="17"/>
  <c r="F207" i="17"/>
  <c r="E208" i="17"/>
  <c r="F208" i="17"/>
  <c r="E209" i="17"/>
  <c r="F209" i="17"/>
  <c r="E210" i="17"/>
  <c r="F210" i="17"/>
  <c r="E211" i="17"/>
  <c r="F211" i="17"/>
  <c r="E212" i="17"/>
  <c r="F212" i="17"/>
  <c r="E213" i="17"/>
  <c r="F213" i="17"/>
  <c r="E214" i="17"/>
  <c r="F214" i="17"/>
  <c r="E215" i="17"/>
  <c r="F215" i="17"/>
  <c r="E216" i="17"/>
  <c r="F216" i="17"/>
  <c r="E217" i="17"/>
  <c r="F217" i="17"/>
  <c r="E218" i="17"/>
  <c r="F218" i="17"/>
  <c r="E219" i="17"/>
  <c r="F219" i="17"/>
  <c r="E220" i="17"/>
  <c r="F220" i="17"/>
  <c r="E221" i="17"/>
  <c r="F221" i="17"/>
  <c r="E222" i="17"/>
  <c r="F222" i="17"/>
  <c r="E223" i="17"/>
  <c r="F223" i="17"/>
  <c r="E224" i="17"/>
  <c r="F224" i="17"/>
  <c r="E225" i="17"/>
  <c r="F225" i="17"/>
  <c r="E226" i="17"/>
  <c r="F226" i="17"/>
  <c r="E227" i="17"/>
  <c r="F227" i="17"/>
  <c r="E228" i="17"/>
  <c r="F228" i="17"/>
  <c r="E229" i="17"/>
  <c r="F229" i="17"/>
  <c r="E230" i="17"/>
  <c r="F230" i="17"/>
  <c r="E231" i="17"/>
  <c r="F231" i="17"/>
  <c r="E232" i="17"/>
  <c r="F232" i="17"/>
  <c r="E233" i="17"/>
  <c r="F233" i="17"/>
  <c r="E234" i="17"/>
  <c r="F234" i="17"/>
  <c r="E235" i="17"/>
  <c r="F235" i="17"/>
  <c r="E236" i="17"/>
  <c r="F236" i="17"/>
  <c r="E237" i="17"/>
  <c r="F237" i="17"/>
  <c r="E238" i="17"/>
  <c r="F238" i="17"/>
  <c r="E239" i="17"/>
  <c r="F239" i="17"/>
  <c r="E240" i="17"/>
  <c r="F240" i="17"/>
  <c r="E241" i="17"/>
  <c r="F241" i="17"/>
  <c r="E242" i="17"/>
  <c r="F242" i="17"/>
  <c r="E243" i="17"/>
  <c r="F243" i="17"/>
  <c r="E244" i="17"/>
  <c r="F244" i="17"/>
  <c r="E245" i="17"/>
  <c r="F245" i="17"/>
  <c r="E246" i="17"/>
  <c r="F246" i="17"/>
  <c r="E247" i="17"/>
  <c r="F247" i="17"/>
  <c r="E248" i="17"/>
  <c r="F248" i="17"/>
  <c r="E249" i="17"/>
  <c r="F249" i="17"/>
  <c r="E250" i="17"/>
  <c r="F250" i="17"/>
  <c r="E251" i="17"/>
  <c r="F251" i="17"/>
  <c r="E252" i="17"/>
  <c r="F252" i="17"/>
  <c r="E253" i="17"/>
  <c r="F253" i="17"/>
  <c r="E254" i="17"/>
  <c r="F254" i="17"/>
  <c r="E255" i="17"/>
  <c r="F255" i="17"/>
  <c r="E256" i="17"/>
  <c r="F256" i="17"/>
  <c r="E257" i="17"/>
  <c r="F257" i="17"/>
  <c r="E258" i="17"/>
  <c r="F258" i="17"/>
  <c r="E259" i="17"/>
  <c r="F259" i="17"/>
  <c r="E260" i="17"/>
  <c r="F260" i="17"/>
  <c r="E261" i="17"/>
  <c r="F261" i="17"/>
  <c r="E262" i="17"/>
  <c r="F262" i="17"/>
  <c r="E263" i="17"/>
  <c r="F263" i="17"/>
  <c r="E264" i="17"/>
  <c r="F264" i="17"/>
  <c r="E265" i="17"/>
  <c r="F265" i="17"/>
  <c r="E266" i="17"/>
  <c r="F266" i="17"/>
  <c r="E267" i="17"/>
  <c r="F267" i="17"/>
  <c r="E268" i="17"/>
  <c r="F268" i="17"/>
  <c r="E269" i="17"/>
  <c r="F269" i="17"/>
  <c r="E270" i="17"/>
  <c r="F270" i="17"/>
  <c r="E271" i="17"/>
  <c r="F271" i="17"/>
  <c r="E272" i="17"/>
  <c r="F272" i="17"/>
  <c r="E273" i="17"/>
  <c r="F273" i="17"/>
  <c r="E274" i="17"/>
  <c r="F274" i="17"/>
  <c r="E275" i="17"/>
  <c r="F275" i="17"/>
  <c r="E276" i="17"/>
  <c r="F276" i="17"/>
  <c r="E277" i="17"/>
  <c r="F277" i="17"/>
  <c r="E278" i="17"/>
  <c r="F278" i="17"/>
  <c r="E279" i="17"/>
  <c r="F279" i="17"/>
  <c r="E280" i="17"/>
  <c r="F280" i="17"/>
  <c r="E281" i="17"/>
  <c r="F281" i="17"/>
  <c r="E282" i="17"/>
  <c r="F282" i="17"/>
  <c r="E283" i="17"/>
  <c r="F283" i="17"/>
  <c r="E284" i="17"/>
  <c r="F284" i="17"/>
  <c r="E285" i="17"/>
  <c r="F285" i="17"/>
  <c r="E286" i="17"/>
  <c r="F286" i="17"/>
  <c r="E287" i="17"/>
  <c r="F287" i="17"/>
  <c r="E288" i="17"/>
  <c r="F288" i="17"/>
  <c r="E289" i="17"/>
  <c r="F289" i="17"/>
  <c r="E290" i="17"/>
  <c r="F290" i="17"/>
  <c r="E291" i="17"/>
  <c r="F291" i="17"/>
  <c r="E292" i="17"/>
  <c r="F292" i="17"/>
  <c r="E293" i="17"/>
  <c r="F293" i="17"/>
  <c r="E294" i="17"/>
  <c r="F294" i="17"/>
  <c r="E295" i="17"/>
  <c r="F295" i="17"/>
  <c r="E296" i="17"/>
  <c r="F296" i="17"/>
  <c r="E297" i="17"/>
  <c r="F297" i="17"/>
  <c r="E298" i="17"/>
  <c r="F298" i="17"/>
  <c r="E299" i="17"/>
  <c r="F299" i="17"/>
  <c r="E300" i="17"/>
  <c r="F300" i="17"/>
  <c r="E301" i="17"/>
  <c r="F301" i="17"/>
  <c r="E302" i="17"/>
  <c r="F302" i="17"/>
  <c r="E303" i="17"/>
  <c r="F303" i="17"/>
  <c r="E304" i="17"/>
  <c r="F304" i="17"/>
  <c r="E305" i="17"/>
  <c r="F305" i="17"/>
  <c r="E306" i="17"/>
  <c r="F306" i="17"/>
  <c r="E307" i="17"/>
  <c r="F307" i="17"/>
  <c r="E308" i="17"/>
  <c r="F308" i="17"/>
  <c r="E309" i="17"/>
  <c r="F309" i="17"/>
  <c r="E310" i="17"/>
  <c r="F310" i="17"/>
  <c r="E311" i="17"/>
  <c r="F311" i="17"/>
  <c r="E312" i="17"/>
  <c r="F312" i="17"/>
  <c r="E313" i="17"/>
  <c r="F313" i="17"/>
  <c r="E314" i="17"/>
  <c r="F314" i="17"/>
  <c r="E315" i="17"/>
  <c r="F315" i="17"/>
  <c r="E316" i="17"/>
  <c r="F316" i="17"/>
  <c r="E317" i="17"/>
  <c r="F317" i="17"/>
  <c r="E318" i="17"/>
  <c r="F318" i="17"/>
  <c r="E319" i="17"/>
  <c r="F319" i="17"/>
  <c r="E320" i="17"/>
  <c r="F320" i="17"/>
  <c r="E321" i="17"/>
  <c r="F321" i="17"/>
  <c r="E322" i="17"/>
  <c r="F322" i="17"/>
  <c r="E323" i="17"/>
  <c r="F323" i="17"/>
  <c r="E324" i="17"/>
  <c r="F324" i="17"/>
  <c r="E325" i="17"/>
  <c r="F325" i="17"/>
  <c r="E326" i="17"/>
  <c r="F326" i="17"/>
  <c r="E327" i="17"/>
  <c r="F327" i="17"/>
  <c r="E328" i="17"/>
  <c r="F328" i="17"/>
  <c r="E329" i="17"/>
  <c r="F329" i="17"/>
  <c r="E330" i="17"/>
  <c r="F330" i="17"/>
  <c r="E331" i="17"/>
  <c r="F331" i="17"/>
  <c r="E332" i="17"/>
  <c r="F332" i="17"/>
  <c r="E333" i="17"/>
  <c r="F333" i="17"/>
  <c r="E334" i="17"/>
  <c r="F334" i="17"/>
  <c r="E335" i="17"/>
  <c r="F335" i="17"/>
  <c r="E336" i="17"/>
  <c r="F336" i="17"/>
  <c r="E337" i="17"/>
  <c r="F337" i="17"/>
  <c r="E338" i="17"/>
  <c r="F338" i="17"/>
  <c r="E339" i="17"/>
  <c r="F339" i="17"/>
  <c r="E340" i="17"/>
  <c r="F340" i="17"/>
  <c r="E341" i="17"/>
  <c r="F341" i="17"/>
  <c r="E342" i="17"/>
  <c r="F342" i="17"/>
  <c r="F2" i="17"/>
  <c r="E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2" i="17"/>
  <c r="C4" i="15"/>
  <c r="D4" i="15"/>
  <c r="E4" i="15"/>
  <c r="C5" i="15"/>
  <c r="D5" i="15"/>
  <c r="E5" i="15"/>
  <c r="C6" i="15"/>
  <c r="D6" i="15"/>
  <c r="E6" i="15"/>
  <c r="C7" i="15"/>
  <c r="D7" i="15"/>
  <c r="E7" i="15"/>
  <c r="C8" i="15"/>
  <c r="D8" i="15"/>
  <c r="E8" i="15"/>
  <c r="C9" i="15"/>
  <c r="D9" i="15"/>
  <c r="E9" i="15"/>
  <c r="C10" i="15"/>
  <c r="D10" i="15"/>
  <c r="E10" i="15"/>
  <c r="C11" i="15"/>
  <c r="D11" i="15"/>
  <c r="E11" i="15"/>
  <c r="C12" i="15"/>
  <c r="D12" i="15"/>
  <c r="E12" i="15"/>
  <c r="C13" i="15"/>
  <c r="D13" i="15"/>
  <c r="E13" i="15"/>
  <c r="C14" i="15"/>
  <c r="D14" i="15"/>
  <c r="E14" i="15"/>
  <c r="C15" i="15"/>
  <c r="D15" i="15"/>
  <c r="E15" i="15"/>
  <c r="C16" i="15"/>
  <c r="D16" i="15"/>
  <c r="E16" i="15"/>
  <c r="C17" i="15"/>
  <c r="D17" i="15"/>
  <c r="E17" i="15"/>
  <c r="C18" i="15"/>
  <c r="D18" i="15"/>
  <c r="E18" i="15"/>
  <c r="C19" i="15"/>
  <c r="D19" i="15"/>
  <c r="E19" i="15"/>
  <c r="C20" i="15"/>
  <c r="D20" i="15"/>
  <c r="E20" i="15"/>
  <c r="C21" i="15"/>
  <c r="D21" i="15"/>
  <c r="E21" i="15"/>
  <c r="C22" i="15"/>
  <c r="D22" i="15"/>
  <c r="E22" i="15"/>
  <c r="C23" i="15"/>
  <c r="D23" i="15"/>
  <c r="E23" i="15"/>
  <c r="C24" i="15"/>
  <c r="D24" i="15"/>
  <c r="E24" i="15"/>
  <c r="C25" i="15"/>
  <c r="D25" i="15"/>
  <c r="E25" i="15"/>
  <c r="C26" i="15"/>
  <c r="D26" i="15"/>
  <c r="E26" i="15"/>
  <c r="C27" i="15"/>
  <c r="D27" i="15"/>
  <c r="E27" i="15"/>
  <c r="C28" i="15"/>
  <c r="D28" i="15"/>
  <c r="E28" i="15"/>
  <c r="C29" i="15"/>
  <c r="D29" i="15"/>
  <c r="E29" i="15"/>
  <c r="C30" i="15"/>
  <c r="D30" i="15"/>
  <c r="E30" i="15"/>
  <c r="C31" i="15"/>
  <c r="D31" i="15"/>
  <c r="E31" i="15"/>
  <c r="C32" i="15"/>
  <c r="D32" i="15"/>
  <c r="E32" i="15"/>
  <c r="C33" i="15"/>
  <c r="D33" i="15"/>
  <c r="E33" i="15"/>
  <c r="C34" i="15"/>
  <c r="D34" i="15"/>
  <c r="E34" i="15"/>
  <c r="C35" i="15"/>
  <c r="D35" i="15"/>
  <c r="E35" i="15"/>
  <c r="C36" i="15"/>
  <c r="D36" i="15"/>
  <c r="E36" i="15"/>
  <c r="C37" i="15"/>
  <c r="D37" i="15"/>
  <c r="E37" i="15"/>
  <c r="C38" i="15"/>
  <c r="D38" i="15"/>
  <c r="E38" i="15"/>
  <c r="C39" i="15"/>
  <c r="D39" i="15"/>
  <c r="E39" i="15"/>
  <c r="C40" i="15"/>
  <c r="D40" i="15"/>
  <c r="E40" i="15"/>
  <c r="C41" i="15"/>
  <c r="D41" i="15"/>
  <c r="E41" i="15"/>
  <c r="C42" i="15"/>
  <c r="D42" i="15"/>
  <c r="E42" i="15"/>
  <c r="C43" i="15"/>
  <c r="D43" i="15"/>
  <c r="E43" i="15"/>
  <c r="C44" i="15"/>
  <c r="D44" i="15"/>
  <c r="E44" i="15"/>
  <c r="C45" i="15"/>
  <c r="D45" i="15"/>
  <c r="E45" i="15"/>
  <c r="C46" i="15"/>
  <c r="D46" i="15"/>
  <c r="E46" i="15"/>
  <c r="C47" i="15"/>
  <c r="D47" i="15"/>
  <c r="E47" i="15"/>
  <c r="C48" i="15"/>
  <c r="D48" i="15"/>
  <c r="E48" i="15"/>
  <c r="C49" i="15"/>
  <c r="D49" i="15"/>
  <c r="E49" i="15"/>
  <c r="C50" i="15"/>
  <c r="D50" i="15"/>
  <c r="E50" i="15"/>
  <c r="C51" i="15"/>
  <c r="D51" i="15"/>
  <c r="E51" i="15"/>
  <c r="C52" i="15"/>
  <c r="D52" i="15"/>
  <c r="E52" i="15"/>
  <c r="C53" i="15"/>
  <c r="D53" i="15"/>
  <c r="E53" i="15"/>
  <c r="C54" i="15"/>
  <c r="D54" i="15"/>
  <c r="E54" i="15"/>
  <c r="C55" i="15"/>
  <c r="D55" i="15"/>
  <c r="E55" i="15"/>
  <c r="C56" i="15"/>
  <c r="D56" i="15"/>
  <c r="E56" i="15"/>
  <c r="C57" i="15"/>
  <c r="D57" i="15"/>
  <c r="E57" i="15"/>
  <c r="C58" i="15"/>
  <c r="D58" i="15"/>
  <c r="E58" i="15"/>
  <c r="C59" i="15"/>
  <c r="D59" i="15"/>
  <c r="E59" i="15"/>
  <c r="C60" i="15"/>
  <c r="D60" i="15"/>
  <c r="E60" i="15"/>
  <c r="C61" i="15"/>
  <c r="D61" i="15"/>
  <c r="E61" i="15"/>
  <c r="C62" i="15"/>
  <c r="D62" i="15"/>
  <c r="E62" i="15"/>
  <c r="C63" i="15"/>
  <c r="D63" i="15"/>
  <c r="E63" i="15"/>
  <c r="C64" i="15"/>
  <c r="D64" i="15"/>
  <c r="E64" i="15"/>
  <c r="C65" i="15"/>
  <c r="D65" i="15"/>
  <c r="E65" i="15"/>
  <c r="C66" i="15"/>
  <c r="D66" i="15"/>
  <c r="E66" i="15"/>
  <c r="C67" i="15"/>
  <c r="D67" i="15"/>
  <c r="E67" i="15"/>
  <c r="C68" i="15"/>
  <c r="D68" i="15"/>
  <c r="E68" i="15"/>
  <c r="C69" i="15"/>
  <c r="D69" i="15"/>
  <c r="E69" i="15"/>
  <c r="C70" i="15"/>
  <c r="D70" i="15"/>
  <c r="E70" i="15"/>
  <c r="C71" i="15"/>
  <c r="D71" i="15"/>
  <c r="E71" i="15"/>
  <c r="C72" i="15"/>
  <c r="D72" i="15"/>
  <c r="E72" i="15"/>
  <c r="C73" i="15"/>
  <c r="D73" i="15"/>
  <c r="E73" i="15"/>
  <c r="C74" i="15"/>
  <c r="D74" i="15"/>
  <c r="E74" i="15"/>
  <c r="C75" i="15"/>
  <c r="D75" i="15"/>
  <c r="E75" i="15"/>
  <c r="C76" i="15"/>
  <c r="D76" i="15"/>
  <c r="E76" i="15"/>
  <c r="C77" i="15"/>
  <c r="D77" i="15"/>
  <c r="E77" i="15"/>
  <c r="C78" i="15"/>
  <c r="D78" i="15"/>
  <c r="E78" i="15"/>
  <c r="C79" i="15"/>
  <c r="D79" i="15"/>
  <c r="E79" i="15"/>
  <c r="C80" i="15"/>
  <c r="D80" i="15"/>
  <c r="E80" i="15"/>
  <c r="C81" i="15"/>
  <c r="D81" i="15"/>
  <c r="E81" i="15"/>
  <c r="C82" i="15"/>
  <c r="D82" i="15"/>
  <c r="E82" i="15"/>
  <c r="C83" i="15"/>
  <c r="D83" i="15"/>
  <c r="E83" i="15"/>
  <c r="C84" i="15"/>
  <c r="D84" i="15"/>
  <c r="E84" i="15"/>
  <c r="C85" i="15"/>
  <c r="D85" i="15"/>
  <c r="E85" i="15"/>
  <c r="C86" i="15"/>
  <c r="D86" i="15"/>
  <c r="E86" i="15"/>
  <c r="C87" i="15"/>
  <c r="D87" i="15"/>
  <c r="E87" i="15"/>
  <c r="C88" i="15"/>
  <c r="D88" i="15"/>
  <c r="E88" i="15"/>
  <c r="C89" i="15"/>
  <c r="D89" i="15"/>
  <c r="E89" i="15"/>
  <c r="C90" i="15"/>
  <c r="D90" i="15"/>
  <c r="E90" i="15"/>
  <c r="C91" i="15"/>
  <c r="D91" i="15"/>
  <c r="E91" i="15"/>
  <c r="C92" i="15"/>
  <c r="D92" i="15"/>
  <c r="E92" i="15"/>
  <c r="C93" i="15"/>
  <c r="D93" i="15"/>
  <c r="E93" i="15"/>
  <c r="C94" i="15"/>
  <c r="D94" i="15"/>
  <c r="E94" i="15"/>
  <c r="C95" i="15"/>
  <c r="D95" i="15"/>
  <c r="E95" i="15"/>
  <c r="C96" i="15"/>
  <c r="D96" i="15"/>
  <c r="E96" i="15"/>
  <c r="C97" i="15"/>
  <c r="D97" i="15"/>
  <c r="E97" i="15"/>
  <c r="C98" i="15"/>
  <c r="D98" i="15"/>
  <c r="E98" i="15"/>
  <c r="C99" i="15"/>
  <c r="D99" i="15"/>
  <c r="E99" i="15"/>
  <c r="C100" i="15"/>
  <c r="D100" i="15"/>
  <c r="E100" i="15"/>
  <c r="C101" i="15"/>
  <c r="D101" i="15"/>
  <c r="E101" i="15"/>
  <c r="C102" i="15"/>
  <c r="D102" i="15"/>
  <c r="E102" i="15"/>
  <c r="C103" i="15"/>
  <c r="D103" i="15"/>
  <c r="E103" i="15"/>
  <c r="C104" i="15"/>
  <c r="D104" i="15"/>
  <c r="E104" i="15"/>
  <c r="C105" i="15"/>
  <c r="D105" i="15"/>
  <c r="E105" i="15"/>
  <c r="C106" i="15"/>
  <c r="D106" i="15"/>
  <c r="E106" i="15"/>
  <c r="C107" i="15"/>
  <c r="D107" i="15"/>
  <c r="E107" i="15"/>
  <c r="C108" i="15"/>
  <c r="D108" i="15"/>
  <c r="E108" i="15"/>
  <c r="C109" i="15"/>
  <c r="D109" i="15"/>
  <c r="E109" i="15"/>
  <c r="C110" i="15"/>
  <c r="D110" i="15"/>
  <c r="E110" i="15"/>
  <c r="C111" i="15"/>
  <c r="D111" i="15"/>
  <c r="E111" i="15"/>
  <c r="C112" i="15"/>
  <c r="D112" i="15"/>
  <c r="E112" i="15"/>
  <c r="C113" i="15"/>
  <c r="D113" i="15"/>
  <c r="E113" i="15"/>
  <c r="C114" i="15"/>
  <c r="D114" i="15"/>
  <c r="E114" i="15"/>
  <c r="C115" i="15"/>
  <c r="D115" i="15"/>
  <c r="E115" i="15"/>
  <c r="C116" i="15"/>
  <c r="D116" i="15"/>
  <c r="E116" i="15"/>
  <c r="C117" i="15"/>
  <c r="D117" i="15"/>
  <c r="E117" i="15"/>
  <c r="C118" i="15"/>
  <c r="D118" i="15"/>
  <c r="E118" i="15"/>
  <c r="C119" i="15"/>
  <c r="D119" i="15"/>
  <c r="E119" i="15"/>
  <c r="C120" i="15"/>
  <c r="D120" i="15"/>
  <c r="E120" i="15"/>
  <c r="C121" i="15"/>
  <c r="D121" i="15"/>
  <c r="E121" i="15"/>
  <c r="C122" i="15"/>
  <c r="D122" i="15"/>
  <c r="E122" i="15"/>
  <c r="C123" i="15"/>
  <c r="D123" i="15"/>
  <c r="E123" i="15"/>
  <c r="C124" i="15"/>
  <c r="D124" i="15"/>
  <c r="E124" i="15"/>
  <c r="C125" i="15"/>
  <c r="D125" i="15"/>
  <c r="E125" i="15"/>
  <c r="C126" i="15"/>
  <c r="D126" i="15"/>
  <c r="E126" i="15"/>
  <c r="C127" i="15"/>
  <c r="D127" i="15"/>
  <c r="E127" i="15"/>
  <c r="C128" i="15"/>
  <c r="D128" i="15"/>
  <c r="E128" i="15"/>
  <c r="C129" i="15"/>
  <c r="D129" i="15"/>
  <c r="E129" i="15"/>
  <c r="C130" i="15"/>
  <c r="D130" i="15"/>
  <c r="E130" i="15"/>
  <c r="C131" i="15"/>
  <c r="D131" i="15"/>
  <c r="E131" i="15"/>
  <c r="C132" i="15"/>
  <c r="D132" i="15"/>
  <c r="E132" i="15"/>
  <c r="C133" i="15"/>
  <c r="D133" i="15"/>
  <c r="E133" i="15"/>
  <c r="C134" i="15"/>
  <c r="D134" i="15"/>
  <c r="E134" i="15"/>
  <c r="C135" i="15"/>
  <c r="D135" i="15"/>
  <c r="E135" i="15"/>
  <c r="C136" i="15"/>
  <c r="D136" i="15"/>
  <c r="E136" i="15"/>
  <c r="C137" i="15"/>
  <c r="D137" i="15"/>
  <c r="E137" i="15"/>
  <c r="C138" i="15"/>
  <c r="D138" i="15"/>
  <c r="E138" i="15"/>
  <c r="C139" i="15"/>
  <c r="D139" i="15"/>
  <c r="E139" i="15"/>
  <c r="C140" i="15"/>
  <c r="D140" i="15"/>
  <c r="E140" i="15"/>
  <c r="C141" i="15"/>
  <c r="D141" i="15"/>
  <c r="E141" i="15"/>
  <c r="C142" i="15"/>
  <c r="D142" i="15"/>
  <c r="E142" i="15"/>
  <c r="C143" i="15"/>
  <c r="D143" i="15"/>
  <c r="E143" i="15"/>
  <c r="C144" i="15"/>
  <c r="D144" i="15"/>
  <c r="E144" i="15"/>
  <c r="C145" i="15"/>
  <c r="D145" i="15"/>
  <c r="E145" i="15"/>
  <c r="C146" i="15"/>
  <c r="D146" i="15"/>
  <c r="E146" i="15"/>
  <c r="C147" i="15"/>
  <c r="D147" i="15"/>
  <c r="E147" i="15"/>
  <c r="C148" i="15"/>
  <c r="D148" i="15"/>
  <c r="E148" i="15"/>
  <c r="C149" i="15"/>
  <c r="D149" i="15"/>
  <c r="E149" i="15"/>
  <c r="C150" i="15"/>
  <c r="D150" i="15"/>
  <c r="E150" i="15"/>
  <c r="C151" i="15"/>
  <c r="D151" i="15"/>
  <c r="E151" i="15"/>
  <c r="C152" i="15"/>
  <c r="D152" i="15"/>
  <c r="E152" i="15"/>
  <c r="C153" i="15"/>
  <c r="D153" i="15"/>
  <c r="E153" i="15"/>
  <c r="C154" i="15"/>
  <c r="D154" i="15"/>
  <c r="E154" i="15"/>
  <c r="C155" i="15"/>
  <c r="D155" i="15"/>
  <c r="E155" i="15"/>
  <c r="C156" i="15"/>
  <c r="D156" i="15"/>
  <c r="E156" i="15"/>
  <c r="C157" i="15"/>
  <c r="D157" i="15"/>
  <c r="E157" i="15"/>
  <c r="C158" i="15"/>
  <c r="D158" i="15"/>
  <c r="E158" i="15"/>
  <c r="C159" i="15"/>
  <c r="D159" i="15"/>
  <c r="E159" i="15"/>
  <c r="C160" i="15"/>
  <c r="D160" i="15"/>
  <c r="E160" i="15"/>
  <c r="C161" i="15"/>
  <c r="D161" i="15"/>
  <c r="E161" i="15"/>
  <c r="C162" i="15"/>
  <c r="D162" i="15"/>
  <c r="E162" i="15"/>
  <c r="C163" i="15"/>
  <c r="D163" i="15"/>
  <c r="E163" i="15"/>
  <c r="C164" i="15"/>
  <c r="D164" i="15"/>
  <c r="E164" i="15"/>
  <c r="C165" i="15"/>
  <c r="D165" i="15"/>
  <c r="E165" i="15"/>
  <c r="C166" i="15"/>
  <c r="D166" i="15"/>
  <c r="E166" i="15"/>
  <c r="C167" i="15"/>
  <c r="D167" i="15"/>
  <c r="E167" i="15"/>
  <c r="C168" i="15"/>
  <c r="D168" i="15"/>
  <c r="E168" i="15"/>
  <c r="C169" i="15"/>
  <c r="D169" i="15"/>
  <c r="E169" i="15"/>
  <c r="C170" i="15"/>
  <c r="D170" i="15"/>
  <c r="E170" i="15"/>
  <c r="C171" i="15"/>
  <c r="D171" i="15"/>
  <c r="E171" i="15"/>
  <c r="C172" i="15"/>
  <c r="D172" i="15"/>
  <c r="E172" i="15"/>
  <c r="C173" i="15"/>
  <c r="D173" i="15"/>
  <c r="E173" i="15"/>
  <c r="C174" i="15"/>
  <c r="D174" i="15"/>
  <c r="E174" i="15"/>
  <c r="C175" i="15"/>
  <c r="D175" i="15"/>
  <c r="E175" i="15"/>
  <c r="C176" i="15"/>
  <c r="D176" i="15"/>
  <c r="E176" i="15"/>
  <c r="C177" i="15"/>
  <c r="D177" i="15"/>
  <c r="E177" i="15"/>
  <c r="C178" i="15"/>
  <c r="D178" i="15"/>
  <c r="E178" i="15"/>
  <c r="C179" i="15"/>
  <c r="D179" i="15"/>
  <c r="E179" i="15"/>
  <c r="C180" i="15"/>
  <c r="D180" i="15"/>
  <c r="E180" i="15"/>
  <c r="C181" i="15"/>
  <c r="D181" i="15"/>
  <c r="E181" i="15"/>
  <c r="C182" i="15"/>
  <c r="D182" i="15"/>
  <c r="E182" i="15"/>
  <c r="C183" i="15"/>
  <c r="D183" i="15"/>
  <c r="E183" i="15"/>
  <c r="C184" i="15"/>
  <c r="D184" i="15"/>
  <c r="E184" i="15"/>
  <c r="C185" i="15"/>
  <c r="D185" i="15"/>
  <c r="E185" i="15"/>
  <c r="C186" i="15"/>
  <c r="D186" i="15"/>
  <c r="E186" i="15"/>
  <c r="C187" i="15"/>
  <c r="D187" i="15"/>
  <c r="E187" i="15"/>
  <c r="C188" i="15"/>
  <c r="D188" i="15"/>
  <c r="E188" i="15"/>
  <c r="C189" i="15"/>
  <c r="D189" i="15"/>
  <c r="E189" i="15"/>
  <c r="C190" i="15"/>
  <c r="D190" i="15"/>
  <c r="E190" i="15"/>
  <c r="C191" i="15"/>
  <c r="D191" i="15"/>
  <c r="E191" i="15"/>
  <c r="C192" i="15"/>
  <c r="D192" i="15"/>
  <c r="E192" i="15"/>
  <c r="C193" i="15"/>
  <c r="D193" i="15"/>
  <c r="E193" i="15"/>
  <c r="C194" i="15"/>
  <c r="D194" i="15"/>
  <c r="E194" i="15"/>
  <c r="C195" i="15"/>
  <c r="D195" i="15"/>
  <c r="E195" i="15"/>
  <c r="C196" i="15"/>
  <c r="D196" i="15"/>
  <c r="E196" i="15"/>
  <c r="C197" i="15"/>
  <c r="D197" i="15"/>
  <c r="E197" i="15"/>
  <c r="C198" i="15"/>
  <c r="D198" i="15"/>
  <c r="E198" i="15"/>
  <c r="C199" i="15"/>
  <c r="D199" i="15"/>
  <c r="E199" i="15"/>
  <c r="C200" i="15"/>
  <c r="D200" i="15"/>
  <c r="E200" i="15"/>
  <c r="C201" i="15"/>
  <c r="D201" i="15"/>
  <c r="E201" i="15"/>
  <c r="C202" i="15"/>
  <c r="D202" i="15"/>
  <c r="E202" i="15"/>
  <c r="C203" i="15"/>
  <c r="D203" i="15"/>
  <c r="E203" i="15"/>
  <c r="C204" i="15"/>
  <c r="D204" i="15"/>
  <c r="E204" i="15"/>
  <c r="C205" i="15"/>
  <c r="D205" i="15"/>
  <c r="E205" i="15"/>
  <c r="C206" i="15"/>
  <c r="D206" i="15"/>
  <c r="E206" i="15"/>
  <c r="C207" i="15"/>
  <c r="D207" i="15"/>
  <c r="E207" i="15"/>
  <c r="C208" i="15"/>
  <c r="D208" i="15"/>
  <c r="E208" i="15"/>
  <c r="C209" i="15"/>
  <c r="D209" i="15"/>
  <c r="E209" i="15"/>
  <c r="C210" i="15"/>
  <c r="D210" i="15"/>
  <c r="E210" i="15"/>
  <c r="C211" i="15"/>
  <c r="D211" i="15"/>
  <c r="E211" i="15"/>
  <c r="C212" i="15"/>
  <c r="D212" i="15"/>
  <c r="E212" i="15"/>
  <c r="C213" i="15"/>
  <c r="D213" i="15"/>
  <c r="E213" i="15"/>
  <c r="C214" i="15"/>
  <c r="D214" i="15"/>
  <c r="E214" i="15"/>
  <c r="C215" i="15"/>
  <c r="D215" i="15"/>
  <c r="E215" i="15"/>
  <c r="C216" i="15"/>
  <c r="D216" i="15"/>
  <c r="E216" i="15"/>
  <c r="C217" i="15"/>
  <c r="D217" i="15"/>
  <c r="E217" i="15"/>
  <c r="C218" i="15"/>
  <c r="D218" i="15"/>
  <c r="E218" i="15"/>
  <c r="C219" i="15"/>
  <c r="D219" i="15"/>
  <c r="E219" i="15"/>
  <c r="C220" i="15"/>
  <c r="D220" i="15"/>
  <c r="E220" i="15"/>
  <c r="C221" i="15"/>
  <c r="D221" i="15"/>
  <c r="E221" i="15"/>
  <c r="C222" i="15"/>
  <c r="D222" i="15"/>
  <c r="E222" i="15"/>
  <c r="C223" i="15"/>
  <c r="D223" i="15"/>
  <c r="E223" i="15"/>
  <c r="C224" i="15"/>
  <c r="D224" i="15"/>
  <c r="E224" i="15"/>
  <c r="C225" i="15"/>
  <c r="D225" i="15"/>
  <c r="E225" i="15"/>
  <c r="C226" i="15"/>
  <c r="D226" i="15"/>
  <c r="E226" i="15"/>
  <c r="C227" i="15"/>
  <c r="D227" i="15"/>
  <c r="E227" i="15"/>
  <c r="C228" i="15"/>
  <c r="D228" i="15"/>
  <c r="E228" i="15"/>
  <c r="C229" i="15"/>
  <c r="D229" i="15"/>
  <c r="E229" i="15"/>
  <c r="C230" i="15"/>
  <c r="D230" i="15"/>
  <c r="E230" i="15"/>
  <c r="C231" i="15"/>
  <c r="D231" i="15"/>
  <c r="E231" i="15"/>
  <c r="C232" i="15"/>
  <c r="D232" i="15"/>
  <c r="E232" i="15"/>
  <c r="C233" i="15"/>
  <c r="D233" i="15"/>
  <c r="E233" i="15"/>
  <c r="C234" i="15"/>
  <c r="D234" i="15"/>
  <c r="E234" i="15"/>
  <c r="C235" i="15"/>
  <c r="D235" i="15"/>
  <c r="E235" i="15"/>
  <c r="C236" i="15"/>
  <c r="D236" i="15"/>
  <c r="E236" i="15"/>
  <c r="C237" i="15"/>
  <c r="D237" i="15"/>
  <c r="E237" i="15"/>
  <c r="C238" i="15"/>
  <c r="D238" i="15"/>
  <c r="E238" i="15"/>
  <c r="C239" i="15"/>
  <c r="D239" i="15"/>
  <c r="E239" i="15"/>
  <c r="C240" i="15"/>
  <c r="D240" i="15"/>
  <c r="E240" i="15"/>
  <c r="C241" i="15"/>
  <c r="D241" i="15"/>
  <c r="E241" i="15"/>
  <c r="C242" i="15"/>
  <c r="D242" i="15"/>
  <c r="E242" i="15"/>
  <c r="C243" i="15"/>
  <c r="D243" i="15"/>
  <c r="E243" i="15"/>
  <c r="C244" i="15"/>
  <c r="D244" i="15"/>
  <c r="E244" i="15"/>
  <c r="C245" i="15"/>
  <c r="D245" i="15"/>
  <c r="E245" i="15"/>
  <c r="C246" i="15"/>
  <c r="D246" i="15"/>
  <c r="E246" i="15"/>
  <c r="C247" i="15"/>
  <c r="D247" i="15"/>
  <c r="E247" i="15"/>
  <c r="C248" i="15"/>
  <c r="D248" i="15"/>
  <c r="E248" i="15"/>
  <c r="C249" i="15"/>
  <c r="D249" i="15"/>
  <c r="E249" i="15"/>
  <c r="C250" i="15"/>
  <c r="D250" i="15"/>
  <c r="E250" i="15"/>
  <c r="C251" i="15"/>
  <c r="D251" i="15"/>
  <c r="E251" i="15"/>
  <c r="C252" i="15"/>
  <c r="D252" i="15"/>
  <c r="E252" i="15"/>
  <c r="C253" i="15"/>
  <c r="D253" i="15"/>
  <c r="E253" i="15"/>
  <c r="C254" i="15"/>
  <c r="D254" i="15"/>
  <c r="E254" i="15"/>
  <c r="C255" i="15"/>
  <c r="D255" i="15"/>
  <c r="E255" i="15"/>
  <c r="C256" i="15"/>
  <c r="D256" i="15"/>
  <c r="E256" i="15"/>
  <c r="C257" i="15"/>
  <c r="D257" i="15"/>
  <c r="E257" i="15"/>
  <c r="C258" i="15"/>
  <c r="D258" i="15"/>
  <c r="E258" i="15"/>
  <c r="C259" i="15"/>
  <c r="D259" i="15"/>
  <c r="E259" i="15"/>
  <c r="C260" i="15"/>
  <c r="D260" i="15"/>
  <c r="E260" i="15"/>
  <c r="C261" i="15"/>
  <c r="D261" i="15"/>
  <c r="E261" i="15"/>
  <c r="C262" i="15"/>
  <c r="D262" i="15"/>
  <c r="E262" i="15"/>
  <c r="C263" i="15"/>
  <c r="D263" i="15"/>
  <c r="E263" i="15"/>
  <c r="C264" i="15"/>
  <c r="D264" i="15"/>
  <c r="E264" i="15"/>
  <c r="C265" i="15"/>
  <c r="D265" i="15"/>
  <c r="E265" i="15"/>
  <c r="C266" i="15"/>
  <c r="D266" i="15"/>
  <c r="E266" i="15"/>
  <c r="C267" i="15"/>
  <c r="D267" i="15"/>
  <c r="E267" i="15"/>
  <c r="C268" i="15"/>
  <c r="D268" i="15"/>
  <c r="E268" i="15"/>
  <c r="C269" i="15"/>
  <c r="D269" i="15"/>
  <c r="E269" i="15"/>
  <c r="C270" i="15"/>
  <c r="D270" i="15"/>
  <c r="E270" i="15"/>
  <c r="C271" i="15"/>
  <c r="D271" i="15"/>
  <c r="E271" i="15"/>
  <c r="C272" i="15"/>
  <c r="D272" i="15"/>
  <c r="E272" i="15"/>
  <c r="C273" i="15"/>
  <c r="D273" i="15"/>
  <c r="E273" i="15"/>
  <c r="C274" i="15"/>
  <c r="D274" i="15"/>
  <c r="E274" i="15"/>
  <c r="C275" i="15"/>
  <c r="D275" i="15"/>
  <c r="E275" i="15"/>
  <c r="C276" i="15"/>
  <c r="D276" i="15"/>
  <c r="E276" i="15"/>
  <c r="C277" i="15"/>
  <c r="D277" i="15"/>
  <c r="E277" i="15"/>
  <c r="C278" i="15"/>
  <c r="D278" i="15"/>
  <c r="E278" i="15"/>
  <c r="C279" i="15"/>
  <c r="D279" i="15"/>
  <c r="E279" i="15"/>
  <c r="C280" i="15"/>
  <c r="D280" i="15"/>
  <c r="E280" i="15"/>
  <c r="C281" i="15"/>
  <c r="D281" i="15"/>
  <c r="E281" i="15"/>
  <c r="C282" i="15"/>
  <c r="D282" i="15"/>
  <c r="E282" i="15"/>
  <c r="C283" i="15"/>
  <c r="D283" i="15"/>
  <c r="E283" i="15"/>
  <c r="C284" i="15"/>
  <c r="D284" i="15"/>
  <c r="E284" i="15"/>
  <c r="C285" i="15"/>
  <c r="D285" i="15"/>
  <c r="E285" i="15"/>
  <c r="C286" i="15"/>
  <c r="D286" i="15"/>
  <c r="E286" i="15"/>
  <c r="C287" i="15"/>
  <c r="D287" i="15"/>
  <c r="E287" i="15"/>
  <c r="C288" i="15"/>
  <c r="D288" i="15"/>
  <c r="E288" i="15"/>
  <c r="C289" i="15"/>
  <c r="D289" i="15"/>
  <c r="E289" i="15"/>
  <c r="C290" i="15"/>
  <c r="D290" i="15"/>
  <c r="E290" i="15"/>
  <c r="C291" i="15"/>
  <c r="D291" i="15"/>
  <c r="E291" i="15"/>
  <c r="C292" i="15"/>
  <c r="D292" i="15"/>
  <c r="E292" i="15"/>
  <c r="C293" i="15"/>
  <c r="D293" i="15"/>
  <c r="E293" i="15"/>
  <c r="C294" i="15"/>
  <c r="D294" i="15"/>
  <c r="E294" i="15"/>
  <c r="C295" i="15"/>
  <c r="D295" i="15"/>
  <c r="E295" i="15"/>
  <c r="C296" i="15"/>
  <c r="D296" i="15"/>
  <c r="E296" i="15"/>
  <c r="C297" i="15"/>
  <c r="D297" i="15"/>
  <c r="E297" i="15"/>
  <c r="C298" i="15"/>
  <c r="D298" i="15"/>
  <c r="E298" i="15"/>
  <c r="C299" i="15"/>
  <c r="D299" i="15"/>
  <c r="E299" i="15"/>
  <c r="C300" i="15"/>
  <c r="D300" i="15"/>
  <c r="E300" i="15"/>
  <c r="C301" i="15"/>
  <c r="D301" i="15"/>
  <c r="E301" i="15"/>
  <c r="C302" i="15"/>
  <c r="D302" i="15"/>
  <c r="E302" i="15"/>
  <c r="C303" i="15"/>
  <c r="D303" i="15"/>
  <c r="E303" i="15"/>
  <c r="C304" i="15"/>
  <c r="D304" i="15"/>
  <c r="E304" i="15"/>
  <c r="C305" i="15"/>
  <c r="D305" i="15"/>
  <c r="E305" i="15"/>
  <c r="C306" i="15"/>
  <c r="D306" i="15"/>
  <c r="E306" i="15"/>
  <c r="C307" i="15"/>
  <c r="D307" i="15"/>
  <c r="E307" i="15"/>
  <c r="C308" i="15"/>
  <c r="D308" i="15"/>
  <c r="E308" i="15"/>
  <c r="C309" i="15"/>
  <c r="D309" i="15"/>
  <c r="E309" i="15"/>
  <c r="C310" i="15"/>
  <c r="D310" i="15"/>
  <c r="E310" i="15"/>
  <c r="C311" i="15"/>
  <c r="D311" i="15"/>
  <c r="E311" i="15"/>
  <c r="C312" i="15"/>
  <c r="D312" i="15"/>
  <c r="E312" i="15"/>
  <c r="C313" i="15"/>
  <c r="D313" i="15"/>
  <c r="E313" i="15"/>
  <c r="C314" i="15"/>
  <c r="D314" i="15"/>
  <c r="E314" i="15"/>
  <c r="C315" i="15"/>
  <c r="D315" i="15"/>
  <c r="E315" i="15"/>
  <c r="C316" i="15"/>
  <c r="D316" i="15"/>
  <c r="E316" i="15"/>
  <c r="C317" i="15"/>
  <c r="D317" i="15"/>
  <c r="E317" i="15"/>
  <c r="C318" i="15"/>
  <c r="D318" i="15"/>
  <c r="E318" i="15"/>
  <c r="C319" i="15"/>
  <c r="D319" i="15"/>
  <c r="E319" i="15"/>
  <c r="C320" i="15"/>
  <c r="D320" i="15"/>
  <c r="E320" i="15"/>
  <c r="C321" i="15"/>
  <c r="D321" i="15"/>
  <c r="E321" i="15"/>
  <c r="C322" i="15"/>
  <c r="D322" i="15"/>
  <c r="E322" i="15"/>
  <c r="C323" i="15"/>
  <c r="D323" i="15"/>
  <c r="E323" i="15"/>
  <c r="C324" i="15"/>
  <c r="D324" i="15"/>
  <c r="E324" i="15"/>
  <c r="C325" i="15"/>
  <c r="D325" i="15"/>
  <c r="E325" i="15"/>
  <c r="C326" i="15"/>
  <c r="D326" i="15"/>
  <c r="E326" i="15"/>
  <c r="C327" i="15"/>
  <c r="D327" i="15"/>
  <c r="E327" i="15"/>
  <c r="C328" i="15"/>
  <c r="D328" i="15"/>
  <c r="E328" i="15"/>
  <c r="C329" i="15"/>
  <c r="D329" i="15"/>
  <c r="E329" i="15"/>
  <c r="C330" i="15"/>
  <c r="D330" i="15"/>
  <c r="E330" i="15"/>
  <c r="C331" i="15"/>
  <c r="D331" i="15"/>
  <c r="E331" i="15"/>
  <c r="C332" i="15"/>
  <c r="D332" i="15"/>
  <c r="E332" i="15"/>
  <c r="C333" i="15"/>
  <c r="D333" i="15"/>
  <c r="E333" i="15"/>
  <c r="C334" i="15"/>
  <c r="D334" i="15"/>
  <c r="E334" i="15"/>
  <c r="C335" i="15"/>
  <c r="D335" i="15"/>
  <c r="E335" i="15"/>
  <c r="C336" i="15"/>
  <c r="D336" i="15"/>
  <c r="E336" i="15"/>
  <c r="C337" i="15"/>
  <c r="D337" i="15"/>
  <c r="E337" i="15"/>
  <c r="C338" i="15"/>
  <c r="D338" i="15"/>
  <c r="E338" i="15"/>
  <c r="C339" i="15"/>
  <c r="D339" i="15"/>
  <c r="E339" i="15"/>
  <c r="C340" i="15"/>
  <c r="D340" i="15"/>
  <c r="E340" i="15"/>
  <c r="C341" i="15"/>
  <c r="D341" i="15"/>
  <c r="E341" i="15"/>
  <c r="C342" i="15"/>
  <c r="D342" i="15"/>
  <c r="E342" i="15"/>
  <c r="C343" i="15"/>
  <c r="D343" i="15"/>
  <c r="E343" i="15"/>
  <c r="C344" i="15"/>
  <c r="D344" i="15"/>
  <c r="E344" i="15"/>
  <c r="C345" i="15"/>
  <c r="D345" i="15"/>
  <c r="E345" i="15"/>
  <c r="C346" i="15"/>
  <c r="D346" i="15"/>
  <c r="E346" i="15"/>
  <c r="C347" i="15"/>
  <c r="D347" i="15"/>
  <c r="E347" i="15"/>
  <c r="C348" i="15"/>
  <c r="D348" i="15"/>
  <c r="E348" i="15"/>
  <c r="C349" i="15"/>
  <c r="D349" i="15"/>
  <c r="E349" i="15"/>
  <c r="C350" i="15"/>
  <c r="D350" i="15"/>
  <c r="E350" i="15"/>
  <c r="C351" i="15"/>
  <c r="D351" i="15"/>
  <c r="E351" i="15"/>
  <c r="C352" i="15"/>
  <c r="D352" i="15"/>
  <c r="E352" i="15"/>
  <c r="C353" i="15"/>
  <c r="D353" i="15"/>
  <c r="E353" i="15"/>
  <c r="C354" i="15"/>
  <c r="D354" i="15"/>
  <c r="E354" i="15"/>
  <c r="C355" i="15"/>
  <c r="D355" i="15"/>
  <c r="E355" i="15"/>
  <c r="C356" i="15"/>
  <c r="D356" i="15"/>
  <c r="E356" i="15"/>
  <c r="C357" i="15"/>
  <c r="D357" i="15"/>
  <c r="E357" i="15"/>
  <c r="C358" i="15"/>
  <c r="D358" i="15"/>
  <c r="E358" i="15"/>
  <c r="C359" i="15"/>
  <c r="D359" i="15"/>
  <c r="E359" i="15"/>
  <c r="C360" i="15"/>
  <c r="D360" i="15"/>
  <c r="E360" i="15"/>
  <c r="C361" i="15"/>
  <c r="D361" i="15"/>
  <c r="E361" i="15"/>
  <c r="C362" i="15"/>
  <c r="D362" i="15"/>
  <c r="E362" i="15"/>
  <c r="C363" i="15"/>
  <c r="D363" i="15"/>
  <c r="E363" i="15"/>
  <c r="C364" i="15"/>
  <c r="D364" i="15"/>
  <c r="E364" i="15"/>
  <c r="C365" i="15"/>
  <c r="D365" i="15"/>
  <c r="E365" i="15"/>
  <c r="C366" i="15"/>
  <c r="D366" i="15"/>
  <c r="E366" i="15"/>
  <c r="C367" i="15"/>
  <c r="D367" i="15"/>
  <c r="E367" i="15"/>
  <c r="C368" i="15"/>
  <c r="D368" i="15"/>
  <c r="E368" i="15"/>
  <c r="C369" i="15"/>
  <c r="D369" i="15"/>
  <c r="E369" i="15"/>
  <c r="C370" i="15"/>
  <c r="D370" i="15"/>
  <c r="E370" i="15"/>
  <c r="C371" i="15"/>
  <c r="D371" i="15"/>
  <c r="E371" i="15"/>
  <c r="C372" i="15"/>
  <c r="D372" i="15"/>
  <c r="E372" i="15"/>
  <c r="C373" i="15"/>
  <c r="D373" i="15"/>
  <c r="E373" i="15"/>
  <c r="C374" i="15"/>
  <c r="D374" i="15"/>
  <c r="E374" i="15"/>
  <c r="C375" i="15"/>
  <c r="D375" i="15"/>
  <c r="E375" i="15"/>
  <c r="C376" i="15"/>
  <c r="D376" i="15"/>
  <c r="E376" i="15"/>
  <c r="C377" i="15"/>
  <c r="D377" i="15"/>
  <c r="E377" i="15"/>
  <c r="C378" i="15"/>
  <c r="D378" i="15"/>
  <c r="E378" i="15"/>
  <c r="C379" i="15"/>
  <c r="D379" i="15"/>
  <c r="E379" i="15"/>
  <c r="C380" i="15"/>
  <c r="D380" i="15"/>
  <c r="E380" i="15"/>
  <c r="C381" i="15"/>
  <c r="D381" i="15"/>
  <c r="E381" i="15"/>
  <c r="C382" i="15"/>
  <c r="D382" i="15"/>
  <c r="E382" i="15"/>
  <c r="C383" i="15"/>
  <c r="D383" i="15"/>
  <c r="E383" i="15"/>
  <c r="C384" i="15"/>
  <c r="D384" i="15"/>
  <c r="E384" i="15"/>
  <c r="C385" i="15"/>
  <c r="D385" i="15"/>
  <c r="E385" i="15"/>
  <c r="C386" i="15"/>
  <c r="D386" i="15"/>
  <c r="E386" i="15"/>
  <c r="C387" i="15"/>
  <c r="D387" i="15"/>
  <c r="E387" i="15"/>
  <c r="C388" i="15"/>
  <c r="D388" i="15"/>
  <c r="E388" i="15"/>
  <c r="C389" i="15"/>
  <c r="D389" i="15"/>
  <c r="E389" i="15"/>
  <c r="C390" i="15"/>
  <c r="D390" i="15"/>
  <c r="E390" i="15"/>
  <c r="C391" i="15"/>
  <c r="D391" i="15"/>
  <c r="E391" i="15"/>
  <c r="C392" i="15"/>
  <c r="D392" i="15"/>
  <c r="E392" i="15"/>
  <c r="C393" i="15"/>
  <c r="D393" i="15"/>
  <c r="E393" i="15"/>
  <c r="C394" i="15"/>
  <c r="D394" i="15"/>
  <c r="E394" i="15"/>
  <c r="C395" i="15"/>
  <c r="D395" i="15"/>
  <c r="E395" i="15"/>
  <c r="C396" i="15"/>
  <c r="D396" i="15"/>
  <c r="E396" i="15"/>
  <c r="C397" i="15"/>
  <c r="D397" i="15"/>
  <c r="E397" i="15"/>
  <c r="C398" i="15"/>
  <c r="D398" i="15"/>
  <c r="E398" i="15"/>
  <c r="C399" i="15"/>
  <c r="D399" i="15"/>
  <c r="E399" i="15"/>
  <c r="C400" i="15"/>
  <c r="D400" i="15"/>
  <c r="E400" i="15"/>
  <c r="C401" i="15"/>
  <c r="D401" i="15"/>
  <c r="E401" i="15"/>
  <c r="C402" i="15"/>
  <c r="D402" i="15"/>
  <c r="E402" i="15"/>
  <c r="C403" i="15"/>
  <c r="D403" i="15"/>
  <c r="E403" i="15"/>
  <c r="C404" i="15"/>
  <c r="D404" i="15"/>
  <c r="E404" i="15"/>
  <c r="C405" i="15"/>
  <c r="D405" i="15"/>
  <c r="E405" i="15"/>
  <c r="C406" i="15"/>
  <c r="D406" i="15"/>
  <c r="E406" i="15"/>
  <c r="C407" i="15"/>
  <c r="D407" i="15"/>
  <c r="E407" i="15"/>
  <c r="C408" i="15"/>
  <c r="D408" i="15"/>
  <c r="E408" i="15"/>
  <c r="C409" i="15"/>
  <c r="D409" i="15"/>
  <c r="E409" i="15"/>
  <c r="C410" i="15"/>
  <c r="D410" i="15"/>
  <c r="E410" i="15"/>
  <c r="C411" i="15"/>
  <c r="D411" i="15"/>
  <c r="E411" i="15"/>
  <c r="C412" i="15"/>
  <c r="D412" i="15"/>
  <c r="E412" i="15"/>
  <c r="C413" i="15"/>
  <c r="D413" i="15"/>
  <c r="E413" i="15"/>
  <c r="C414" i="15"/>
  <c r="D414" i="15"/>
  <c r="E414" i="15"/>
  <c r="C415" i="15"/>
  <c r="D415" i="15"/>
  <c r="E415" i="15"/>
  <c r="C416" i="15"/>
  <c r="D416" i="15"/>
  <c r="E416" i="15"/>
  <c r="C417" i="15"/>
  <c r="D417" i="15"/>
  <c r="E417" i="15"/>
  <c r="C418" i="15"/>
  <c r="D418" i="15"/>
  <c r="E418" i="15"/>
  <c r="C419" i="15"/>
  <c r="D419" i="15"/>
  <c r="E419" i="15"/>
  <c r="C420" i="15"/>
  <c r="D420" i="15"/>
  <c r="E420" i="15"/>
  <c r="C421" i="15"/>
  <c r="D421" i="15"/>
  <c r="E421" i="15"/>
  <c r="C422" i="15"/>
  <c r="D422" i="15"/>
  <c r="E422" i="15"/>
  <c r="C423" i="15"/>
  <c r="D423" i="15"/>
  <c r="E423" i="15"/>
  <c r="C424" i="15"/>
  <c r="D424" i="15"/>
  <c r="E424" i="15"/>
  <c r="C425" i="15"/>
  <c r="D425" i="15"/>
  <c r="E425" i="15"/>
  <c r="C426" i="15"/>
  <c r="D426" i="15"/>
  <c r="E426" i="15"/>
  <c r="C427" i="15"/>
  <c r="D427" i="15"/>
  <c r="E427" i="15"/>
  <c r="C428" i="15"/>
  <c r="D428" i="15"/>
  <c r="E428" i="15"/>
  <c r="C429" i="15"/>
  <c r="D429" i="15"/>
  <c r="E429" i="15"/>
  <c r="C430" i="15"/>
  <c r="D430" i="15"/>
  <c r="E430" i="15"/>
  <c r="C431" i="15"/>
  <c r="D431" i="15"/>
  <c r="E431" i="15"/>
  <c r="C432" i="15"/>
  <c r="D432" i="15"/>
  <c r="E432" i="15"/>
  <c r="C433" i="15"/>
  <c r="D433" i="15"/>
  <c r="E433" i="15"/>
  <c r="C434" i="15"/>
  <c r="D434" i="15"/>
  <c r="E434" i="15"/>
  <c r="C435" i="15"/>
  <c r="D435" i="15"/>
  <c r="E435" i="15"/>
  <c r="C436" i="15"/>
  <c r="D436" i="15"/>
  <c r="E436" i="15"/>
  <c r="C437" i="15"/>
  <c r="D437" i="15"/>
  <c r="E437" i="15"/>
  <c r="C438" i="15"/>
  <c r="D438" i="15"/>
  <c r="E438" i="15"/>
  <c r="C439" i="15"/>
  <c r="D439" i="15"/>
  <c r="E439" i="15"/>
  <c r="C440" i="15"/>
  <c r="D440" i="15"/>
  <c r="E440" i="15"/>
  <c r="C441" i="15"/>
  <c r="D441" i="15"/>
  <c r="E441" i="15"/>
  <c r="C442" i="15"/>
  <c r="D442" i="15"/>
  <c r="E442" i="15"/>
  <c r="C443" i="15"/>
  <c r="D443" i="15"/>
  <c r="E443" i="15"/>
  <c r="C444" i="15"/>
  <c r="D444" i="15"/>
  <c r="E444" i="15"/>
  <c r="C445" i="15"/>
  <c r="D445" i="15"/>
  <c r="E445" i="15"/>
  <c r="C446" i="15"/>
  <c r="D446" i="15"/>
  <c r="E446" i="15"/>
  <c r="C447" i="15"/>
  <c r="D447" i="15"/>
  <c r="E447" i="15"/>
  <c r="C448" i="15"/>
  <c r="D448" i="15"/>
  <c r="E448" i="15"/>
  <c r="C449" i="15"/>
  <c r="D449" i="15"/>
  <c r="E449" i="15"/>
  <c r="C450" i="15"/>
  <c r="D450" i="15"/>
  <c r="E450" i="15"/>
  <c r="C451" i="15"/>
  <c r="D451" i="15"/>
  <c r="E451" i="15"/>
  <c r="C452" i="15"/>
  <c r="D452" i="15"/>
  <c r="E452" i="15"/>
  <c r="C453" i="15"/>
  <c r="D453" i="15"/>
  <c r="E453" i="15"/>
  <c r="C454" i="15"/>
  <c r="D454" i="15"/>
  <c r="E454" i="15"/>
  <c r="C455" i="15"/>
  <c r="D455" i="15"/>
  <c r="E455" i="15"/>
  <c r="C456" i="15"/>
  <c r="D456" i="15"/>
  <c r="E456" i="15"/>
  <c r="C457" i="15"/>
  <c r="D457" i="15"/>
  <c r="E457" i="15"/>
  <c r="C458" i="15"/>
  <c r="D458" i="15"/>
  <c r="E458" i="15"/>
  <c r="C459" i="15"/>
  <c r="D459" i="15"/>
  <c r="E459" i="15"/>
  <c r="C460" i="15"/>
  <c r="D460" i="15"/>
  <c r="E460" i="15"/>
  <c r="C461" i="15"/>
  <c r="D461" i="15"/>
  <c r="E461" i="15"/>
  <c r="C462" i="15"/>
  <c r="D462" i="15"/>
  <c r="E462" i="15"/>
  <c r="C463" i="15"/>
  <c r="D463" i="15"/>
  <c r="E463" i="15"/>
  <c r="C464" i="15"/>
  <c r="D464" i="15"/>
  <c r="E464" i="15"/>
  <c r="C465" i="15"/>
  <c r="D465" i="15"/>
  <c r="E465" i="15"/>
  <c r="C466" i="15"/>
  <c r="D466" i="15"/>
  <c r="E466" i="15"/>
  <c r="C467" i="15"/>
  <c r="D467" i="15"/>
  <c r="E467" i="15"/>
  <c r="C468" i="15"/>
  <c r="D468" i="15"/>
  <c r="E468" i="15"/>
  <c r="C469" i="15"/>
  <c r="D469" i="15"/>
  <c r="E469" i="15"/>
  <c r="C470" i="15"/>
  <c r="D470" i="15"/>
  <c r="E470" i="15"/>
  <c r="C471" i="15"/>
  <c r="D471" i="15"/>
  <c r="E471" i="15"/>
  <c r="C472" i="15"/>
  <c r="D472" i="15"/>
  <c r="E472" i="15"/>
  <c r="C473" i="15"/>
  <c r="D473" i="15"/>
  <c r="E473" i="15"/>
  <c r="C474" i="15"/>
  <c r="D474" i="15"/>
  <c r="E474" i="15"/>
  <c r="C475" i="15"/>
  <c r="D475" i="15"/>
  <c r="E475" i="15"/>
  <c r="C476" i="15"/>
  <c r="D476" i="15"/>
  <c r="E476" i="15"/>
  <c r="C477" i="15"/>
  <c r="D477" i="15"/>
  <c r="E477" i="15"/>
  <c r="C478" i="15"/>
  <c r="D478" i="15"/>
  <c r="E478" i="15"/>
  <c r="C479" i="15"/>
  <c r="D479" i="15"/>
  <c r="E479" i="15"/>
  <c r="C480" i="15"/>
  <c r="D480" i="15"/>
  <c r="E480" i="15"/>
  <c r="C481" i="15"/>
  <c r="D481" i="15"/>
  <c r="E481" i="15"/>
  <c r="C482" i="15"/>
  <c r="D482" i="15"/>
  <c r="E482" i="15"/>
  <c r="C483" i="15"/>
  <c r="D483" i="15"/>
  <c r="E483" i="15"/>
  <c r="C484" i="15"/>
  <c r="D484" i="15"/>
  <c r="E484" i="15"/>
  <c r="C485" i="15"/>
  <c r="D485" i="15"/>
  <c r="E485" i="15"/>
  <c r="C486" i="15"/>
  <c r="D486" i="15"/>
  <c r="E486" i="15"/>
  <c r="C487" i="15"/>
  <c r="D487" i="15"/>
  <c r="E487" i="15"/>
  <c r="C488" i="15"/>
  <c r="D488" i="15"/>
  <c r="E488" i="15"/>
  <c r="C489" i="15"/>
  <c r="D489" i="15"/>
  <c r="E489" i="15"/>
  <c r="C490" i="15"/>
  <c r="D490" i="15"/>
  <c r="E490" i="15"/>
  <c r="C491" i="15"/>
  <c r="D491" i="15"/>
  <c r="E491" i="15"/>
  <c r="C492" i="15"/>
  <c r="D492" i="15"/>
  <c r="E492" i="15"/>
  <c r="C493" i="15"/>
  <c r="D493" i="15"/>
  <c r="E493" i="15"/>
  <c r="C494" i="15"/>
  <c r="D494" i="15"/>
  <c r="E494" i="15"/>
  <c r="C495" i="15"/>
  <c r="D495" i="15"/>
  <c r="E495" i="15"/>
  <c r="C496" i="15"/>
  <c r="D496" i="15"/>
  <c r="E496" i="15"/>
  <c r="C497" i="15"/>
  <c r="D497" i="15"/>
  <c r="E497" i="15"/>
  <c r="C498" i="15"/>
  <c r="D498" i="15"/>
  <c r="E498" i="15"/>
  <c r="C499" i="15"/>
  <c r="D499" i="15"/>
  <c r="E499" i="15"/>
  <c r="C500" i="15"/>
  <c r="D500" i="15"/>
  <c r="E500" i="15"/>
  <c r="C501" i="15"/>
  <c r="D501" i="15"/>
  <c r="E501" i="15"/>
  <c r="C502" i="15"/>
  <c r="D502" i="15"/>
  <c r="E502" i="15"/>
  <c r="C503" i="15"/>
  <c r="D503" i="15"/>
  <c r="E503" i="15"/>
  <c r="C504" i="15"/>
  <c r="D504" i="15"/>
  <c r="E504" i="15"/>
  <c r="C505" i="15"/>
  <c r="D505" i="15"/>
  <c r="E505" i="15"/>
  <c r="C506" i="15"/>
  <c r="D506" i="15"/>
  <c r="E506" i="15"/>
  <c r="C507" i="15"/>
  <c r="D507" i="15"/>
  <c r="E507" i="15"/>
  <c r="C508" i="15"/>
  <c r="D508" i="15"/>
  <c r="E508" i="15"/>
  <c r="C509" i="15"/>
  <c r="D509" i="15"/>
  <c r="E509" i="15"/>
  <c r="C510" i="15"/>
  <c r="D510" i="15"/>
  <c r="E510" i="15"/>
  <c r="C511" i="15"/>
  <c r="D511" i="15"/>
  <c r="E511" i="15"/>
  <c r="C512" i="15"/>
  <c r="D512" i="15"/>
  <c r="E512" i="15"/>
  <c r="C513" i="15"/>
  <c r="D513" i="15"/>
  <c r="E513" i="15"/>
  <c r="C514" i="15"/>
  <c r="D514" i="15"/>
  <c r="E514" i="15"/>
  <c r="C515" i="15"/>
  <c r="D515" i="15"/>
  <c r="E515" i="15"/>
  <c r="C516" i="15"/>
  <c r="D516" i="15"/>
  <c r="E516" i="15"/>
  <c r="C517" i="15"/>
  <c r="D517" i="15"/>
  <c r="E517" i="15"/>
  <c r="C518" i="15"/>
  <c r="D518" i="15"/>
  <c r="E518" i="15"/>
  <c r="C519" i="15"/>
  <c r="D519" i="15"/>
  <c r="E519" i="15"/>
  <c r="C520" i="15"/>
  <c r="D520" i="15"/>
  <c r="E520" i="15"/>
  <c r="C521" i="15"/>
  <c r="D521" i="15"/>
  <c r="E521" i="15"/>
  <c r="C522" i="15"/>
  <c r="D522" i="15"/>
  <c r="E522" i="15"/>
  <c r="C523" i="15"/>
  <c r="D523" i="15"/>
  <c r="E523" i="15"/>
  <c r="C524" i="15"/>
  <c r="D524" i="15"/>
  <c r="E524" i="15"/>
  <c r="C525" i="15"/>
  <c r="D525" i="15"/>
  <c r="E525" i="15"/>
  <c r="C526" i="15"/>
  <c r="D526" i="15"/>
  <c r="E526" i="15"/>
  <c r="C527" i="15"/>
  <c r="D527" i="15"/>
  <c r="E527" i="15"/>
  <c r="C528" i="15"/>
  <c r="D528" i="15"/>
  <c r="E528" i="15"/>
  <c r="C529" i="15"/>
  <c r="D529" i="15"/>
  <c r="E529" i="15"/>
  <c r="C530" i="15"/>
  <c r="D530" i="15"/>
  <c r="E530" i="15"/>
  <c r="C531" i="15"/>
  <c r="D531" i="15"/>
  <c r="E531" i="15"/>
  <c r="C532" i="15"/>
  <c r="D532" i="15"/>
  <c r="E532" i="15"/>
  <c r="C533" i="15"/>
  <c r="D533" i="15"/>
  <c r="E533" i="15"/>
  <c r="C534" i="15"/>
  <c r="D534" i="15"/>
  <c r="E534" i="15"/>
  <c r="C535" i="15"/>
  <c r="D535" i="15"/>
  <c r="E535" i="15"/>
  <c r="C536" i="15"/>
  <c r="D536" i="15"/>
  <c r="E536" i="15"/>
  <c r="C537" i="15"/>
  <c r="D537" i="15"/>
  <c r="E537" i="15"/>
  <c r="C538" i="15"/>
  <c r="D538" i="15"/>
  <c r="E538" i="15"/>
  <c r="C539" i="15"/>
  <c r="D539" i="15"/>
  <c r="E539" i="15"/>
  <c r="C540" i="15"/>
  <c r="D540" i="15"/>
  <c r="E540" i="15"/>
  <c r="C541" i="15"/>
  <c r="D541" i="15"/>
  <c r="E541" i="15"/>
  <c r="C542" i="15"/>
  <c r="D542" i="15"/>
  <c r="E542" i="15"/>
  <c r="C543" i="15"/>
  <c r="D543" i="15"/>
  <c r="E543" i="15"/>
  <c r="C544" i="15"/>
  <c r="D544" i="15"/>
  <c r="E544" i="15"/>
  <c r="C545" i="15"/>
  <c r="D545" i="15"/>
  <c r="E545" i="15"/>
  <c r="C546" i="15"/>
  <c r="D546" i="15"/>
  <c r="E546" i="15"/>
  <c r="C547" i="15"/>
  <c r="D547" i="15"/>
  <c r="E547" i="15"/>
  <c r="C548" i="15"/>
  <c r="D548" i="15"/>
  <c r="E548" i="15"/>
  <c r="C549" i="15"/>
  <c r="D549" i="15"/>
  <c r="E549" i="15"/>
  <c r="C550" i="15"/>
  <c r="D550" i="15"/>
  <c r="E550" i="15"/>
  <c r="C551" i="15"/>
  <c r="D551" i="15"/>
  <c r="E551" i="15"/>
  <c r="C552" i="15"/>
  <c r="D552" i="15"/>
  <c r="E552" i="15"/>
  <c r="C553" i="15"/>
  <c r="D553" i="15"/>
  <c r="E553" i="15"/>
  <c r="C554" i="15"/>
  <c r="D554" i="15"/>
  <c r="E554" i="15"/>
  <c r="C555" i="15"/>
  <c r="D555" i="15"/>
  <c r="E555" i="15"/>
  <c r="C556" i="15"/>
  <c r="D556" i="15"/>
  <c r="E556" i="15"/>
  <c r="C557" i="15"/>
  <c r="D557" i="15"/>
  <c r="E557" i="15"/>
  <c r="C558" i="15"/>
  <c r="D558" i="15"/>
  <c r="E558" i="15"/>
  <c r="C559" i="15"/>
  <c r="D559" i="15"/>
  <c r="E559" i="15"/>
  <c r="C560" i="15"/>
  <c r="D560" i="15"/>
  <c r="E560" i="15"/>
  <c r="C561" i="15"/>
  <c r="D561" i="15"/>
  <c r="E561" i="15"/>
  <c r="C562" i="15"/>
  <c r="D562" i="15"/>
  <c r="E562" i="15"/>
  <c r="C563" i="15"/>
  <c r="D563" i="15"/>
  <c r="E563" i="15"/>
  <c r="C564" i="15"/>
  <c r="D564" i="15"/>
  <c r="E564" i="15"/>
  <c r="C565" i="15"/>
  <c r="D565" i="15"/>
  <c r="E565" i="15"/>
  <c r="C566" i="15"/>
  <c r="D566" i="15"/>
  <c r="E566" i="15"/>
  <c r="C567" i="15"/>
  <c r="D567" i="15"/>
  <c r="E567" i="15"/>
  <c r="C568" i="15"/>
  <c r="D568" i="15"/>
  <c r="E568" i="15"/>
  <c r="C569" i="15"/>
  <c r="D569" i="15"/>
  <c r="E569" i="15"/>
  <c r="C570" i="15"/>
  <c r="D570" i="15"/>
  <c r="E570" i="15"/>
  <c r="C571" i="15"/>
  <c r="D571" i="15"/>
  <c r="E571" i="15"/>
  <c r="C572" i="15"/>
  <c r="D572" i="15"/>
  <c r="E572" i="15"/>
  <c r="C573" i="15"/>
  <c r="D573" i="15"/>
  <c r="E573" i="15"/>
  <c r="C574" i="15"/>
  <c r="D574" i="15"/>
  <c r="E574" i="15"/>
  <c r="C575" i="15"/>
  <c r="D575" i="15"/>
  <c r="E575" i="15"/>
  <c r="C576" i="15"/>
  <c r="D576" i="15"/>
  <c r="E576" i="15"/>
  <c r="C577" i="15"/>
  <c r="D577" i="15"/>
  <c r="E577" i="15"/>
  <c r="C578" i="15"/>
  <c r="D578" i="15"/>
  <c r="E578" i="15"/>
  <c r="C579" i="15"/>
  <c r="D579" i="15"/>
  <c r="E579" i="15"/>
  <c r="C580" i="15"/>
  <c r="D580" i="15"/>
  <c r="E580" i="15"/>
  <c r="C581" i="15"/>
  <c r="D581" i="15"/>
  <c r="E581" i="15"/>
  <c r="C582" i="15"/>
  <c r="D582" i="15"/>
  <c r="E582" i="15"/>
  <c r="C583" i="15"/>
  <c r="D583" i="15"/>
  <c r="E583" i="15"/>
  <c r="C584" i="15"/>
  <c r="D584" i="15"/>
  <c r="E584" i="15"/>
  <c r="C585" i="15"/>
  <c r="D585" i="15"/>
  <c r="E585" i="15"/>
  <c r="C586" i="15"/>
  <c r="D586" i="15"/>
  <c r="E586" i="15"/>
  <c r="C587" i="15"/>
  <c r="D587" i="15"/>
  <c r="E587" i="15"/>
  <c r="C588" i="15"/>
  <c r="D588" i="15"/>
  <c r="E588" i="15"/>
  <c r="C589" i="15"/>
  <c r="D589" i="15"/>
  <c r="E589" i="15"/>
  <c r="C590" i="15"/>
  <c r="D590" i="15"/>
  <c r="E590" i="15"/>
  <c r="C591" i="15"/>
  <c r="D591" i="15"/>
  <c r="E591" i="15"/>
  <c r="C592" i="15"/>
  <c r="D592" i="15"/>
  <c r="E592" i="15"/>
  <c r="C593" i="15"/>
  <c r="D593" i="15"/>
  <c r="E593" i="15"/>
  <c r="C594" i="15"/>
  <c r="D594" i="15"/>
  <c r="E594" i="15"/>
  <c r="C595" i="15"/>
  <c r="D595" i="15"/>
  <c r="E595" i="15"/>
  <c r="C596" i="15"/>
  <c r="D596" i="15"/>
  <c r="E596" i="15"/>
  <c r="C597" i="15"/>
  <c r="D597" i="15"/>
  <c r="E597" i="15"/>
  <c r="C598" i="15"/>
  <c r="D598" i="15"/>
  <c r="E598" i="15"/>
  <c r="C599" i="15"/>
  <c r="D599" i="15"/>
  <c r="E599" i="15"/>
  <c r="C600" i="15"/>
  <c r="D600" i="15"/>
  <c r="E600" i="15"/>
  <c r="C601" i="15"/>
  <c r="D601" i="15"/>
  <c r="E601" i="15"/>
  <c r="C602" i="15"/>
  <c r="D602" i="15"/>
  <c r="E602" i="15"/>
  <c r="C603" i="15"/>
  <c r="D603" i="15"/>
  <c r="E603" i="15"/>
  <c r="C604" i="15"/>
  <c r="D604" i="15"/>
  <c r="E604" i="15"/>
  <c r="C605" i="15"/>
  <c r="D605" i="15"/>
  <c r="E605" i="15"/>
  <c r="C606" i="15"/>
  <c r="D606" i="15"/>
  <c r="E606" i="15"/>
  <c r="C607" i="15"/>
  <c r="D607" i="15"/>
  <c r="E607" i="15"/>
  <c r="C608" i="15"/>
  <c r="D608" i="15"/>
  <c r="E608" i="15"/>
  <c r="C609" i="15"/>
  <c r="D609" i="15"/>
  <c r="E609" i="15"/>
  <c r="C610" i="15"/>
  <c r="D610" i="15"/>
  <c r="E610" i="15"/>
  <c r="C611" i="15"/>
  <c r="D611" i="15"/>
  <c r="E611" i="15"/>
  <c r="C612" i="15"/>
  <c r="D612" i="15"/>
  <c r="E612" i="15"/>
  <c r="C613" i="15"/>
  <c r="D613" i="15"/>
  <c r="E613" i="15"/>
  <c r="C614" i="15"/>
  <c r="D614" i="15"/>
  <c r="E614" i="15"/>
  <c r="C615" i="15"/>
  <c r="D615" i="15"/>
  <c r="E615" i="15"/>
  <c r="C616" i="15"/>
  <c r="D616" i="15"/>
  <c r="E616" i="15"/>
  <c r="C617" i="15"/>
  <c r="D617" i="15"/>
  <c r="E617" i="15"/>
  <c r="C618" i="15"/>
  <c r="D618" i="15"/>
  <c r="E618" i="15"/>
  <c r="C619" i="15"/>
  <c r="D619" i="15"/>
  <c r="E619" i="15"/>
  <c r="C620" i="15"/>
  <c r="D620" i="15"/>
  <c r="E620" i="15"/>
  <c r="C621" i="15"/>
  <c r="D621" i="15"/>
  <c r="E621" i="15"/>
  <c r="C622" i="15"/>
  <c r="D622" i="15"/>
  <c r="E622" i="15"/>
  <c r="C623" i="15"/>
  <c r="D623" i="15"/>
  <c r="E623" i="15"/>
  <c r="C624" i="15"/>
  <c r="D624" i="15"/>
  <c r="E624" i="15"/>
  <c r="C625" i="15"/>
  <c r="D625" i="15"/>
  <c r="E625" i="15"/>
  <c r="C626" i="15"/>
  <c r="D626" i="15"/>
  <c r="E626" i="15"/>
  <c r="C627" i="15"/>
  <c r="D627" i="15"/>
  <c r="E627" i="15"/>
  <c r="C628" i="15"/>
  <c r="D628" i="15"/>
  <c r="E628" i="15"/>
  <c r="C629" i="15"/>
  <c r="D629" i="15"/>
  <c r="E629" i="15"/>
  <c r="C630" i="15"/>
  <c r="D630" i="15"/>
  <c r="E630" i="15"/>
  <c r="C631" i="15"/>
  <c r="D631" i="15"/>
  <c r="E631" i="15"/>
  <c r="C632" i="15"/>
  <c r="D632" i="15"/>
  <c r="E632" i="15"/>
  <c r="C633" i="15"/>
  <c r="D633" i="15"/>
  <c r="E633" i="15"/>
  <c r="C634" i="15"/>
  <c r="D634" i="15"/>
  <c r="E634" i="15"/>
  <c r="C635" i="15"/>
  <c r="D635" i="15"/>
  <c r="E635" i="15"/>
  <c r="C636" i="15"/>
  <c r="D636" i="15"/>
  <c r="E636" i="15"/>
  <c r="C637" i="15"/>
  <c r="D637" i="15"/>
  <c r="E637" i="15"/>
  <c r="C638" i="15"/>
  <c r="D638" i="15"/>
  <c r="E638" i="15"/>
  <c r="C639" i="15"/>
  <c r="D639" i="15"/>
  <c r="E639" i="15"/>
  <c r="C640" i="15"/>
  <c r="D640" i="15"/>
  <c r="E640" i="15"/>
  <c r="C641" i="15"/>
  <c r="D641" i="15"/>
  <c r="E641" i="15"/>
  <c r="C642" i="15"/>
  <c r="D642" i="15"/>
  <c r="E642" i="15"/>
  <c r="C643" i="15"/>
  <c r="D643" i="15"/>
  <c r="E643" i="15"/>
  <c r="C644" i="15"/>
  <c r="D644" i="15"/>
  <c r="E644" i="15"/>
  <c r="C645" i="15"/>
  <c r="D645" i="15"/>
  <c r="E645" i="15"/>
  <c r="C646" i="15"/>
  <c r="D646" i="15"/>
  <c r="E646" i="15"/>
  <c r="C647" i="15"/>
  <c r="D647" i="15"/>
  <c r="E647" i="15"/>
  <c r="C648" i="15"/>
  <c r="D648" i="15"/>
  <c r="E648" i="15"/>
  <c r="C649" i="15"/>
  <c r="D649" i="15"/>
  <c r="E649" i="15"/>
  <c r="C650" i="15"/>
  <c r="D650" i="15"/>
  <c r="E650" i="15"/>
  <c r="C651" i="15"/>
  <c r="D651" i="15"/>
  <c r="E651" i="15"/>
  <c r="C652" i="15"/>
  <c r="D652" i="15"/>
  <c r="E652" i="15"/>
  <c r="C653" i="15"/>
  <c r="D653" i="15"/>
  <c r="E653" i="15"/>
  <c r="C654" i="15"/>
  <c r="D654" i="15"/>
  <c r="E654" i="15"/>
  <c r="C655" i="15"/>
  <c r="D655" i="15"/>
  <c r="E655" i="15"/>
  <c r="C656" i="15"/>
  <c r="D656" i="15"/>
  <c r="E656" i="15"/>
  <c r="C657" i="15"/>
  <c r="D657" i="15"/>
  <c r="E657" i="15"/>
  <c r="C658" i="15"/>
  <c r="D658" i="15"/>
  <c r="E658" i="15"/>
  <c r="C659" i="15"/>
  <c r="D659" i="15"/>
  <c r="E659" i="15"/>
  <c r="C660" i="15"/>
  <c r="D660" i="15"/>
  <c r="E660" i="15"/>
  <c r="C661" i="15"/>
  <c r="D661" i="15"/>
  <c r="E661" i="15"/>
  <c r="C662" i="15"/>
  <c r="D662" i="15"/>
  <c r="E662" i="15"/>
  <c r="C663" i="15"/>
  <c r="D663" i="15"/>
  <c r="E663" i="15"/>
  <c r="C664" i="15"/>
  <c r="D664" i="15"/>
  <c r="E664" i="15"/>
  <c r="C665" i="15"/>
  <c r="D665" i="15"/>
  <c r="E665" i="15"/>
  <c r="C666" i="15"/>
  <c r="D666" i="15"/>
  <c r="E666" i="15"/>
  <c r="C667" i="15"/>
  <c r="D667" i="15"/>
  <c r="E667" i="15"/>
  <c r="C668" i="15"/>
  <c r="D668" i="15"/>
  <c r="E668" i="15"/>
  <c r="C669" i="15"/>
  <c r="D669" i="15"/>
  <c r="E669" i="15"/>
  <c r="C670" i="15"/>
  <c r="D670" i="15"/>
  <c r="E670" i="15"/>
  <c r="C671" i="15"/>
  <c r="D671" i="15"/>
  <c r="E671" i="15"/>
  <c r="C672" i="15"/>
  <c r="D672" i="15"/>
  <c r="E672" i="15"/>
  <c r="C673" i="15"/>
  <c r="D673" i="15"/>
  <c r="E673" i="15"/>
  <c r="C674" i="15"/>
  <c r="D674" i="15"/>
  <c r="E674" i="15"/>
  <c r="C675" i="15"/>
  <c r="D675" i="15"/>
  <c r="E675" i="15"/>
  <c r="C676" i="15"/>
  <c r="D676" i="15"/>
  <c r="E676" i="15"/>
  <c r="C677" i="15"/>
  <c r="D677" i="15"/>
  <c r="E677" i="15"/>
  <c r="C678" i="15"/>
  <c r="D678" i="15"/>
  <c r="E678" i="15"/>
  <c r="C679" i="15"/>
  <c r="D679" i="15"/>
  <c r="E679" i="15"/>
  <c r="C680" i="15"/>
  <c r="D680" i="15"/>
  <c r="E680" i="15"/>
  <c r="C681" i="15"/>
  <c r="D681" i="15"/>
  <c r="E681" i="15"/>
  <c r="C682" i="15"/>
  <c r="D682" i="15"/>
  <c r="E682" i="15"/>
  <c r="C683" i="15"/>
  <c r="D683" i="15"/>
  <c r="E683" i="15"/>
  <c r="C684" i="15"/>
  <c r="D684" i="15"/>
  <c r="E684" i="15"/>
  <c r="C685" i="15"/>
  <c r="D685" i="15"/>
  <c r="E685" i="15"/>
  <c r="C686" i="15"/>
  <c r="D686" i="15"/>
  <c r="E686" i="15"/>
  <c r="C687" i="15"/>
  <c r="D687" i="15"/>
  <c r="E687" i="15"/>
  <c r="C688" i="15"/>
  <c r="D688" i="15"/>
  <c r="E688" i="15"/>
  <c r="C689" i="15"/>
  <c r="D689" i="15"/>
  <c r="E689" i="15"/>
  <c r="C690" i="15"/>
  <c r="D690" i="15"/>
  <c r="E690" i="15"/>
  <c r="C691" i="15"/>
  <c r="D691" i="15"/>
  <c r="E691" i="15"/>
  <c r="C692" i="15"/>
  <c r="D692" i="15"/>
  <c r="E692" i="15"/>
  <c r="C693" i="15"/>
  <c r="D693" i="15"/>
  <c r="E693" i="15"/>
  <c r="C694" i="15"/>
  <c r="D694" i="15"/>
  <c r="E694" i="15"/>
  <c r="C695" i="15"/>
  <c r="D695" i="15"/>
  <c r="E695" i="15"/>
  <c r="C696" i="15"/>
  <c r="D696" i="15"/>
  <c r="E696" i="15"/>
  <c r="C697" i="15"/>
  <c r="D697" i="15"/>
  <c r="E697" i="15"/>
  <c r="C698" i="15"/>
  <c r="D698" i="15"/>
  <c r="E698" i="15"/>
  <c r="C699" i="15"/>
  <c r="D699" i="15"/>
  <c r="E699" i="15"/>
  <c r="C700" i="15"/>
  <c r="D700" i="15"/>
  <c r="E700" i="15"/>
  <c r="C701" i="15"/>
  <c r="D701" i="15"/>
  <c r="E701" i="15"/>
  <c r="C702" i="15"/>
  <c r="D702" i="15"/>
  <c r="E702" i="15"/>
  <c r="C703" i="15"/>
  <c r="D703" i="15"/>
  <c r="E703" i="15"/>
  <c r="C704" i="15"/>
  <c r="D704" i="15"/>
  <c r="E704" i="15"/>
  <c r="C705" i="15"/>
  <c r="D705" i="15"/>
  <c r="E705" i="15"/>
  <c r="C706" i="15"/>
  <c r="D706" i="15"/>
  <c r="E706" i="15"/>
  <c r="C707" i="15"/>
  <c r="D707" i="15"/>
  <c r="E707" i="15"/>
  <c r="C708" i="15"/>
  <c r="D708" i="15"/>
  <c r="E708" i="15"/>
  <c r="C709" i="15"/>
  <c r="D709" i="15"/>
  <c r="E709" i="15"/>
  <c r="C710" i="15"/>
  <c r="D710" i="15"/>
  <c r="E710" i="15"/>
  <c r="C711" i="15"/>
  <c r="D711" i="15"/>
  <c r="E711" i="15"/>
  <c r="C712" i="15"/>
  <c r="D712" i="15"/>
  <c r="E712" i="15"/>
  <c r="C713" i="15"/>
  <c r="D713" i="15"/>
  <c r="E713" i="15"/>
  <c r="C714" i="15"/>
  <c r="D714" i="15"/>
  <c r="E714" i="15"/>
  <c r="C715" i="15"/>
  <c r="D715" i="15"/>
  <c r="E715" i="15"/>
  <c r="C716" i="15"/>
  <c r="D716" i="15"/>
  <c r="E716" i="15"/>
  <c r="C717" i="15"/>
  <c r="D717" i="15"/>
  <c r="E717" i="15"/>
  <c r="C718" i="15"/>
  <c r="D718" i="15"/>
  <c r="E718" i="15"/>
  <c r="C719" i="15"/>
  <c r="D719" i="15"/>
  <c r="E719" i="15"/>
  <c r="C720" i="15"/>
  <c r="D720" i="15"/>
  <c r="E720" i="15"/>
  <c r="C721" i="15"/>
  <c r="D721" i="15"/>
  <c r="E721" i="15"/>
  <c r="C722" i="15"/>
  <c r="D722" i="15"/>
  <c r="E722" i="15"/>
  <c r="C723" i="15"/>
  <c r="D723" i="15"/>
  <c r="E723" i="15"/>
  <c r="C724" i="15"/>
  <c r="D724" i="15"/>
  <c r="E724" i="15"/>
  <c r="C725" i="15"/>
  <c r="D725" i="15"/>
  <c r="E725" i="15"/>
  <c r="C726" i="15"/>
  <c r="D726" i="15"/>
  <c r="E726" i="15"/>
  <c r="C727" i="15"/>
  <c r="D727" i="15"/>
  <c r="E727" i="15"/>
  <c r="C728" i="15"/>
  <c r="D728" i="15"/>
  <c r="E728" i="15"/>
  <c r="C729" i="15"/>
  <c r="D729" i="15"/>
  <c r="E729" i="15"/>
  <c r="C730" i="15"/>
  <c r="D730" i="15"/>
  <c r="E730" i="15"/>
  <c r="C731" i="15"/>
  <c r="D731" i="15"/>
  <c r="E731" i="15"/>
  <c r="C732" i="15"/>
  <c r="D732" i="15"/>
  <c r="E732" i="15"/>
  <c r="C733" i="15"/>
  <c r="D733" i="15"/>
  <c r="E733" i="15"/>
  <c r="C734" i="15"/>
  <c r="D734" i="15"/>
  <c r="E734" i="15"/>
  <c r="C735" i="15"/>
  <c r="D735" i="15"/>
  <c r="E735" i="15"/>
  <c r="C736" i="15"/>
  <c r="D736" i="15"/>
  <c r="E736" i="15"/>
  <c r="C737" i="15"/>
  <c r="D737" i="15"/>
  <c r="E737" i="15"/>
  <c r="C738" i="15"/>
  <c r="D738" i="15"/>
  <c r="E738" i="15"/>
  <c r="C739" i="15"/>
  <c r="D739" i="15"/>
  <c r="E739" i="15"/>
  <c r="C740" i="15"/>
  <c r="D740" i="15"/>
  <c r="E740" i="15"/>
  <c r="C741" i="15"/>
  <c r="D741" i="15"/>
  <c r="E741" i="15"/>
  <c r="C742" i="15"/>
  <c r="D742" i="15"/>
  <c r="E742" i="15"/>
  <c r="C743" i="15"/>
  <c r="D743" i="15"/>
  <c r="E743" i="15"/>
  <c r="C744" i="15"/>
  <c r="D744" i="15"/>
  <c r="E744" i="15"/>
  <c r="C745" i="15"/>
  <c r="D745" i="15"/>
  <c r="E745" i="15"/>
  <c r="C746" i="15"/>
  <c r="D746" i="15"/>
  <c r="E746" i="15"/>
  <c r="C747" i="15"/>
  <c r="D747" i="15"/>
  <c r="E747" i="15"/>
  <c r="C748" i="15"/>
  <c r="D748" i="15"/>
  <c r="E748" i="15"/>
  <c r="C749" i="15"/>
  <c r="D749" i="15"/>
  <c r="E749" i="15"/>
  <c r="C750" i="15"/>
  <c r="D750" i="15"/>
  <c r="E750" i="15"/>
  <c r="C751" i="15"/>
  <c r="D751" i="15"/>
  <c r="E751" i="15"/>
  <c r="C752" i="15"/>
  <c r="D752" i="15"/>
  <c r="E752" i="15"/>
  <c r="C753" i="15"/>
  <c r="D753" i="15"/>
  <c r="E753" i="15"/>
  <c r="C754" i="15"/>
  <c r="D754" i="15"/>
  <c r="E754" i="15"/>
  <c r="C755" i="15"/>
  <c r="D755" i="15"/>
  <c r="E755" i="15"/>
  <c r="C756" i="15"/>
  <c r="D756" i="15"/>
  <c r="E756" i="15"/>
  <c r="C757" i="15"/>
  <c r="D757" i="15"/>
  <c r="E757" i="15"/>
  <c r="C758" i="15"/>
  <c r="D758" i="15"/>
  <c r="E758" i="15"/>
  <c r="C759" i="15"/>
  <c r="D759" i="15"/>
  <c r="E759" i="15"/>
  <c r="C760" i="15"/>
  <c r="D760" i="15"/>
  <c r="E760" i="15"/>
  <c r="C761" i="15"/>
  <c r="D761" i="15"/>
  <c r="E761" i="15"/>
  <c r="C762" i="15"/>
  <c r="D762" i="15"/>
  <c r="E762" i="15"/>
  <c r="C763" i="15"/>
  <c r="D763" i="15"/>
  <c r="E763" i="15"/>
  <c r="C764" i="15"/>
  <c r="D764" i="15"/>
  <c r="E764" i="15"/>
  <c r="C765" i="15"/>
  <c r="D765" i="15"/>
  <c r="E765" i="15"/>
  <c r="C766" i="15"/>
  <c r="D766" i="15"/>
  <c r="E766" i="15"/>
  <c r="C767" i="15"/>
  <c r="D767" i="15"/>
  <c r="E767" i="15"/>
  <c r="C768" i="15"/>
  <c r="D768" i="15"/>
  <c r="E768" i="15"/>
  <c r="C769" i="15"/>
  <c r="D769" i="15"/>
  <c r="E769" i="15"/>
  <c r="C770" i="15"/>
  <c r="D770" i="15"/>
  <c r="E770" i="15"/>
  <c r="C771" i="15"/>
  <c r="D771" i="15"/>
  <c r="E771" i="15"/>
  <c r="C772" i="15"/>
  <c r="D772" i="15"/>
  <c r="E772" i="15"/>
  <c r="C773" i="15"/>
  <c r="D773" i="15"/>
  <c r="E773" i="15"/>
  <c r="C774" i="15"/>
  <c r="D774" i="15"/>
  <c r="E774" i="15"/>
  <c r="C775" i="15"/>
  <c r="D775" i="15"/>
  <c r="E775" i="15"/>
  <c r="C776" i="15"/>
  <c r="D776" i="15"/>
  <c r="E776" i="15"/>
  <c r="C777" i="15"/>
  <c r="D777" i="15"/>
  <c r="E777" i="15"/>
  <c r="C778" i="15"/>
  <c r="D778" i="15"/>
  <c r="E778" i="15"/>
  <c r="C779" i="15"/>
  <c r="D779" i="15"/>
  <c r="E779" i="15"/>
  <c r="C780" i="15"/>
  <c r="D780" i="15"/>
  <c r="E780" i="15"/>
  <c r="C781" i="15"/>
  <c r="D781" i="15"/>
  <c r="E781" i="15"/>
  <c r="C782" i="15"/>
  <c r="D782" i="15"/>
  <c r="E782" i="15"/>
  <c r="C783" i="15"/>
  <c r="D783" i="15"/>
  <c r="E783" i="15"/>
  <c r="C784" i="15"/>
  <c r="D784" i="15"/>
  <c r="E784" i="15"/>
  <c r="C785" i="15"/>
  <c r="D785" i="15"/>
  <c r="E785" i="15"/>
  <c r="C786" i="15"/>
  <c r="D786" i="15"/>
  <c r="E786" i="15"/>
  <c r="C787" i="15"/>
  <c r="D787" i="15"/>
  <c r="E787" i="15"/>
  <c r="C788" i="15"/>
  <c r="D788" i="15"/>
  <c r="E788" i="15"/>
  <c r="C789" i="15"/>
  <c r="D789" i="15"/>
  <c r="E789" i="15"/>
  <c r="C790" i="15"/>
  <c r="D790" i="15"/>
  <c r="E790" i="15"/>
  <c r="C791" i="15"/>
  <c r="D791" i="15"/>
  <c r="E791" i="15"/>
  <c r="C792" i="15"/>
  <c r="D792" i="15"/>
  <c r="E792" i="15"/>
  <c r="C793" i="15"/>
  <c r="D793" i="15"/>
  <c r="E793" i="15"/>
  <c r="C794" i="15"/>
  <c r="D794" i="15"/>
  <c r="E794" i="15"/>
  <c r="C795" i="15"/>
  <c r="D795" i="15"/>
  <c r="E795" i="15"/>
  <c r="C796" i="15"/>
  <c r="D796" i="15"/>
  <c r="E796" i="15"/>
  <c r="C797" i="15"/>
  <c r="D797" i="15"/>
  <c r="E797" i="15"/>
  <c r="C798" i="15"/>
  <c r="D798" i="15"/>
  <c r="E798" i="15"/>
  <c r="C799" i="15"/>
  <c r="D799" i="15"/>
  <c r="E799" i="15"/>
  <c r="C800" i="15"/>
  <c r="D800" i="15"/>
  <c r="E800" i="15"/>
  <c r="C801" i="15"/>
  <c r="D801" i="15"/>
  <c r="E801" i="15"/>
  <c r="C802" i="15"/>
  <c r="D802" i="15"/>
  <c r="E802" i="15"/>
  <c r="C803" i="15"/>
  <c r="D803" i="15"/>
  <c r="E803" i="15"/>
  <c r="C804" i="15"/>
  <c r="D804" i="15"/>
  <c r="E804" i="15"/>
  <c r="C805" i="15"/>
  <c r="D805" i="15"/>
  <c r="E805" i="15"/>
  <c r="C806" i="15"/>
  <c r="D806" i="15"/>
  <c r="E806" i="15"/>
  <c r="C807" i="15"/>
  <c r="D807" i="15"/>
  <c r="E807" i="15"/>
  <c r="C808" i="15"/>
  <c r="D808" i="15"/>
  <c r="E808" i="15"/>
  <c r="C809" i="15"/>
  <c r="D809" i="15"/>
  <c r="E809" i="15"/>
  <c r="C810" i="15"/>
  <c r="D810" i="15"/>
  <c r="E810" i="15"/>
  <c r="C811" i="15"/>
  <c r="D811" i="15"/>
  <c r="E811" i="15"/>
  <c r="C812" i="15"/>
  <c r="D812" i="15"/>
  <c r="E812" i="15"/>
  <c r="C813" i="15"/>
  <c r="D813" i="15"/>
  <c r="E813" i="15"/>
  <c r="C814" i="15"/>
  <c r="D814" i="15"/>
  <c r="E814" i="15"/>
  <c r="C815" i="15"/>
  <c r="D815" i="15"/>
  <c r="E815" i="15"/>
  <c r="C816" i="15"/>
  <c r="D816" i="15"/>
  <c r="E816" i="15"/>
  <c r="C817" i="15"/>
  <c r="D817" i="15"/>
  <c r="E817" i="15"/>
  <c r="C818" i="15"/>
  <c r="D818" i="15"/>
  <c r="E818" i="15"/>
  <c r="C819" i="15"/>
  <c r="D819" i="15"/>
  <c r="E819" i="15"/>
  <c r="C820" i="15"/>
  <c r="D820" i="15"/>
  <c r="E820" i="15"/>
  <c r="C821" i="15"/>
  <c r="D821" i="15"/>
  <c r="E821" i="15"/>
  <c r="C822" i="15"/>
  <c r="D822" i="15"/>
  <c r="E822" i="15"/>
  <c r="C823" i="15"/>
  <c r="D823" i="15"/>
  <c r="E823" i="15"/>
  <c r="C824" i="15"/>
  <c r="D824" i="15"/>
  <c r="E824" i="15"/>
  <c r="C825" i="15"/>
  <c r="D825" i="15"/>
  <c r="E825" i="15"/>
  <c r="C826" i="15"/>
  <c r="D826" i="15"/>
  <c r="E826" i="15"/>
  <c r="C827" i="15"/>
  <c r="D827" i="15"/>
  <c r="E827" i="15"/>
  <c r="C828" i="15"/>
  <c r="D828" i="15"/>
  <c r="E828" i="15"/>
  <c r="C829" i="15"/>
  <c r="D829" i="15"/>
  <c r="E829" i="15"/>
  <c r="C830" i="15"/>
  <c r="D830" i="15"/>
  <c r="E830" i="15"/>
  <c r="C831" i="15"/>
  <c r="D831" i="15"/>
  <c r="E831" i="15"/>
  <c r="C832" i="15"/>
  <c r="D832" i="15"/>
  <c r="E832" i="15"/>
  <c r="C833" i="15"/>
  <c r="D833" i="15"/>
  <c r="E833" i="15"/>
  <c r="C834" i="15"/>
  <c r="D834" i="15"/>
  <c r="E834" i="15"/>
  <c r="C835" i="15"/>
  <c r="D835" i="15"/>
  <c r="E835" i="15"/>
  <c r="C836" i="15"/>
  <c r="D836" i="15"/>
  <c r="E836" i="15"/>
  <c r="C837" i="15"/>
  <c r="D837" i="15"/>
  <c r="E837" i="15"/>
  <c r="C838" i="15"/>
  <c r="D838" i="15"/>
  <c r="E838" i="15"/>
  <c r="C839" i="15"/>
  <c r="D839" i="15"/>
  <c r="E839" i="15"/>
  <c r="C840" i="15"/>
  <c r="D840" i="15"/>
  <c r="E840" i="15"/>
  <c r="C841" i="15"/>
  <c r="D841" i="15"/>
  <c r="E841" i="15"/>
  <c r="C842" i="15"/>
  <c r="D842" i="15"/>
  <c r="E842" i="15"/>
  <c r="C843" i="15"/>
  <c r="D843" i="15"/>
  <c r="E843" i="15"/>
  <c r="C844" i="15"/>
  <c r="D844" i="15"/>
  <c r="E844" i="15"/>
  <c r="C845" i="15"/>
  <c r="D845" i="15"/>
  <c r="E845" i="15"/>
  <c r="C846" i="15"/>
  <c r="D846" i="15"/>
  <c r="E846" i="15"/>
  <c r="C847" i="15"/>
  <c r="D847" i="15"/>
  <c r="E847" i="15"/>
  <c r="C848" i="15"/>
  <c r="D848" i="15"/>
  <c r="E848" i="15"/>
  <c r="C849" i="15"/>
  <c r="D849" i="15"/>
  <c r="E849" i="15"/>
  <c r="C850" i="15"/>
  <c r="D850" i="15"/>
  <c r="E850" i="15"/>
  <c r="C851" i="15"/>
  <c r="D851" i="15"/>
  <c r="E851" i="15"/>
  <c r="C852" i="15"/>
  <c r="D852" i="15"/>
  <c r="E852" i="15"/>
  <c r="C853" i="15"/>
  <c r="D853" i="15"/>
  <c r="E853" i="15"/>
  <c r="C854" i="15"/>
  <c r="D854" i="15"/>
  <c r="E854" i="15"/>
  <c r="C855" i="15"/>
  <c r="D855" i="15"/>
  <c r="E855" i="15"/>
  <c r="C856" i="15"/>
  <c r="D856" i="15"/>
  <c r="E856" i="15"/>
  <c r="C857" i="15"/>
  <c r="D857" i="15"/>
  <c r="E857" i="15"/>
  <c r="C858" i="15"/>
  <c r="D858" i="15"/>
  <c r="E858" i="15"/>
  <c r="C859" i="15"/>
  <c r="D859" i="15"/>
  <c r="E859" i="15"/>
  <c r="C860" i="15"/>
  <c r="D860" i="15"/>
  <c r="E860" i="15"/>
  <c r="C861" i="15"/>
  <c r="D861" i="15"/>
  <c r="E861" i="15"/>
  <c r="C862" i="15"/>
  <c r="D862" i="15"/>
  <c r="E862" i="15"/>
  <c r="C863" i="15"/>
  <c r="D863" i="15"/>
  <c r="E863" i="15"/>
  <c r="C864" i="15"/>
  <c r="D864" i="15"/>
  <c r="E864" i="15"/>
  <c r="C865" i="15"/>
  <c r="D865" i="15"/>
  <c r="E865" i="15"/>
  <c r="C866" i="15"/>
  <c r="D866" i="15"/>
  <c r="E866" i="15"/>
  <c r="C867" i="15"/>
  <c r="D867" i="15"/>
  <c r="E867" i="15"/>
  <c r="C868" i="15"/>
  <c r="D868" i="15"/>
  <c r="E868" i="15"/>
  <c r="C869" i="15"/>
  <c r="D869" i="15"/>
  <c r="E869" i="15"/>
  <c r="C870" i="15"/>
  <c r="D870" i="15"/>
  <c r="E870" i="15"/>
  <c r="C871" i="15"/>
  <c r="D871" i="15"/>
  <c r="E871" i="15"/>
  <c r="C872" i="15"/>
  <c r="D872" i="15"/>
  <c r="E872" i="15"/>
  <c r="C873" i="15"/>
  <c r="D873" i="15"/>
  <c r="E873" i="15"/>
  <c r="C874" i="15"/>
  <c r="D874" i="15"/>
  <c r="E874" i="15"/>
  <c r="C875" i="15"/>
  <c r="D875" i="15"/>
  <c r="E875" i="15"/>
  <c r="C876" i="15"/>
  <c r="D876" i="15"/>
  <c r="E876" i="15"/>
  <c r="C877" i="15"/>
  <c r="D877" i="15"/>
  <c r="E877" i="15"/>
  <c r="C878" i="15"/>
  <c r="D878" i="15"/>
  <c r="E878" i="15"/>
  <c r="C879" i="15"/>
  <c r="D879" i="15"/>
  <c r="E879" i="15"/>
  <c r="C880" i="15"/>
  <c r="D880" i="15"/>
  <c r="E880" i="15"/>
  <c r="C881" i="15"/>
  <c r="D881" i="15"/>
  <c r="E881" i="15"/>
  <c r="C882" i="15"/>
  <c r="D882" i="15"/>
  <c r="E882" i="15"/>
  <c r="C883" i="15"/>
  <c r="D883" i="15"/>
  <c r="E883" i="15"/>
  <c r="C884" i="15"/>
  <c r="D884" i="15"/>
  <c r="E884" i="15"/>
  <c r="C885" i="15"/>
  <c r="D885" i="15"/>
  <c r="E885" i="15"/>
  <c r="C886" i="15"/>
  <c r="D886" i="15"/>
  <c r="E886" i="15"/>
  <c r="C887" i="15"/>
  <c r="D887" i="15"/>
  <c r="E887" i="15"/>
  <c r="C888" i="15"/>
  <c r="D888" i="15"/>
  <c r="E888" i="15"/>
  <c r="C889" i="15"/>
  <c r="D889" i="15"/>
  <c r="E889" i="15"/>
  <c r="C890" i="15"/>
  <c r="D890" i="15"/>
  <c r="E890" i="15"/>
  <c r="C891" i="15"/>
  <c r="D891" i="15"/>
  <c r="E891" i="15"/>
  <c r="C892" i="15"/>
  <c r="D892" i="15"/>
  <c r="E892" i="15"/>
  <c r="C893" i="15"/>
  <c r="D893" i="15"/>
  <c r="E893" i="15"/>
  <c r="C894" i="15"/>
  <c r="D894" i="15"/>
  <c r="E894" i="15"/>
  <c r="C895" i="15"/>
  <c r="D895" i="15"/>
  <c r="E895" i="15"/>
  <c r="C896" i="15"/>
  <c r="D896" i="15"/>
  <c r="E896" i="15"/>
  <c r="C897" i="15"/>
  <c r="D897" i="15"/>
  <c r="E897" i="15"/>
  <c r="C898" i="15"/>
  <c r="D898" i="15"/>
  <c r="E898" i="15"/>
  <c r="C899" i="15"/>
  <c r="D899" i="15"/>
  <c r="E899" i="15"/>
  <c r="C900" i="15"/>
  <c r="D900" i="15"/>
  <c r="E900" i="15"/>
  <c r="C901" i="15"/>
  <c r="D901" i="15"/>
  <c r="E901" i="15"/>
  <c r="C902" i="15"/>
  <c r="D902" i="15"/>
  <c r="E902" i="15"/>
  <c r="C903" i="15"/>
  <c r="D903" i="15"/>
  <c r="E903" i="15"/>
  <c r="C904" i="15"/>
  <c r="D904" i="15"/>
  <c r="E904" i="15"/>
  <c r="C905" i="15"/>
  <c r="D905" i="15"/>
  <c r="E905" i="15"/>
  <c r="C906" i="15"/>
  <c r="D906" i="15"/>
  <c r="E906" i="15"/>
  <c r="C907" i="15"/>
  <c r="D907" i="15"/>
  <c r="E907" i="15"/>
  <c r="C908" i="15"/>
  <c r="D908" i="15"/>
  <c r="E908" i="15"/>
  <c r="E3" i="15"/>
  <c r="D3" i="15"/>
  <c r="C3" i="15"/>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3" i="13"/>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3" i="8"/>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 i="7"/>
  <c r="J4" i="5"/>
  <c r="J5" i="5"/>
  <c r="J6" i="5"/>
  <c r="J7" i="5"/>
  <c r="J8" i="5"/>
  <c r="J9" i="5"/>
  <c r="J10" i="5"/>
  <c r="J11" i="5"/>
  <c r="J12" i="5"/>
  <c r="J13" i="5"/>
  <c r="J14" i="5"/>
  <c r="J15" i="5"/>
  <c r="J16" i="5"/>
  <c r="J17" i="5"/>
  <c r="J18" i="5"/>
  <c r="J19" i="5"/>
  <c r="J20" i="5"/>
  <c r="J21" i="5"/>
  <c r="J22" i="5"/>
  <c r="J3" i="5"/>
  <c r="I4" i="5"/>
  <c r="I5" i="5"/>
  <c r="I6" i="5"/>
  <c r="I7" i="5"/>
  <c r="I8" i="5"/>
  <c r="I9" i="5"/>
  <c r="I10" i="5"/>
  <c r="I11" i="5"/>
  <c r="I12" i="5"/>
  <c r="I13" i="5"/>
  <c r="I14" i="5"/>
  <c r="I15" i="5"/>
  <c r="I16" i="5"/>
  <c r="I17" i="5"/>
  <c r="I18" i="5"/>
  <c r="I19" i="5"/>
  <c r="I20" i="5"/>
  <c r="I21" i="5"/>
  <c r="I22" i="5"/>
  <c r="I3" i="5"/>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4" i="2"/>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D5" i="10"/>
  <c r="C5" i="10"/>
  <c r="F43" i="25"/>
  <c r="F42" i="25"/>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2" i="25"/>
  <c r="F11" i="25"/>
  <c r="F10" i="25"/>
  <c r="F9" i="25"/>
  <c r="F8" i="25"/>
  <c r="F7" i="25"/>
  <c r="F6" i="25"/>
  <c r="F5" i="25"/>
  <c r="F4" i="25"/>
  <c r="F3" i="25"/>
  <c r="F2" i="25"/>
  <c r="F44" i="24"/>
  <c r="F43" i="24"/>
  <c r="F41" i="24"/>
  <c r="F38" i="24"/>
  <c r="F37" i="24"/>
  <c r="F36" i="24"/>
  <c r="F35" i="24"/>
  <c r="F33" i="24"/>
  <c r="F30" i="24"/>
  <c r="F29" i="24"/>
  <c r="F28" i="24"/>
  <c r="F27" i="24"/>
  <c r="F25" i="24"/>
  <c r="F23" i="24"/>
  <c r="F22" i="24"/>
  <c r="F21" i="24"/>
  <c r="F20" i="24"/>
  <c r="F19" i="24"/>
  <c r="F17" i="24"/>
  <c r="F14" i="24"/>
  <c r="F13" i="24"/>
  <c r="F12" i="24"/>
  <c r="F11" i="24"/>
  <c r="F10" i="24"/>
  <c r="F9" i="24"/>
  <c r="F6" i="24"/>
  <c r="F5" i="24"/>
  <c r="F4" i="24"/>
  <c r="F3" i="24"/>
  <c r="F2" i="24"/>
  <c r="F1778" i="20" l="1"/>
  <c r="F1777" i="20"/>
  <c r="F1776" i="20"/>
  <c r="F1775" i="20"/>
  <c r="F1774" i="20"/>
  <c r="F1773" i="20"/>
  <c r="F1772" i="20"/>
  <c r="F1771" i="20"/>
  <c r="F1770" i="20"/>
  <c r="F1769" i="20"/>
  <c r="F1768" i="20"/>
  <c r="F1767" i="20"/>
  <c r="F1766" i="20"/>
  <c r="F1765" i="20"/>
  <c r="F1764" i="20"/>
  <c r="F1763" i="20"/>
  <c r="F1762" i="20"/>
  <c r="F1761" i="20"/>
  <c r="F1760" i="20"/>
  <c r="F1759" i="20"/>
  <c r="F1758" i="20"/>
  <c r="F1757" i="20"/>
  <c r="F1756" i="20"/>
  <c r="F1755" i="20"/>
  <c r="F1754" i="20"/>
  <c r="F1753" i="20"/>
  <c r="F1752" i="20"/>
  <c r="F1751" i="20"/>
  <c r="F1750" i="20"/>
  <c r="F1749" i="20"/>
  <c r="F1748" i="20"/>
  <c r="F1747" i="20"/>
  <c r="F1746" i="20"/>
  <c r="F1745" i="20"/>
  <c r="F1744" i="20"/>
  <c r="F1743" i="20"/>
  <c r="F1742" i="20"/>
  <c r="F1741" i="20"/>
  <c r="F1740" i="20"/>
  <c r="F1739" i="20"/>
  <c r="F1738" i="20"/>
  <c r="F1737" i="20"/>
  <c r="F1736" i="20"/>
  <c r="F1735" i="20"/>
  <c r="F1734" i="20"/>
  <c r="F1733" i="20"/>
  <c r="F1732" i="20"/>
  <c r="F1731" i="20"/>
  <c r="F1730" i="20"/>
  <c r="F1729" i="20"/>
  <c r="F1728" i="20"/>
  <c r="F1727" i="20"/>
  <c r="F1726" i="20"/>
  <c r="F1725" i="20"/>
  <c r="F1724" i="20"/>
  <c r="F1723" i="20"/>
  <c r="F1722" i="20"/>
  <c r="F1721" i="20"/>
  <c r="F1720" i="20"/>
  <c r="F1719" i="20"/>
  <c r="F1718" i="20"/>
  <c r="F1717" i="20"/>
  <c r="F1716" i="20"/>
  <c r="F1715" i="20"/>
  <c r="F1714" i="20"/>
  <c r="F1713" i="20"/>
  <c r="F1712" i="20"/>
  <c r="F1711" i="20"/>
  <c r="F1710" i="20"/>
  <c r="F1709" i="20"/>
  <c r="F1708" i="20"/>
  <c r="F1707" i="20"/>
  <c r="F1706" i="20"/>
  <c r="F1705" i="20"/>
  <c r="F1704" i="20"/>
  <c r="F1703" i="20"/>
  <c r="F1702" i="20"/>
  <c r="F1701" i="20"/>
  <c r="F1700" i="20"/>
  <c r="F1699" i="20"/>
  <c r="F1698" i="20"/>
  <c r="F1697" i="20"/>
  <c r="F1696" i="20"/>
  <c r="F1695" i="20"/>
  <c r="F1694" i="20"/>
  <c r="F1693" i="20"/>
  <c r="F1692" i="20"/>
  <c r="F1691" i="20"/>
  <c r="F1690" i="20"/>
  <c r="F1689" i="20"/>
  <c r="F1688" i="20"/>
  <c r="F1687" i="20"/>
  <c r="F1686" i="20"/>
  <c r="F1685" i="20"/>
  <c r="F1684" i="20"/>
  <c r="F1683" i="20"/>
  <c r="F1682" i="20"/>
  <c r="F1681" i="20"/>
  <c r="F1680" i="20"/>
  <c r="F1679" i="20"/>
  <c r="F1678" i="20"/>
  <c r="F1677" i="20"/>
  <c r="F1676" i="20"/>
  <c r="F1675" i="20"/>
  <c r="F1674" i="20"/>
  <c r="F1673" i="20"/>
  <c r="F1672" i="20"/>
  <c r="F1671" i="20"/>
  <c r="F1670" i="20"/>
  <c r="F1669" i="20"/>
  <c r="F1668" i="20"/>
  <c r="F1667" i="20"/>
  <c r="F1666" i="20"/>
  <c r="F1665" i="20"/>
  <c r="F1664" i="20"/>
  <c r="F1663" i="20"/>
  <c r="F1662" i="20"/>
  <c r="F1661" i="20"/>
  <c r="F1660" i="20"/>
  <c r="F1659" i="20"/>
  <c r="F1658" i="20"/>
  <c r="F1657" i="20"/>
  <c r="F1656" i="20"/>
  <c r="F1655" i="20"/>
  <c r="F1654" i="20"/>
  <c r="F1653" i="20"/>
  <c r="F1652" i="20"/>
  <c r="F1651" i="20"/>
  <c r="F1650" i="20"/>
  <c r="F1649" i="20"/>
  <c r="F1648" i="20"/>
  <c r="F1647" i="20"/>
  <c r="F1646" i="20"/>
  <c r="F1645" i="20"/>
  <c r="F1644" i="20"/>
  <c r="F1643" i="20"/>
  <c r="F1642" i="20"/>
  <c r="F1641" i="20"/>
  <c r="F1640" i="20"/>
  <c r="F1639" i="20"/>
  <c r="F1638" i="20"/>
  <c r="F1637" i="20"/>
  <c r="F1636" i="20"/>
  <c r="F1635" i="20"/>
  <c r="F1634" i="20"/>
  <c r="F1633" i="20"/>
  <c r="F1632" i="20"/>
  <c r="F1631" i="20"/>
  <c r="F1630" i="20"/>
  <c r="F1629" i="20"/>
  <c r="F1628" i="20"/>
  <c r="F1627" i="20"/>
  <c r="F1626" i="20"/>
  <c r="F1625" i="20"/>
  <c r="F1624" i="20"/>
  <c r="F1623" i="20"/>
  <c r="F1622" i="20"/>
  <c r="F1621" i="20"/>
  <c r="F1620" i="20"/>
  <c r="F1619" i="20"/>
  <c r="F1618" i="20"/>
  <c r="F1617" i="20"/>
  <c r="F1616" i="20"/>
  <c r="F1615" i="20"/>
  <c r="F1614" i="20"/>
  <c r="F1613" i="20"/>
  <c r="F1612" i="20"/>
  <c r="F1611" i="20"/>
  <c r="F1610" i="20"/>
  <c r="F1609" i="20"/>
  <c r="F1608" i="20"/>
  <c r="F1607" i="20"/>
  <c r="F1606" i="20"/>
  <c r="F1605" i="20"/>
  <c r="F1604" i="20"/>
  <c r="F1603" i="20"/>
  <c r="F1602" i="20"/>
  <c r="F1601" i="20"/>
  <c r="F1600" i="20"/>
  <c r="F1599" i="20"/>
  <c r="F1598" i="20"/>
  <c r="F1597" i="20"/>
  <c r="F1596" i="20"/>
  <c r="F1595" i="20"/>
  <c r="F1594" i="20"/>
  <c r="F1593" i="20"/>
  <c r="F1592" i="20"/>
  <c r="F1591" i="20"/>
  <c r="F1590" i="20"/>
  <c r="F1589" i="20"/>
  <c r="F1588" i="20"/>
  <c r="F1587" i="20"/>
  <c r="F1586" i="20"/>
  <c r="F1585" i="20"/>
  <c r="F1584" i="20"/>
  <c r="F1583" i="20"/>
  <c r="F1582" i="20"/>
  <c r="F1581" i="20"/>
  <c r="F1580" i="20"/>
  <c r="F1579" i="20"/>
  <c r="F1578" i="20"/>
  <c r="F1577" i="20"/>
  <c r="F1576" i="20"/>
  <c r="F1575" i="20"/>
  <c r="F1574" i="20"/>
  <c r="F1573" i="20"/>
  <c r="F1572" i="20"/>
  <c r="F1571" i="20"/>
  <c r="F1570" i="20"/>
  <c r="F1569" i="20"/>
  <c r="F1568" i="20"/>
  <c r="F1567" i="20"/>
  <c r="F1566" i="20"/>
  <c r="F1565" i="20"/>
  <c r="F1564" i="20"/>
  <c r="F1563" i="20"/>
  <c r="F1562" i="20"/>
  <c r="F1561" i="20"/>
  <c r="F1560" i="20"/>
  <c r="F1559" i="20"/>
  <c r="F1558" i="20"/>
  <c r="F1557" i="20"/>
  <c r="F1556" i="20"/>
  <c r="F1555" i="20"/>
  <c r="F1554" i="20"/>
  <c r="F1553" i="20"/>
  <c r="F1552" i="20"/>
  <c r="F1551" i="20"/>
  <c r="F1550" i="20"/>
  <c r="F1549" i="20"/>
  <c r="F1548" i="20"/>
  <c r="F1547" i="20"/>
  <c r="F1546" i="20"/>
  <c r="F1545" i="20"/>
  <c r="F1544" i="20"/>
  <c r="F1543" i="20"/>
  <c r="F1542" i="20"/>
  <c r="F1541" i="20"/>
  <c r="F1540" i="20"/>
  <c r="F1539" i="20"/>
  <c r="F1538" i="20"/>
  <c r="F1537" i="20"/>
  <c r="F1536" i="20"/>
  <c r="F1535" i="20"/>
  <c r="F1534" i="20"/>
  <c r="F1533" i="20"/>
  <c r="F1532" i="20"/>
  <c r="F1531" i="20"/>
  <c r="F1530" i="20"/>
  <c r="F1529" i="20"/>
  <c r="F1528" i="20"/>
  <c r="F1527" i="20"/>
  <c r="F1526" i="20"/>
  <c r="F1525" i="20"/>
  <c r="F1524" i="20"/>
  <c r="F1523" i="20"/>
  <c r="F1522" i="20"/>
  <c r="F1521" i="20"/>
  <c r="F1520" i="20"/>
  <c r="F1519" i="20"/>
  <c r="F1518" i="20"/>
  <c r="F1517" i="20"/>
  <c r="F1516" i="20"/>
  <c r="F1515" i="20"/>
  <c r="F1514" i="20"/>
  <c r="F1513" i="20"/>
  <c r="F1512" i="20"/>
  <c r="F1511" i="20"/>
  <c r="F1510" i="20"/>
  <c r="F1509" i="20"/>
  <c r="F1508" i="20"/>
  <c r="F1507" i="20"/>
  <c r="F1506" i="20"/>
  <c r="F1505" i="20"/>
  <c r="F1504" i="20"/>
  <c r="F1503" i="20"/>
  <c r="F1502" i="20"/>
  <c r="F1501" i="20"/>
  <c r="F1500" i="20"/>
  <c r="F1499" i="20"/>
  <c r="F1498" i="20"/>
  <c r="F1497" i="20"/>
  <c r="F1496" i="20"/>
  <c r="F1495" i="20"/>
  <c r="F1494" i="20"/>
  <c r="F1493" i="20"/>
  <c r="F1492" i="20"/>
  <c r="F1491" i="20"/>
  <c r="F1490" i="20"/>
  <c r="F1489" i="20"/>
  <c r="F1488" i="20"/>
  <c r="F1487" i="20"/>
  <c r="F1486" i="20"/>
  <c r="F1485" i="20"/>
  <c r="F1484" i="20"/>
  <c r="F1483" i="20"/>
  <c r="F1482" i="20"/>
  <c r="F1481" i="20"/>
  <c r="F1480" i="20"/>
  <c r="F1479" i="20"/>
  <c r="F1478" i="20"/>
  <c r="F1477" i="20"/>
  <c r="F1476" i="20"/>
  <c r="F1475" i="20"/>
  <c r="F1474" i="20"/>
  <c r="F1473" i="20"/>
  <c r="F1472" i="20"/>
  <c r="F1471" i="20"/>
  <c r="F1470" i="20"/>
  <c r="F1469" i="20"/>
  <c r="F1468" i="20"/>
  <c r="F1467" i="20"/>
  <c r="F1466" i="20"/>
  <c r="F1465" i="20"/>
  <c r="F1464" i="20"/>
  <c r="F1463" i="20"/>
  <c r="F1462" i="20"/>
  <c r="F1461" i="20"/>
  <c r="F1460" i="20"/>
  <c r="F1459" i="20"/>
  <c r="F1458" i="20"/>
  <c r="F1457" i="20"/>
  <c r="F1456" i="20"/>
  <c r="F1455" i="20"/>
  <c r="F1454" i="20"/>
  <c r="F1453" i="20"/>
  <c r="F1452" i="20"/>
  <c r="F1451" i="20"/>
  <c r="F1450" i="20"/>
  <c r="F1449" i="20"/>
  <c r="F1448" i="20"/>
  <c r="F1447" i="20"/>
  <c r="F1446" i="20"/>
  <c r="F1445" i="20"/>
  <c r="F1444" i="20"/>
  <c r="F1443" i="20"/>
  <c r="F1442" i="20"/>
  <c r="F1441" i="20"/>
  <c r="F1440" i="20"/>
  <c r="F1439" i="20"/>
  <c r="F1438" i="20"/>
  <c r="F1437" i="20"/>
  <c r="F1436" i="20"/>
  <c r="F1435" i="20"/>
  <c r="F1434" i="20"/>
  <c r="F1433" i="20"/>
  <c r="F1432" i="20"/>
  <c r="F1431" i="20"/>
  <c r="F1430" i="20"/>
  <c r="F1429" i="20"/>
  <c r="F1428" i="20"/>
  <c r="F1427" i="20"/>
  <c r="F1426" i="20"/>
  <c r="F1425" i="20"/>
  <c r="F1424" i="20"/>
  <c r="F1423" i="20"/>
  <c r="F1422" i="20"/>
  <c r="F1421" i="20"/>
  <c r="F1420" i="20"/>
  <c r="F1419" i="20"/>
  <c r="F1418" i="20"/>
  <c r="F1417" i="20"/>
  <c r="F1416" i="20"/>
  <c r="F1415" i="20"/>
  <c r="F1414" i="20"/>
  <c r="F1413" i="20"/>
  <c r="F1412" i="20"/>
  <c r="F1411" i="20"/>
  <c r="F1410" i="20"/>
  <c r="F1409" i="20"/>
  <c r="F1408" i="20"/>
  <c r="F1407" i="20"/>
  <c r="F1406" i="20"/>
  <c r="F1405" i="20"/>
  <c r="F1404" i="20"/>
  <c r="F1403" i="20"/>
  <c r="F1402" i="20"/>
  <c r="F1401" i="20"/>
  <c r="F1400" i="20"/>
  <c r="F1399" i="20"/>
  <c r="F1398" i="20"/>
  <c r="F1397" i="20"/>
  <c r="F1396" i="20"/>
  <c r="F1395" i="20"/>
  <c r="F1394" i="20"/>
  <c r="F1393" i="20"/>
  <c r="F1392" i="20"/>
  <c r="F1391" i="20"/>
  <c r="F1390" i="20"/>
  <c r="F1389" i="20"/>
  <c r="F1388" i="20"/>
  <c r="F1387" i="20"/>
  <c r="F1386" i="20"/>
  <c r="F1385" i="20"/>
  <c r="F1384" i="20"/>
  <c r="F1383" i="20"/>
  <c r="F1382" i="20"/>
  <c r="F1381" i="20"/>
  <c r="F1380" i="20"/>
  <c r="F1379" i="20"/>
  <c r="F1378" i="20"/>
  <c r="F1377" i="20"/>
  <c r="F1376" i="20"/>
  <c r="F1375" i="20"/>
  <c r="F1374" i="20"/>
  <c r="F1373" i="20"/>
  <c r="F1372" i="20"/>
  <c r="F1371" i="20"/>
  <c r="F1370" i="20"/>
  <c r="F1369" i="20"/>
  <c r="F1368" i="20"/>
  <c r="F1367" i="20"/>
  <c r="F1366" i="20"/>
  <c r="F1365" i="20"/>
  <c r="F1364" i="20"/>
  <c r="F1363" i="20"/>
  <c r="F1362" i="20"/>
  <c r="F1361" i="20"/>
  <c r="F1360" i="20"/>
  <c r="F1359" i="20"/>
  <c r="F1358" i="20"/>
  <c r="F1357" i="20"/>
  <c r="F1356" i="20"/>
  <c r="F1355" i="20"/>
  <c r="F1354" i="20"/>
  <c r="F1353" i="20"/>
  <c r="F1352" i="20"/>
  <c r="F1351" i="20"/>
  <c r="F1350" i="20"/>
  <c r="F1349" i="20"/>
  <c r="F1348" i="20"/>
  <c r="F1347" i="20"/>
  <c r="F1346" i="20"/>
  <c r="F1345" i="20"/>
  <c r="F1344" i="20"/>
  <c r="F1343" i="20"/>
  <c r="F1342" i="20"/>
  <c r="F1341" i="20"/>
  <c r="F1340" i="20"/>
  <c r="F1339" i="20"/>
  <c r="F1338" i="20"/>
  <c r="F1337" i="20"/>
  <c r="F1336" i="20"/>
  <c r="F1335" i="20"/>
  <c r="F1334" i="20"/>
  <c r="F1333" i="20"/>
  <c r="F1332" i="20"/>
  <c r="F1331" i="20"/>
  <c r="F1330" i="20"/>
  <c r="F1329" i="20"/>
  <c r="F1328" i="20"/>
  <c r="F1327" i="20"/>
  <c r="F1326" i="20"/>
  <c r="F1325" i="20"/>
  <c r="F1324" i="20"/>
  <c r="F1323" i="20"/>
  <c r="F1322" i="20"/>
  <c r="F1321" i="20"/>
  <c r="F1320" i="20"/>
  <c r="F1319" i="20"/>
  <c r="F1318" i="20"/>
  <c r="F1317" i="20"/>
  <c r="F1316" i="20"/>
  <c r="F1315" i="20"/>
  <c r="F1314" i="20"/>
  <c r="F1313" i="20"/>
  <c r="F1312" i="20"/>
  <c r="F1311" i="20"/>
  <c r="F1310" i="20"/>
  <c r="F1309" i="20"/>
  <c r="F1308" i="20"/>
  <c r="F1307" i="20"/>
  <c r="F1306" i="20"/>
  <c r="F1305" i="20"/>
  <c r="F1304" i="20"/>
  <c r="F1303" i="20"/>
  <c r="F1302" i="20"/>
  <c r="F1301" i="20"/>
  <c r="F1300" i="20"/>
  <c r="F1299" i="20"/>
  <c r="F1298" i="20"/>
  <c r="F1297" i="20"/>
  <c r="F1296" i="20"/>
  <c r="F1295" i="20"/>
  <c r="F1294" i="20"/>
  <c r="F1293" i="20"/>
  <c r="F1292" i="20"/>
  <c r="F1291" i="20"/>
  <c r="F1290" i="20"/>
  <c r="F1289" i="20"/>
  <c r="F1288" i="20"/>
  <c r="F1287" i="20"/>
  <c r="F1286" i="20"/>
  <c r="F1285" i="20"/>
  <c r="F1284" i="20"/>
  <c r="F1283" i="20"/>
  <c r="F1282" i="20"/>
  <c r="F1281" i="20"/>
  <c r="F1280" i="20"/>
  <c r="F1279" i="20"/>
  <c r="F1278" i="20"/>
  <c r="F1277" i="20"/>
  <c r="F1276" i="20"/>
  <c r="F1275" i="20"/>
  <c r="F1274" i="20"/>
  <c r="F1273" i="20"/>
  <c r="F1272" i="20"/>
  <c r="F1271" i="20"/>
  <c r="F1270" i="20"/>
  <c r="F1269" i="20"/>
  <c r="F1268" i="20"/>
  <c r="F1267" i="20"/>
  <c r="F1266" i="20"/>
  <c r="F1265" i="20"/>
  <c r="F1264" i="20"/>
  <c r="F1263" i="20"/>
  <c r="F1262" i="20"/>
  <c r="F1261" i="20"/>
  <c r="F1260" i="20"/>
  <c r="F1259" i="20"/>
  <c r="F1258" i="20"/>
  <c r="F1257" i="20"/>
  <c r="F1256" i="20"/>
  <c r="F1255" i="20"/>
  <c r="F1254" i="20"/>
  <c r="F1253" i="20"/>
  <c r="F1252" i="20"/>
  <c r="F1251" i="20"/>
  <c r="F1250" i="20"/>
  <c r="F1249" i="20"/>
  <c r="F1248" i="20"/>
  <c r="F1247" i="20"/>
  <c r="F1246" i="20"/>
  <c r="F1245" i="20"/>
  <c r="F1244" i="20"/>
  <c r="F1243" i="20"/>
  <c r="F1242" i="20"/>
  <c r="F1241" i="20"/>
  <c r="F1240" i="20"/>
  <c r="F1239" i="20"/>
  <c r="F1238" i="20"/>
  <c r="F1237" i="20"/>
  <c r="F1236" i="20"/>
  <c r="F1235" i="20"/>
  <c r="F1234" i="20"/>
  <c r="F1233" i="20"/>
  <c r="F1232" i="20"/>
  <c r="F1231" i="20"/>
  <c r="F1230" i="20"/>
  <c r="F1229" i="20"/>
  <c r="F1228" i="20"/>
  <c r="F1227" i="20"/>
  <c r="F1226" i="20"/>
  <c r="F1225" i="20"/>
  <c r="F1224" i="20"/>
  <c r="F1223" i="20"/>
  <c r="F1222" i="20"/>
  <c r="F1221" i="20"/>
  <c r="F1220" i="20"/>
  <c r="F1219" i="20"/>
  <c r="F1218" i="20"/>
  <c r="F1217" i="20"/>
  <c r="F1216" i="20"/>
  <c r="F1215" i="20"/>
  <c r="F1214" i="20"/>
  <c r="F1213" i="20"/>
  <c r="F1212" i="20"/>
  <c r="F1211" i="20"/>
  <c r="F1210" i="20"/>
  <c r="F1209" i="20"/>
  <c r="F1208" i="20"/>
  <c r="F1207" i="20"/>
  <c r="F1206" i="20"/>
  <c r="F1205" i="20"/>
  <c r="F1204" i="20"/>
  <c r="F1203" i="20"/>
  <c r="F1202" i="20"/>
  <c r="F1201" i="20"/>
  <c r="F1200" i="20"/>
  <c r="F1199" i="20"/>
  <c r="F1198" i="20"/>
  <c r="F1197" i="20"/>
  <c r="F1196" i="20"/>
  <c r="F1195" i="20"/>
  <c r="F1194" i="20"/>
  <c r="F1193" i="20"/>
  <c r="F1192" i="20"/>
  <c r="F1191" i="20"/>
  <c r="F1190" i="20"/>
  <c r="F1189" i="20"/>
  <c r="F1188" i="20"/>
  <c r="F1187" i="20"/>
  <c r="F1186" i="20"/>
  <c r="F1185" i="20"/>
  <c r="F1184" i="20"/>
  <c r="F1183" i="20"/>
  <c r="F1182" i="20"/>
  <c r="F1181" i="20"/>
  <c r="F1180" i="20"/>
  <c r="F1179" i="20"/>
  <c r="F1178" i="20"/>
  <c r="F1177" i="20"/>
  <c r="F1176" i="20"/>
  <c r="F1175" i="20"/>
  <c r="F1174" i="20"/>
  <c r="F1173" i="20"/>
  <c r="F1172" i="20"/>
  <c r="F1171" i="20"/>
  <c r="F1170" i="20"/>
  <c r="F1169" i="20"/>
  <c r="F1168" i="20"/>
  <c r="F1167" i="20"/>
  <c r="F1166" i="20"/>
  <c r="F1165" i="20"/>
  <c r="F1164" i="20"/>
  <c r="F1163" i="20"/>
  <c r="F1162" i="20"/>
  <c r="F1161" i="20"/>
  <c r="F1160" i="20"/>
  <c r="F1159" i="20"/>
  <c r="F1158" i="20"/>
  <c r="F1157" i="20"/>
  <c r="F1156" i="20"/>
  <c r="F1155" i="20"/>
  <c r="F1154" i="20"/>
  <c r="F1153" i="20"/>
  <c r="F1152" i="20"/>
  <c r="F1151" i="20"/>
  <c r="F1150" i="20"/>
  <c r="F1149" i="20"/>
  <c r="F1148" i="20"/>
  <c r="F1147" i="20"/>
  <c r="F1146" i="20"/>
  <c r="F1145" i="20"/>
  <c r="F1144" i="20"/>
  <c r="F1143" i="20"/>
  <c r="F1142" i="20"/>
  <c r="F1141" i="20"/>
  <c r="F1140" i="20"/>
  <c r="F1139" i="20"/>
  <c r="F1138" i="20"/>
  <c r="F1137" i="20"/>
  <c r="F1136" i="20"/>
  <c r="F1135" i="20"/>
  <c r="F1134" i="20"/>
  <c r="F1133" i="20"/>
  <c r="F1132" i="20"/>
  <c r="F1131" i="20"/>
  <c r="F1130" i="20"/>
  <c r="F1129" i="20"/>
  <c r="F1128" i="20"/>
  <c r="F1127" i="20"/>
  <c r="F1126" i="20"/>
  <c r="F1125" i="20"/>
  <c r="F1124" i="20"/>
  <c r="F1123" i="20"/>
  <c r="F1122" i="20"/>
  <c r="F1121" i="20"/>
  <c r="F1120" i="20"/>
  <c r="F1119" i="20"/>
  <c r="F1118" i="20"/>
  <c r="F1117" i="20"/>
  <c r="F1116" i="20"/>
  <c r="F1115" i="20"/>
  <c r="F1114" i="20"/>
  <c r="F1113" i="20"/>
  <c r="F1112" i="20"/>
  <c r="F1111" i="20"/>
  <c r="F1110" i="20"/>
  <c r="F1109" i="20"/>
  <c r="F1108" i="20"/>
  <c r="F1107" i="20"/>
  <c r="F1106" i="20"/>
  <c r="F1105" i="20"/>
  <c r="F1104" i="20"/>
  <c r="F1103" i="20"/>
  <c r="F1102" i="20"/>
  <c r="F1101" i="20"/>
  <c r="F1100" i="20"/>
  <c r="F1099" i="20"/>
  <c r="F1098" i="20"/>
  <c r="F1097" i="20"/>
  <c r="F1096" i="20"/>
  <c r="F1095" i="20"/>
  <c r="F1094" i="20"/>
  <c r="F1093" i="20"/>
  <c r="F1092" i="20"/>
  <c r="F1091" i="20"/>
  <c r="F1090" i="20"/>
  <c r="F1089" i="20"/>
  <c r="F1088" i="20"/>
  <c r="F1087" i="20"/>
  <c r="F1086" i="20"/>
  <c r="F1085" i="20"/>
  <c r="F1084" i="20"/>
  <c r="F1083" i="20"/>
  <c r="F1082" i="20"/>
  <c r="F1081" i="20"/>
  <c r="F1080" i="20"/>
  <c r="F1079" i="20"/>
  <c r="F1078" i="20"/>
  <c r="F1077" i="20"/>
  <c r="F1076" i="20"/>
  <c r="F1075" i="20"/>
  <c r="F1074" i="20"/>
  <c r="F1073" i="20"/>
  <c r="F1072" i="20"/>
  <c r="F1071" i="20"/>
  <c r="F1070" i="20"/>
  <c r="F1069" i="20"/>
  <c r="F1068" i="20"/>
  <c r="F1067" i="20"/>
  <c r="F1066" i="20"/>
  <c r="F1065" i="20"/>
  <c r="F1064" i="20"/>
  <c r="F1063" i="20"/>
  <c r="F1062" i="20"/>
  <c r="F1061" i="20"/>
  <c r="F1060" i="20"/>
  <c r="F1059" i="20"/>
  <c r="F1058" i="20"/>
  <c r="F1057" i="20"/>
  <c r="F1056" i="20"/>
  <c r="F1055" i="20"/>
  <c r="F1054" i="20"/>
  <c r="F1053" i="20"/>
  <c r="F1052" i="20"/>
  <c r="F1051" i="20"/>
  <c r="F1050" i="20"/>
  <c r="F1049" i="20"/>
  <c r="F1048" i="20"/>
  <c r="F1047" i="20"/>
  <c r="F1046" i="20"/>
  <c r="F1045" i="20"/>
  <c r="F1044" i="20"/>
  <c r="F1043" i="20"/>
  <c r="F1042" i="20"/>
  <c r="F1041" i="20"/>
  <c r="F1040" i="20"/>
  <c r="F1039" i="20"/>
  <c r="F1038" i="20"/>
  <c r="F1037" i="20"/>
  <c r="F1036" i="20"/>
  <c r="F1035" i="20"/>
  <c r="F1034" i="20"/>
  <c r="F1033" i="20"/>
  <c r="F1032" i="20"/>
  <c r="F1031" i="20"/>
  <c r="F1030" i="20"/>
  <c r="F1029" i="20"/>
  <c r="F1028" i="20"/>
  <c r="F1027" i="20"/>
  <c r="F1026" i="20"/>
  <c r="F1025" i="20"/>
  <c r="F1024" i="20"/>
  <c r="F1023" i="20"/>
  <c r="F1022" i="20"/>
  <c r="F1021" i="20"/>
  <c r="F1020" i="20"/>
  <c r="F1019" i="20"/>
  <c r="F1018" i="20"/>
  <c r="F1017" i="20"/>
  <c r="F1016" i="20"/>
  <c r="F1015" i="20"/>
  <c r="F1014" i="20"/>
  <c r="F1013" i="20"/>
  <c r="F1012" i="20"/>
  <c r="F1011" i="20"/>
  <c r="F1010" i="20"/>
  <c r="F1009" i="20"/>
  <c r="F1008" i="20"/>
  <c r="F1007" i="20"/>
  <c r="F1006" i="20"/>
  <c r="F1005" i="20"/>
  <c r="F1004" i="20"/>
  <c r="F1003" i="20"/>
  <c r="F1002" i="20"/>
  <c r="F1001" i="20"/>
  <c r="F1000" i="20"/>
  <c r="F999" i="20"/>
  <c r="F998" i="20"/>
  <c r="F997" i="20"/>
  <c r="F996" i="20"/>
  <c r="F995" i="20"/>
  <c r="F994" i="20"/>
  <c r="F993" i="20"/>
  <c r="F992" i="20"/>
  <c r="F991" i="20"/>
  <c r="F990" i="20"/>
  <c r="F989" i="20"/>
  <c r="F988" i="20"/>
  <c r="F987" i="20"/>
  <c r="F986" i="20"/>
  <c r="F985" i="20"/>
  <c r="F984" i="20"/>
  <c r="F983" i="20"/>
  <c r="F982" i="20"/>
  <c r="F981" i="20"/>
  <c r="F980" i="20"/>
  <c r="F979" i="20"/>
  <c r="F978" i="20"/>
  <c r="F977" i="20"/>
  <c r="F976" i="20"/>
  <c r="F975" i="20"/>
  <c r="F974" i="20"/>
  <c r="F973" i="20"/>
  <c r="F972" i="20"/>
  <c r="F971" i="20"/>
  <c r="F970" i="20"/>
  <c r="F969" i="20"/>
  <c r="F968" i="20"/>
  <c r="F967" i="20"/>
  <c r="F966" i="20"/>
  <c r="F965" i="20"/>
  <c r="F964" i="20"/>
  <c r="F963" i="20"/>
  <c r="F962" i="20"/>
  <c r="F961" i="20"/>
  <c r="F960" i="20"/>
  <c r="F959" i="20"/>
  <c r="F958" i="20"/>
  <c r="F957" i="20"/>
  <c r="F956" i="20"/>
  <c r="F955" i="20"/>
  <c r="F954" i="20"/>
  <c r="F953" i="20"/>
  <c r="F952" i="20"/>
  <c r="F951" i="20"/>
  <c r="F950" i="20"/>
  <c r="F949" i="20"/>
  <c r="F948" i="20"/>
  <c r="F947" i="20"/>
  <c r="F946" i="20"/>
  <c r="F945" i="20"/>
  <c r="F944" i="20"/>
  <c r="F943" i="20"/>
  <c r="F942" i="20"/>
  <c r="F941" i="20"/>
  <c r="F940" i="20"/>
  <c r="F939" i="20"/>
  <c r="F938" i="20"/>
  <c r="F937" i="20"/>
  <c r="F936" i="20"/>
  <c r="F935" i="20"/>
  <c r="F934" i="20"/>
  <c r="F933" i="20"/>
  <c r="F932" i="20"/>
  <c r="F931" i="20"/>
  <c r="F930" i="20"/>
  <c r="F929" i="20"/>
  <c r="F928" i="20"/>
  <c r="F927" i="20"/>
  <c r="F926" i="20"/>
  <c r="F925" i="20"/>
  <c r="F924" i="20"/>
  <c r="F923" i="20"/>
  <c r="F922" i="20"/>
  <c r="F921" i="20"/>
  <c r="F920" i="20"/>
  <c r="F919" i="20"/>
  <c r="F918" i="20"/>
  <c r="F917" i="20"/>
  <c r="F916" i="20"/>
  <c r="F915" i="20"/>
  <c r="F914" i="20"/>
  <c r="F913" i="20"/>
  <c r="F912" i="20"/>
  <c r="F911" i="20"/>
  <c r="F910" i="20"/>
  <c r="F909" i="20"/>
  <c r="F908" i="20"/>
  <c r="F907" i="20"/>
  <c r="F906" i="20"/>
  <c r="F905" i="20"/>
  <c r="F904" i="20"/>
  <c r="F903" i="20"/>
  <c r="F902" i="20"/>
  <c r="F901" i="20"/>
  <c r="F900" i="20"/>
  <c r="F899" i="20"/>
  <c r="F898" i="20"/>
  <c r="F897" i="20"/>
  <c r="F896" i="20"/>
  <c r="F895" i="20"/>
  <c r="F894" i="20"/>
  <c r="F893" i="20"/>
  <c r="F892" i="20"/>
  <c r="F891" i="20"/>
  <c r="F890" i="20"/>
  <c r="F889" i="20"/>
  <c r="F888" i="20"/>
  <c r="F887" i="20"/>
  <c r="F886" i="20"/>
  <c r="F885" i="20"/>
  <c r="F884" i="20"/>
  <c r="F883" i="20"/>
  <c r="F882" i="20"/>
  <c r="F881" i="20"/>
  <c r="F880" i="20"/>
  <c r="F879" i="20"/>
  <c r="F878" i="20"/>
  <c r="F877" i="20"/>
  <c r="F876" i="20"/>
  <c r="F875" i="20"/>
  <c r="F874" i="20"/>
  <c r="F873" i="20"/>
  <c r="F872" i="20"/>
  <c r="F871" i="20"/>
  <c r="F870" i="20"/>
  <c r="F869" i="20"/>
  <c r="F868" i="20"/>
  <c r="F867" i="20"/>
  <c r="F866" i="20"/>
  <c r="F865" i="20"/>
  <c r="F864" i="20"/>
  <c r="F863" i="20"/>
  <c r="F862" i="20"/>
  <c r="F861" i="20"/>
  <c r="F860" i="20"/>
  <c r="F859" i="20"/>
  <c r="F858" i="20"/>
  <c r="F857" i="20"/>
  <c r="F856" i="20"/>
  <c r="F855" i="20"/>
  <c r="F854" i="20"/>
  <c r="F853" i="20"/>
  <c r="F852" i="20"/>
  <c r="F851" i="20"/>
  <c r="F850" i="20"/>
  <c r="F849" i="20"/>
  <c r="F848" i="20"/>
  <c r="F847" i="20"/>
  <c r="F846" i="20"/>
  <c r="F845" i="20"/>
  <c r="F844" i="20"/>
  <c r="F843" i="20"/>
  <c r="F842" i="20"/>
  <c r="F841" i="20"/>
  <c r="F840" i="20"/>
  <c r="F839" i="20"/>
  <c r="F838" i="20"/>
  <c r="F837" i="20"/>
  <c r="F836" i="20"/>
  <c r="F835" i="20"/>
  <c r="F834" i="20"/>
  <c r="F833" i="20"/>
  <c r="F832" i="20"/>
  <c r="F831" i="20"/>
  <c r="F830" i="20"/>
  <c r="F829" i="20"/>
  <c r="F828" i="20"/>
  <c r="F827" i="20"/>
  <c r="F826" i="20"/>
  <c r="F825" i="20"/>
  <c r="F824" i="20"/>
  <c r="F823" i="20"/>
  <c r="F822" i="20"/>
  <c r="F821" i="20"/>
  <c r="F820" i="20"/>
  <c r="F819" i="20"/>
  <c r="F818" i="20"/>
  <c r="F817" i="20"/>
  <c r="F816" i="20"/>
  <c r="F815" i="20"/>
  <c r="F814" i="20"/>
  <c r="F813" i="20"/>
  <c r="F812" i="20"/>
  <c r="F811" i="20"/>
  <c r="F810" i="20"/>
  <c r="F809" i="20"/>
  <c r="F808" i="20"/>
  <c r="F807" i="20"/>
  <c r="F806" i="20"/>
  <c r="F805" i="20"/>
  <c r="F804" i="20"/>
  <c r="F803" i="20"/>
  <c r="F802" i="20"/>
  <c r="F801" i="20"/>
  <c r="F800" i="20"/>
  <c r="F799" i="20"/>
  <c r="F798" i="20"/>
  <c r="F797" i="20"/>
  <c r="F796" i="20"/>
  <c r="F795" i="20"/>
  <c r="F794" i="20"/>
  <c r="F793" i="20"/>
  <c r="F792" i="20"/>
  <c r="F791" i="20"/>
  <c r="F790" i="20"/>
  <c r="F789" i="20"/>
  <c r="F788" i="20"/>
  <c r="F787" i="20"/>
  <c r="F786" i="20"/>
  <c r="F785" i="20"/>
  <c r="F784" i="20"/>
  <c r="F783" i="20"/>
  <c r="F782" i="20"/>
  <c r="F781" i="20"/>
  <c r="F780" i="20"/>
  <c r="F779" i="20"/>
  <c r="F778" i="20"/>
  <c r="F777" i="20"/>
  <c r="F776" i="20"/>
  <c r="F775" i="20"/>
  <c r="F774" i="20"/>
  <c r="F773" i="20"/>
  <c r="F772" i="20"/>
  <c r="F771" i="20"/>
  <c r="F770" i="20"/>
  <c r="F769" i="20"/>
  <c r="F768" i="20"/>
  <c r="F767" i="20"/>
  <c r="F766" i="20"/>
  <c r="F765" i="20"/>
  <c r="F764" i="20"/>
  <c r="F763" i="20"/>
  <c r="F762" i="20"/>
  <c r="F761" i="20"/>
  <c r="F760" i="20"/>
  <c r="F759" i="20"/>
  <c r="F758" i="20"/>
  <c r="F757" i="20"/>
  <c r="F756" i="20"/>
  <c r="F755" i="20"/>
  <c r="F754" i="20"/>
  <c r="F753" i="20"/>
  <c r="F752" i="20"/>
  <c r="F751" i="20"/>
  <c r="F750" i="20"/>
  <c r="F749" i="20"/>
  <c r="F748" i="20"/>
  <c r="F747" i="20"/>
  <c r="F746" i="20"/>
  <c r="F745" i="20"/>
  <c r="F744" i="20"/>
  <c r="F743" i="20"/>
  <c r="F742" i="20"/>
  <c r="F741" i="20"/>
  <c r="F740" i="20"/>
  <c r="F739" i="20"/>
  <c r="F738" i="20"/>
  <c r="F737" i="20"/>
  <c r="F736" i="20"/>
  <c r="F735" i="20"/>
  <c r="F734" i="20"/>
  <c r="F733" i="20"/>
  <c r="F732" i="20"/>
  <c r="F731" i="20"/>
  <c r="F730" i="20"/>
  <c r="F729" i="20"/>
  <c r="F728" i="20"/>
  <c r="F727" i="20"/>
  <c r="F726" i="20"/>
  <c r="F725" i="20"/>
  <c r="F724" i="20"/>
  <c r="F723" i="20"/>
  <c r="F722" i="20"/>
  <c r="F721" i="20"/>
  <c r="F720" i="20"/>
  <c r="F719" i="20"/>
  <c r="F718" i="20"/>
  <c r="F717" i="20"/>
  <c r="F716" i="20"/>
  <c r="F715" i="20"/>
  <c r="F714" i="20"/>
  <c r="F713" i="20"/>
  <c r="F712" i="20"/>
  <c r="F711" i="20"/>
  <c r="F710" i="20"/>
  <c r="F709" i="20"/>
  <c r="F708" i="20"/>
  <c r="F707" i="20"/>
  <c r="F706" i="20"/>
  <c r="F705" i="20"/>
  <c r="F704" i="20"/>
  <c r="F703" i="20"/>
  <c r="F702" i="20"/>
  <c r="F701" i="20"/>
  <c r="F700" i="20"/>
  <c r="F699" i="20"/>
  <c r="F698" i="20"/>
  <c r="F697" i="20"/>
  <c r="F696" i="20"/>
  <c r="F695" i="20"/>
  <c r="F694" i="20"/>
  <c r="F693" i="20"/>
  <c r="F692" i="20"/>
  <c r="F691" i="20"/>
  <c r="F690" i="20"/>
  <c r="F689" i="20"/>
  <c r="F688" i="20"/>
  <c r="F687" i="20"/>
  <c r="F686" i="20"/>
  <c r="F685" i="20"/>
  <c r="F684" i="20"/>
  <c r="F683" i="20"/>
  <c r="F682" i="20"/>
  <c r="F681" i="20"/>
  <c r="F680" i="20"/>
  <c r="F679" i="20"/>
  <c r="F678" i="20"/>
  <c r="F677" i="20"/>
  <c r="F676" i="20"/>
  <c r="F675" i="20"/>
  <c r="F674" i="20"/>
  <c r="F673" i="20"/>
  <c r="F672" i="20"/>
  <c r="F671" i="20"/>
  <c r="F670" i="20"/>
  <c r="F669" i="20"/>
  <c r="F668" i="20"/>
  <c r="F667" i="20"/>
  <c r="F666" i="20"/>
  <c r="F665" i="20"/>
  <c r="F664" i="20"/>
  <c r="F663" i="20"/>
  <c r="F662" i="20"/>
  <c r="F661" i="20"/>
  <c r="F660" i="20"/>
  <c r="F659" i="20"/>
  <c r="F658" i="20"/>
  <c r="F657" i="20"/>
  <c r="F656" i="20"/>
  <c r="F655" i="20"/>
  <c r="F654" i="20"/>
  <c r="F653" i="20"/>
  <c r="F652" i="20"/>
  <c r="F651" i="20"/>
  <c r="F650" i="20"/>
  <c r="F649" i="20"/>
  <c r="F648" i="20"/>
  <c r="F647" i="20"/>
  <c r="F646" i="20"/>
  <c r="F645" i="20"/>
  <c r="F644" i="20"/>
  <c r="F643" i="20"/>
  <c r="F642" i="20"/>
  <c r="F641" i="20"/>
  <c r="F640" i="20"/>
  <c r="F639" i="20"/>
  <c r="F638" i="20"/>
  <c r="F637" i="20"/>
  <c r="F636" i="20"/>
  <c r="F635" i="20"/>
  <c r="F634" i="20"/>
  <c r="F633" i="20"/>
  <c r="F632" i="20"/>
  <c r="F631" i="20"/>
  <c r="F630" i="20"/>
  <c r="F629" i="20"/>
  <c r="F628" i="20"/>
  <c r="F627" i="20"/>
  <c r="F626" i="20"/>
  <c r="F625" i="20"/>
  <c r="F624" i="20"/>
  <c r="F623" i="20"/>
  <c r="F622" i="20"/>
  <c r="F621" i="20"/>
  <c r="F620" i="20"/>
  <c r="F619" i="20"/>
  <c r="F618" i="20"/>
  <c r="F617" i="20"/>
  <c r="F616" i="20"/>
  <c r="F615" i="20"/>
  <c r="F614" i="20"/>
  <c r="F613" i="20"/>
  <c r="F612" i="20"/>
  <c r="F611" i="20"/>
  <c r="F610" i="20"/>
  <c r="F609" i="20"/>
  <c r="F608" i="20"/>
  <c r="F607" i="20"/>
  <c r="F606" i="20"/>
  <c r="F605" i="20"/>
  <c r="F604" i="20"/>
  <c r="F603" i="20"/>
  <c r="F602" i="20"/>
  <c r="F601" i="20"/>
  <c r="F600" i="20"/>
  <c r="F599" i="20"/>
  <c r="F598" i="20"/>
  <c r="F597" i="20"/>
  <c r="F596" i="20"/>
  <c r="F595" i="20"/>
  <c r="F594" i="20"/>
  <c r="F593" i="20"/>
  <c r="F592" i="20"/>
  <c r="F591" i="20"/>
  <c r="F590" i="20"/>
  <c r="F589" i="20"/>
  <c r="F588" i="20"/>
  <c r="F587" i="20"/>
  <c r="F586" i="20"/>
  <c r="F585" i="20"/>
  <c r="F584" i="20"/>
  <c r="F583" i="20"/>
  <c r="F582" i="20"/>
  <c r="F581" i="20"/>
  <c r="F580" i="20"/>
  <c r="F579" i="20"/>
  <c r="F578" i="20"/>
  <c r="F577" i="20"/>
  <c r="F576" i="20"/>
  <c r="F575" i="20"/>
  <c r="F574" i="20"/>
  <c r="F573" i="20"/>
  <c r="F572" i="20"/>
  <c r="F571" i="20"/>
  <c r="F570" i="20"/>
  <c r="F569" i="20"/>
  <c r="F568" i="20"/>
  <c r="F567" i="20"/>
  <c r="F566" i="20"/>
  <c r="F565" i="20"/>
  <c r="F564" i="20"/>
  <c r="F563" i="20"/>
  <c r="F562" i="20"/>
  <c r="F561" i="20"/>
  <c r="F560" i="20"/>
  <c r="F559" i="20"/>
  <c r="F558" i="20"/>
  <c r="F557" i="20"/>
  <c r="F556" i="20"/>
  <c r="F555" i="20"/>
  <c r="F554" i="20"/>
  <c r="F553" i="20"/>
  <c r="F552" i="20"/>
  <c r="F551" i="20"/>
  <c r="F550" i="20"/>
  <c r="F549" i="20"/>
  <c r="F548" i="20"/>
  <c r="F547" i="20"/>
  <c r="F546" i="20"/>
  <c r="F545" i="20"/>
  <c r="F544" i="20"/>
  <c r="F543" i="20"/>
  <c r="F542" i="20"/>
  <c r="F541" i="20"/>
  <c r="F540" i="20"/>
  <c r="F539" i="20"/>
  <c r="F538" i="20"/>
  <c r="F537" i="20"/>
  <c r="F536" i="20"/>
  <c r="F535" i="20"/>
  <c r="F534" i="20"/>
  <c r="F533" i="20"/>
  <c r="F532" i="20"/>
  <c r="F531" i="20"/>
  <c r="F530" i="20"/>
  <c r="F529" i="20"/>
  <c r="F528" i="20"/>
  <c r="F527" i="20"/>
  <c r="F526" i="20"/>
  <c r="F525" i="20"/>
  <c r="F524" i="20"/>
  <c r="F523" i="20"/>
  <c r="F522" i="20"/>
  <c r="F521" i="20"/>
  <c r="F520" i="20"/>
  <c r="F519" i="20"/>
  <c r="F518" i="20"/>
  <c r="F517" i="20"/>
  <c r="F516" i="20"/>
  <c r="F515" i="20"/>
  <c r="F514" i="20"/>
  <c r="F513" i="20"/>
  <c r="F512" i="20"/>
  <c r="F511" i="20"/>
  <c r="F510" i="20"/>
  <c r="F509" i="20"/>
  <c r="F508" i="20"/>
  <c r="F507" i="20"/>
  <c r="F506" i="20"/>
  <c r="F505" i="20"/>
  <c r="F504" i="20"/>
  <c r="F503" i="20"/>
  <c r="F502" i="20"/>
  <c r="F501" i="20"/>
  <c r="F500" i="20"/>
  <c r="F499" i="20"/>
  <c r="F498" i="20"/>
  <c r="F497" i="20"/>
  <c r="F496" i="20"/>
  <c r="F495" i="20"/>
  <c r="F494" i="20"/>
  <c r="F493" i="20"/>
  <c r="F492" i="20"/>
  <c r="F491" i="20"/>
  <c r="F490" i="20"/>
  <c r="F489" i="20"/>
  <c r="F488" i="20"/>
  <c r="F487" i="20"/>
  <c r="F486" i="20"/>
  <c r="F485" i="20"/>
  <c r="F484" i="20"/>
  <c r="F483" i="20"/>
  <c r="F482" i="20"/>
  <c r="F481" i="20"/>
  <c r="F480" i="20"/>
  <c r="F479" i="20"/>
  <c r="F478" i="20"/>
  <c r="F477" i="20"/>
  <c r="F476" i="20"/>
  <c r="F475" i="20"/>
  <c r="F474" i="20"/>
  <c r="F473" i="20"/>
  <c r="F472" i="20"/>
  <c r="F471" i="20"/>
  <c r="F470" i="20"/>
  <c r="F469" i="20"/>
  <c r="F468" i="20"/>
  <c r="F467" i="20"/>
  <c r="F466" i="20"/>
  <c r="F465" i="20"/>
  <c r="F464" i="20"/>
  <c r="F463" i="20"/>
  <c r="F462" i="20"/>
  <c r="F461" i="20"/>
  <c r="F460" i="20"/>
  <c r="F459" i="20"/>
  <c r="F458" i="20"/>
  <c r="F457" i="20"/>
  <c r="F456" i="20"/>
  <c r="F455" i="20"/>
  <c r="F454" i="20"/>
  <c r="F453" i="20"/>
  <c r="F452" i="20"/>
  <c r="F451" i="20"/>
  <c r="F450" i="20"/>
  <c r="F449" i="20"/>
  <c r="F448" i="20"/>
  <c r="F447" i="20"/>
  <c r="F446" i="20"/>
  <c r="F445" i="20"/>
  <c r="F444" i="20"/>
  <c r="F443" i="20"/>
  <c r="F442" i="20"/>
  <c r="F441" i="20"/>
  <c r="F440" i="20"/>
  <c r="F439" i="20"/>
  <c r="F438" i="20"/>
  <c r="F437" i="20"/>
  <c r="F436" i="20"/>
  <c r="F435" i="20"/>
  <c r="F434"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97" i="20"/>
  <c r="F296" i="20"/>
  <c r="F295" i="20"/>
  <c r="F294" i="20"/>
  <c r="F293" i="20"/>
  <c r="F292" i="20"/>
  <c r="F291" i="20"/>
  <c r="F290" i="20"/>
  <c r="F289" i="20"/>
  <c r="F288" i="20"/>
  <c r="F287" i="20"/>
  <c r="F286" i="20"/>
  <c r="F285" i="20"/>
  <c r="F284" i="20"/>
  <c r="F283" i="20"/>
  <c r="F282" i="20"/>
  <c r="F281" i="20"/>
  <c r="F280" i="20"/>
  <c r="F279" i="20"/>
  <c r="F278" i="20"/>
  <c r="F277" i="20"/>
  <c r="F276" i="20"/>
  <c r="F275" i="20"/>
  <c r="F274" i="20"/>
  <c r="F273" i="20"/>
  <c r="F272" i="20"/>
  <c r="F271" i="20"/>
  <c r="F270" i="20"/>
  <c r="F269" i="20"/>
  <c r="F268" i="20"/>
  <c r="F267" i="20"/>
  <c r="F266" i="20"/>
  <c r="F265" i="20"/>
  <c r="F264" i="20"/>
  <c r="F263" i="20"/>
  <c r="F262" i="20"/>
  <c r="F261" i="20"/>
  <c r="F260" i="20"/>
  <c r="F259" i="20"/>
  <c r="F258" i="20"/>
  <c r="F257" i="20"/>
  <c r="F256" i="20"/>
  <c r="F255" i="20"/>
  <c r="F254" i="20"/>
  <c r="F253" i="20"/>
  <c r="F252" i="20"/>
  <c r="F251" i="20"/>
  <c r="F250" i="20"/>
  <c r="F249" i="20"/>
  <c r="F248" i="20"/>
  <c r="F247" i="20"/>
  <c r="F246" i="20"/>
  <c r="F245" i="20"/>
  <c r="F244" i="20"/>
  <c r="F243" i="20"/>
  <c r="F242" i="20"/>
  <c r="F241" i="20"/>
  <c r="F240" i="20"/>
  <c r="F239" i="20"/>
  <c r="F238" i="20"/>
  <c r="F237" i="20"/>
  <c r="F236" i="20"/>
  <c r="F235" i="20"/>
  <c r="F234" i="20"/>
  <c r="F233" i="20"/>
  <c r="F232" i="20"/>
  <c r="F231" i="20"/>
  <c r="F230" i="20"/>
  <c r="F229" i="20"/>
  <c r="F228" i="20"/>
  <c r="F227" i="20"/>
  <c r="F226" i="20"/>
  <c r="F225" i="20"/>
  <c r="F224" i="20"/>
  <c r="F223" i="20"/>
  <c r="F222" i="20"/>
  <c r="F221" i="20"/>
  <c r="F220" i="20"/>
  <c r="F219"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2" i="20"/>
  <c r="F181"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F153" i="20"/>
  <c r="F152" i="20"/>
  <c r="F151" i="20"/>
  <c r="F150" i="20"/>
  <c r="F149" i="20"/>
  <c r="F148" i="20"/>
  <c r="F147" i="20"/>
  <c r="F146" i="20"/>
  <c r="F145" i="20"/>
  <c r="F144" i="20"/>
  <c r="F143" i="20"/>
  <c r="F142" i="20"/>
  <c r="F141" i="20"/>
  <c r="F140" i="20"/>
  <c r="F139" i="20"/>
  <c r="F138" i="20"/>
  <c r="F137" i="20"/>
  <c r="F136" i="20"/>
  <c r="F135" i="20"/>
  <c r="F134" i="20"/>
  <c r="F133" i="20"/>
  <c r="F132" i="20"/>
  <c r="F131" i="20"/>
  <c r="F130" i="20"/>
  <c r="F129" i="20"/>
  <c r="F128" i="20"/>
  <c r="F127" i="20"/>
  <c r="F126" i="20"/>
  <c r="F125" i="20"/>
  <c r="F124" i="20"/>
  <c r="F123" i="20"/>
  <c r="F122" i="20"/>
  <c r="F121" i="20"/>
  <c r="F120" i="20"/>
  <c r="F119" i="20"/>
  <c r="F118" i="20"/>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F84"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1" i="20"/>
  <c r="F10" i="20"/>
  <c r="F9" i="20"/>
  <c r="F8" i="20"/>
  <c r="F7" i="20"/>
  <c r="F6" i="20"/>
  <c r="F5" i="20"/>
  <c r="H908" i="15" l="1"/>
  <c r="H907" i="15"/>
  <c r="H906" i="15"/>
  <c r="H905" i="15"/>
  <c r="H904" i="15"/>
  <c r="H903" i="15"/>
  <c r="H902" i="15"/>
  <c r="H901" i="15"/>
  <c r="H900" i="15"/>
  <c r="H899" i="15"/>
  <c r="H898" i="15"/>
  <c r="H897" i="15"/>
  <c r="H896" i="15"/>
  <c r="H895" i="15"/>
  <c r="H894" i="15"/>
  <c r="H893" i="15"/>
  <c r="H892" i="15"/>
  <c r="H891" i="15"/>
  <c r="H890" i="15"/>
  <c r="H889" i="15"/>
  <c r="H888" i="15"/>
  <c r="H887" i="15"/>
  <c r="H886" i="15"/>
  <c r="H885" i="15"/>
  <c r="H884" i="15"/>
  <c r="H883" i="15"/>
  <c r="H882" i="15"/>
  <c r="H881" i="15"/>
  <c r="H880" i="15"/>
  <c r="H879" i="15"/>
  <c r="H878" i="15"/>
  <c r="H877" i="15"/>
  <c r="H876" i="15"/>
  <c r="H875" i="15"/>
  <c r="H874" i="15"/>
  <c r="H873" i="15"/>
  <c r="H872" i="15"/>
  <c r="H871" i="15"/>
  <c r="H870" i="15"/>
  <c r="H869" i="15"/>
  <c r="H868" i="15"/>
  <c r="H867" i="15"/>
  <c r="H866" i="15"/>
  <c r="H865" i="15"/>
  <c r="H864" i="15"/>
  <c r="H863" i="15"/>
  <c r="H862" i="15"/>
  <c r="H861" i="15"/>
  <c r="H860" i="15"/>
  <c r="H859" i="15"/>
  <c r="H858" i="15"/>
  <c r="H857" i="15"/>
  <c r="H856" i="15"/>
  <c r="H855" i="15"/>
  <c r="H854" i="15"/>
  <c r="H853" i="15"/>
  <c r="H852" i="15"/>
  <c r="H851" i="15"/>
  <c r="H850" i="15"/>
  <c r="H849" i="15"/>
  <c r="H848" i="15"/>
  <c r="H847" i="15"/>
  <c r="H846" i="15"/>
  <c r="H845" i="15"/>
  <c r="H844" i="15"/>
  <c r="H843" i="15"/>
  <c r="H842" i="15"/>
  <c r="H841" i="15"/>
  <c r="H840" i="15"/>
  <c r="H839" i="15"/>
  <c r="H838" i="15"/>
  <c r="H837" i="15"/>
  <c r="H836" i="15"/>
  <c r="H835" i="15"/>
  <c r="H834" i="15"/>
  <c r="H833" i="15"/>
  <c r="H832" i="15"/>
  <c r="H831" i="15"/>
  <c r="H830" i="15"/>
  <c r="H829" i="15"/>
  <c r="H828" i="15"/>
  <c r="H827" i="15"/>
  <c r="H826" i="15"/>
  <c r="H825" i="15"/>
  <c r="H824" i="15"/>
  <c r="H823" i="15"/>
  <c r="H822" i="15"/>
  <c r="H821" i="15"/>
  <c r="H820" i="15"/>
  <c r="H819" i="15"/>
  <c r="H818" i="15"/>
  <c r="H817" i="15"/>
  <c r="H816" i="15"/>
  <c r="H815" i="15"/>
  <c r="H814" i="15"/>
  <c r="H813" i="15"/>
  <c r="H812" i="15"/>
  <c r="H811" i="15"/>
  <c r="H810" i="15"/>
  <c r="H809" i="15"/>
  <c r="H808" i="15"/>
  <c r="H807" i="15"/>
  <c r="H806" i="15"/>
  <c r="H805" i="15"/>
  <c r="H804" i="15"/>
  <c r="H803" i="15"/>
  <c r="H802" i="15"/>
  <c r="H801" i="15"/>
  <c r="H800" i="15"/>
  <c r="H799" i="15"/>
  <c r="H798" i="15"/>
  <c r="H797" i="15"/>
  <c r="H796" i="15"/>
  <c r="H795" i="15"/>
  <c r="H794" i="15"/>
  <c r="H793" i="15"/>
  <c r="H792" i="15"/>
  <c r="H791" i="15"/>
  <c r="H790" i="15"/>
  <c r="H789" i="15"/>
  <c r="H788" i="15"/>
  <c r="H787" i="15"/>
  <c r="H786" i="15"/>
  <c r="H785" i="15"/>
  <c r="H784" i="15"/>
  <c r="H783" i="15"/>
  <c r="H782" i="15"/>
  <c r="H781" i="15"/>
  <c r="H780" i="15"/>
  <c r="H779" i="15"/>
  <c r="H778" i="15"/>
  <c r="H777" i="15"/>
  <c r="H776" i="15"/>
  <c r="H775" i="15"/>
  <c r="H774" i="15"/>
  <c r="H773" i="15"/>
  <c r="H772" i="15"/>
  <c r="H771" i="15"/>
  <c r="H770" i="15"/>
  <c r="H769" i="15"/>
  <c r="H768" i="15"/>
  <c r="H767" i="15"/>
  <c r="H766" i="15"/>
  <c r="H765" i="15"/>
  <c r="H764" i="15"/>
  <c r="H763" i="15"/>
  <c r="H762" i="15"/>
  <c r="H761" i="15"/>
  <c r="H760" i="15"/>
  <c r="H759" i="15"/>
  <c r="H758" i="15"/>
  <c r="H757" i="15"/>
  <c r="H756" i="15"/>
  <c r="H755" i="15"/>
  <c r="H754" i="15"/>
  <c r="H753" i="15"/>
  <c r="H752" i="15"/>
  <c r="H751" i="15"/>
  <c r="H750" i="15"/>
  <c r="H749" i="15"/>
  <c r="H748" i="15"/>
  <c r="H747" i="15"/>
  <c r="H746" i="15"/>
  <c r="H745" i="15"/>
  <c r="H744" i="15"/>
  <c r="H743" i="15"/>
  <c r="H742" i="15"/>
  <c r="H741" i="15"/>
  <c r="H740" i="15"/>
  <c r="H739" i="15"/>
  <c r="H738" i="15"/>
  <c r="H737" i="15"/>
  <c r="H736" i="15"/>
  <c r="H735" i="15"/>
  <c r="H734" i="15"/>
  <c r="H733" i="15"/>
  <c r="H732" i="15"/>
  <c r="H731" i="15"/>
  <c r="H730" i="15"/>
  <c r="H729" i="15"/>
  <c r="H728" i="15"/>
  <c r="H727" i="15"/>
  <c r="H726" i="15"/>
  <c r="H725" i="15"/>
  <c r="H724" i="15"/>
  <c r="H723" i="15"/>
  <c r="H722" i="15"/>
  <c r="H721" i="15"/>
  <c r="H720" i="15"/>
  <c r="H719" i="15"/>
  <c r="H718" i="15"/>
  <c r="H717" i="15"/>
  <c r="H716" i="15"/>
  <c r="H715" i="15"/>
  <c r="H714" i="15"/>
  <c r="H713" i="15"/>
  <c r="H712" i="15"/>
  <c r="H711" i="15"/>
  <c r="H710" i="15"/>
  <c r="H709" i="15"/>
  <c r="H708" i="15"/>
  <c r="H707" i="15"/>
  <c r="H706" i="15"/>
  <c r="H705" i="15"/>
  <c r="H704" i="15"/>
  <c r="H703" i="15"/>
  <c r="H702" i="15"/>
  <c r="H701" i="15"/>
  <c r="H700" i="15"/>
  <c r="H699" i="15"/>
  <c r="H698" i="15"/>
  <c r="H697" i="15"/>
  <c r="H696" i="15"/>
  <c r="H695" i="15"/>
  <c r="H694" i="15"/>
  <c r="H693" i="15"/>
  <c r="H692" i="15"/>
  <c r="H691" i="15"/>
  <c r="H690" i="15"/>
  <c r="H689" i="15"/>
  <c r="H688" i="15"/>
  <c r="H687" i="15"/>
  <c r="H686" i="15"/>
  <c r="H685" i="15"/>
  <c r="H684" i="15"/>
  <c r="H683" i="15"/>
  <c r="H682" i="15"/>
  <c r="H681" i="15"/>
  <c r="H680" i="15"/>
  <c r="H679" i="15"/>
  <c r="H678" i="15"/>
  <c r="H677" i="15"/>
  <c r="H676" i="15"/>
  <c r="H675" i="15"/>
  <c r="H674" i="15"/>
  <c r="H673" i="15"/>
  <c r="H672" i="15"/>
  <c r="H671" i="15"/>
  <c r="H670" i="15"/>
  <c r="H669" i="15"/>
  <c r="H668" i="15"/>
  <c r="H667" i="15"/>
  <c r="H666" i="15"/>
  <c r="H665" i="15"/>
  <c r="H664" i="15"/>
  <c r="H663" i="15"/>
  <c r="H662" i="15"/>
  <c r="H661" i="15"/>
  <c r="H660" i="15"/>
  <c r="H659" i="15"/>
  <c r="H658" i="15"/>
  <c r="H657" i="15"/>
  <c r="H656" i="15"/>
  <c r="H655" i="15"/>
  <c r="H654" i="15"/>
  <c r="H653" i="15"/>
  <c r="H652" i="15"/>
  <c r="H651" i="15"/>
  <c r="H650" i="15"/>
  <c r="H649" i="15"/>
  <c r="H648" i="15"/>
  <c r="H647" i="15"/>
  <c r="H646" i="15"/>
  <c r="H645" i="15"/>
  <c r="H644" i="15"/>
  <c r="H643" i="15"/>
  <c r="H642" i="15"/>
  <c r="H641" i="15"/>
  <c r="H640" i="15"/>
  <c r="H639" i="15"/>
  <c r="H638" i="15"/>
  <c r="H637" i="15"/>
  <c r="H636" i="15"/>
  <c r="H635" i="15"/>
  <c r="H634" i="15"/>
  <c r="H633" i="15"/>
  <c r="H632" i="15"/>
  <c r="H631" i="15"/>
  <c r="H630" i="15"/>
  <c r="H629" i="15"/>
  <c r="H628" i="15"/>
  <c r="H627" i="15"/>
  <c r="H626" i="15"/>
  <c r="H625" i="15"/>
  <c r="H624" i="15"/>
  <c r="H623" i="15"/>
  <c r="H622" i="15"/>
  <c r="H621" i="15"/>
  <c r="H620" i="15"/>
  <c r="H619" i="15"/>
  <c r="H618" i="15"/>
  <c r="H617" i="15"/>
  <c r="H616" i="15"/>
  <c r="H615" i="15"/>
  <c r="H614" i="15"/>
  <c r="H613" i="15"/>
  <c r="H612" i="15"/>
  <c r="H611" i="15"/>
  <c r="H610" i="15"/>
  <c r="H609" i="15"/>
  <c r="H608" i="15"/>
  <c r="H607" i="15"/>
  <c r="H606" i="15"/>
  <c r="H605" i="15"/>
  <c r="H604" i="15"/>
  <c r="H603" i="15"/>
  <c r="H602" i="15"/>
  <c r="H601" i="15"/>
  <c r="H600" i="15"/>
  <c r="H599" i="15"/>
  <c r="H598" i="15"/>
  <c r="H597" i="15"/>
  <c r="H596" i="15"/>
  <c r="H595" i="15"/>
  <c r="H594" i="15"/>
  <c r="H593" i="15"/>
  <c r="H592" i="15"/>
  <c r="H591" i="15"/>
  <c r="H590" i="15"/>
  <c r="H589" i="15"/>
  <c r="H588" i="15"/>
  <c r="H587" i="15"/>
  <c r="H586" i="15"/>
  <c r="H585" i="15"/>
  <c r="H584" i="15"/>
  <c r="H583" i="15"/>
  <c r="H582" i="15"/>
  <c r="H581" i="15"/>
  <c r="H580" i="15"/>
  <c r="H579" i="15"/>
  <c r="H578" i="15"/>
  <c r="H577" i="15"/>
  <c r="H576" i="15"/>
  <c r="H575" i="15"/>
  <c r="H574" i="15"/>
  <c r="H573" i="15"/>
  <c r="H572" i="15"/>
  <c r="H571" i="15"/>
  <c r="H570" i="15"/>
  <c r="H569" i="15"/>
  <c r="H568" i="15"/>
  <c r="H567" i="15"/>
  <c r="H566" i="15"/>
  <c r="H565" i="15"/>
  <c r="H564" i="15"/>
  <c r="H563" i="15"/>
  <c r="H562" i="15"/>
  <c r="H561" i="15"/>
  <c r="H560" i="15"/>
  <c r="H559" i="15"/>
  <c r="H558" i="15"/>
  <c r="H557" i="15"/>
  <c r="H556" i="15"/>
  <c r="H555" i="15"/>
  <c r="H554" i="15"/>
  <c r="H553" i="15"/>
  <c r="H552" i="15"/>
  <c r="H551" i="15"/>
  <c r="H550" i="15"/>
  <c r="H549" i="15"/>
  <c r="H548" i="15"/>
  <c r="H547" i="15"/>
  <c r="H546" i="15"/>
  <c r="H545" i="15"/>
  <c r="H544" i="15"/>
  <c r="H543" i="15"/>
  <c r="H542" i="15"/>
  <c r="H541" i="15"/>
  <c r="H540" i="15"/>
  <c r="H539" i="15"/>
  <c r="H538" i="15"/>
  <c r="H537" i="15"/>
  <c r="H536" i="15"/>
  <c r="H535" i="15"/>
  <c r="H534" i="15"/>
  <c r="H533" i="15"/>
  <c r="H532" i="15"/>
  <c r="H531" i="15"/>
  <c r="H530" i="15"/>
  <c r="H529" i="15"/>
  <c r="H528" i="15"/>
  <c r="H527" i="15"/>
  <c r="H526" i="15"/>
  <c r="H525" i="15"/>
  <c r="H524" i="15"/>
  <c r="H523" i="15"/>
  <c r="H522" i="15"/>
  <c r="H521" i="15"/>
  <c r="H520" i="15"/>
  <c r="H519" i="15"/>
  <c r="H518" i="15"/>
  <c r="H517" i="15"/>
  <c r="H516" i="15"/>
  <c r="H515" i="15"/>
  <c r="H514" i="15"/>
  <c r="H513" i="15"/>
  <c r="H512" i="15"/>
  <c r="H511" i="15"/>
  <c r="H510" i="15"/>
  <c r="H509" i="15"/>
  <c r="H508" i="15"/>
  <c r="H507" i="15"/>
  <c r="H506" i="15"/>
  <c r="H505" i="15"/>
  <c r="H504" i="15"/>
  <c r="H503" i="15"/>
  <c r="H502" i="15"/>
  <c r="H501" i="15"/>
  <c r="H500" i="15"/>
  <c r="H499" i="15"/>
  <c r="H498" i="15"/>
  <c r="H497" i="15"/>
  <c r="H496" i="15"/>
  <c r="H495" i="15"/>
  <c r="H494" i="15"/>
  <c r="H493" i="15"/>
  <c r="H492" i="15"/>
  <c r="H491" i="15"/>
  <c r="H490" i="15"/>
  <c r="H489" i="15"/>
  <c r="H488" i="15"/>
  <c r="H487" i="15"/>
  <c r="H486" i="15"/>
  <c r="H485" i="15"/>
  <c r="H484" i="15"/>
  <c r="H483" i="15"/>
  <c r="H482" i="15"/>
  <c r="H481" i="15"/>
  <c r="H480" i="15"/>
  <c r="H479" i="15"/>
  <c r="H478" i="15"/>
  <c r="H477" i="15"/>
  <c r="H476" i="15"/>
  <c r="H475" i="15"/>
  <c r="H474" i="15"/>
  <c r="H473" i="15"/>
  <c r="H472" i="15"/>
  <c r="H471" i="15"/>
  <c r="H470" i="15"/>
  <c r="H469" i="15"/>
  <c r="H468" i="15"/>
  <c r="H467" i="15"/>
  <c r="H466" i="15"/>
  <c r="H465" i="15"/>
  <c r="H464" i="15"/>
  <c r="H463" i="15"/>
  <c r="H462" i="15"/>
  <c r="H461" i="15"/>
  <c r="H460" i="15"/>
  <c r="H459" i="15"/>
  <c r="H458" i="15"/>
  <c r="H457" i="15"/>
  <c r="H456" i="15"/>
  <c r="H455" i="15"/>
  <c r="H454" i="15"/>
  <c r="H453" i="15"/>
  <c r="H452" i="15"/>
  <c r="H451" i="15"/>
  <c r="H450" i="15"/>
  <c r="H449" i="15"/>
  <c r="H448" i="15"/>
  <c r="H447" i="15"/>
  <c r="H446" i="15"/>
  <c r="H445" i="15"/>
  <c r="H444" i="15"/>
  <c r="H443" i="15"/>
  <c r="H442" i="15"/>
  <c r="H441" i="15"/>
  <c r="H440" i="15"/>
  <c r="H439" i="15"/>
  <c r="H438" i="15"/>
  <c r="H437" i="15"/>
  <c r="H436" i="15"/>
  <c r="H435" i="15"/>
  <c r="H434" i="15"/>
  <c r="H433" i="15"/>
  <c r="H432" i="15"/>
  <c r="H431" i="15"/>
  <c r="H430" i="15"/>
  <c r="H429" i="15"/>
  <c r="H428" i="15"/>
  <c r="H427" i="15"/>
  <c r="H426" i="15"/>
  <c r="H425" i="15"/>
  <c r="H424" i="15"/>
  <c r="H423" i="15"/>
  <c r="H422" i="15"/>
  <c r="H421" i="15"/>
  <c r="H420" i="15"/>
  <c r="H419" i="15"/>
  <c r="H418" i="15"/>
  <c r="H417" i="15"/>
  <c r="H416" i="15"/>
  <c r="H415" i="15"/>
  <c r="H414" i="15"/>
  <c r="H413" i="15"/>
  <c r="H412" i="15"/>
  <c r="H411" i="15"/>
  <c r="H410" i="15"/>
  <c r="H409" i="15"/>
  <c r="H408" i="15"/>
  <c r="H407" i="15"/>
  <c r="H406" i="15"/>
  <c r="H405" i="15"/>
  <c r="H404" i="15"/>
  <c r="H403" i="15"/>
  <c r="H402" i="15"/>
  <c r="H401" i="15"/>
  <c r="H400" i="15"/>
  <c r="H399" i="15"/>
  <c r="H398" i="15"/>
  <c r="H397" i="15"/>
  <c r="H396" i="15"/>
  <c r="H395" i="15"/>
  <c r="H394" i="15"/>
  <c r="H393" i="15"/>
  <c r="H392" i="15"/>
  <c r="H391" i="15"/>
  <c r="H390" i="15"/>
  <c r="H389" i="15"/>
  <c r="H388" i="15"/>
  <c r="H387" i="15"/>
  <c r="H386" i="15"/>
  <c r="H385" i="15"/>
  <c r="H384" i="15"/>
  <c r="H383" i="15"/>
  <c r="H382" i="15"/>
  <c r="H381" i="15"/>
  <c r="H380" i="15"/>
  <c r="H379" i="15"/>
  <c r="H378" i="15"/>
  <c r="H377" i="15"/>
  <c r="H376" i="15"/>
  <c r="H375" i="15"/>
  <c r="H374" i="15"/>
  <c r="H373" i="15"/>
  <c r="H372" i="15"/>
  <c r="H371" i="15"/>
  <c r="H370" i="15"/>
  <c r="H369" i="15"/>
  <c r="H368" i="15"/>
  <c r="H367" i="15"/>
  <c r="H366" i="15"/>
  <c r="H365" i="15"/>
  <c r="H364" i="15"/>
  <c r="H363" i="15"/>
  <c r="H362" i="15"/>
  <c r="H361" i="15"/>
  <c r="H360" i="15"/>
  <c r="H359" i="15"/>
  <c r="H358" i="15"/>
  <c r="H357" i="15"/>
  <c r="H356" i="15"/>
  <c r="H355" i="15"/>
  <c r="H354" i="15"/>
  <c r="H353" i="15"/>
  <c r="H352" i="15"/>
  <c r="H351" i="15"/>
  <c r="H350" i="15"/>
  <c r="H349" i="15"/>
  <c r="H348" i="15"/>
  <c r="H347" i="15"/>
  <c r="H346" i="15"/>
  <c r="H345" i="15"/>
  <c r="H344" i="15"/>
  <c r="H343" i="15"/>
  <c r="H342" i="15"/>
  <c r="H341" i="15"/>
  <c r="H340" i="15"/>
  <c r="H339" i="15"/>
  <c r="H338" i="15"/>
  <c r="H337" i="15"/>
  <c r="H336" i="15"/>
  <c r="H335" i="15"/>
  <c r="H334" i="15"/>
  <c r="H333" i="15"/>
  <c r="H332" i="15"/>
  <c r="H331" i="15"/>
  <c r="H330" i="15"/>
  <c r="H329" i="15"/>
  <c r="H328" i="15"/>
  <c r="H327" i="15"/>
  <c r="H326" i="15"/>
  <c r="H325" i="15"/>
  <c r="H324" i="15"/>
  <c r="H323" i="15"/>
  <c r="H322" i="15"/>
  <c r="H321" i="15"/>
  <c r="H320" i="15"/>
  <c r="H319" i="15"/>
  <c r="H318" i="15"/>
  <c r="H317" i="15"/>
  <c r="H316" i="15"/>
  <c r="H315" i="15"/>
  <c r="H314" i="15"/>
  <c r="H313" i="15"/>
  <c r="H312" i="15"/>
  <c r="H311" i="15"/>
  <c r="H310" i="15"/>
  <c r="H309" i="15"/>
  <c r="H308" i="15"/>
  <c r="H307" i="15"/>
  <c r="H306" i="15"/>
  <c r="H305" i="15"/>
  <c r="H304" i="15"/>
  <c r="H303" i="15"/>
  <c r="H302" i="15"/>
  <c r="H301" i="15"/>
  <c r="H300" i="15"/>
  <c r="H299" i="15"/>
  <c r="H298" i="15"/>
  <c r="H297" i="15"/>
  <c r="H296" i="15"/>
  <c r="H295" i="15"/>
  <c r="H294" i="15"/>
  <c r="H293" i="15"/>
  <c r="H292" i="15"/>
  <c r="H291" i="15"/>
  <c r="H290" i="15"/>
  <c r="H289" i="15"/>
  <c r="H288" i="15"/>
  <c r="H287" i="15"/>
  <c r="H286" i="15"/>
  <c r="H285" i="15"/>
  <c r="H284" i="15"/>
  <c r="H283" i="15"/>
  <c r="H282" i="15"/>
  <c r="H281" i="15"/>
  <c r="H280" i="15"/>
  <c r="H279" i="15"/>
  <c r="H278" i="15"/>
  <c r="H277" i="15"/>
  <c r="H276" i="15"/>
  <c r="H275" i="15"/>
  <c r="H274" i="15"/>
  <c r="H273" i="15"/>
  <c r="H272" i="15"/>
  <c r="H271" i="15"/>
  <c r="H270" i="15"/>
  <c r="H269" i="15"/>
  <c r="H268" i="15"/>
  <c r="H267" i="15"/>
  <c r="H266" i="15"/>
  <c r="H265" i="15"/>
  <c r="H264" i="15"/>
  <c r="H263" i="15"/>
  <c r="H262" i="15"/>
  <c r="H261" i="15"/>
  <c r="H260" i="15"/>
  <c r="H259" i="15"/>
  <c r="H258" i="15"/>
  <c r="H257" i="15"/>
  <c r="H256" i="15"/>
  <c r="H255" i="15"/>
  <c r="H254" i="15"/>
  <c r="H253" i="15"/>
  <c r="H252" i="15"/>
  <c r="H251" i="15"/>
  <c r="H250" i="15"/>
  <c r="H249" i="15"/>
  <c r="H248" i="15"/>
  <c r="H247" i="15"/>
  <c r="H246" i="15"/>
  <c r="H245" i="15"/>
  <c r="H244" i="15"/>
  <c r="H243" i="15"/>
  <c r="H242" i="15"/>
  <c r="H241" i="15"/>
  <c r="H240" i="15"/>
  <c r="H239" i="15"/>
  <c r="H238" i="15"/>
  <c r="H237" i="15"/>
  <c r="H236" i="15"/>
  <c r="H235" i="15"/>
  <c r="H234" i="15"/>
  <c r="H233" i="15"/>
  <c r="H232" i="15"/>
  <c r="H231" i="15"/>
  <c r="H230" i="15"/>
  <c r="H229" i="15"/>
  <c r="H228" i="15"/>
  <c r="H227" i="15"/>
  <c r="H226" i="15"/>
  <c r="H225" i="15"/>
  <c r="H224" i="15"/>
  <c r="H223" i="15"/>
  <c r="H222" i="15"/>
  <c r="H221" i="15"/>
  <c r="H220" i="15"/>
  <c r="H219" i="15"/>
  <c r="H218" i="15"/>
  <c r="H217" i="15"/>
  <c r="H216" i="15"/>
  <c r="H215" i="15"/>
  <c r="H214" i="15"/>
  <c r="H213" i="15"/>
  <c r="H212" i="15"/>
  <c r="H211" i="15"/>
  <c r="H210" i="15"/>
  <c r="H209" i="15"/>
  <c r="H208" i="15"/>
  <c r="H207" i="15"/>
  <c r="H206" i="15"/>
  <c r="H205" i="15"/>
  <c r="H204" i="15"/>
  <c r="H203" i="15"/>
  <c r="H202" i="15"/>
  <c r="H201" i="15"/>
  <c r="H200" i="15"/>
  <c r="H199" i="15"/>
  <c r="H198" i="15"/>
  <c r="H197" i="15"/>
  <c r="H196" i="15"/>
  <c r="H195" i="15"/>
  <c r="H194" i="15"/>
  <c r="H193" i="15"/>
  <c r="H192" i="15"/>
  <c r="H191" i="15"/>
  <c r="H190" i="15"/>
  <c r="H189" i="15"/>
  <c r="H188" i="15"/>
  <c r="H187" i="15"/>
  <c r="H186" i="15"/>
  <c r="H185" i="15"/>
  <c r="H184" i="15"/>
  <c r="H183" i="15"/>
  <c r="H182" i="15"/>
  <c r="H181" i="15"/>
  <c r="H180" i="15"/>
  <c r="H179" i="15"/>
  <c r="H178" i="15"/>
  <c r="H177" i="15"/>
  <c r="H176" i="15"/>
  <c r="H175" i="15"/>
  <c r="H174" i="15"/>
  <c r="H173" i="15"/>
  <c r="H172" i="15"/>
  <c r="H171" i="15"/>
  <c r="H170" i="15"/>
  <c r="H169" i="15"/>
  <c r="H168" i="15"/>
  <c r="H167" i="15"/>
  <c r="H166" i="15"/>
  <c r="H165" i="15"/>
  <c r="H164" i="15"/>
  <c r="H163" i="15"/>
  <c r="H162" i="15"/>
  <c r="H161" i="15"/>
  <c r="H160" i="15"/>
  <c r="H159" i="15"/>
  <c r="H158" i="15"/>
  <c r="H157" i="15"/>
  <c r="H156" i="15"/>
  <c r="H155" i="15"/>
  <c r="H154" i="15"/>
  <c r="H153" i="15"/>
  <c r="H152" i="15"/>
  <c r="H151" i="15"/>
  <c r="H150" i="15"/>
  <c r="H149" i="15"/>
  <c r="H148" i="15"/>
  <c r="H147" i="15"/>
  <c r="H146" i="15"/>
  <c r="H145" i="15"/>
  <c r="H144" i="15"/>
  <c r="H143" i="15"/>
  <c r="H142" i="15"/>
  <c r="H141" i="15"/>
  <c r="H140" i="15"/>
  <c r="H139" i="15"/>
  <c r="H138" i="15"/>
  <c r="H137" i="15"/>
  <c r="H136" i="15"/>
  <c r="H135" i="15"/>
  <c r="H134" i="15"/>
  <c r="H133" i="15"/>
  <c r="H132" i="15"/>
  <c r="H131" i="15"/>
  <c r="H130" i="15"/>
  <c r="H129" i="15"/>
  <c r="H128" i="15"/>
  <c r="H127" i="15"/>
  <c r="H126" i="15"/>
  <c r="H125" i="15"/>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I351" i="7" l="1"/>
  <c r="M351" i="7" s="1"/>
  <c r="I350" i="7"/>
  <c r="I349" i="7"/>
  <c r="I348" i="7"/>
  <c r="M348" i="7" s="1"/>
  <c r="I347" i="7"/>
  <c r="M347" i="7" s="1"/>
  <c r="I346" i="7"/>
  <c r="I345" i="7"/>
  <c r="I344" i="7"/>
  <c r="M344" i="7" s="1"/>
  <c r="M343" i="7"/>
  <c r="I343" i="7"/>
  <c r="I342" i="7"/>
  <c r="I341" i="7"/>
  <c r="M341" i="7" s="1"/>
  <c r="I340" i="7"/>
  <c r="I339" i="7"/>
  <c r="M339" i="7" s="1"/>
  <c r="I338" i="7"/>
  <c r="I337" i="7"/>
  <c r="I336" i="7"/>
  <c r="M336" i="7" s="1"/>
  <c r="I335" i="7"/>
  <c r="M335" i="7" s="1"/>
  <c r="I334" i="7"/>
  <c r="I333" i="7"/>
  <c r="M333" i="7" s="1"/>
  <c r="I332" i="7"/>
  <c r="I331" i="7"/>
  <c r="M331" i="7" s="1"/>
  <c r="I330" i="7"/>
  <c r="I329" i="7"/>
  <c r="I328" i="7"/>
  <c r="M328" i="7" s="1"/>
  <c r="I327" i="7"/>
  <c r="M327" i="7" s="1"/>
  <c r="I326" i="7"/>
  <c r="I325" i="7"/>
  <c r="M325" i="7" s="1"/>
  <c r="I324" i="7"/>
  <c r="I323" i="7"/>
  <c r="M323" i="7" s="1"/>
  <c r="I322" i="7"/>
  <c r="I321" i="7"/>
  <c r="I320" i="7"/>
  <c r="M320" i="7" s="1"/>
  <c r="I319" i="7"/>
  <c r="M319" i="7" s="1"/>
  <c r="I318" i="7"/>
  <c r="I317" i="7"/>
  <c r="M317" i="7" s="1"/>
  <c r="I316" i="7"/>
  <c r="M315" i="7"/>
  <c r="I315" i="7"/>
  <c r="I314" i="7"/>
  <c r="I313" i="7"/>
  <c r="I312" i="7"/>
  <c r="M312" i="7" s="1"/>
  <c r="M311" i="7"/>
  <c r="I311" i="7"/>
  <c r="I310" i="7"/>
  <c r="I309" i="7"/>
  <c r="M309" i="7" s="1"/>
  <c r="I308" i="7"/>
  <c r="I307" i="7"/>
  <c r="M307" i="7" s="1"/>
  <c r="I306" i="7"/>
  <c r="I305" i="7"/>
  <c r="I304" i="7"/>
  <c r="M304" i="7" s="1"/>
  <c r="I303" i="7"/>
  <c r="M303" i="7" s="1"/>
  <c r="I302" i="7"/>
  <c r="I301" i="7"/>
  <c r="M301" i="7" s="1"/>
  <c r="I300" i="7"/>
  <c r="I299" i="7"/>
  <c r="M299" i="7" s="1"/>
  <c r="I298" i="7"/>
  <c r="I297" i="7"/>
  <c r="I296" i="7"/>
  <c r="M296" i="7" s="1"/>
  <c r="I295" i="7"/>
  <c r="M295" i="7" s="1"/>
  <c r="I294" i="7"/>
  <c r="I293" i="7"/>
  <c r="M293" i="7" s="1"/>
  <c r="I292" i="7"/>
  <c r="I291" i="7"/>
  <c r="M291" i="7" s="1"/>
  <c r="I290" i="7"/>
  <c r="I289" i="7"/>
  <c r="I288" i="7"/>
  <c r="M288" i="7" s="1"/>
  <c r="I287" i="7"/>
  <c r="M287" i="7" s="1"/>
  <c r="I286" i="7"/>
  <c r="I285" i="7"/>
  <c r="M285" i="7" s="1"/>
  <c r="I284" i="7"/>
  <c r="M283" i="7"/>
  <c r="I283" i="7"/>
  <c r="I282" i="7"/>
  <c r="I281" i="7"/>
  <c r="I280" i="7"/>
  <c r="M280" i="7" s="1"/>
  <c r="I279" i="7"/>
  <c r="M279" i="7" s="1"/>
  <c r="I278" i="7"/>
  <c r="I277" i="7"/>
  <c r="M277" i="7" s="1"/>
  <c r="I276" i="7"/>
  <c r="I275" i="7"/>
  <c r="M275" i="7" s="1"/>
  <c r="I274" i="7"/>
  <c r="I273" i="7"/>
  <c r="I272" i="7"/>
  <c r="M272" i="7" s="1"/>
  <c r="I271" i="7"/>
  <c r="M271" i="7" s="1"/>
  <c r="I270" i="7"/>
  <c r="I269" i="7"/>
  <c r="I268" i="7"/>
  <c r="M267" i="7"/>
  <c r="I267" i="7"/>
  <c r="I266" i="7"/>
  <c r="I265" i="7"/>
  <c r="I264" i="7"/>
  <c r="I263" i="7"/>
  <c r="M263" i="7" s="1"/>
  <c r="I262" i="7"/>
  <c r="M262" i="7" s="1"/>
  <c r="I261" i="7"/>
  <c r="I260" i="7"/>
  <c r="I259" i="7"/>
  <c r="M259" i="7" s="1"/>
  <c r="I258" i="7"/>
  <c r="M258" i="7" s="1"/>
  <c r="I257" i="7"/>
  <c r="I256" i="7"/>
  <c r="M255" i="7"/>
  <c r="I255" i="7"/>
  <c r="I254" i="7"/>
  <c r="I253" i="7"/>
  <c r="I252" i="7"/>
  <c r="I251" i="7"/>
  <c r="M251" i="7" s="1"/>
  <c r="I250" i="7"/>
  <c r="I249" i="7"/>
  <c r="I248" i="7"/>
  <c r="I247" i="7"/>
  <c r="M247" i="7" s="1"/>
  <c r="I246" i="7"/>
  <c r="I245" i="7"/>
  <c r="I244" i="7"/>
  <c r="I243" i="7"/>
  <c r="M243" i="7" s="1"/>
  <c r="I242" i="7"/>
  <c r="M242" i="7" s="1"/>
  <c r="M241" i="7"/>
  <c r="I241" i="7"/>
  <c r="I240" i="7"/>
  <c r="M239" i="7"/>
  <c r="I239" i="7"/>
  <c r="I238" i="7"/>
  <c r="M238" i="7" s="1"/>
  <c r="I237" i="7"/>
  <c r="I236" i="7"/>
  <c r="M236" i="7" s="1"/>
  <c r="M235" i="7"/>
  <c r="I235" i="7"/>
  <c r="I234" i="7"/>
  <c r="M234" i="7" s="1"/>
  <c r="I233" i="7"/>
  <c r="I232" i="7"/>
  <c r="M232" i="7" s="1"/>
  <c r="M231" i="7"/>
  <c r="I231" i="7"/>
  <c r="I230" i="7"/>
  <c r="M230" i="7" s="1"/>
  <c r="I229" i="7"/>
  <c r="I228" i="7"/>
  <c r="M228" i="7" s="1"/>
  <c r="M227" i="7"/>
  <c r="I227" i="7"/>
  <c r="I226" i="7"/>
  <c r="M226" i="7" s="1"/>
  <c r="I225" i="7"/>
  <c r="I224" i="7"/>
  <c r="M224" i="7" s="1"/>
  <c r="I223" i="7"/>
  <c r="M223" i="7" s="1"/>
  <c r="I222" i="7"/>
  <c r="M222" i="7" s="1"/>
  <c r="I221" i="7"/>
  <c r="I220" i="7"/>
  <c r="M220" i="7" s="1"/>
  <c r="I219" i="7"/>
  <c r="M219" i="7" s="1"/>
  <c r="I218" i="7"/>
  <c r="M218" i="7" s="1"/>
  <c r="I217" i="7"/>
  <c r="I216" i="7"/>
  <c r="M216" i="7" s="1"/>
  <c r="I215" i="7"/>
  <c r="M215" i="7" s="1"/>
  <c r="I214" i="7"/>
  <c r="M214" i="7" s="1"/>
  <c r="I213" i="7"/>
  <c r="I212" i="7"/>
  <c r="M212" i="7" s="1"/>
  <c r="I211" i="7"/>
  <c r="M211" i="7" s="1"/>
  <c r="I210" i="7"/>
  <c r="M210" i="7" s="1"/>
  <c r="I209" i="7"/>
  <c r="I208" i="7"/>
  <c r="M208" i="7" s="1"/>
  <c r="I207" i="7"/>
  <c r="M207" i="7" s="1"/>
  <c r="I206" i="7"/>
  <c r="M206" i="7" s="1"/>
  <c r="I205" i="7"/>
  <c r="I204" i="7"/>
  <c r="M204" i="7" s="1"/>
  <c r="M203" i="7"/>
  <c r="I203" i="7"/>
  <c r="I202" i="7"/>
  <c r="M202" i="7" s="1"/>
  <c r="I201" i="7"/>
  <c r="I200" i="7"/>
  <c r="M200" i="7" s="1"/>
  <c r="M199" i="7"/>
  <c r="I199" i="7"/>
  <c r="I198" i="7"/>
  <c r="M198" i="7" s="1"/>
  <c r="I197" i="7"/>
  <c r="I196" i="7"/>
  <c r="I195" i="7"/>
  <c r="M195" i="7" s="1"/>
  <c r="I194" i="7"/>
  <c r="M194" i="7" s="1"/>
  <c r="M193" i="7"/>
  <c r="I193" i="7"/>
  <c r="I192" i="7"/>
  <c r="M191" i="7"/>
  <c r="I191" i="7"/>
  <c r="I190" i="7"/>
  <c r="M190" i="7" s="1"/>
  <c r="I189" i="7"/>
  <c r="I188" i="7"/>
  <c r="I187" i="7"/>
  <c r="M187" i="7" s="1"/>
  <c r="I186" i="7"/>
  <c r="I185" i="7"/>
  <c r="I184" i="7"/>
  <c r="I183" i="7"/>
  <c r="M183" i="7" s="1"/>
  <c r="I182" i="7"/>
  <c r="I181" i="7"/>
  <c r="I180" i="7"/>
  <c r="I179" i="7"/>
  <c r="M179" i="7" s="1"/>
  <c r="I178" i="7"/>
  <c r="M178" i="7" s="1"/>
  <c r="I177" i="7"/>
  <c r="M177" i="7" s="1"/>
  <c r="I176" i="7"/>
  <c r="I175" i="7"/>
  <c r="M175" i="7" s="1"/>
  <c r="I174" i="7"/>
  <c r="M174" i="7" s="1"/>
  <c r="I173" i="7"/>
  <c r="M173" i="7" s="1"/>
  <c r="I172" i="7"/>
  <c r="I171" i="7"/>
  <c r="M171" i="7" s="1"/>
  <c r="I170" i="7"/>
  <c r="I169" i="7"/>
  <c r="I168" i="7"/>
  <c r="M167" i="7"/>
  <c r="I167" i="7"/>
  <c r="I166" i="7"/>
  <c r="I165" i="7"/>
  <c r="I164" i="7"/>
  <c r="M163" i="7"/>
  <c r="I163" i="7"/>
  <c r="I162" i="7"/>
  <c r="M162" i="7" s="1"/>
  <c r="I161" i="7"/>
  <c r="M161" i="7" s="1"/>
  <c r="I160" i="7"/>
  <c r="M159" i="7"/>
  <c r="I159" i="7"/>
  <c r="I158" i="7"/>
  <c r="M158" i="7" s="1"/>
  <c r="I157" i="7"/>
  <c r="M157" i="7" s="1"/>
  <c r="I156" i="7"/>
  <c r="I155" i="7"/>
  <c r="M155" i="7" s="1"/>
  <c r="I154" i="7"/>
  <c r="I153" i="7"/>
  <c r="I152" i="7"/>
  <c r="I151" i="7"/>
  <c r="M151" i="7" s="1"/>
  <c r="I150" i="7"/>
  <c r="I149" i="7"/>
  <c r="M149" i="7" s="1"/>
  <c r="I148" i="7"/>
  <c r="M148" i="7" s="1"/>
  <c r="I147" i="7"/>
  <c r="M147" i="7" s="1"/>
  <c r="I146" i="7"/>
  <c r="I145" i="7"/>
  <c r="M145" i="7" s="1"/>
  <c r="I144" i="7"/>
  <c r="M144" i="7" s="1"/>
  <c r="I143" i="7"/>
  <c r="M143" i="7" s="1"/>
  <c r="I142" i="7"/>
  <c r="I141" i="7"/>
  <c r="M141" i="7" s="1"/>
  <c r="M140" i="7"/>
  <c r="I140" i="7"/>
  <c r="I139" i="7"/>
  <c r="M139" i="7" s="1"/>
  <c r="I138" i="7"/>
  <c r="I137" i="7"/>
  <c r="M137" i="7" s="1"/>
  <c r="I136" i="7"/>
  <c r="M136" i="7" s="1"/>
  <c r="I135" i="7"/>
  <c r="M135" i="7" s="1"/>
  <c r="I134" i="7"/>
  <c r="I133" i="7"/>
  <c r="M133" i="7" s="1"/>
  <c r="I132" i="7"/>
  <c r="M132" i="7" s="1"/>
  <c r="I131" i="7"/>
  <c r="M131" i="7" s="1"/>
  <c r="I130" i="7"/>
  <c r="I129" i="7"/>
  <c r="M129" i="7" s="1"/>
  <c r="I128" i="7"/>
  <c r="M128" i="7" s="1"/>
  <c r="I127" i="7"/>
  <c r="M127" i="7" s="1"/>
  <c r="I126" i="7"/>
  <c r="I125" i="7"/>
  <c r="I124" i="7"/>
  <c r="M124" i="7" s="1"/>
  <c r="I123" i="7"/>
  <c r="M123" i="7" s="1"/>
  <c r="I122" i="7"/>
  <c r="I121" i="7"/>
  <c r="I120" i="7"/>
  <c r="M120" i="7" s="1"/>
  <c r="I119" i="7"/>
  <c r="M119" i="7" s="1"/>
  <c r="I118" i="7"/>
  <c r="I117" i="7"/>
  <c r="M117" i="7" s="1"/>
  <c r="I116" i="7"/>
  <c r="M116" i="7" s="1"/>
  <c r="M115" i="7"/>
  <c r="I115" i="7"/>
  <c r="I114" i="7"/>
  <c r="I113" i="7"/>
  <c r="M113" i="7" s="1"/>
  <c r="I112" i="7"/>
  <c r="M112" i="7" s="1"/>
  <c r="I111" i="7"/>
  <c r="M111" i="7" s="1"/>
  <c r="I110" i="7"/>
  <c r="I109" i="7"/>
  <c r="I108" i="7"/>
  <c r="M108" i="7" s="1"/>
  <c r="I107" i="7"/>
  <c r="M107" i="7" s="1"/>
  <c r="I106" i="7"/>
  <c r="I105" i="7"/>
  <c r="I104" i="7"/>
  <c r="M104" i="7" s="1"/>
  <c r="I103" i="7"/>
  <c r="M103" i="7" s="1"/>
  <c r="I102" i="7"/>
  <c r="I101" i="7"/>
  <c r="M101" i="7" s="1"/>
  <c r="I100" i="7"/>
  <c r="M100" i="7" s="1"/>
  <c r="I99" i="7"/>
  <c r="I98" i="7"/>
  <c r="I97" i="7"/>
  <c r="M96" i="7"/>
  <c r="I96" i="7"/>
  <c r="I95" i="7"/>
  <c r="M95" i="7" s="1"/>
  <c r="I94" i="7"/>
  <c r="I93" i="7"/>
  <c r="I92" i="7"/>
  <c r="M92" i="7" s="1"/>
  <c r="I91" i="7"/>
  <c r="M91" i="7" s="1"/>
  <c r="I90" i="7"/>
  <c r="I89" i="7"/>
  <c r="M88" i="7"/>
  <c r="I88" i="7"/>
  <c r="I87" i="7"/>
  <c r="I86" i="7"/>
  <c r="I85" i="7"/>
  <c r="I84" i="7"/>
  <c r="M84" i="7" s="1"/>
  <c r="I83" i="7"/>
  <c r="I82" i="7"/>
  <c r="I81" i="7"/>
  <c r="I80" i="7"/>
  <c r="M80" i="7" s="1"/>
  <c r="M79" i="7"/>
  <c r="I79" i="7"/>
  <c r="I78" i="7"/>
  <c r="I77" i="7"/>
  <c r="I76" i="7"/>
  <c r="M76" i="7" s="1"/>
  <c r="I75" i="7"/>
  <c r="M75" i="7" s="1"/>
  <c r="I74" i="7"/>
  <c r="I73" i="7"/>
  <c r="I72" i="7"/>
  <c r="M72" i="7" s="1"/>
  <c r="I71" i="7"/>
  <c r="I70" i="7"/>
  <c r="I69" i="7"/>
  <c r="M69" i="7" s="1"/>
  <c r="I68" i="7"/>
  <c r="M68" i="7" s="1"/>
  <c r="I67" i="7"/>
  <c r="I66" i="7"/>
  <c r="I65" i="7"/>
  <c r="I64" i="7"/>
  <c r="M64" i="7" s="1"/>
  <c r="I63" i="7"/>
  <c r="I62" i="7"/>
  <c r="I61" i="7"/>
  <c r="I60" i="7"/>
  <c r="I59" i="7"/>
  <c r="M59" i="7" s="1"/>
  <c r="M58" i="7"/>
  <c r="I58" i="7"/>
  <c r="I57" i="7"/>
  <c r="M57" i="7" s="1"/>
  <c r="I56" i="7"/>
  <c r="I55" i="7"/>
  <c r="I54" i="7"/>
  <c r="M54" i="7" s="1"/>
  <c r="I53" i="7"/>
  <c r="M53" i="7" s="1"/>
  <c r="I52" i="7"/>
  <c r="I51" i="7"/>
  <c r="M51" i="7" s="1"/>
  <c r="M50" i="7"/>
  <c r="I50" i="7"/>
  <c r="I49" i="7"/>
  <c r="M49" i="7" s="1"/>
  <c r="I48" i="7"/>
  <c r="I47" i="7"/>
  <c r="M47" i="7" s="1"/>
  <c r="M46" i="7"/>
  <c r="I46" i="7"/>
  <c r="I45" i="7"/>
  <c r="M45" i="7" s="1"/>
  <c r="I44" i="7"/>
  <c r="I43" i="7"/>
  <c r="M43" i="7" s="1"/>
  <c r="I42" i="7"/>
  <c r="M42" i="7" s="1"/>
  <c r="I41" i="7"/>
  <c r="M41" i="7" s="1"/>
  <c r="I40" i="7"/>
  <c r="I39" i="7"/>
  <c r="I38" i="7"/>
  <c r="M38" i="7" s="1"/>
  <c r="I37" i="7"/>
  <c r="M37" i="7" s="1"/>
  <c r="I36" i="7"/>
  <c r="I35" i="7"/>
  <c r="M35" i="7" s="1"/>
  <c r="I34" i="7"/>
  <c r="M34" i="7" s="1"/>
  <c r="I33" i="7"/>
  <c r="M33" i="7" s="1"/>
  <c r="I32" i="7"/>
  <c r="M31" i="7"/>
  <c r="I31" i="7"/>
  <c r="I30" i="7"/>
  <c r="M30" i="7" s="1"/>
  <c r="I29" i="7"/>
  <c r="M29" i="7" s="1"/>
  <c r="I28" i="7"/>
  <c r="I27" i="7"/>
  <c r="M27" i="7" s="1"/>
  <c r="I26" i="7"/>
  <c r="M26" i="7" s="1"/>
  <c r="I25" i="7"/>
  <c r="M25" i="7" s="1"/>
  <c r="I24" i="7"/>
  <c r="I23" i="7"/>
  <c r="M23" i="7" s="1"/>
  <c r="I22" i="7"/>
  <c r="M22" i="7" s="1"/>
  <c r="I21" i="7"/>
  <c r="M21" i="7" s="1"/>
  <c r="I20" i="7"/>
  <c r="M19" i="7"/>
  <c r="I19" i="7"/>
  <c r="I18" i="7"/>
  <c r="M18" i="7" s="1"/>
  <c r="I17" i="7"/>
  <c r="M17" i="7" s="1"/>
  <c r="I16" i="7"/>
  <c r="I15" i="7"/>
  <c r="M15" i="7" s="1"/>
  <c r="I14" i="7"/>
  <c r="M14" i="7" s="1"/>
  <c r="I13" i="7"/>
  <c r="M13" i="7" s="1"/>
  <c r="I12" i="7"/>
  <c r="M11" i="7"/>
  <c r="I11" i="7"/>
  <c r="I10" i="7"/>
  <c r="M10" i="7" s="1"/>
  <c r="I9" i="7"/>
  <c r="M9" i="7" s="1"/>
  <c r="I8" i="7"/>
  <c r="M7" i="7"/>
  <c r="I7" i="7"/>
  <c r="I6" i="7"/>
  <c r="M6" i="7" s="1"/>
  <c r="I5" i="7"/>
  <c r="M5" i="7" s="1"/>
  <c r="I4" i="7"/>
  <c r="I3" i="7"/>
  <c r="M3" i="7" s="1"/>
  <c r="M12" i="7" l="1"/>
  <c r="M62" i="7"/>
  <c r="M40" i="7"/>
  <c r="M56" i="7"/>
  <c r="M20" i="7"/>
  <c r="M39" i="7"/>
  <c r="M55" i="7"/>
  <c r="M4" i="7"/>
  <c r="M16" i="7"/>
  <c r="M32" i="7"/>
  <c r="M36" i="7"/>
  <c r="M48" i="7"/>
  <c r="M52" i="7"/>
  <c r="M60" i="7"/>
  <c r="M71" i="7"/>
  <c r="M85" i="7"/>
  <c r="M86" i="7"/>
  <c r="M87" i="7"/>
  <c r="M110" i="7"/>
  <c r="M126" i="7"/>
  <c r="M142" i="7"/>
  <c r="M165" i="7"/>
  <c r="M181" i="7"/>
  <c r="M61" i="7"/>
  <c r="M65" i="7"/>
  <c r="M66" i="7"/>
  <c r="M67" i="7"/>
  <c r="M70" i="7"/>
  <c r="M81" i="7"/>
  <c r="M82" i="7"/>
  <c r="M83" i="7"/>
  <c r="M97" i="7"/>
  <c r="M98" i="7"/>
  <c r="M99" i="7"/>
  <c r="M106" i="7"/>
  <c r="M109" i="7"/>
  <c r="M122" i="7"/>
  <c r="M125" i="7"/>
  <c r="M138" i="7"/>
  <c r="M185" i="7"/>
  <c r="M73" i="7"/>
  <c r="M74" i="7"/>
  <c r="M89" i="7"/>
  <c r="M90" i="7"/>
  <c r="M114" i="7"/>
  <c r="M130" i="7"/>
  <c r="M146" i="7"/>
  <c r="M248" i="7"/>
  <c r="M250" i="7"/>
  <c r="M8" i="7"/>
  <c r="M24" i="7"/>
  <c r="M28" i="7"/>
  <c r="M44" i="7"/>
  <c r="M63" i="7"/>
  <c r="M77" i="7"/>
  <c r="M78" i="7"/>
  <c r="M93" i="7"/>
  <c r="M94" i="7"/>
  <c r="M102" i="7"/>
  <c r="M105" i="7"/>
  <c r="M118" i="7"/>
  <c r="M121" i="7"/>
  <c r="M134" i="7"/>
  <c r="M150" i="7"/>
  <c r="M164" i="7"/>
  <c r="M166" i="7"/>
  <c r="M180" i="7"/>
  <c r="M182" i="7"/>
  <c r="M192" i="7"/>
  <c r="M168" i="7"/>
  <c r="M254" i="7"/>
  <c r="M270" i="7"/>
  <c r="M278" i="7"/>
  <c r="M286" i="7"/>
  <c r="M294" i="7"/>
  <c r="M302" i="7"/>
  <c r="M310" i="7"/>
  <c r="M318" i="7"/>
  <c r="M326" i="7"/>
  <c r="M334" i="7"/>
  <c r="M342" i="7"/>
  <c r="M152" i="7"/>
  <c r="M153" i="7"/>
  <c r="M156" i="7"/>
  <c r="M169" i="7"/>
  <c r="M172" i="7"/>
  <c r="M184" i="7"/>
  <c r="M188" i="7"/>
  <c r="M189" i="7"/>
  <c r="M196" i="7"/>
  <c r="M197" i="7"/>
  <c r="M249" i="7"/>
  <c r="M257" i="7"/>
  <c r="M154" i="7"/>
  <c r="M160" i="7"/>
  <c r="M170" i="7"/>
  <c r="M176" i="7"/>
  <c r="M186" i="7"/>
  <c r="M201" i="7"/>
  <c r="M205" i="7"/>
  <c r="M209" i="7"/>
  <c r="M213" i="7"/>
  <c r="M217" i="7"/>
  <c r="M221" i="7"/>
  <c r="M225" i="7"/>
  <c r="M229" i="7"/>
  <c r="M233" i="7"/>
  <c r="M237" i="7"/>
  <c r="M245" i="7"/>
  <c r="M256" i="7"/>
  <c r="M246" i="7"/>
  <c r="M253" i="7"/>
  <c r="M268" i="7"/>
  <c r="M276" i="7"/>
  <c r="M284" i="7"/>
  <c r="M292" i="7"/>
  <c r="M300" i="7"/>
  <c r="M308" i="7"/>
  <c r="M316" i="7"/>
  <c r="M324" i="7"/>
  <c r="M332" i="7"/>
  <c r="M340" i="7"/>
  <c r="M240" i="7"/>
  <c r="M252" i="7"/>
  <c r="M264" i="7"/>
  <c r="M265" i="7"/>
  <c r="M266" i="7"/>
  <c r="M269" i="7"/>
  <c r="M274" i="7"/>
  <c r="M282" i="7"/>
  <c r="M290" i="7"/>
  <c r="M298" i="7"/>
  <c r="M306" i="7"/>
  <c r="M314" i="7"/>
  <c r="M322" i="7"/>
  <c r="M330" i="7"/>
  <c r="M338" i="7"/>
  <c r="M346" i="7"/>
  <c r="M350" i="7"/>
  <c r="M244" i="7"/>
  <c r="M260" i="7"/>
  <c r="M261" i="7"/>
  <c r="M273" i="7"/>
  <c r="M281" i="7"/>
  <c r="M289" i="7"/>
  <c r="M297" i="7"/>
  <c r="M305" i="7"/>
  <c r="M313" i="7"/>
  <c r="M321" i="7"/>
  <c r="M329" i="7"/>
  <c r="M337" i="7"/>
  <c r="M345" i="7"/>
  <c r="M349" i="7"/>
  <c r="K22" i="5" l="1"/>
  <c r="K21" i="5"/>
  <c r="K20" i="5"/>
  <c r="K19" i="5"/>
  <c r="K18" i="5"/>
  <c r="K17" i="5"/>
  <c r="K16" i="5"/>
  <c r="K15" i="5"/>
  <c r="K14" i="5"/>
  <c r="K13" i="5"/>
  <c r="K12" i="5"/>
  <c r="K11" i="5"/>
  <c r="K10" i="5"/>
  <c r="K9" i="5"/>
  <c r="K8" i="5"/>
  <c r="K7" i="5"/>
  <c r="K6" i="5"/>
  <c r="K5" i="5"/>
  <c r="K4" i="5"/>
  <c r="K3" i="5"/>
  <c r="K2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吉燕</author>
  </authors>
  <commentList>
    <comment ref="A2" authorId="0" shapeId="0" xr:uid="{EEABD0B9-9EEB-414F-A57B-691FF6D71C6D}">
      <text>
        <r>
          <rPr>
            <sz val="9"/>
            <color indexed="81"/>
            <rFont val="宋体"/>
            <family val="3"/>
            <charset val="134"/>
          </rPr>
          <t>考生姓名经过处理，分数仅为模拟计算方法，与实际考试无关</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577F0EBF-B09C-4592-8EE1-E6E670857BC1}">
      <text>
        <r>
          <rPr>
            <b/>
            <sz val="9"/>
            <color indexed="17"/>
            <rFont val="宋体"/>
            <family val="3"/>
            <charset val="134"/>
          </rPr>
          <t>作者:</t>
        </r>
        <r>
          <rPr>
            <sz val="9"/>
            <color indexed="17"/>
            <rFont val="宋体"/>
            <family val="3"/>
            <charset val="134"/>
          </rPr>
          <t xml:space="preserve">
说明：
1.本表所列政策为税收法律法规规定、国务院制定或经国务院批准，由财政部、国家税务总局等中央机关发布的减免税政策。对于地方政府或部门依照法律法规制定发布的适用于本地的减免税政策，以各地税务机关发布的内容为准。
2.减免性质代码：是减免税政策按收入种类、政策优惠领域类别细分条款的代码表现，用于减免税申报、备案、核准、减免退税等业务事项办理中“减免性质代码”栏目的填报。在享受增值税、消费税、营业税减免同时减免城市维护建设税、教育费附加和地方教育附加的，城市维护建设税、教育费附加和地方教育附加相应代码可以采用增值税、消费税、营业税政策相应减免性质代码。
3.优惠条款：未填写优惠条款的代码是指本代码代表该项减免税政策中相应收入种类有关的所有减免税政策条款。
4.减免项目名称：是减免税政策条款的简称，用于减免税申报、备案、核准、减免退税等业务事项办理中“减免项目”等栏目的填报。
5.关联政策条款：与当前行所列政策条款属同一减免项目，办理相应减免税事项采用当前行减免性质代码。
6.本表未包含，但现行有效的减免税政策，在减免税业务办理过程中，可选用相应收入种类下减免政策大类为“支持其他各项事业”，减免政策小类为“其他”的减免性质代码。
7.本表将根据政策发布、废止等调整情况，适时更新。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品名表" type="6" refreshedVersion="4" deleted="1" background="1" saveData="1">
    <textPr codePage="936" sourceFile="Z:\品名表.txt" tab="0" comma="1">
      <textFields count="2">
        <textField/>
        <textField/>
      </textFields>
    </textPr>
  </connection>
  <connection id="2" xr16:uid="{00000000-0015-0000-FFFF-FFFF00000000}" name="蔬菜主要品种目录" type="6" refreshedVersion="6" background="1" saveData="1">
    <textPr codePage="936" sourceFile="C:\KSWJJ\6560999999910001\蔬菜主要品种目录.txt">
      <textFields count="4">
        <textField type="text"/>
        <textField/>
        <textField/>
        <textField/>
      </textFields>
    </textPr>
  </connection>
</connections>
</file>

<file path=xl/sharedStrings.xml><?xml version="1.0" encoding="utf-8"?>
<sst xmlns="http://schemas.openxmlformats.org/spreadsheetml/2006/main" count="28158" uniqueCount="12732">
  <si>
    <t>大地公司某品牌计算机设备全年销量统计表</t>
    <phoneticPr fontId="5" type="noConversion"/>
  </si>
  <si>
    <t>序号</t>
    <phoneticPr fontId="5" type="noConversion"/>
  </si>
  <si>
    <t>店铺</t>
    <phoneticPr fontId="5" type="noConversion"/>
  </si>
  <si>
    <t>季度</t>
    <phoneticPr fontId="5" type="noConversion"/>
  </si>
  <si>
    <t>商品名称</t>
    <phoneticPr fontId="5" type="noConversion"/>
  </si>
  <si>
    <t>销售量</t>
    <phoneticPr fontId="5" type="noConversion"/>
  </si>
  <si>
    <t>销售额</t>
    <phoneticPr fontId="5" type="noConversion"/>
  </si>
  <si>
    <t>西直门店</t>
    <phoneticPr fontId="5" type="noConversion"/>
  </si>
  <si>
    <t>1季度</t>
    <phoneticPr fontId="5" type="noConversion"/>
  </si>
  <si>
    <t>笔记本</t>
  </si>
  <si>
    <t>2季度</t>
  </si>
  <si>
    <t>3季度</t>
  </si>
  <si>
    <t>4季度</t>
  </si>
  <si>
    <t>中关村店</t>
    <phoneticPr fontId="5" type="noConversion"/>
  </si>
  <si>
    <t>上地店</t>
    <phoneticPr fontId="5" type="noConversion"/>
  </si>
  <si>
    <t>亚运村店</t>
    <phoneticPr fontId="5" type="noConversion"/>
  </si>
  <si>
    <t>台式机</t>
  </si>
  <si>
    <t>鼠标</t>
  </si>
  <si>
    <t>键盘</t>
  </si>
  <si>
    <t>打印机</t>
  </si>
  <si>
    <t>平均单价（人民币元）</t>
    <phoneticPr fontId="5" type="noConversion"/>
  </si>
  <si>
    <t>笔记本</t>
    <phoneticPr fontId="5" type="noConversion"/>
  </si>
  <si>
    <t>台式机</t>
    <phoneticPr fontId="5" type="noConversion"/>
  </si>
  <si>
    <t>鼠标</t>
    <phoneticPr fontId="5" type="noConversion"/>
  </si>
  <si>
    <t>键盘</t>
    <phoneticPr fontId="5" type="noConversion"/>
  </si>
  <si>
    <t>打印机</t>
    <phoneticPr fontId="5" type="noConversion"/>
  </si>
  <si>
    <t>城市</t>
    <phoneticPr fontId="5" type="noConversion"/>
  </si>
  <si>
    <t>日住宿标准</t>
    <phoneticPr fontId="5" type="noConversion"/>
  </si>
  <si>
    <t>北京</t>
  </si>
  <si>
    <t>天津</t>
    <phoneticPr fontId="14" type="noConversion"/>
  </si>
  <si>
    <t>上海</t>
  </si>
  <si>
    <t>广州</t>
    <phoneticPr fontId="14" type="noConversion"/>
  </si>
  <si>
    <t>重庆</t>
  </si>
  <si>
    <t>深圳</t>
  </si>
  <si>
    <t>石家庄</t>
  </si>
  <si>
    <t>太原</t>
  </si>
  <si>
    <t>呼和浩特</t>
    <phoneticPr fontId="14" type="noConversion"/>
  </si>
  <si>
    <t>沈阳</t>
  </si>
  <si>
    <t>长春</t>
  </si>
  <si>
    <t>哈尔滨</t>
  </si>
  <si>
    <t>南京</t>
  </si>
  <si>
    <t>杭州</t>
  </si>
  <si>
    <t>合肥</t>
  </si>
  <si>
    <t>福州</t>
  </si>
  <si>
    <t>南昌</t>
  </si>
  <si>
    <t>济南</t>
  </si>
  <si>
    <t>郑州</t>
  </si>
  <si>
    <t>武汉</t>
  </si>
  <si>
    <t>长沙</t>
  </si>
  <si>
    <t>南宁</t>
  </si>
  <si>
    <t>海口</t>
  </si>
  <si>
    <t>成都</t>
  </si>
  <si>
    <t>贵阳</t>
  </si>
  <si>
    <t>昆明</t>
  </si>
  <si>
    <t>拉萨</t>
  </si>
  <si>
    <t>西安</t>
  </si>
  <si>
    <t>兰州</t>
  </si>
  <si>
    <t>西宁</t>
  </si>
  <si>
    <t>银川</t>
  </si>
  <si>
    <t>乌鲁木齐</t>
    <phoneticPr fontId="14" type="noConversion"/>
  </si>
  <si>
    <t>青岛</t>
  </si>
  <si>
    <t>大连</t>
    <phoneticPr fontId="14" type="noConversion"/>
  </si>
  <si>
    <t>唐山</t>
  </si>
  <si>
    <t>秦皇岛</t>
  </si>
  <si>
    <t>邯郸</t>
  </si>
  <si>
    <t>邢台</t>
  </si>
  <si>
    <t>保定</t>
  </si>
  <si>
    <t>张家口</t>
  </si>
  <si>
    <t>承德</t>
  </si>
  <si>
    <t>沧州</t>
  </si>
  <si>
    <t>廊坊</t>
  </si>
  <si>
    <t>衡水</t>
  </si>
  <si>
    <t>大同</t>
  </si>
  <si>
    <t>阳泉</t>
  </si>
  <si>
    <t>长治</t>
  </si>
  <si>
    <t>晋城</t>
  </si>
  <si>
    <t>朔州</t>
  </si>
  <si>
    <t>晋中</t>
  </si>
  <si>
    <t>运城</t>
  </si>
  <si>
    <t>忻州</t>
  </si>
  <si>
    <t>临汾</t>
  </si>
  <si>
    <t>吕梁</t>
  </si>
  <si>
    <t>包头</t>
  </si>
  <si>
    <t>乌海</t>
  </si>
  <si>
    <t>赤峰</t>
  </si>
  <si>
    <t>通辽</t>
  </si>
  <si>
    <t>鄂尔多斯</t>
    <phoneticPr fontId="14" type="noConversion"/>
  </si>
  <si>
    <t>呼伦贝尔</t>
    <phoneticPr fontId="14" type="noConversion"/>
  </si>
  <si>
    <t>巴彦淖尔</t>
    <phoneticPr fontId="14" type="noConversion"/>
  </si>
  <si>
    <t>乌兰察布</t>
    <phoneticPr fontId="14" type="noConversion"/>
  </si>
  <si>
    <t>兴安盟</t>
    <phoneticPr fontId="14" type="noConversion"/>
  </si>
  <si>
    <t>锡林郭勒</t>
    <phoneticPr fontId="14" type="noConversion"/>
  </si>
  <si>
    <t>阿拉善盟</t>
    <phoneticPr fontId="14" type="noConversion"/>
  </si>
  <si>
    <t>鞍山</t>
  </si>
  <si>
    <t>抚顺</t>
  </si>
  <si>
    <t>本溪</t>
  </si>
  <si>
    <t>丹东</t>
  </si>
  <si>
    <t>锦州</t>
  </si>
  <si>
    <t>营口</t>
  </si>
  <si>
    <t>阜新</t>
  </si>
  <si>
    <t>辽阳</t>
  </si>
  <si>
    <t>盘锦</t>
  </si>
  <si>
    <t>铁岭</t>
  </si>
  <si>
    <t>朝阳</t>
  </si>
  <si>
    <t>葫芦岛</t>
  </si>
  <si>
    <t>吉林</t>
  </si>
  <si>
    <t>四平</t>
  </si>
  <si>
    <t>辽源</t>
  </si>
  <si>
    <t>通化</t>
  </si>
  <si>
    <t>白山</t>
  </si>
  <si>
    <t>松原</t>
  </si>
  <si>
    <t>白城</t>
  </si>
  <si>
    <t>延边州</t>
    <phoneticPr fontId="14" type="noConversion"/>
  </si>
  <si>
    <t>齐齐哈尔</t>
    <phoneticPr fontId="14" type="noConversion"/>
  </si>
  <si>
    <t>鸡西</t>
  </si>
  <si>
    <t>鹤岗</t>
  </si>
  <si>
    <t>双鸭山</t>
  </si>
  <si>
    <t>大庆</t>
  </si>
  <si>
    <t>伊春</t>
  </si>
  <si>
    <t>佳木斯</t>
  </si>
  <si>
    <t>七台河</t>
  </si>
  <si>
    <t>牡丹江</t>
  </si>
  <si>
    <t>黑河</t>
  </si>
  <si>
    <t>绥化</t>
  </si>
  <si>
    <t>大兴安岭</t>
    <phoneticPr fontId="14" type="noConversion"/>
  </si>
  <si>
    <t>无锡</t>
  </si>
  <si>
    <t>徐州</t>
  </si>
  <si>
    <t>常州</t>
  </si>
  <si>
    <t>苏州</t>
  </si>
  <si>
    <t>南通</t>
  </si>
  <si>
    <t>连云港</t>
    <phoneticPr fontId="14" type="noConversion"/>
  </si>
  <si>
    <t>淮安</t>
  </si>
  <si>
    <t>盐城</t>
  </si>
  <si>
    <t>扬州</t>
  </si>
  <si>
    <t>镇江</t>
  </si>
  <si>
    <t>泰州</t>
  </si>
  <si>
    <t>宿迁</t>
  </si>
  <si>
    <t>宁波</t>
  </si>
  <si>
    <t>温州</t>
  </si>
  <si>
    <t>嘉兴</t>
  </si>
  <si>
    <t>湖州</t>
  </si>
  <si>
    <t>绍兴</t>
  </si>
  <si>
    <t>金华</t>
  </si>
  <si>
    <t>衢州</t>
  </si>
  <si>
    <t>舟山</t>
  </si>
  <si>
    <t>台州</t>
  </si>
  <si>
    <t>丽水</t>
  </si>
  <si>
    <t>芜湖</t>
  </si>
  <si>
    <t>蚌埠</t>
  </si>
  <si>
    <t>淮南</t>
  </si>
  <si>
    <t>马鞍山</t>
  </si>
  <si>
    <t>淮北</t>
  </si>
  <si>
    <t>铜陵</t>
  </si>
  <si>
    <t>安庆</t>
  </si>
  <si>
    <t>黄山</t>
  </si>
  <si>
    <t>滁州</t>
  </si>
  <si>
    <t>阜阳</t>
  </si>
  <si>
    <t>宿州</t>
  </si>
  <si>
    <t>巢湖</t>
  </si>
  <si>
    <t>六安</t>
  </si>
  <si>
    <t>亳州</t>
  </si>
  <si>
    <t>池州</t>
  </si>
  <si>
    <t>宣城</t>
  </si>
  <si>
    <t>厦门</t>
  </si>
  <si>
    <t>莆田</t>
  </si>
  <si>
    <t>三明</t>
  </si>
  <si>
    <t>泉州</t>
  </si>
  <si>
    <t>漳州</t>
  </si>
  <si>
    <t>南平</t>
  </si>
  <si>
    <t>龙岩</t>
  </si>
  <si>
    <t>宁德</t>
  </si>
  <si>
    <t>景德镇</t>
  </si>
  <si>
    <t>萍乡</t>
  </si>
  <si>
    <t>九江</t>
  </si>
  <si>
    <t>新余</t>
  </si>
  <si>
    <t>鹰潭</t>
  </si>
  <si>
    <t>赣州</t>
  </si>
  <si>
    <t>吉安</t>
  </si>
  <si>
    <t>宜春</t>
  </si>
  <si>
    <t>抚州</t>
  </si>
  <si>
    <t>上饶</t>
  </si>
  <si>
    <t>淄博</t>
  </si>
  <si>
    <t>枣庄</t>
  </si>
  <si>
    <t>东营</t>
  </si>
  <si>
    <t>烟台</t>
  </si>
  <si>
    <t>潍坊</t>
  </si>
  <si>
    <t>威海</t>
  </si>
  <si>
    <t>济宁</t>
  </si>
  <si>
    <t>泰安</t>
  </si>
  <si>
    <t>日照</t>
  </si>
  <si>
    <t>莱芜</t>
  </si>
  <si>
    <t>临沂</t>
  </si>
  <si>
    <t>德州</t>
  </si>
  <si>
    <t>聊城</t>
  </si>
  <si>
    <t>滨州</t>
  </si>
  <si>
    <t>菏泽</t>
  </si>
  <si>
    <t>开封</t>
  </si>
  <si>
    <t>洛阳</t>
  </si>
  <si>
    <t>平顶山</t>
  </si>
  <si>
    <t>焦作</t>
  </si>
  <si>
    <t>鹤壁</t>
  </si>
  <si>
    <t>新乡</t>
  </si>
  <si>
    <t>安阳</t>
  </si>
  <si>
    <t>濮阳</t>
  </si>
  <si>
    <t>许昌</t>
  </si>
  <si>
    <t>漯河</t>
  </si>
  <si>
    <t>三门峡</t>
  </si>
  <si>
    <t>南阳</t>
  </si>
  <si>
    <t>商丘</t>
  </si>
  <si>
    <t>信阳</t>
  </si>
  <si>
    <t>周口</t>
  </si>
  <si>
    <t>驻马店</t>
  </si>
  <si>
    <t>济源</t>
  </si>
  <si>
    <t>黄石</t>
  </si>
  <si>
    <t>襄樊</t>
  </si>
  <si>
    <t>十堰</t>
  </si>
  <si>
    <t>荆州</t>
  </si>
  <si>
    <t>宜昌</t>
  </si>
  <si>
    <t>荆门</t>
  </si>
  <si>
    <t>鄂州</t>
  </si>
  <si>
    <t>孝感</t>
  </si>
  <si>
    <t>黄冈</t>
  </si>
  <si>
    <t>咸宁</t>
  </si>
  <si>
    <t>随州</t>
  </si>
  <si>
    <t>恩施州</t>
    <phoneticPr fontId="14" type="noConversion"/>
  </si>
  <si>
    <t>仙桃</t>
  </si>
  <si>
    <t>潜江</t>
  </si>
  <si>
    <t>天门</t>
  </si>
  <si>
    <t>神农架</t>
    <phoneticPr fontId="14" type="noConversion"/>
  </si>
  <si>
    <t>株洲</t>
  </si>
  <si>
    <t>湘潭</t>
  </si>
  <si>
    <t>衡阳</t>
  </si>
  <si>
    <t>邵阳</t>
  </si>
  <si>
    <t>岳阳</t>
  </si>
  <si>
    <t>常德</t>
  </si>
  <si>
    <t>张家界</t>
  </si>
  <si>
    <t>益阳</t>
  </si>
  <si>
    <t>郴州</t>
  </si>
  <si>
    <t>永州</t>
  </si>
  <si>
    <t>怀化</t>
  </si>
  <si>
    <t>娄底</t>
  </si>
  <si>
    <t>湘西州</t>
    <phoneticPr fontId="14" type="noConversion"/>
  </si>
  <si>
    <t>珠海</t>
  </si>
  <si>
    <t>汕头</t>
  </si>
  <si>
    <t>韶关</t>
  </si>
  <si>
    <t>佛山</t>
  </si>
  <si>
    <t>江门</t>
  </si>
  <si>
    <t>湛江</t>
  </si>
  <si>
    <t>茂名</t>
  </si>
  <si>
    <t>肇庆</t>
  </si>
  <si>
    <t>惠州</t>
  </si>
  <si>
    <t>梅州</t>
  </si>
  <si>
    <t>汕尾</t>
  </si>
  <si>
    <t>河源</t>
  </si>
  <si>
    <t>阳江</t>
  </si>
  <si>
    <t>清远</t>
  </si>
  <si>
    <t>东莞</t>
  </si>
  <si>
    <t>中山</t>
  </si>
  <si>
    <t>潮州</t>
  </si>
  <si>
    <t>揭阳</t>
  </si>
  <si>
    <t>云浮</t>
  </si>
  <si>
    <t>柳州</t>
  </si>
  <si>
    <t>桂林</t>
  </si>
  <si>
    <t>梧州</t>
  </si>
  <si>
    <t>北海</t>
  </si>
  <si>
    <t>防城港区</t>
    <phoneticPr fontId="14" type="noConversion"/>
  </si>
  <si>
    <t>钦州</t>
  </si>
  <si>
    <t>贵港</t>
  </si>
  <si>
    <t>玉林</t>
  </si>
  <si>
    <t>百色</t>
  </si>
  <si>
    <t>贺州</t>
  </si>
  <si>
    <t>河池</t>
  </si>
  <si>
    <t>来宾</t>
  </si>
  <si>
    <t>崇左</t>
  </si>
  <si>
    <t>三亚</t>
  </si>
  <si>
    <t>文昌</t>
  </si>
  <si>
    <t>琼海</t>
  </si>
  <si>
    <t>万宁</t>
  </si>
  <si>
    <t>五指山</t>
  </si>
  <si>
    <t>东方</t>
  </si>
  <si>
    <t>儋州</t>
  </si>
  <si>
    <t>临高</t>
  </si>
  <si>
    <t>澄迈</t>
  </si>
  <si>
    <t>定安</t>
  </si>
  <si>
    <t>屯昌</t>
  </si>
  <si>
    <t>昌江</t>
  </si>
  <si>
    <t>白沙</t>
  </si>
  <si>
    <t>琼中</t>
  </si>
  <si>
    <t>陵水</t>
  </si>
  <si>
    <t>保亭</t>
  </si>
  <si>
    <t>乐东</t>
  </si>
  <si>
    <t>自贡</t>
  </si>
  <si>
    <t>攀枝花</t>
  </si>
  <si>
    <t>泸州</t>
  </si>
  <si>
    <t>德阳</t>
  </si>
  <si>
    <t>绵阳</t>
  </si>
  <si>
    <t>广元</t>
  </si>
  <si>
    <t>遂宁</t>
  </si>
  <si>
    <t>内江</t>
  </si>
  <si>
    <t>乐山</t>
  </si>
  <si>
    <t>南充</t>
  </si>
  <si>
    <t>宜宾</t>
  </si>
  <si>
    <t>广安</t>
  </si>
  <si>
    <t>达州</t>
  </si>
  <si>
    <t>眉山</t>
  </si>
  <si>
    <t>雅安</t>
  </si>
  <si>
    <t>巴中</t>
  </si>
  <si>
    <t>资阳</t>
  </si>
  <si>
    <t>阿坝州</t>
    <phoneticPr fontId="14" type="noConversion"/>
  </si>
  <si>
    <t>甘孜州</t>
    <phoneticPr fontId="14" type="noConversion"/>
  </si>
  <si>
    <t>凉山州</t>
    <phoneticPr fontId="14" type="noConversion"/>
  </si>
  <si>
    <t>六盘水</t>
  </si>
  <si>
    <t>遵义</t>
  </si>
  <si>
    <t>安顺</t>
  </si>
  <si>
    <t>铜仁地区</t>
    <phoneticPr fontId="14" type="noConversion"/>
  </si>
  <si>
    <t>毕节地区</t>
    <phoneticPr fontId="14" type="noConversion"/>
  </si>
  <si>
    <t>黔西南州</t>
    <phoneticPr fontId="14" type="noConversion"/>
  </si>
  <si>
    <t>黔东南州</t>
    <phoneticPr fontId="14" type="noConversion"/>
  </si>
  <si>
    <t>黔南州</t>
    <phoneticPr fontId="14" type="noConversion"/>
  </si>
  <si>
    <t>曲靖</t>
  </si>
  <si>
    <t>玉溪</t>
  </si>
  <si>
    <t>保山</t>
  </si>
  <si>
    <t>昭通</t>
  </si>
  <si>
    <t>丽江</t>
  </si>
  <si>
    <t>普洱</t>
  </si>
  <si>
    <t>临沧</t>
  </si>
  <si>
    <t>文山州</t>
    <phoneticPr fontId="14" type="noConversion"/>
  </si>
  <si>
    <t>红河州</t>
    <phoneticPr fontId="14" type="noConversion"/>
  </si>
  <si>
    <t>西双版纳</t>
    <phoneticPr fontId="14" type="noConversion"/>
  </si>
  <si>
    <t>楚雄州</t>
    <phoneticPr fontId="14" type="noConversion"/>
  </si>
  <si>
    <t>大理州</t>
    <phoneticPr fontId="14" type="noConversion"/>
  </si>
  <si>
    <t>德宏州</t>
    <phoneticPr fontId="14" type="noConversion"/>
  </si>
  <si>
    <t>怒江州</t>
    <phoneticPr fontId="14" type="noConversion"/>
  </si>
  <si>
    <t>迪庆州</t>
    <phoneticPr fontId="14" type="noConversion"/>
  </si>
  <si>
    <t>昌都地区</t>
    <phoneticPr fontId="14" type="noConversion"/>
  </si>
  <si>
    <t>山南地区</t>
    <phoneticPr fontId="14" type="noConversion"/>
  </si>
  <si>
    <t>日喀则地区</t>
    <phoneticPr fontId="14" type="noConversion"/>
  </si>
  <si>
    <t>那曲地区</t>
    <phoneticPr fontId="14" type="noConversion"/>
  </si>
  <si>
    <t>阿里地区</t>
    <phoneticPr fontId="14" type="noConversion"/>
  </si>
  <si>
    <t>林芝地区</t>
    <phoneticPr fontId="14" type="noConversion"/>
  </si>
  <si>
    <t>铜川</t>
  </si>
  <si>
    <t>宝鸡</t>
  </si>
  <si>
    <t>咸阳</t>
  </si>
  <si>
    <t>渭南</t>
  </si>
  <si>
    <t>延安</t>
  </si>
  <si>
    <t>汉中</t>
  </si>
  <si>
    <t>榆林</t>
  </si>
  <si>
    <t>安康</t>
  </si>
  <si>
    <t>商洛</t>
  </si>
  <si>
    <t>嘉峪关　</t>
  </si>
  <si>
    <t>金昌</t>
  </si>
  <si>
    <t>白银</t>
  </si>
  <si>
    <t>天水</t>
  </si>
  <si>
    <t>武威</t>
  </si>
  <si>
    <t>张掖</t>
  </si>
  <si>
    <t>平凉</t>
  </si>
  <si>
    <t>酒泉</t>
  </si>
  <si>
    <t>庆阳</t>
  </si>
  <si>
    <t>定西</t>
  </si>
  <si>
    <t>陇南</t>
  </si>
  <si>
    <t>临夏州</t>
    <phoneticPr fontId="14" type="noConversion"/>
  </si>
  <si>
    <t>甘南州</t>
    <phoneticPr fontId="14" type="noConversion"/>
  </si>
  <si>
    <t>海东地区</t>
    <phoneticPr fontId="14" type="noConversion"/>
  </si>
  <si>
    <t>海北州</t>
    <phoneticPr fontId="14" type="noConversion"/>
  </si>
  <si>
    <t>黄南州</t>
    <phoneticPr fontId="14" type="noConversion"/>
  </si>
  <si>
    <t>海南州</t>
    <phoneticPr fontId="14" type="noConversion"/>
  </si>
  <si>
    <t>果洛州</t>
    <phoneticPr fontId="14" type="noConversion"/>
  </si>
  <si>
    <t>玉树州</t>
    <phoneticPr fontId="14" type="noConversion"/>
  </si>
  <si>
    <t>海西州</t>
    <phoneticPr fontId="14" type="noConversion"/>
  </si>
  <si>
    <t>石嘴山</t>
  </si>
  <si>
    <t>吴忠</t>
  </si>
  <si>
    <t>固原</t>
  </si>
  <si>
    <t>中卫</t>
  </si>
  <si>
    <t>克拉玛依</t>
    <phoneticPr fontId="14" type="noConversion"/>
  </si>
  <si>
    <t>吐鲁番地区</t>
    <phoneticPr fontId="14" type="noConversion"/>
  </si>
  <si>
    <t>哈密地区</t>
    <phoneticPr fontId="14" type="noConversion"/>
  </si>
  <si>
    <t>和田地区</t>
    <phoneticPr fontId="14" type="noConversion"/>
  </si>
  <si>
    <t>阿克苏地区</t>
    <phoneticPr fontId="14" type="noConversion"/>
  </si>
  <si>
    <t>喀什地区</t>
    <phoneticPr fontId="14" type="noConversion"/>
  </si>
  <si>
    <t>石河子</t>
    <phoneticPr fontId="14" type="noConversion"/>
  </si>
  <si>
    <t>阿拉尔</t>
    <phoneticPr fontId="14" type="noConversion"/>
  </si>
  <si>
    <t>图林舒克</t>
    <phoneticPr fontId="14" type="noConversion"/>
  </si>
  <si>
    <t>五家渠</t>
  </si>
  <si>
    <t>差旅费明细</t>
    <phoneticPr fontId="5" type="noConversion"/>
  </si>
  <si>
    <t>姓名</t>
    <phoneticPr fontId="5" type="noConversion"/>
  </si>
  <si>
    <t>部门</t>
    <phoneticPr fontId="5" type="noConversion"/>
  </si>
  <si>
    <t>职务</t>
    <phoneticPr fontId="5" type="noConversion"/>
  </si>
  <si>
    <t>出发如期</t>
    <phoneticPr fontId="5" type="noConversion"/>
  </si>
  <si>
    <t>返回日期</t>
    <phoneticPr fontId="5" type="noConversion"/>
  </si>
  <si>
    <t>出差城市</t>
    <phoneticPr fontId="5" type="noConversion"/>
  </si>
  <si>
    <t>交通费</t>
    <phoneticPr fontId="5" type="noConversion"/>
  </si>
  <si>
    <t>住宿费-发票金额</t>
    <phoneticPr fontId="5" type="noConversion"/>
  </si>
  <si>
    <t>住宿费-报销金额</t>
    <phoneticPr fontId="5" type="noConversion"/>
  </si>
  <si>
    <t>补助金额</t>
    <phoneticPr fontId="5" type="noConversion"/>
  </si>
  <si>
    <t>报销金额</t>
    <phoneticPr fontId="5" type="noConversion"/>
  </si>
  <si>
    <t>曹雅君</t>
  </si>
  <si>
    <t>市场部</t>
    <phoneticPr fontId="5" type="noConversion"/>
  </si>
  <si>
    <t>部门主管</t>
  </si>
  <si>
    <t>上海</t>
    <phoneticPr fontId="5" type="noConversion"/>
  </si>
  <si>
    <t>蔡迪嘉</t>
  </si>
  <si>
    <t>业务经理</t>
  </si>
  <si>
    <t>南昌</t>
    <phoneticPr fontId="5" type="noConversion"/>
  </si>
  <si>
    <t>陈润祺</t>
  </si>
  <si>
    <t>普通员工</t>
  </si>
  <si>
    <t>九江</t>
    <phoneticPr fontId="5" type="noConversion"/>
  </si>
  <si>
    <t>程孜懿</t>
  </si>
  <si>
    <t>总监</t>
  </si>
  <si>
    <t>深圳</t>
    <phoneticPr fontId="5" type="noConversion"/>
  </si>
  <si>
    <t>程晓洁</t>
  </si>
  <si>
    <t>珠海</t>
    <phoneticPr fontId="5" type="noConversion"/>
  </si>
  <si>
    <t>邓智航</t>
  </si>
  <si>
    <t>广州</t>
    <phoneticPr fontId="5" type="noConversion"/>
  </si>
  <si>
    <t>党靖雯</t>
  </si>
  <si>
    <t>齐齐哈尔</t>
    <phoneticPr fontId="5" type="noConversion"/>
  </si>
  <si>
    <t>常援琪</t>
  </si>
  <si>
    <t>长春</t>
    <phoneticPr fontId="5" type="noConversion"/>
  </si>
  <si>
    <t>曾雪依</t>
  </si>
  <si>
    <t>信阳</t>
    <phoneticPr fontId="5" type="noConversion"/>
  </si>
  <si>
    <t>董安妮</t>
  </si>
  <si>
    <t>武汉</t>
    <phoneticPr fontId="5" type="noConversion"/>
  </si>
  <si>
    <t>陈嵩吟</t>
  </si>
  <si>
    <t>长沙</t>
    <phoneticPr fontId="5" type="noConversion"/>
  </si>
  <si>
    <t>陈贝嘉</t>
  </si>
  <si>
    <t>西安</t>
    <phoneticPr fontId="5" type="noConversion"/>
  </si>
  <si>
    <t>包一兰</t>
  </si>
  <si>
    <t>烟台</t>
    <phoneticPr fontId="5" type="noConversion"/>
  </si>
  <si>
    <t>陈贝一</t>
  </si>
  <si>
    <t>沈阳</t>
    <phoneticPr fontId="5" type="noConversion"/>
  </si>
  <si>
    <t>崔艺萱</t>
  </si>
  <si>
    <t>承德</t>
    <phoneticPr fontId="5" type="noConversion"/>
  </si>
  <si>
    <t>程心怡</t>
  </si>
  <si>
    <t>天津</t>
    <phoneticPr fontId="5" type="noConversion"/>
  </si>
  <si>
    <t>陈府华</t>
  </si>
  <si>
    <t>济南</t>
    <phoneticPr fontId="5" type="noConversion"/>
  </si>
  <si>
    <t>杜格格</t>
  </si>
  <si>
    <t>昆明</t>
    <phoneticPr fontId="5" type="noConversion"/>
  </si>
  <si>
    <t>崔梦鑫</t>
  </si>
  <si>
    <t>贵阳</t>
    <phoneticPr fontId="5" type="noConversion"/>
  </si>
  <si>
    <t>丁雪飞</t>
  </si>
  <si>
    <t>运城</t>
    <phoneticPr fontId="5" type="noConversion"/>
  </si>
  <si>
    <t>合计</t>
    <phoneticPr fontId="5" type="noConversion"/>
  </si>
  <si>
    <t>补助标准</t>
    <phoneticPr fontId="5" type="noConversion"/>
  </si>
  <si>
    <t>总监</t>
    <phoneticPr fontId="5" type="noConversion"/>
  </si>
  <si>
    <t>部门主管</t>
    <phoneticPr fontId="5" type="noConversion"/>
  </si>
  <si>
    <t>业务经理</t>
    <phoneticPr fontId="5" type="noConversion"/>
  </si>
  <si>
    <t>普通员工</t>
    <phoneticPr fontId="5" type="noConversion"/>
  </si>
  <si>
    <t>东方公司2015年8月员工工资表</t>
    <phoneticPr fontId="5" type="noConversion"/>
  </si>
  <si>
    <t>员工工号</t>
    <phoneticPr fontId="5" type="noConversion"/>
  </si>
  <si>
    <t>姓名</t>
  </si>
  <si>
    <t>基础工资</t>
    <phoneticPr fontId="5" type="noConversion"/>
  </si>
  <si>
    <t>奖金</t>
    <phoneticPr fontId="5" type="noConversion"/>
  </si>
  <si>
    <t>补贴</t>
    <phoneticPr fontId="5" type="noConversion"/>
  </si>
  <si>
    <t>扣除病事假</t>
    <phoneticPr fontId="5" type="noConversion"/>
  </si>
  <si>
    <t>应付工资合计</t>
    <phoneticPr fontId="5" type="noConversion"/>
  </si>
  <si>
    <t>扣除社保</t>
    <phoneticPr fontId="5" type="noConversion"/>
  </si>
  <si>
    <t>应纳税所得额</t>
    <phoneticPr fontId="5" type="noConversion"/>
  </si>
  <si>
    <t>应交个人所得税</t>
    <phoneticPr fontId="5" type="noConversion"/>
  </si>
  <si>
    <t>实发工资</t>
    <phoneticPr fontId="5" type="noConversion"/>
  </si>
  <si>
    <t>全月应纳税所得额</t>
    <phoneticPr fontId="4" type="noConversion"/>
  </si>
  <si>
    <t>税率</t>
    <phoneticPr fontId="4" type="noConversion"/>
  </si>
  <si>
    <t>速算扣除数（元）</t>
    <phoneticPr fontId="4" type="noConversion"/>
  </si>
  <si>
    <t>S0141</t>
  </si>
  <si>
    <t>包宏伟</t>
  </si>
  <si>
    <t>不超过1500元</t>
    <phoneticPr fontId="4" type="noConversion"/>
  </si>
  <si>
    <t>M0008</t>
  </si>
  <si>
    <t>超过1500元至4500元</t>
    <phoneticPr fontId="4" type="noConversion"/>
  </si>
  <si>
    <t>R0016</t>
  </si>
  <si>
    <t>超过4500元至9000元</t>
    <phoneticPr fontId="4" type="noConversion"/>
  </si>
  <si>
    <t>A0064</t>
  </si>
  <si>
    <t>超过9000元至35000元</t>
    <phoneticPr fontId="4" type="noConversion"/>
  </si>
  <si>
    <t>R0014</t>
  </si>
  <si>
    <t>超过35000元至55000元</t>
    <phoneticPr fontId="4" type="noConversion"/>
  </si>
  <si>
    <t>S0048</t>
  </si>
  <si>
    <t>超过55000元至80000元</t>
    <phoneticPr fontId="4" type="noConversion"/>
  </si>
  <si>
    <t>S0083</t>
  </si>
  <si>
    <t>超过80000元</t>
    <phoneticPr fontId="4" type="noConversion"/>
  </si>
  <si>
    <t>R0033</t>
  </si>
  <si>
    <t>A0061</t>
  </si>
  <si>
    <t>M0002</t>
  </si>
  <si>
    <t>A0014</t>
  </si>
  <si>
    <t>A0002</t>
  </si>
  <si>
    <t>陈万地</t>
  </si>
  <si>
    <t>A0076</t>
  </si>
  <si>
    <t>H0010</t>
  </si>
  <si>
    <t>A0080</t>
  </si>
  <si>
    <t>S0133</t>
  </si>
  <si>
    <t>M0007</t>
  </si>
  <si>
    <t>A0044</t>
  </si>
  <si>
    <t>S0057</t>
  </si>
  <si>
    <t>A0040</t>
  </si>
  <si>
    <t>S0122</t>
  </si>
  <si>
    <t>A0006</t>
  </si>
  <si>
    <t>H0040</t>
  </si>
  <si>
    <t>杜思雨</t>
  </si>
  <si>
    <t>S0025</t>
  </si>
  <si>
    <t>杜悦</t>
  </si>
  <si>
    <t>A0017</t>
  </si>
  <si>
    <t>段雨佳</t>
  </si>
  <si>
    <t>S0115</t>
  </si>
  <si>
    <t>樊佳磊</t>
  </si>
  <si>
    <t>H0006</t>
  </si>
  <si>
    <t>范丁玉</t>
  </si>
  <si>
    <t>S0151</t>
  </si>
  <si>
    <t>范林瑶</t>
  </si>
  <si>
    <t>S0147</t>
  </si>
  <si>
    <t>范梦琪</t>
  </si>
  <si>
    <t>S0093</t>
  </si>
  <si>
    <t>范振勤</t>
  </si>
  <si>
    <t>A0056</t>
  </si>
  <si>
    <t>范芷瑜</t>
  </si>
  <si>
    <t>R0034</t>
  </si>
  <si>
    <t>冯佳慧</t>
  </si>
  <si>
    <t>M0023</t>
  </si>
  <si>
    <t>冯嘉欣</t>
  </si>
  <si>
    <t>S0053</t>
  </si>
  <si>
    <t>冯艺帆</t>
  </si>
  <si>
    <t>H0016</t>
  </si>
  <si>
    <t>付晨霖</t>
  </si>
  <si>
    <t>M0001</t>
  </si>
  <si>
    <t>付晓</t>
  </si>
  <si>
    <t>H0033</t>
  </si>
  <si>
    <t>付一冉</t>
  </si>
  <si>
    <t>A0050</t>
  </si>
  <si>
    <t>付梓兵</t>
  </si>
  <si>
    <t>A0065</t>
  </si>
  <si>
    <t>高继航</t>
  </si>
  <si>
    <t>A0077</t>
  </si>
  <si>
    <t>高继阳</t>
  </si>
  <si>
    <t>A0046</t>
  </si>
  <si>
    <t>高铭莉</t>
  </si>
  <si>
    <t>S0132</t>
  </si>
  <si>
    <t>高惟逸</t>
  </si>
  <si>
    <t>S0005</t>
  </si>
  <si>
    <t>高雅轩</t>
  </si>
  <si>
    <t>S0075</t>
  </si>
  <si>
    <t>高艺嘉</t>
  </si>
  <si>
    <t>S0034</t>
  </si>
  <si>
    <t>高镱校</t>
  </si>
  <si>
    <t>H0024</t>
  </si>
  <si>
    <t>耿悦棋</t>
  </si>
  <si>
    <t>R0038</t>
  </si>
  <si>
    <t>弓佳琪</t>
  </si>
  <si>
    <t>H0037</t>
  </si>
  <si>
    <t>谷胜昊</t>
  </si>
  <si>
    <t>M0009</t>
  </si>
  <si>
    <t>桂晨曦</t>
  </si>
  <si>
    <t>S0134</t>
  </si>
  <si>
    <t>郭珂颖</t>
  </si>
  <si>
    <t>S0143</t>
  </si>
  <si>
    <t>郭琳琳</t>
  </si>
  <si>
    <t>S0097</t>
  </si>
  <si>
    <t>郭若斐</t>
  </si>
  <si>
    <t>H0020</t>
  </si>
  <si>
    <t>郭雨昕</t>
  </si>
  <si>
    <t>H0021</t>
  </si>
  <si>
    <t>郭子菡</t>
  </si>
  <si>
    <t>S0042</t>
  </si>
  <si>
    <t>郭紫琳</t>
  </si>
  <si>
    <t>S0117</t>
  </si>
  <si>
    <t>海敬</t>
  </si>
  <si>
    <t>A0059</t>
  </si>
  <si>
    <t>韩安宁</t>
  </si>
  <si>
    <t>S0113</t>
  </si>
  <si>
    <t>韩贝宁</t>
  </si>
  <si>
    <t>R0035</t>
  </si>
  <si>
    <t>韩冰天</t>
  </si>
  <si>
    <t>A0062</t>
  </si>
  <si>
    <t>韩姝</t>
  </si>
  <si>
    <t>S0078</t>
  </si>
  <si>
    <t>韩园</t>
  </si>
  <si>
    <t>S0136</t>
  </si>
  <si>
    <t>韩子薇</t>
  </si>
  <si>
    <t>S0061</t>
  </si>
  <si>
    <t>郝晶晶</t>
  </si>
  <si>
    <t>R0026</t>
  </si>
  <si>
    <t>郝宇晶</t>
  </si>
  <si>
    <t>H0028</t>
  </si>
  <si>
    <t>郝宇淼</t>
  </si>
  <si>
    <t>S0099</t>
  </si>
  <si>
    <t>何雨润</t>
  </si>
  <si>
    <t>S0095</t>
  </si>
  <si>
    <t>胡静宜</t>
  </si>
  <si>
    <t>S0137</t>
  </si>
  <si>
    <t>胡玮鑫</t>
  </si>
  <si>
    <t>S0079</t>
  </si>
  <si>
    <t>胡宇晨</t>
  </si>
  <si>
    <t>R0031</t>
  </si>
  <si>
    <t>胡煜垚</t>
  </si>
  <si>
    <t>S0124</t>
  </si>
  <si>
    <t>胡子鸣</t>
  </si>
  <si>
    <t>R0024</t>
  </si>
  <si>
    <t>黄梦圆</t>
  </si>
  <si>
    <t>S0100</t>
  </si>
  <si>
    <t>黄圣雅</t>
  </si>
  <si>
    <t>A0075</t>
  </si>
  <si>
    <t>黄雨佳</t>
  </si>
  <si>
    <t>A0035</t>
  </si>
  <si>
    <t>黄梓童</t>
  </si>
  <si>
    <t>R0004</t>
  </si>
  <si>
    <t>吉祥</t>
  </si>
  <si>
    <t>S0152</t>
  </si>
  <si>
    <t>贾烨</t>
  </si>
  <si>
    <t>A0079</t>
  </si>
  <si>
    <t>江洲</t>
  </si>
  <si>
    <t>R0015</t>
  </si>
  <si>
    <t>姜梦涵</t>
  </si>
  <si>
    <t>S0086</t>
  </si>
  <si>
    <t>焦雪巍</t>
  </si>
  <si>
    <t>M0026</t>
  </si>
  <si>
    <t>金笑含</t>
  </si>
  <si>
    <t>A0022</t>
  </si>
  <si>
    <t>金雨馨</t>
  </si>
  <si>
    <t>S0021</t>
  </si>
  <si>
    <t>康晶菡</t>
  </si>
  <si>
    <t>S0051</t>
  </si>
  <si>
    <t>康璐</t>
  </si>
  <si>
    <t>S0043</t>
  </si>
  <si>
    <t>康雪蓓</t>
  </si>
  <si>
    <t>S0052</t>
  </si>
  <si>
    <t>康译文</t>
  </si>
  <si>
    <t>A0038</t>
  </si>
  <si>
    <t>李崇智</t>
  </si>
  <si>
    <t>H0025</t>
  </si>
  <si>
    <t>李放</t>
  </si>
  <si>
    <t>S0017</t>
  </si>
  <si>
    <t>李涵安</t>
  </si>
  <si>
    <t>S0074</t>
  </si>
  <si>
    <t>李湖龙</t>
  </si>
  <si>
    <t>S0007</t>
  </si>
  <si>
    <t>李惠嘉</t>
  </si>
  <si>
    <t>M0020</t>
  </si>
  <si>
    <t>李佳欣</t>
  </si>
  <si>
    <t>R0009</t>
  </si>
  <si>
    <t>李佳一</t>
  </si>
  <si>
    <t>A0029</t>
  </si>
  <si>
    <t>李嘉雪</t>
  </si>
  <si>
    <t>S0003</t>
  </si>
  <si>
    <t>李菁菁</t>
  </si>
  <si>
    <t>A0031</t>
  </si>
  <si>
    <t>李婧茹</t>
  </si>
  <si>
    <t>H0023</t>
  </si>
  <si>
    <t>李铃坪</t>
  </si>
  <si>
    <t>R0012</t>
  </si>
  <si>
    <t>李美桦</t>
  </si>
  <si>
    <t>M0030</t>
  </si>
  <si>
    <t>李梦珂</t>
  </si>
  <si>
    <t>S0148</t>
  </si>
  <si>
    <t>李梦骐</t>
  </si>
  <si>
    <t>S0039</t>
  </si>
  <si>
    <t>李明蔚</t>
  </si>
  <si>
    <t>H0003</t>
  </si>
  <si>
    <t>李娜娜</t>
  </si>
  <si>
    <t>A0037</t>
  </si>
  <si>
    <t>李培育</t>
  </si>
  <si>
    <t>M0017</t>
  </si>
  <si>
    <t>李琪</t>
  </si>
  <si>
    <t>A0081</t>
  </si>
  <si>
    <t>李宛樾</t>
  </si>
  <si>
    <t>S0127</t>
  </si>
  <si>
    <t>李婉茹</t>
  </si>
  <si>
    <t>A0003</t>
  </si>
  <si>
    <t>李翔</t>
  </si>
  <si>
    <t>H0013</t>
  </si>
  <si>
    <t>李笑</t>
  </si>
  <si>
    <t>M0033</t>
  </si>
  <si>
    <t>李欣雨</t>
  </si>
  <si>
    <t>R0021</t>
  </si>
  <si>
    <t>李雅琪</t>
  </si>
  <si>
    <t>S0022</t>
  </si>
  <si>
    <t>李燕</t>
    <phoneticPr fontId="5" type="noConversion"/>
  </si>
  <si>
    <t>H0007</t>
  </si>
  <si>
    <t>李怡雪</t>
  </si>
  <si>
    <t>R0003</t>
  </si>
  <si>
    <t>李宜庭</t>
  </si>
  <si>
    <t>S0084</t>
  </si>
  <si>
    <t>李艺昕</t>
  </si>
  <si>
    <t>H0043</t>
  </si>
  <si>
    <t>李永远</t>
  </si>
  <si>
    <t>R0001</t>
  </si>
  <si>
    <t>李月</t>
  </si>
  <si>
    <t>S0101</t>
  </si>
  <si>
    <t>李玥瑶</t>
  </si>
  <si>
    <t>A0008</t>
  </si>
  <si>
    <t>梁朝正</t>
  </si>
  <si>
    <t>A0027</t>
  </si>
  <si>
    <t>梁锦</t>
  </si>
  <si>
    <t>R0002</t>
  </si>
  <si>
    <t>梁怡欣</t>
  </si>
  <si>
    <t>S0110</t>
  </si>
  <si>
    <t>刘贝</t>
  </si>
  <si>
    <t>A0072</t>
  </si>
  <si>
    <t>刘聪慧</t>
  </si>
  <si>
    <t>S0019</t>
  </si>
  <si>
    <t>刘德容</t>
  </si>
  <si>
    <t>S0121</t>
  </si>
  <si>
    <t>刘港</t>
  </si>
  <si>
    <t>M0022</t>
  </si>
  <si>
    <t>刘寒齐</t>
  </si>
  <si>
    <t>S0037</t>
  </si>
  <si>
    <t>刘家行</t>
  </si>
  <si>
    <t>H0041</t>
  </si>
  <si>
    <t>刘家旭</t>
  </si>
  <si>
    <t>S0004</t>
  </si>
  <si>
    <t>刘康锋</t>
  </si>
  <si>
    <t>A0049</t>
  </si>
  <si>
    <t>刘镭霆</t>
  </si>
  <si>
    <t>A0063</t>
  </si>
  <si>
    <t>刘孟坤</t>
  </si>
  <si>
    <t>M0032</t>
  </si>
  <si>
    <t>刘梦云</t>
  </si>
  <si>
    <t>A0043</t>
  </si>
  <si>
    <t>刘妙溪</t>
  </si>
  <si>
    <t>S0036</t>
  </si>
  <si>
    <t>刘鹏举</t>
  </si>
  <si>
    <t>S0085</t>
  </si>
  <si>
    <t>刘世英</t>
  </si>
  <si>
    <t>M0010</t>
  </si>
  <si>
    <t>刘庶贺</t>
  </si>
  <si>
    <t>A0073</t>
  </si>
  <si>
    <t>刘向洋</t>
  </si>
  <si>
    <t>S0091</t>
  </si>
  <si>
    <t>刘啸洋</t>
  </si>
  <si>
    <t>S0070</t>
  </si>
  <si>
    <t>刘心宇</t>
  </si>
  <si>
    <t>A0047</t>
  </si>
  <si>
    <t>刘昕</t>
  </si>
  <si>
    <t>S0094</t>
  </si>
  <si>
    <t>刘妍</t>
  </si>
  <si>
    <t>S0145</t>
  </si>
  <si>
    <t>刘洋</t>
  </si>
  <si>
    <t>H0011</t>
  </si>
  <si>
    <t>刘姿彤</t>
  </si>
  <si>
    <t>A0010</t>
  </si>
  <si>
    <t>刘子怡</t>
  </si>
  <si>
    <t>S0064</t>
  </si>
  <si>
    <t>娄容荣</t>
  </si>
  <si>
    <t>S0060</t>
  </si>
  <si>
    <t>卢美珩</t>
  </si>
  <si>
    <t>S0010</t>
  </si>
  <si>
    <t>卢蓉洁</t>
  </si>
  <si>
    <t>R0017</t>
  </si>
  <si>
    <t>卢润瑶</t>
  </si>
  <si>
    <t>A0033</t>
  </si>
  <si>
    <t>卢欣怡</t>
  </si>
  <si>
    <t>H0022</t>
  </si>
  <si>
    <t>卢祎玮</t>
  </si>
  <si>
    <t>M0024</t>
  </si>
  <si>
    <t>栾家晨</t>
  </si>
  <si>
    <t>S0065</t>
  </si>
  <si>
    <t>罗典</t>
  </si>
  <si>
    <t>H0004</t>
  </si>
  <si>
    <t>罗嘉</t>
  </si>
  <si>
    <t>H0038</t>
  </si>
  <si>
    <t>罗妍</t>
  </si>
  <si>
    <t>A0042</t>
  </si>
  <si>
    <t>罗羿</t>
  </si>
  <si>
    <t>A0025</t>
  </si>
  <si>
    <t>吕霏</t>
  </si>
  <si>
    <t>H0042</t>
  </si>
  <si>
    <t>吕韦</t>
  </si>
  <si>
    <t>A0074</t>
  </si>
  <si>
    <t>吕笑颜</t>
  </si>
  <si>
    <t>A0015</t>
  </si>
  <si>
    <t>马路遥</t>
  </si>
  <si>
    <t>M0011</t>
  </si>
  <si>
    <t>马橤</t>
  </si>
  <si>
    <t>S0102</t>
  </si>
  <si>
    <t>马小珂</t>
  </si>
  <si>
    <t>S0080</t>
  </si>
  <si>
    <t>马鑫瑞</t>
  </si>
  <si>
    <t>S0108</t>
  </si>
  <si>
    <t>马芝帆</t>
  </si>
  <si>
    <t>S0028</t>
  </si>
  <si>
    <t>买依依</t>
  </si>
  <si>
    <t>S0047</t>
  </si>
  <si>
    <t>毛鑫雨</t>
  </si>
  <si>
    <t>S0076</t>
  </si>
  <si>
    <t>孟冠政</t>
  </si>
  <si>
    <t>A0071</t>
  </si>
  <si>
    <t>孟沛杉</t>
  </si>
  <si>
    <t>S0035</t>
  </si>
  <si>
    <t>孟其鸿</t>
  </si>
  <si>
    <t>H0029</t>
  </si>
  <si>
    <t>孟淇</t>
  </si>
  <si>
    <t>H0008</t>
  </si>
  <si>
    <t>孟子明</t>
  </si>
  <si>
    <t>A0009</t>
  </si>
  <si>
    <t>苗雨菲</t>
  </si>
  <si>
    <t>S0032</t>
  </si>
  <si>
    <t>苗卓然</t>
  </si>
  <si>
    <t>S0103</t>
  </si>
  <si>
    <t>闵丹阳</t>
  </si>
  <si>
    <t>A0057</t>
  </si>
  <si>
    <t>莫玉湘</t>
  </si>
  <si>
    <t>S0016</t>
  </si>
  <si>
    <t>倪冬声</t>
  </si>
  <si>
    <t>R0020</t>
  </si>
  <si>
    <t>宁慧</t>
  </si>
  <si>
    <t>S0111</t>
  </si>
  <si>
    <t>牛钰睿</t>
  </si>
  <si>
    <t>A0018</t>
  </si>
  <si>
    <t>牛子颖</t>
  </si>
  <si>
    <t>M0027</t>
  </si>
  <si>
    <t>齐飞扬</t>
  </si>
  <si>
    <t>H0018</t>
  </si>
  <si>
    <t>乔悦文</t>
  </si>
  <si>
    <t>A0005</t>
  </si>
  <si>
    <t>秦梦慧</t>
  </si>
  <si>
    <t>H0001</t>
  </si>
  <si>
    <t>秦宇萱</t>
  </si>
  <si>
    <t>H0002</t>
  </si>
  <si>
    <t>饶雨萱</t>
  </si>
  <si>
    <t>S0140</t>
  </si>
  <si>
    <t>任家漪R</t>
  </si>
  <si>
    <t>H0015</t>
  </si>
  <si>
    <t>任雅睿</t>
  </si>
  <si>
    <t>A0011</t>
  </si>
  <si>
    <t>荣佳</t>
  </si>
  <si>
    <t>S0063</t>
  </si>
  <si>
    <t>申芳赫</t>
  </si>
  <si>
    <t>S0107</t>
  </si>
  <si>
    <t>沈嘉仪</t>
  </si>
  <si>
    <t>M0013</t>
  </si>
  <si>
    <t>沈馨儒</t>
  </si>
  <si>
    <t>S0008</t>
  </si>
  <si>
    <t>盛莹莹</t>
  </si>
  <si>
    <t>S0073</t>
  </si>
  <si>
    <t>石苑蓓</t>
  </si>
  <si>
    <t>R0019</t>
  </si>
  <si>
    <t>宋涵</t>
  </si>
  <si>
    <t>S0105</t>
  </si>
  <si>
    <t>宋佳峥</t>
  </si>
  <si>
    <t>S0087</t>
  </si>
  <si>
    <t>宋梦婷</t>
  </si>
  <si>
    <t>M0005</t>
  </si>
  <si>
    <t>宋祺雯</t>
  </si>
  <si>
    <t>A0041</t>
  </si>
  <si>
    <t>宋晓</t>
  </si>
  <si>
    <t>H0032</t>
  </si>
  <si>
    <t>宋欣蔚</t>
  </si>
  <si>
    <t>H0044</t>
  </si>
  <si>
    <t>宋奕璇</t>
  </si>
  <si>
    <t>R0010</t>
  </si>
  <si>
    <t>苏畅</t>
  </si>
  <si>
    <t>A0020</t>
  </si>
  <si>
    <t>苏解放</t>
  </si>
  <si>
    <t>S0013</t>
  </si>
  <si>
    <t>苏子涵</t>
  </si>
  <si>
    <t>S0050</t>
  </si>
  <si>
    <t>孙萌</t>
  </si>
  <si>
    <t>H0030</t>
  </si>
  <si>
    <t>孙梦洁</t>
  </si>
  <si>
    <t>A0019</t>
  </si>
  <si>
    <t>孙榕</t>
  </si>
  <si>
    <t>S0125</t>
  </si>
  <si>
    <t>孙文婧</t>
  </si>
  <si>
    <t>S0006</t>
  </si>
  <si>
    <t>孙玉敏</t>
  </si>
  <si>
    <t>M0031</t>
  </si>
  <si>
    <t>谭子琦</t>
  </si>
  <si>
    <t>R0027</t>
  </si>
  <si>
    <t>陶子溪</t>
  </si>
  <si>
    <t>S0106</t>
  </si>
  <si>
    <t>田文倩</t>
  </si>
  <si>
    <t>A0052</t>
  </si>
  <si>
    <t>铁金梦</t>
  </si>
  <si>
    <t>R0032</t>
  </si>
  <si>
    <t>王豪</t>
  </si>
  <si>
    <t>A0051</t>
  </si>
  <si>
    <t>王佳慧</t>
  </si>
  <si>
    <t>S0014</t>
  </si>
  <si>
    <t>王佳薇</t>
  </si>
  <si>
    <t>S0072</t>
  </si>
  <si>
    <t>王嘉宁</t>
  </si>
  <si>
    <t>S0049</t>
  </si>
  <si>
    <t>王嘉蔚</t>
  </si>
  <si>
    <t>S0012</t>
  </si>
  <si>
    <t>王嘉文</t>
  </si>
  <si>
    <t>M0015</t>
  </si>
  <si>
    <t>王敬</t>
  </si>
  <si>
    <t>A0055</t>
  </si>
  <si>
    <t>王珺</t>
  </si>
  <si>
    <t>A0023</t>
  </si>
  <si>
    <t>王凯文</t>
  </si>
  <si>
    <t>H0019</t>
  </si>
  <si>
    <t>王乐语</t>
  </si>
  <si>
    <t>S0098</t>
  </si>
  <si>
    <t>王萌萌</t>
  </si>
  <si>
    <t>S0104</t>
  </si>
  <si>
    <t>王梦茜</t>
  </si>
  <si>
    <t>R0008</t>
  </si>
  <si>
    <t>王宁</t>
  </si>
  <si>
    <t>A0032</t>
  </si>
  <si>
    <t>王沛</t>
  </si>
  <si>
    <t>S0001</t>
  </si>
  <si>
    <t>王鹏飞W</t>
  </si>
  <si>
    <t>A0021</t>
  </si>
  <si>
    <t>王琪</t>
  </si>
  <si>
    <t>S0059</t>
  </si>
  <si>
    <t>王清华</t>
  </si>
  <si>
    <t>A0058</t>
  </si>
  <si>
    <t>王睿</t>
  </si>
  <si>
    <t>S0009</t>
  </si>
  <si>
    <t>王偲</t>
  </si>
  <si>
    <t>S0002</t>
  </si>
  <si>
    <t>王彤</t>
  </si>
  <si>
    <t>S0023</t>
  </si>
  <si>
    <t>王彤婕</t>
  </si>
  <si>
    <t>A0068</t>
  </si>
  <si>
    <t>王婉晴</t>
  </si>
  <si>
    <t>S0069</t>
  </si>
  <si>
    <t>王婉颖</t>
  </si>
  <si>
    <t>S0150</t>
  </si>
  <si>
    <t>王唯</t>
  </si>
  <si>
    <t>A0016</t>
  </si>
  <si>
    <t>王晓</t>
  </si>
  <si>
    <t>A0024</t>
  </si>
  <si>
    <t>王晓晗</t>
  </si>
  <si>
    <t>S0066</t>
  </si>
  <si>
    <t>王馨语</t>
  </si>
  <si>
    <t>S0030</t>
  </si>
  <si>
    <t>王亚辰</t>
  </si>
  <si>
    <t>M0028</t>
  </si>
  <si>
    <t>王亚楠</t>
  </si>
  <si>
    <t>M0018</t>
  </si>
  <si>
    <t>王瑶</t>
  </si>
  <si>
    <t>S0033</t>
  </si>
  <si>
    <t>王怡飞</t>
  </si>
  <si>
    <t>A0053</t>
  </si>
  <si>
    <t>王怡琳</t>
  </si>
  <si>
    <t>H0012</t>
  </si>
  <si>
    <t>王艺</t>
  </si>
  <si>
    <t>S0062</t>
  </si>
  <si>
    <t>王艺博</t>
  </si>
  <si>
    <t>S0046</t>
  </si>
  <si>
    <t>王艺丹</t>
  </si>
  <si>
    <t>R0023</t>
  </si>
  <si>
    <t>王燚</t>
  </si>
  <si>
    <t>A0054</t>
  </si>
  <si>
    <t>王滢滢</t>
  </si>
  <si>
    <t>H0034</t>
  </si>
  <si>
    <t>王子玥</t>
  </si>
  <si>
    <t>S0067</t>
  </si>
  <si>
    <t>王紫怡</t>
  </si>
  <si>
    <t>S0026</t>
  </si>
  <si>
    <t>魏佳瑶</t>
  </si>
  <si>
    <t>A0039</t>
  </si>
  <si>
    <t>魏一凡</t>
  </si>
  <si>
    <t>A0070</t>
  </si>
  <si>
    <t>魏钰函</t>
  </si>
  <si>
    <t>S0138</t>
  </si>
  <si>
    <t>吴金灿</t>
  </si>
  <si>
    <t>S0109</t>
  </si>
  <si>
    <t>吴思桐</t>
  </si>
  <si>
    <t>A0069</t>
  </si>
  <si>
    <t>吴子昕</t>
  </si>
  <si>
    <t>R0028</t>
  </si>
  <si>
    <t>席慕</t>
  </si>
  <si>
    <t>S0114</t>
  </si>
  <si>
    <t>肖欣怡</t>
  </si>
  <si>
    <t>S0118</t>
  </si>
  <si>
    <t>谢箐</t>
  </si>
  <si>
    <t>A0066</t>
  </si>
  <si>
    <t>谢如康</t>
  </si>
  <si>
    <t>M0019</t>
  </si>
  <si>
    <t>谢若凌</t>
  </si>
  <si>
    <t>M0014</t>
  </si>
  <si>
    <t>徐冰琦</t>
  </si>
  <si>
    <t>R0007</t>
  </si>
  <si>
    <t>徐靓洁</t>
  </si>
  <si>
    <t>H0027</t>
  </si>
  <si>
    <t>徐如成</t>
  </si>
  <si>
    <t>A0036</t>
  </si>
  <si>
    <t>徐唯一</t>
  </si>
  <si>
    <t>S0116</t>
  </si>
  <si>
    <t>徐薪</t>
  </si>
  <si>
    <t>A0048</t>
  </si>
  <si>
    <t>徐子怡</t>
  </si>
  <si>
    <t>R0036</t>
  </si>
  <si>
    <t>许琬婷</t>
  </si>
  <si>
    <t>S0011</t>
  </si>
  <si>
    <t>许艳亮</t>
  </si>
  <si>
    <t>R0005</t>
  </si>
  <si>
    <t>薛惠文</t>
  </si>
  <si>
    <t>S0031</t>
  </si>
  <si>
    <t>薛宇格</t>
  </si>
  <si>
    <t>S0090</t>
  </si>
  <si>
    <t>荀康乐</t>
  </si>
  <si>
    <t>R0013</t>
  </si>
  <si>
    <t>闫朝霞</t>
    <phoneticPr fontId="5" type="noConversion"/>
  </si>
  <si>
    <t>A0034</t>
  </si>
  <si>
    <t>闫嘉文</t>
  </si>
  <si>
    <t>M0025</t>
  </si>
  <si>
    <t>闫珂</t>
  </si>
  <si>
    <t>S0112</t>
  </si>
  <si>
    <t>闫舒雯</t>
  </si>
  <si>
    <t>H0035</t>
  </si>
  <si>
    <t>燕宏鑫</t>
  </si>
  <si>
    <t>R0037</t>
  </si>
  <si>
    <t>杨靖莹</t>
  </si>
  <si>
    <t>A0001</t>
  </si>
  <si>
    <t>杨款款</t>
  </si>
  <si>
    <t>S0123</t>
  </si>
  <si>
    <t>杨璐煜</t>
  </si>
  <si>
    <t>M0006</t>
  </si>
  <si>
    <t>杨美涵</t>
  </si>
  <si>
    <t>S0120</t>
  </si>
  <si>
    <t>杨梦瑶</t>
  </si>
  <si>
    <t>S0029</t>
  </si>
  <si>
    <t>杨霈</t>
  </si>
  <si>
    <t>S0071</t>
  </si>
  <si>
    <t>杨鹏远</t>
  </si>
  <si>
    <t>S0135</t>
  </si>
  <si>
    <t>杨舒涵</t>
  </si>
  <si>
    <t>A0007</t>
  </si>
  <si>
    <t>杨薇潼</t>
  </si>
  <si>
    <t>H0036</t>
  </si>
  <si>
    <t>杨昱淼</t>
  </si>
  <si>
    <t>H0026</t>
  </si>
  <si>
    <t>杨子暄</t>
  </si>
  <si>
    <t>S0089</t>
  </si>
  <si>
    <t>姚婉菁</t>
  </si>
  <si>
    <t>S0040</t>
  </si>
  <si>
    <t>姚雯</t>
  </si>
  <si>
    <t>H0014</t>
  </si>
  <si>
    <t>易欣</t>
  </si>
  <si>
    <t>S0024</t>
  </si>
  <si>
    <t>尹誉</t>
  </si>
  <si>
    <t>A0078</t>
  </si>
  <si>
    <t>余晓辉</t>
  </si>
  <si>
    <t>A0030</t>
  </si>
  <si>
    <t>余怡诺</t>
  </si>
  <si>
    <t>H0031</t>
  </si>
  <si>
    <t>袁亚男</t>
  </si>
  <si>
    <t>H0039</t>
  </si>
  <si>
    <t>袁怡宁</t>
  </si>
  <si>
    <t>R0029</t>
  </si>
  <si>
    <t>翟雯婧</t>
  </si>
  <si>
    <t>S0020</t>
  </si>
  <si>
    <t>翟笑晨</t>
  </si>
  <si>
    <t>A0045</t>
  </si>
  <si>
    <t>张蓓琰</t>
  </si>
  <si>
    <t>S0142</t>
  </si>
  <si>
    <t>张度</t>
  </si>
  <si>
    <t>R0030</t>
  </si>
  <si>
    <t>张格</t>
  </si>
  <si>
    <t>S0054</t>
  </si>
  <si>
    <t>张惠</t>
    <phoneticPr fontId="5" type="noConversion"/>
  </si>
  <si>
    <t>S0146</t>
  </si>
  <si>
    <t>张佳琪</t>
  </si>
  <si>
    <t>S0041</t>
  </si>
  <si>
    <t>张佳钰</t>
  </si>
  <si>
    <t>S0092</t>
  </si>
  <si>
    <t>张婧雯</t>
  </si>
  <si>
    <t>M0021</t>
  </si>
  <si>
    <t>张珂瑜</t>
  </si>
  <si>
    <t>S0027</t>
  </si>
  <si>
    <t>张诺琛</t>
  </si>
  <si>
    <t>H0005</t>
  </si>
  <si>
    <t>张茜</t>
  </si>
  <si>
    <t>S0096</t>
  </si>
  <si>
    <t>张俏颜</t>
  </si>
  <si>
    <t>S0082</t>
  </si>
  <si>
    <t>张琼</t>
  </si>
  <si>
    <t>R0006</t>
  </si>
  <si>
    <t>张芮</t>
  </si>
  <si>
    <t>A0012</t>
  </si>
  <si>
    <t>张双锦</t>
  </si>
  <si>
    <t>S0045</t>
  </si>
  <si>
    <t>张巍</t>
  </si>
  <si>
    <t>S0038</t>
  </si>
  <si>
    <t>张玮豪</t>
  </si>
  <si>
    <t>S0128</t>
  </si>
  <si>
    <t>张文馨</t>
  </si>
  <si>
    <t>R0022</t>
  </si>
  <si>
    <t>张雯</t>
  </si>
  <si>
    <t>S0131</t>
  </si>
  <si>
    <t>张馨</t>
  </si>
  <si>
    <t>A0004</t>
  </si>
  <si>
    <t>张雪</t>
  </si>
  <si>
    <t>M0003</t>
  </si>
  <si>
    <t>张一涵</t>
  </si>
  <si>
    <t>M0034</t>
  </si>
  <si>
    <t>张怡</t>
  </si>
  <si>
    <t>A0067</t>
  </si>
  <si>
    <t>张艺馨</t>
  </si>
  <si>
    <t>S0015</t>
  </si>
  <si>
    <t>张奕涵</t>
  </si>
  <si>
    <t>S0044</t>
  </si>
  <si>
    <t>张予菲</t>
  </si>
  <si>
    <t>H0017</t>
  </si>
  <si>
    <t>张宇轩</t>
  </si>
  <si>
    <t>H0009</t>
  </si>
  <si>
    <t>张雨涵</t>
  </si>
  <si>
    <t>S0129</t>
  </si>
  <si>
    <t>张玉薇</t>
  </si>
  <si>
    <t>R0025</t>
  </si>
  <si>
    <t>张煜</t>
  </si>
  <si>
    <t>S0149</t>
  </si>
  <si>
    <t>张越</t>
  </si>
  <si>
    <t>S0058</t>
  </si>
  <si>
    <t>张喆</t>
  </si>
  <si>
    <t>S0056</t>
  </si>
  <si>
    <t>张子涵</t>
  </si>
  <si>
    <t>S0088</t>
  </si>
  <si>
    <t>张子玄</t>
  </si>
  <si>
    <t>S0144</t>
  </si>
  <si>
    <t>张子璇</t>
  </si>
  <si>
    <t>S0126</t>
  </si>
  <si>
    <t>张子卓</t>
  </si>
  <si>
    <t>M0016</t>
  </si>
  <si>
    <t>赵琪</t>
  </si>
  <si>
    <t>S0139</t>
  </si>
  <si>
    <t>赵世楠</t>
  </si>
  <si>
    <t>S0068</t>
  </si>
  <si>
    <t>赵思婕</t>
  </si>
  <si>
    <t>A0013</t>
  </si>
  <si>
    <t>赵思琪</t>
  </si>
  <si>
    <t>A0028</t>
  </si>
  <si>
    <t>赵晓坤</t>
  </si>
  <si>
    <t>S0081</t>
  </si>
  <si>
    <t>赵子钧</t>
  </si>
  <si>
    <t>M0029</t>
  </si>
  <si>
    <t>赵子绅</t>
  </si>
  <si>
    <t>S0130</t>
  </si>
  <si>
    <t>郑昊</t>
  </si>
  <si>
    <t>R0011</t>
  </si>
  <si>
    <t>郑馨</t>
  </si>
  <si>
    <t>S0055</t>
  </si>
  <si>
    <t>周乐琪</t>
  </si>
  <si>
    <t>A0060</t>
  </si>
  <si>
    <t>朱婧</t>
  </si>
  <si>
    <t>S0077</t>
  </si>
  <si>
    <t>朱琳</t>
  </si>
  <si>
    <t>M0012</t>
  </si>
  <si>
    <t>朱琪帆</t>
  </si>
  <si>
    <t>R0018</t>
  </si>
  <si>
    <t>朱文博</t>
  </si>
  <si>
    <t>S0119</t>
  </si>
  <si>
    <t>朱亚婷</t>
  </si>
  <si>
    <t>A0026</t>
  </si>
  <si>
    <t>朱怡滢</t>
  </si>
  <si>
    <t>M0004</t>
  </si>
  <si>
    <t>朱滢</t>
  </si>
  <si>
    <t>S0018</t>
  </si>
  <si>
    <t>朱姿</t>
  </si>
  <si>
    <t>标识符</t>
    <phoneticPr fontId="22" type="noConversion"/>
  </si>
  <si>
    <t>日期</t>
  </si>
  <si>
    <t>客户编号</t>
    <phoneticPr fontId="22" type="noConversion"/>
  </si>
  <si>
    <t>销往地区</t>
    <phoneticPr fontId="22" type="noConversion"/>
  </si>
  <si>
    <t>销往国家</t>
    <phoneticPr fontId="22" type="noConversion"/>
  </si>
  <si>
    <t>商品类别</t>
    <phoneticPr fontId="22" type="noConversion"/>
  </si>
  <si>
    <t>商品名称</t>
    <phoneticPr fontId="22" type="noConversion"/>
  </si>
  <si>
    <t>产品价格</t>
    <phoneticPr fontId="22" type="noConversion"/>
  </si>
  <si>
    <t>订购数量</t>
    <phoneticPr fontId="22" type="noConversion"/>
  </si>
  <si>
    <t>订购金额</t>
    <phoneticPr fontId="22" type="noConversion"/>
  </si>
  <si>
    <t>2014.1.22</t>
  </si>
  <si>
    <t>北美洲</t>
  </si>
  <si>
    <t>美国</t>
    <phoneticPr fontId="22" type="noConversion"/>
  </si>
  <si>
    <t>服饰配件</t>
    <phoneticPr fontId="22" type="noConversion"/>
  </si>
  <si>
    <t>立体车长裤</t>
    <phoneticPr fontId="22" type="noConversion"/>
  </si>
  <si>
    <t>2014.1.26</t>
  </si>
  <si>
    <t>欧洲</t>
    <phoneticPr fontId="22" type="noConversion"/>
  </si>
  <si>
    <t>德国</t>
    <phoneticPr fontId="22" type="noConversion"/>
  </si>
  <si>
    <t>自行车配件</t>
    <phoneticPr fontId="22" type="noConversion"/>
  </si>
  <si>
    <t>后视镜</t>
    <phoneticPr fontId="22" type="noConversion"/>
  </si>
  <si>
    <t>2014.2.16</t>
  </si>
  <si>
    <t>荷兰</t>
    <phoneticPr fontId="22" type="noConversion"/>
  </si>
  <si>
    <t>自行车款</t>
    <phoneticPr fontId="22" type="noConversion"/>
  </si>
  <si>
    <t>儿童车</t>
    <phoneticPr fontId="22" type="noConversion"/>
  </si>
  <si>
    <t>2014.2.17</t>
  </si>
  <si>
    <t>气网型袖套</t>
    <phoneticPr fontId="22" type="noConversion"/>
  </si>
  <si>
    <t>2014.3.4</t>
  </si>
  <si>
    <t>加拿大</t>
  </si>
  <si>
    <t>马鞍包</t>
    <phoneticPr fontId="22" type="noConversion"/>
  </si>
  <si>
    <t>2014.3.7</t>
  </si>
  <si>
    <t>亚洲</t>
    <phoneticPr fontId="22" type="noConversion"/>
  </si>
  <si>
    <t>日本</t>
  </si>
  <si>
    <t>自行车车衣</t>
    <phoneticPr fontId="22" type="noConversion"/>
  </si>
  <si>
    <t>2014.4.2</t>
  </si>
  <si>
    <t>马来西亚</t>
  </si>
  <si>
    <t>日用品</t>
  </si>
  <si>
    <t>背包</t>
  </si>
  <si>
    <t>2014.4.5</t>
  </si>
  <si>
    <t>法国</t>
    <phoneticPr fontId="22" type="noConversion"/>
  </si>
  <si>
    <t>2014.4.8</t>
  </si>
  <si>
    <t>多功能短裤</t>
    <phoneticPr fontId="22" type="noConversion"/>
  </si>
  <si>
    <t>2014.4.28</t>
  </si>
  <si>
    <t>2014.4.28</t>
    <phoneticPr fontId="22" type="noConversion"/>
  </si>
  <si>
    <t>头巾</t>
    <phoneticPr fontId="22" type="noConversion"/>
  </si>
  <si>
    <t>2014.5.5</t>
  </si>
  <si>
    <t>南美洲</t>
  </si>
  <si>
    <t>阿根廷</t>
  </si>
  <si>
    <t>淑女车</t>
    <phoneticPr fontId="22" type="noConversion"/>
  </si>
  <si>
    <t>2014.6.11</t>
  </si>
  <si>
    <t>2014.6.14</t>
  </si>
  <si>
    <t>公路车</t>
    <phoneticPr fontId="22" type="noConversion"/>
  </si>
  <si>
    <t>2014.6.21</t>
  </si>
  <si>
    <t>2014.7.12</t>
  </si>
  <si>
    <t>西班牙</t>
  </si>
  <si>
    <t>无变速小折</t>
    <phoneticPr fontId="22" type="noConversion"/>
  </si>
  <si>
    <t>2014.7.20</t>
  </si>
  <si>
    <t>意大利</t>
    <phoneticPr fontId="22" type="noConversion"/>
  </si>
  <si>
    <t>运动型水壶</t>
    <phoneticPr fontId="22" type="noConversion"/>
  </si>
  <si>
    <t>2014.7.24</t>
  </si>
  <si>
    <t>2014.8.5</t>
  </si>
  <si>
    <t>运动型眼镜</t>
    <phoneticPr fontId="22" type="noConversion"/>
  </si>
  <si>
    <t>韩国</t>
    <phoneticPr fontId="22" type="noConversion"/>
  </si>
  <si>
    <t>2014.8.19</t>
  </si>
  <si>
    <t>2014.8.24</t>
  </si>
  <si>
    <t>变速小折</t>
    <phoneticPr fontId="22" type="noConversion"/>
  </si>
  <si>
    <t>2014.9.3</t>
  </si>
  <si>
    <t>打气筒</t>
    <phoneticPr fontId="22" type="noConversion"/>
  </si>
  <si>
    <t>2014.9.19</t>
  </si>
  <si>
    <t>2014.9.24</t>
  </si>
  <si>
    <t>2014.9.27</t>
  </si>
  <si>
    <t>护腕</t>
    <phoneticPr fontId="22" type="noConversion"/>
  </si>
  <si>
    <t>2014.9.28</t>
  </si>
  <si>
    <t>自行车坐垫包</t>
    <phoneticPr fontId="22" type="noConversion"/>
  </si>
  <si>
    <t>2014.9.30</t>
  </si>
  <si>
    <t>英国</t>
    <phoneticPr fontId="22" type="noConversion"/>
  </si>
  <si>
    <t>安全帽</t>
  </si>
  <si>
    <t>2014.10.2</t>
  </si>
  <si>
    <t>2014.10.3</t>
  </si>
  <si>
    <t>墨西哥</t>
  </si>
  <si>
    <t>车头灯</t>
    <phoneticPr fontId="22" type="noConversion"/>
  </si>
  <si>
    <t>2014.10.7</t>
  </si>
  <si>
    <t>携车袋</t>
    <phoneticPr fontId="22" type="noConversion"/>
  </si>
  <si>
    <t>2014.10.8</t>
  </si>
  <si>
    <t>双人协力车</t>
    <phoneticPr fontId="22" type="noConversion"/>
  </si>
  <si>
    <t>2014.10.13</t>
  </si>
  <si>
    <t>2014.10.30</t>
  </si>
  <si>
    <t>2014.11.7</t>
  </si>
  <si>
    <t>2014.12.8</t>
  </si>
  <si>
    <t>2014.12.24</t>
  </si>
  <si>
    <t>2015.1.12</t>
  </si>
  <si>
    <t>2015.2.14</t>
  </si>
  <si>
    <t>2015.2.19</t>
  </si>
  <si>
    <t>2015.2.22</t>
  </si>
  <si>
    <t>2015.3.5</t>
  </si>
  <si>
    <t>2015.3.13</t>
  </si>
  <si>
    <t>2015.3.22</t>
  </si>
  <si>
    <t>2015.3.26</t>
  </si>
  <si>
    <t>2015.4.2</t>
  </si>
  <si>
    <t>2015.5.18</t>
  </si>
  <si>
    <t>2015.6.19</t>
  </si>
  <si>
    <t>2015.6.25</t>
  </si>
  <si>
    <t>2015.6.26</t>
  </si>
  <si>
    <t>2015.7.16</t>
  </si>
  <si>
    <t>立体车短裤</t>
    <phoneticPr fontId="22" type="noConversion"/>
  </si>
  <si>
    <t>2015.7.24</t>
  </si>
  <si>
    <t>2015.7.30</t>
  </si>
  <si>
    <t>2015.8.8</t>
  </si>
  <si>
    <t>2015.8.15</t>
  </si>
  <si>
    <t>车锁</t>
    <phoneticPr fontId="22" type="noConversion"/>
  </si>
  <si>
    <t>2015.8.21</t>
  </si>
  <si>
    <t>2015.8.24</t>
  </si>
  <si>
    <t>2015.9.12</t>
  </si>
  <si>
    <t>2015.9.18</t>
  </si>
  <si>
    <t>2015.9.22</t>
  </si>
  <si>
    <t>2015.9.26</t>
  </si>
  <si>
    <t>2015.10.1</t>
  </si>
  <si>
    <t>2015.10.4</t>
  </si>
  <si>
    <t>2015.10.9</t>
  </si>
  <si>
    <t>2015.10.15</t>
  </si>
  <si>
    <t>2015.10.25</t>
  </si>
  <si>
    <t>2015.10.26</t>
  </si>
  <si>
    <t>2015.11.4</t>
  </si>
  <si>
    <t>2015.11.28</t>
  </si>
  <si>
    <t>2015.11.30</t>
  </si>
  <si>
    <t>2015.12.8</t>
  </si>
  <si>
    <t>2015.12.12</t>
  </si>
  <si>
    <t>加拿大</t>
    <phoneticPr fontId="22" type="noConversion"/>
  </si>
  <si>
    <t>2015.12.22</t>
  </si>
  <si>
    <t>2016.1.21</t>
  </si>
  <si>
    <t>2016.2.5</t>
  </si>
  <si>
    <t>2016.2.11</t>
  </si>
  <si>
    <t>2016.2.29</t>
  </si>
  <si>
    <t>2016.3.28</t>
  </si>
  <si>
    <t>2016.3.30</t>
  </si>
  <si>
    <t>2016.4.4</t>
  </si>
  <si>
    <t>2016.4.6</t>
  </si>
  <si>
    <t>2016.4.7</t>
  </si>
  <si>
    <t>2016.4.11</t>
  </si>
  <si>
    <t>2016.4.15</t>
  </si>
  <si>
    <t>2016.4.27</t>
  </si>
  <si>
    <t>2016.5.5</t>
  </si>
  <si>
    <t>2016.5.22</t>
  </si>
  <si>
    <t>2016.5.26</t>
  </si>
  <si>
    <t>巴西</t>
  </si>
  <si>
    <t>2016.5.29</t>
  </si>
  <si>
    <t>2016.6.30</t>
  </si>
  <si>
    <t>2016.7.1</t>
  </si>
  <si>
    <t>2016.7.6</t>
  </si>
  <si>
    <t>2016.8.2</t>
  </si>
  <si>
    <t>2016.8.8</t>
  </si>
  <si>
    <t>2016.8.17</t>
  </si>
  <si>
    <t>2016.8.19</t>
  </si>
  <si>
    <t>2016.8.25</t>
  </si>
  <si>
    <t>2016.8.29</t>
  </si>
  <si>
    <t>2016.9.9</t>
  </si>
  <si>
    <t>2016.9.20</t>
  </si>
  <si>
    <t>2016.9.22</t>
  </si>
  <si>
    <t>2016.9.26</t>
  </si>
  <si>
    <t>2016.10.13</t>
  </si>
  <si>
    <t>2016.10.19</t>
  </si>
  <si>
    <t>登山车</t>
    <phoneticPr fontId="22" type="noConversion"/>
  </si>
  <si>
    <t>2016.10.21</t>
  </si>
  <si>
    <t>2016.11.8</t>
  </si>
  <si>
    <t>2016.11.13</t>
  </si>
  <si>
    <t>2016.11.18</t>
  </si>
  <si>
    <t>2016.11.19</t>
  </si>
  <si>
    <t>2016.12.1</t>
  </si>
  <si>
    <t>新加坡</t>
  </si>
  <si>
    <t>2016.12.6</t>
  </si>
  <si>
    <t>2016.12.11</t>
  </si>
  <si>
    <t>2016.12.27</t>
  </si>
  <si>
    <t>商品类别</t>
  </si>
  <si>
    <t>商品名称</t>
  </si>
  <si>
    <t>产品价格</t>
  </si>
  <si>
    <t>服饰配件</t>
  </si>
  <si>
    <t>立体车长裤</t>
  </si>
  <si>
    <t>气网型袖套</t>
  </si>
  <si>
    <t>自行车车衣</t>
  </si>
  <si>
    <t>多功能短裤</t>
  </si>
  <si>
    <t>头巾</t>
  </si>
  <si>
    <t>立体车短裤</t>
  </si>
  <si>
    <t>运动型水壶</t>
  </si>
  <si>
    <t>护腕</t>
  </si>
  <si>
    <t>自行车款</t>
  </si>
  <si>
    <t>儿童车</t>
  </si>
  <si>
    <t>淑女车</t>
  </si>
  <si>
    <t>公路车</t>
  </si>
  <si>
    <t>无变速小折</t>
  </si>
  <si>
    <t>变速小折</t>
  </si>
  <si>
    <t>双人协力车</t>
  </si>
  <si>
    <t>登山车</t>
  </si>
  <si>
    <t>自行车配件</t>
  </si>
  <si>
    <t>后视镜</t>
  </si>
  <si>
    <t>马鞍包</t>
  </si>
  <si>
    <t>打气筒</t>
  </si>
  <si>
    <t>自行车坐垫包</t>
  </si>
  <si>
    <t>车头灯</t>
  </si>
  <si>
    <t>携车袋</t>
  </si>
  <si>
    <t>车锁</t>
  </si>
  <si>
    <t>银鱼商贸公司2017年销售统计表</t>
    <phoneticPr fontId="5" type="noConversion"/>
  </si>
  <si>
    <t>商品代码</t>
    <phoneticPr fontId="5" type="noConversion"/>
  </si>
  <si>
    <t>品牌</t>
    <phoneticPr fontId="5" type="noConversion"/>
  </si>
  <si>
    <t>商品类别</t>
    <phoneticPr fontId="5" type="noConversion"/>
  </si>
  <si>
    <t>销售日期</t>
    <phoneticPr fontId="5" type="noConversion"/>
  </si>
  <si>
    <t>分部</t>
    <phoneticPr fontId="5" type="noConversion"/>
  </si>
  <si>
    <t>销售渠道</t>
    <phoneticPr fontId="5" type="noConversion"/>
  </si>
  <si>
    <t>销量</t>
    <phoneticPr fontId="5" type="noConversion"/>
  </si>
  <si>
    <t>销售单价</t>
    <phoneticPr fontId="5" type="noConversion"/>
  </si>
  <si>
    <t>进货成本</t>
    <phoneticPr fontId="5" type="noConversion"/>
  </si>
  <si>
    <t>NC001</t>
    <phoneticPr fontId="5" type="noConversion"/>
  </si>
  <si>
    <t>北京总公司</t>
  </si>
  <si>
    <t>网店</t>
  </si>
  <si>
    <t>NC013</t>
  </si>
  <si>
    <t>实体店</t>
  </si>
  <si>
    <t>PC004</t>
  </si>
  <si>
    <t>TC001</t>
    <phoneticPr fontId="5" type="noConversion"/>
  </si>
  <si>
    <t>TC013</t>
  </si>
  <si>
    <t>TV005</t>
  </si>
  <si>
    <t>TV016</t>
  </si>
  <si>
    <t>AC005</t>
  </si>
  <si>
    <t>AC015</t>
  </si>
  <si>
    <t>RF007</t>
  </si>
  <si>
    <t>RF016</t>
  </si>
  <si>
    <t>WH005</t>
  </si>
  <si>
    <t>WH014</t>
  </si>
  <si>
    <t>WM003</t>
  </si>
  <si>
    <t>WM011</t>
  </si>
  <si>
    <t>WM018</t>
  </si>
  <si>
    <t>NC007</t>
  </si>
  <si>
    <t>NC015</t>
  </si>
  <si>
    <t>PC005</t>
  </si>
  <si>
    <t>PC013</t>
  </si>
  <si>
    <t>TC007</t>
  </si>
  <si>
    <t>TC015</t>
  </si>
  <si>
    <t>TV004</t>
  </si>
  <si>
    <t>TV013</t>
  </si>
  <si>
    <t>AC001</t>
    <phoneticPr fontId="5" type="noConversion"/>
  </si>
  <si>
    <t>AC009</t>
  </si>
  <si>
    <t>AC017</t>
  </si>
  <si>
    <t>WH008</t>
  </si>
  <si>
    <t>RF005</t>
  </si>
  <si>
    <t>WH016</t>
  </si>
  <si>
    <t>RF013</t>
  </si>
  <si>
    <t>WM007</t>
  </si>
  <si>
    <t>WH001</t>
    <phoneticPr fontId="5" type="noConversion"/>
  </si>
  <si>
    <t>WM017</t>
  </si>
  <si>
    <t>WH015</t>
  </si>
  <si>
    <t>WM002</t>
  </si>
  <si>
    <t>WM009</t>
  </si>
  <si>
    <t>WM016</t>
  </si>
  <si>
    <t>NC004</t>
  </si>
  <si>
    <t>NC011</t>
  </si>
  <si>
    <t>NC018</t>
  </si>
  <si>
    <t>PC012</t>
  </si>
  <si>
    <t>TC005</t>
  </si>
  <si>
    <t>TC012</t>
  </si>
  <si>
    <t>TV001</t>
    <phoneticPr fontId="5" type="noConversion"/>
  </si>
  <si>
    <t>TV008</t>
  </si>
  <si>
    <t>TV015</t>
  </si>
  <si>
    <t>AC002</t>
  </si>
  <si>
    <t>AC010</t>
  </si>
  <si>
    <t>RF008</t>
  </si>
  <si>
    <t>RF018</t>
  </si>
  <si>
    <t>NC006</t>
  </si>
  <si>
    <t>广州分公司</t>
  </si>
  <si>
    <t>NC016</t>
  </si>
  <si>
    <t>PC007</t>
  </si>
  <si>
    <t>TC004</t>
  </si>
  <si>
    <t>TV007</t>
  </si>
  <si>
    <t>TV018</t>
  </si>
  <si>
    <t>AC019</t>
  </si>
  <si>
    <t>RF009</t>
  </si>
  <si>
    <t>RF020</t>
  </si>
  <si>
    <t>WH009</t>
  </si>
  <si>
    <t>WH017</t>
  </si>
  <si>
    <t>WM005</t>
  </si>
  <si>
    <t>WM013</t>
  </si>
  <si>
    <t>NC002</t>
  </si>
  <si>
    <t>NC009</t>
  </si>
  <si>
    <t>NC019</t>
  </si>
  <si>
    <t>TC009</t>
  </si>
  <si>
    <t>TC017</t>
  </si>
  <si>
    <t>TV006</t>
  </si>
  <si>
    <t>AC003</t>
  </si>
  <si>
    <t>AC011</t>
  </si>
  <si>
    <t>WH010</t>
  </si>
  <si>
    <t>WH019</t>
  </si>
  <si>
    <t>RF015</t>
  </si>
  <si>
    <t>WH003</t>
  </si>
  <si>
    <t>WM019</t>
  </si>
  <si>
    <t>WM004</t>
  </si>
  <si>
    <t>NC020</t>
  </si>
  <si>
    <t>PC014</t>
  </si>
  <si>
    <t>TV003</t>
  </si>
  <si>
    <t>TV010</t>
  </si>
  <si>
    <t>TV017</t>
  </si>
  <si>
    <t>AC012</t>
  </si>
  <si>
    <t>RF001</t>
    <phoneticPr fontId="5" type="noConversion"/>
  </si>
  <si>
    <t>RF011</t>
  </si>
  <si>
    <t>NC012</t>
  </si>
  <si>
    <t>南宁分公司</t>
  </si>
  <si>
    <t>PC002</t>
  </si>
  <si>
    <t>TC011</t>
  </si>
  <si>
    <t>TV014</t>
  </si>
  <si>
    <t>AC004</t>
  </si>
  <si>
    <t>AC014</t>
  </si>
  <si>
    <t>RF006</t>
  </si>
  <si>
    <t>WH004</t>
  </si>
  <si>
    <t>WH013</t>
  </si>
  <si>
    <t>WM001</t>
    <phoneticPr fontId="5" type="noConversion"/>
  </si>
  <si>
    <t>WM010</t>
  </si>
  <si>
    <t>NC014</t>
  </si>
  <si>
    <t>PC011</t>
  </si>
  <si>
    <t>TC006</t>
  </si>
  <si>
    <t>TV011</t>
  </si>
  <si>
    <t>TV019</t>
  </si>
  <si>
    <t>AC007</t>
  </si>
  <si>
    <t>AC016</t>
  </si>
  <si>
    <t>WH007</t>
  </si>
  <si>
    <t>RF004</t>
  </si>
  <si>
    <t>RF012</t>
  </si>
  <si>
    <t>WM008</t>
  </si>
  <si>
    <t>WM015</t>
  </si>
  <si>
    <t>NC003</t>
  </si>
  <si>
    <t>NC010</t>
  </si>
  <si>
    <t>NC017</t>
  </si>
  <si>
    <t>TC018</t>
  </si>
  <si>
    <t>RF017</t>
  </si>
  <si>
    <t>上海分公司</t>
  </si>
  <si>
    <t>TC003</t>
  </si>
  <si>
    <t>AC006</t>
  </si>
  <si>
    <t>AC018</t>
  </si>
  <si>
    <t>WM012</t>
  </si>
  <si>
    <t>NC008</t>
  </si>
  <si>
    <t>PC006</t>
  </si>
  <si>
    <t>TC008</t>
  </si>
  <si>
    <t>TC016</t>
  </si>
  <si>
    <t>WH018</t>
  </si>
  <si>
    <t>RF014</t>
  </si>
  <si>
    <t>WH002</t>
  </si>
  <si>
    <t>NC005</t>
  </si>
  <si>
    <t>TV002</t>
  </si>
  <si>
    <t>TV009</t>
  </si>
  <si>
    <t>AC020</t>
  </si>
  <si>
    <t>RF010</t>
  </si>
  <si>
    <t>长沙分公司</t>
  </si>
  <si>
    <t>PC001</t>
    <phoneticPr fontId="5" type="noConversion"/>
  </si>
  <si>
    <t>TC010</t>
  </si>
  <si>
    <t>TV012</t>
  </si>
  <si>
    <t>AC013</t>
  </si>
  <si>
    <t>WH012</t>
  </si>
  <si>
    <t>WH020</t>
  </si>
  <si>
    <t>PC003</t>
  </si>
  <si>
    <t>PC010</t>
  </si>
  <si>
    <t>RF003</t>
  </si>
  <si>
    <t>RF019</t>
  </si>
  <si>
    <t>WM014</t>
  </si>
  <si>
    <t>WH006</t>
  </si>
  <si>
    <t>TV020</t>
  </si>
  <si>
    <t>AC008</t>
  </si>
  <si>
    <t>郑州分公司</t>
  </si>
  <si>
    <t>RF002</t>
  </si>
  <si>
    <t>WH011</t>
  </si>
  <si>
    <t>PC009</t>
  </si>
  <si>
    <t>WM006</t>
  </si>
  <si>
    <t>TC002</t>
  </si>
  <si>
    <t>重庆分公司</t>
  </si>
  <si>
    <t>PC008</t>
  </si>
  <si>
    <t>商品代码</t>
  </si>
  <si>
    <t>AC001</t>
  </si>
  <si>
    <t>TCL</t>
  </si>
  <si>
    <t>KFRd-52LW/DR22空调</t>
  </si>
  <si>
    <t>KFRd-72LW/FC13空调</t>
  </si>
  <si>
    <t>KFRd-25GW/DE22空调</t>
  </si>
  <si>
    <t>KFRd-25GW/FC23</t>
  </si>
  <si>
    <t>KFRd-35GW/DE22空调</t>
  </si>
  <si>
    <t>奥克斯</t>
  </si>
  <si>
    <t>KFR-26GW/BPSSD-2空调</t>
  </si>
  <si>
    <t>KFR-32GW/SQB+2空调</t>
  </si>
  <si>
    <t>KFR-35GW/BPSSD-2正1.5匹空调</t>
  </si>
  <si>
    <t>KFR-51LW/M-1空调</t>
  </si>
  <si>
    <t>KF-26GW/SQB+2空调</t>
  </si>
  <si>
    <t>格兰仕</t>
  </si>
  <si>
    <t>Galanz KFR-23GW/dLP45-150(2)空调</t>
  </si>
  <si>
    <t>Galanz KFR-32GW/dLP57-130(2)空调</t>
  </si>
  <si>
    <t>Galanz KFR-35GW/DLC45-130(2)空调</t>
  </si>
  <si>
    <t>海信</t>
  </si>
  <si>
    <t>Hisense KFR-35GW/ER01N2空调</t>
  </si>
  <si>
    <t>Hisense KFR-26GW/ER01N2空调</t>
  </si>
  <si>
    <t>月兔</t>
  </si>
  <si>
    <t>KFR-25GW/d03-A2c-70Y5R空调</t>
  </si>
  <si>
    <t>长虹</t>
  </si>
  <si>
    <t>ChangHong KFR-23GW/DHT1(W1-G)+T空调</t>
  </si>
  <si>
    <t>志高</t>
  </si>
  <si>
    <t>CHIGO KFR-35GW/C104+N3空调</t>
  </si>
  <si>
    <t>CHIGO KFR-25GW/B104+N2空调</t>
  </si>
  <si>
    <t>CHIGO KFR-25GW/D104+N3空调</t>
  </si>
  <si>
    <t>NC001</t>
  </si>
  <si>
    <t>Apple</t>
  </si>
  <si>
    <t>MacBook Air MJVE2CH/A 13.3英寸笔记本电脑</t>
  </si>
  <si>
    <t>MacBook Air MJVM2CH/A 11.6英寸笔记本电脑</t>
  </si>
  <si>
    <t>MacBook Pro MF839CH/A 13.3英寸笔记本电脑</t>
  </si>
  <si>
    <t>MacBook Pro MF840CH/A 13.3英寸笔记本电脑</t>
  </si>
  <si>
    <t>MacBook Pro MGXC2CH/A 15.4英寸笔记本电脑</t>
  </si>
  <si>
    <t>MacBook Pro MJLQ2CH/A 15.4英寸笔记本电脑</t>
  </si>
  <si>
    <t>MacBook MJY32CH/A 12英寸笔记本电脑</t>
  </si>
  <si>
    <t>MacBookMK4M2CH/A 12英寸笔记本电脑</t>
  </si>
  <si>
    <t>华硕</t>
  </si>
  <si>
    <t>ASUS R557LP4030-554KSF52X10 轻薄笔记本</t>
  </si>
  <si>
    <t>ASUS T100HA-C4-GR 10.1英寸笔记本电脑</t>
  </si>
  <si>
    <t>ASUS Zenbook UX305LA 13.3英寸超薄笔记本电脑</t>
  </si>
  <si>
    <t>戴尔</t>
  </si>
  <si>
    <t>Dell Ins15CR-4528B 15.6英寸笔记本电脑</t>
  </si>
  <si>
    <t>Dell Vostro 5480R-3528SS 14英寸笔记本电脑 银色</t>
  </si>
  <si>
    <t>Dell XPS13-9350-R1708S 13.3英寸超极本</t>
  </si>
  <si>
    <t>Dell XPS13R-9343-2508S 13.3英寸超极本</t>
  </si>
  <si>
    <t>Dell  XPS13R-9343-5608S 13.3英寸超极本</t>
  </si>
  <si>
    <t>联想</t>
  </si>
  <si>
    <t>ThinkPad E450C 20EH-A009CD 14英寸笔记本电脑</t>
  </si>
  <si>
    <t>ThinkPad E450C-20EHA00ACD 14英寸笔记本电脑</t>
  </si>
  <si>
    <t>ThinkPad E450C-20EHA01-7CD 14英寸笔记本电脑</t>
  </si>
  <si>
    <t>ThinkPad X250-20CLA26-1CD 12.5英寸笔记本电脑</t>
  </si>
  <si>
    <t>PC001</t>
  </si>
  <si>
    <t>iMac MK442CH/A 21.5英寸一体机</t>
  </si>
  <si>
    <t xml:space="preserve">ME086CH/A iMac 21.5英寸一体机 银色 </t>
  </si>
  <si>
    <t xml:space="preserve">ME087CH/A iMac 21.5英寸一体机 银色 </t>
  </si>
  <si>
    <t xml:space="preserve">iMac MK452CH/A 21.5英寸一体机 </t>
  </si>
  <si>
    <t>Dell Vostro 3900-R6298 台式电脑 黑色</t>
  </si>
  <si>
    <t>Dell Vostro 3900-R7938 台式主机</t>
  </si>
  <si>
    <t>Dell XPS 8900-R17N8 台式主机</t>
  </si>
  <si>
    <t>Dell XPS 8900-R19N8 台式主机</t>
  </si>
  <si>
    <t>Lenovo IdeaCentre C560 一体机</t>
  </si>
  <si>
    <t>lenovo C360 G1820一体机 白色</t>
  </si>
  <si>
    <t>lenovo C4030一体机 白色</t>
  </si>
  <si>
    <t>lenovo M2620N 处理器j1820台式主机</t>
  </si>
  <si>
    <t>惠普</t>
  </si>
  <si>
    <t>HP Pavilion 251-011cn 台式主机</t>
  </si>
  <si>
    <t>lenovo C5030 23英寸一体机 白色</t>
  </si>
  <si>
    <t>RF001</t>
  </si>
  <si>
    <t>海尔</t>
  </si>
  <si>
    <t>Haier BCD-216SCM 冰箱</t>
  </si>
  <si>
    <t>Haier bcd-186kb 双门冰箱</t>
  </si>
  <si>
    <t>BCD-176K50两门冰箱</t>
  </si>
  <si>
    <t>奥马</t>
  </si>
  <si>
    <t>BCD-118A5双门冰箱</t>
  </si>
  <si>
    <t>BCD-176A7冰箱</t>
  </si>
  <si>
    <t>Haier BCD-190TMPK 冰箱</t>
  </si>
  <si>
    <t>Haier BCD-206STPA 206升冰箱</t>
  </si>
  <si>
    <t>Haier BCD-231WDBB 冰箱</t>
  </si>
  <si>
    <t>Haier BCD-568WDPF冰箱</t>
  </si>
  <si>
    <t>Hisense BCD-137C/E冰箱</t>
  </si>
  <si>
    <t>康佳</t>
  </si>
  <si>
    <t>KONKA BCD-108S-GY 冰箱</t>
  </si>
  <si>
    <t>KONKA BCD-138UTS-GY冰箱</t>
  </si>
  <si>
    <t>美的</t>
  </si>
  <si>
    <t>Midea BCD-206TM(E)冰箱</t>
  </si>
  <si>
    <t>美菱</t>
  </si>
  <si>
    <t>MeLing BCD-181MLC双门冰箱</t>
  </si>
  <si>
    <t>MeLing BCD-206L3CT冰箱</t>
  </si>
  <si>
    <t>容声</t>
  </si>
  <si>
    <t>Ronshen BCD-202M/TX6-GF61-C冰箱</t>
  </si>
  <si>
    <t>Ronshen BCD-201E/A冰箱</t>
  </si>
  <si>
    <t>西门子</t>
  </si>
  <si>
    <t>SIEMENS KK20V40TI冰箱</t>
  </si>
  <si>
    <t>SIEMENS KG23F1861W冰箱</t>
  </si>
  <si>
    <t>SIEMENS KG23N1116W冰箱</t>
  </si>
  <si>
    <t>TC001</t>
  </si>
  <si>
    <t>iPad Air 2 MGKM2CH/A 9.7英寸平板电脑</t>
  </si>
  <si>
    <t>iPad Air 2 MH182CH/A 9.7英寸平板电脑</t>
  </si>
  <si>
    <t>iPad Air WLAN 16GB 银色</t>
  </si>
  <si>
    <t>iPad Air WLAN 32GB 银色</t>
  </si>
  <si>
    <t>iPad mini 2 ME277CH/A 7.9英寸平板电脑</t>
  </si>
  <si>
    <t>iPad mini 4 MK9J2CH/A 7.9英寸平板电脑 金色</t>
  </si>
  <si>
    <t>ASUS Nexus 7 from Google Tablet</t>
  </si>
  <si>
    <t>凯蒂猫</t>
  </si>
  <si>
    <t>Hello Kitty Q7 7英寸学生用平板电脑 白色</t>
  </si>
  <si>
    <t>宏通</t>
  </si>
  <si>
    <t>HT HT820 四核7英寸WIFI版平板电脑</t>
  </si>
  <si>
    <t>华为</t>
  </si>
  <si>
    <t>Huawei M2-803L 4G 64GB 八核平板电脑手机 香槟金</t>
  </si>
  <si>
    <t>微软</t>
  </si>
  <si>
    <t>Microsoft Surface Pro 4 12.3英寸平板电脑</t>
  </si>
  <si>
    <t>三星</t>
  </si>
  <si>
    <t>SAMSUNG Galaxy TAB3 P5200 10.1英寸智能平板电脑</t>
  </si>
  <si>
    <t>ThinkPad 8（20BNA00RCD）8.3英寸触控平板电脑</t>
  </si>
  <si>
    <t>ASUS ME581C 8英寸平板</t>
  </si>
  <si>
    <t>ASUS ZenPad8 Z380KL 8英寸平板电脑 金色</t>
  </si>
  <si>
    <t>亚马逊</t>
  </si>
  <si>
    <t>Fire 平板电脑</t>
  </si>
  <si>
    <t>Fire HDX 8.9平板电脑</t>
  </si>
  <si>
    <t>TV001</t>
  </si>
  <si>
    <t>索尼</t>
  </si>
  <si>
    <t>SONY KDL 55英寸高清3D液晶电视</t>
  </si>
  <si>
    <t>酷开</t>
  </si>
  <si>
    <t>coocaa K50J 50英寸智能平板液晶电视</t>
  </si>
  <si>
    <t>Hisense LED32K200 32英寸LED高清电视</t>
  </si>
  <si>
    <t>KONKA LED32E320N 液晶电视</t>
  </si>
  <si>
    <t>Hisense LED42K326X3D 42英寸智能网络3D电视</t>
  </si>
  <si>
    <t>Hisense LED50K320DX3D 50英寸3D液晶电视</t>
  </si>
  <si>
    <t>创维</t>
  </si>
  <si>
    <t>32E5CHR 32英寸LED液晶电视</t>
  </si>
  <si>
    <t>L32E11液晶电视</t>
  </si>
  <si>
    <t>LG</t>
  </si>
  <si>
    <t>42LS3100-CE 全高清LED液晶电视</t>
  </si>
  <si>
    <t>Hisense LED40K170JD平板电视</t>
  </si>
  <si>
    <t>HisenseLED39K200J 39英寸全高清LED液晶电视</t>
  </si>
  <si>
    <t>KONKA LED42E330CE 高清节能LED液晶电视</t>
  </si>
  <si>
    <t>KONKA LED32E220CE平板电视</t>
  </si>
  <si>
    <t>SONY KLV-40R476A平板电视</t>
  </si>
  <si>
    <t>夏普</t>
  </si>
  <si>
    <t>Sharp LCD-40DS30A平板电视</t>
  </si>
  <si>
    <t>L48F3310-3D平板电视</t>
  </si>
  <si>
    <t>KONKA LED37F3300E平板电视</t>
  </si>
  <si>
    <t>KONKA LED42E320N平板电视</t>
  </si>
  <si>
    <t>ChangHong LED32B1300平板电视</t>
  </si>
  <si>
    <t>Sharp LCD-52DS50A智能LED液晶电视</t>
  </si>
  <si>
    <t>WH001</t>
  </si>
  <si>
    <t>AO史密斯</t>
  </si>
  <si>
    <t>A.O.Smith ET300J-60 电热水器</t>
  </si>
  <si>
    <t>A.O.Smith ET500J-60 电热水器</t>
  </si>
  <si>
    <t>Galanz ZSDF-G40K031 40L 电热水器</t>
  </si>
  <si>
    <t>Haier A1 10升天然气热水器</t>
  </si>
  <si>
    <t>Haier EC5002-Q6 50升电热水器</t>
  </si>
  <si>
    <t>Haier EC5002-D多功率遥控电热水器</t>
  </si>
  <si>
    <t>Haier EC6002-D 60升遥控电热水器</t>
  </si>
  <si>
    <t>Haier ES6.6U(W)上出水小厨宝</t>
  </si>
  <si>
    <t>Haier JSQ24-A2(12T)燃气热水器</t>
  </si>
  <si>
    <t>林内</t>
  </si>
  <si>
    <t>Rinnai RUS-11E22CWNF 11L燃气热水器</t>
  </si>
  <si>
    <t>Rinnai RUS-13E22CWNF燃气热水器</t>
  </si>
  <si>
    <t>Midea F50-15A1 50升 电热水器</t>
  </si>
  <si>
    <t>Midea F05-15A(S)小厨宝</t>
  </si>
  <si>
    <t>Midea F60-15WB5(Y)电热水器</t>
  </si>
  <si>
    <t>Midea JSQ22-12HWB 12升 燃气热水器</t>
  </si>
  <si>
    <t>能率</t>
  </si>
  <si>
    <t>NORITZ GQ-1150FE 11升燃气热水器</t>
  </si>
  <si>
    <t>NORITZ GQ-1350FE 13升 燃气热水器</t>
  </si>
  <si>
    <t>万家乐</t>
  </si>
  <si>
    <t>JSQ20-10201 10升 燃气热水器</t>
  </si>
  <si>
    <t>JSQ24-12201 12升 燃气热水器</t>
  </si>
  <si>
    <t>小鸭</t>
  </si>
  <si>
    <t>XDWJ-40SA1 40升 电热水器</t>
  </si>
  <si>
    <t>WM001</t>
  </si>
  <si>
    <t>WD-N12430D 6公斤滚筒洗衣机</t>
  </si>
  <si>
    <t>艾美特</t>
  </si>
  <si>
    <t>Airmate HGY905P双层干衣机</t>
  </si>
  <si>
    <t>安仕</t>
  </si>
  <si>
    <t>ASG-131S双层干衣机</t>
  </si>
  <si>
    <t>奔腾</t>
  </si>
  <si>
    <t>POVOS 家用双层干衣机烘干机</t>
  </si>
  <si>
    <t>德尔玛</t>
  </si>
  <si>
    <t>Deerma 双层干衣机</t>
  </si>
  <si>
    <t>Galanz XQG60-A708 6公斤云滚筒洗衣机</t>
  </si>
  <si>
    <t>格力</t>
  </si>
  <si>
    <t>GREE GSP20 烘干机滚筒干衣机</t>
  </si>
  <si>
    <t>Haier XQB50-M1258 5.0公斤 全自动波轮洗衣机</t>
  </si>
  <si>
    <t>Haier XQB50-M918洗衣机</t>
  </si>
  <si>
    <t>Haier XQB60-M918 洗衣机</t>
  </si>
  <si>
    <t>华光</t>
  </si>
  <si>
    <t>HG GY01 双层干衣机</t>
  </si>
  <si>
    <t>KONKA XQB50-5001全自动洗衣机</t>
  </si>
  <si>
    <t>三洋</t>
  </si>
  <si>
    <t>XQG60-F1029 6公斤 滚筒全自动洗衣机</t>
  </si>
  <si>
    <t>松井</t>
  </si>
  <si>
    <t>SJ-G13S双层可移动干衣机</t>
  </si>
  <si>
    <t>松下</t>
  </si>
  <si>
    <t>Panasonic XQB60-Q662U 6公斤 立体搓全自动波轮洗衣机</t>
  </si>
  <si>
    <t>天骏小天使</t>
  </si>
  <si>
    <t>TIJUMP 家用干衣机</t>
  </si>
  <si>
    <t>西格玛</t>
  </si>
  <si>
    <t>sigma 家用除菌全自动滚筒干衣机</t>
  </si>
  <si>
    <t>XPB28-1808S双缸洗衣机</t>
  </si>
  <si>
    <t>XPB36-1803 3.6公斤 单缸半自动洗衣机</t>
  </si>
  <si>
    <t>顾客编号</t>
    <phoneticPr fontId="28" type="noConversion"/>
  </si>
  <si>
    <t>性别</t>
    <phoneticPr fontId="28" type="noConversion"/>
  </si>
  <si>
    <t>生日</t>
  </si>
  <si>
    <t>年龄</t>
    <phoneticPr fontId="28" type="noConversion"/>
  </si>
  <si>
    <t>年龄段</t>
    <phoneticPr fontId="28" type="noConversion"/>
  </si>
  <si>
    <t>年消费金额</t>
    <phoneticPr fontId="28" type="noConversion"/>
  </si>
  <si>
    <t>C00001</t>
  </si>
  <si>
    <t>男</t>
  </si>
  <si>
    <t>C00002</t>
  </si>
  <si>
    <t>女</t>
  </si>
  <si>
    <t>C00003</t>
  </si>
  <si>
    <t>C00004</t>
  </si>
  <si>
    <t>C00005</t>
  </si>
  <si>
    <t>C00006</t>
  </si>
  <si>
    <t>C00007</t>
  </si>
  <si>
    <t>C00008</t>
  </si>
  <si>
    <t>C00009</t>
  </si>
  <si>
    <t>C00010</t>
  </si>
  <si>
    <t>C00011</t>
  </si>
  <si>
    <t>C00012</t>
  </si>
  <si>
    <t>C00013</t>
  </si>
  <si>
    <t>C00014</t>
  </si>
  <si>
    <t>C00015</t>
  </si>
  <si>
    <t>C00016</t>
  </si>
  <si>
    <t>C00017</t>
  </si>
  <si>
    <t>C00018</t>
  </si>
  <si>
    <t>C00019</t>
  </si>
  <si>
    <t>C00020</t>
  </si>
  <si>
    <t>C00021</t>
  </si>
  <si>
    <t>C00022</t>
  </si>
  <si>
    <t>C00023</t>
  </si>
  <si>
    <t>C00024</t>
  </si>
  <si>
    <t>C00025</t>
  </si>
  <si>
    <t>C00026</t>
  </si>
  <si>
    <t>C00027</t>
  </si>
  <si>
    <t>C00028</t>
  </si>
  <si>
    <t>C00029</t>
  </si>
  <si>
    <t>C00030</t>
  </si>
  <si>
    <t>C00031</t>
  </si>
  <si>
    <t>C00032</t>
  </si>
  <si>
    <t>C00033</t>
  </si>
  <si>
    <t>C00034</t>
  </si>
  <si>
    <t>C00035</t>
  </si>
  <si>
    <t>C00036</t>
  </si>
  <si>
    <t>C00037</t>
  </si>
  <si>
    <t>C00038</t>
  </si>
  <si>
    <t>C00039</t>
  </si>
  <si>
    <t>C00040</t>
  </si>
  <si>
    <t>C00041</t>
  </si>
  <si>
    <t>C00042</t>
  </si>
  <si>
    <t>C00043</t>
  </si>
  <si>
    <t>C00044</t>
  </si>
  <si>
    <t>C00045</t>
  </si>
  <si>
    <t>C00046</t>
  </si>
  <si>
    <t>C00047</t>
  </si>
  <si>
    <t>C00048</t>
  </si>
  <si>
    <t>C00049</t>
  </si>
  <si>
    <t>C00050</t>
  </si>
  <si>
    <t>C00051</t>
  </si>
  <si>
    <t>C00052</t>
  </si>
  <si>
    <t>C00053</t>
  </si>
  <si>
    <t>C00054</t>
  </si>
  <si>
    <t>C00055</t>
  </si>
  <si>
    <t>C00056</t>
  </si>
  <si>
    <t>C00057</t>
  </si>
  <si>
    <t>C00058</t>
  </si>
  <si>
    <t>C00059</t>
  </si>
  <si>
    <t>C00060</t>
  </si>
  <si>
    <t>C00061</t>
  </si>
  <si>
    <t>C00062</t>
  </si>
  <si>
    <t>C00063</t>
  </si>
  <si>
    <t>C00064</t>
  </si>
  <si>
    <t>C00065</t>
  </si>
  <si>
    <t>C00066</t>
  </si>
  <si>
    <t>C00067</t>
  </si>
  <si>
    <t>C00068</t>
  </si>
  <si>
    <t>C00069</t>
  </si>
  <si>
    <t>C00070</t>
  </si>
  <si>
    <t>C00071</t>
  </si>
  <si>
    <t>C00072</t>
  </si>
  <si>
    <t>C00073</t>
  </si>
  <si>
    <t>C00074</t>
  </si>
  <si>
    <t>C00075</t>
  </si>
  <si>
    <t>C00076</t>
  </si>
  <si>
    <t>C00077</t>
  </si>
  <si>
    <t>C00078</t>
  </si>
  <si>
    <t>C00079</t>
  </si>
  <si>
    <t>C00080</t>
  </si>
  <si>
    <t>C00081</t>
  </si>
  <si>
    <t>C00082</t>
  </si>
  <si>
    <t>C00083</t>
  </si>
  <si>
    <t>C00084</t>
  </si>
  <si>
    <t>C00085</t>
  </si>
  <si>
    <t>C00086</t>
  </si>
  <si>
    <t>C00087</t>
  </si>
  <si>
    <t>C00088</t>
  </si>
  <si>
    <t>C00089</t>
  </si>
  <si>
    <t>C00090</t>
  </si>
  <si>
    <t>C00091</t>
  </si>
  <si>
    <t>C00092</t>
  </si>
  <si>
    <t>C00093</t>
  </si>
  <si>
    <t>C00094</t>
  </si>
  <si>
    <t>C00095</t>
  </si>
  <si>
    <t>C00096</t>
  </si>
  <si>
    <t>C00097</t>
  </si>
  <si>
    <t>C00098</t>
  </si>
  <si>
    <t>C00099</t>
  </si>
  <si>
    <t>C00100</t>
  </si>
  <si>
    <t>年龄段</t>
  </si>
  <si>
    <t>30-34岁</t>
  </si>
  <si>
    <t>35-39岁</t>
  </si>
  <si>
    <t>40-44岁</t>
  </si>
  <si>
    <t>45-49岁</t>
  </si>
  <si>
    <t>50-54岁</t>
  </si>
  <si>
    <t>55-59岁</t>
  </si>
  <si>
    <t>60-64岁</t>
  </si>
  <si>
    <t>65-69岁</t>
  </si>
  <si>
    <t>70-74岁</t>
  </si>
  <si>
    <t>最小值</t>
    <phoneticPr fontId="14" type="noConversion"/>
  </si>
  <si>
    <t>30岁以下</t>
    <phoneticPr fontId="14" type="noConversion"/>
  </si>
  <si>
    <t>75岁及以上</t>
    <phoneticPr fontId="14" type="noConversion"/>
  </si>
  <si>
    <t>名称</t>
    <phoneticPr fontId="4" type="noConversion"/>
  </si>
  <si>
    <t>类别</t>
    <phoneticPr fontId="4" type="noConversion"/>
  </si>
  <si>
    <t>平均单价</t>
    <phoneticPr fontId="4" type="noConversion"/>
  </si>
  <si>
    <t>一部销量</t>
  </si>
  <si>
    <t>二部销量</t>
  </si>
  <si>
    <t>三部销量</t>
  </si>
  <si>
    <t>四部销量</t>
  </si>
  <si>
    <t>月销量</t>
    <phoneticPr fontId="4" type="noConversion"/>
  </si>
  <si>
    <t>月销售额</t>
    <phoneticPr fontId="4" type="noConversion"/>
  </si>
  <si>
    <t>鹌鹑蛋</t>
  </si>
  <si>
    <t>白萝卜</t>
  </si>
  <si>
    <t>白山药</t>
  </si>
  <si>
    <t>白玉菇</t>
  </si>
  <si>
    <t>百合</t>
  </si>
  <si>
    <t>薄荷叶</t>
  </si>
  <si>
    <t>菠菜</t>
  </si>
  <si>
    <t>彩椒</t>
  </si>
  <si>
    <t>菜花</t>
  </si>
  <si>
    <t>菜心</t>
  </si>
  <si>
    <t>茶树菇</t>
  </si>
  <si>
    <t>虫草花</t>
  </si>
  <si>
    <t>穿心莲</t>
  </si>
  <si>
    <t>大白菜</t>
  </si>
  <si>
    <t>大葱</t>
  </si>
  <si>
    <t>大蒜</t>
  </si>
  <si>
    <t>地耳</t>
  </si>
  <si>
    <t>冬瓜</t>
  </si>
  <si>
    <t>冬笋</t>
  </si>
  <si>
    <t>豆角</t>
  </si>
  <si>
    <t>法香</t>
  </si>
  <si>
    <t>盖菜</t>
  </si>
  <si>
    <t>干豆结</t>
  </si>
  <si>
    <t>干烤麸</t>
  </si>
  <si>
    <t>海白菜</t>
  </si>
  <si>
    <t>海带</t>
  </si>
  <si>
    <t>海带结</t>
  </si>
  <si>
    <t>海带片</t>
  </si>
  <si>
    <t>海带丝</t>
  </si>
  <si>
    <t>海带头</t>
  </si>
  <si>
    <t>海蜇丝</t>
  </si>
  <si>
    <t>韩国辣白菜</t>
  </si>
  <si>
    <t>杭椒</t>
  </si>
  <si>
    <t>蒿子秆</t>
  </si>
  <si>
    <t>荷兰豆</t>
  </si>
  <si>
    <t>荷兰黄瓜</t>
  </si>
  <si>
    <t>红杭椒</t>
  </si>
  <si>
    <t>红椒</t>
  </si>
  <si>
    <t>红薯</t>
  </si>
  <si>
    <t>红苋菜</t>
  </si>
  <si>
    <t>红线椒</t>
  </si>
  <si>
    <t>红圆椒</t>
  </si>
  <si>
    <t>胡萝卜</t>
  </si>
  <si>
    <t>花叶生菜</t>
  </si>
  <si>
    <t>黄豆芽</t>
  </si>
  <si>
    <t>黄瓜</t>
  </si>
  <si>
    <t>黄瓜干</t>
  </si>
  <si>
    <t>黄椒</t>
  </si>
  <si>
    <t>茴香</t>
  </si>
  <si>
    <t>鸡毛菜</t>
  </si>
  <si>
    <t>鸡腿菇</t>
  </si>
  <si>
    <t>鸡汁脆笋</t>
  </si>
  <si>
    <t>尖椒</t>
  </si>
  <si>
    <t>豇豆</t>
  </si>
  <si>
    <t>茭白</t>
  </si>
  <si>
    <t>芥兰</t>
  </si>
  <si>
    <t>芥兰笋</t>
  </si>
  <si>
    <t>金瓜</t>
  </si>
  <si>
    <t>金针菇</t>
  </si>
  <si>
    <t>菊花菜</t>
  </si>
  <si>
    <t>蕨菜</t>
  </si>
  <si>
    <t>空心菜</t>
  </si>
  <si>
    <t>苦瓜</t>
  </si>
  <si>
    <t>苦菊</t>
  </si>
  <si>
    <t>快菜</t>
  </si>
  <si>
    <t>辣白菜</t>
  </si>
  <si>
    <t>辣椒</t>
  </si>
  <si>
    <t>莲藕</t>
  </si>
  <si>
    <t>凉瓜</t>
  </si>
  <si>
    <t>芦笋</t>
  </si>
  <si>
    <t>罗汉笋</t>
  </si>
  <si>
    <t>萝卜</t>
  </si>
  <si>
    <t>绿豆芽</t>
  </si>
  <si>
    <t>毛豆</t>
  </si>
  <si>
    <t>美人椒</t>
  </si>
  <si>
    <t>木耳菜</t>
  </si>
  <si>
    <t>奶白菜</t>
  </si>
  <si>
    <t>南瓜</t>
  </si>
  <si>
    <t>皮蛋</t>
  </si>
  <si>
    <t>芹菜</t>
  </si>
  <si>
    <t>青豆</t>
  </si>
  <si>
    <t>青杭椒</t>
  </si>
  <si>
    <t>青尖椒</t>
  </si>
  <si>
    <t>青椒</t>
  </si>
  <si>
    <t>青萝卜</t>
  </si>
  <si>
    <t>青蒜</t>
  </si>
  <si>
    <t>青笋</t>
  </si>
  <si>
    <t>青线椒</t>
  </si>
  <si>
    <t>青小米椒</t>
  </si>
  <si>
    <t>青圆椒</t>
  </si>
  <si>
    <t>秋葵</t>
  </si>
  <si>
    <t>散娃娃菜</t>
  </si>
  <si>
    <t>山药</t>
  </si>
  <si>
    <t>生姜</t>
  </si>
  <si>
    <t>圣女果</t>
  </si>
  <si>
    <t>湿海带</t>
  </si>
  <si>
    <t>丝瓜</t>
  </si>
  <si>
    <t>素海蜇丝</t>
  </si>
  <si>
    <t>酸菜</t>
  </si>
  <si>
    <t>蒜苗</t>
  </si>
  <si>
    <t>蒜苔</t>
  </si>
  <si>
    <t>蒜仔</t>
  </si>
  <si>
    <t>笋</t>
  </si>
  <si>
    <t>铁棍山药</t>
  </si>
  <si>
    <t>茼蒿</t>
  </si>
  <si>
    <t>土豆</t>
  </si>
  <si>
    <t>娃娃菜</t>
  </si>
  <si>
    <t>外婆菜</t>
  </si>
  <si>
    <t>豌豆</t>
  </si>
  <si>
    <t>豌豆尖</t>
  </si>
  <si>
    <t>豌豆粒</t>
  </si>
  <si>
    <t>西红柿</t>
  </si>
  <si>
    <t>西葫芦</t>
  </si>
  <si>
    <t>西兰花</t>
  </si>
  <si>
    <t>西芹</t>
  </si>
  <si>
    <t>鲜花生</t>
  </si>
  <si>
    <t>鲜蘑</t>
  </si>
  <si>
    <t>咸蛋黄</t>
  </si>
  <si>
    <t>苋菜</t>
  </si>
  <si>
    <t>线椒</t>
  </si>
  <si>
    <t>香菜</t>
  </si>
  <si>
    <t>香椿苗</t>
  </si>
  <si>
    <t>香葱</t>
  </si>
  <si>
    <t>香菇</t>
  </si>
  <si>
    <t>香芹</t>
  </si>
  <si>
    <t>小白菜</t>
  </si>
  <si>
    <t>小米辣</t>
  </si>
  <si>
    <t>蟹味菇</t>
  </si>
  <si>
    <t>心里美</t>
  </si>
  <si>
    <t>心里美萝卜</t>
  </si>
  <si>
    <t>杏鲍菇</t>
  </si>
  <si>
    <t>杏鲍菇根</t>
  </si>
  <si>
    <t>雪里蕻</t>
  </si>
  <si>
    <t>洋葱</t>
  </si>
  <si>
    <t>樱桃萝卜</t>
  </si>
  <si>
    <t>油菜</t>
  </si>
  <si>
    <t>油麦菜</t>
  </si>
  <si>
    <t>鱼酸菜</t>
  </si>
  <si>
    <t>玉米</t>
  </si>
  <si>
    <t>玉米粒</t>
  </si>
  <si>
    <t>芋头</t>
  </si>
  <si>
    <t>圆白菜</t>
  </si>
  <si>
    <t>圆茄子</t>
  </si>
  <si>
    <t>圆生菜</t>
  </si>
  <si>
    <t>榨菜</t>
  </si>
  <si>
    <t>长毛山药</t>
  </si>
  <si>
    <t>长茄子</t>
  </si>
  <si>
    <t>竹笋</t>
  </si>
  <si>
    <t>紫甘蓝</t>
  </si>
  <si>
    <t>紫皮洋葱</t>
  </si>
  <si>
    <t>紫薯</t>
  </si>
  <si>
    <t>编号</t>
  </si>
  <si>
    <t>名称</t>
  </si>
  <si>
    <t>品种</t>
  </si>
  <si>
    <t>类别</t>
  </si>
  <si>
    <t>001</t>
  </si>
  <si>
    <t>根菜类</t>
  </si>
  <si>
    <t>002</t>
  </si>
  <si>
    <t>003</t>
  </si>
  <si>
    <t>004</t>
  </si>
  <si>
    <t>葖</t>
  </si>
  <si>
    <t>005</t>
  </si>
  <si>
    <t>芦菔</t>
  </si>
  <si>
    <t>006</t>
  </si>
  <si>
    <t>莱菔</t>
  </si>
  <si>
    <t>007</t>
  </si>
  <si>
    <t>008</t>
  </si>
  <si>
    <t>红萝卜</t>
  </si>
  <si>
    <t>009</t>
  </si>
  <si>
    <t>黄萝卜</t>
  </si>
  <si>
    <t>010</t>
  </si>
  <si>
    <t>丁香萝卜</t>
  </si>
  <si>
    <t>011</t>
  </si>
  <si>
    <t>012</t>
  </si>
  <si>
    <t>药性萝卜</t>
  </si>
  <si>
    <t>013</t>
  </si>
  <si>
    <t>番萝卜</t>
  </si>
  <si>
    <t>014</t>
  </si>
  <si>
    <t>芜菁</t>
  </si>
  <si>
    <t>015</t>
  </si>
  <si>
    <t>蔓菁</t>
  </si>
  <si>
    <t>016</t>
  </si>
  <si>
    <t>圆根</t>
  </si>
  <si>
    <t>017</t>
  </si>
  <si>
    <t>盘菜</t>
  </si>
  <si>
    <t>018</t>
  </si>
  <si>
    <t>芜菁甘蓝</t>
  </si>
  <si>
    <t>019</t>
  </si>
  <si>
    <t>洋蔓菁</t>
  </si>
  <si>
    <t>020</t>
  </si>
  <si>
    <t>洋疙瘩</t>
  </si>
  <si>
    <t>021</t>
  </si>
  <si>
    <t>洋大头菜</t>
  </si>
  <si>
    <t>022</t>
  </si>
  <si>
    <t>根菾菜</t>
  </si>
  <si>
    <t>023</t>
  </si>
  <si>
    <t>红菜头</t>
  </si>
  <si>
    <t>024</t>
  </si>
  <si>
    <t>紫菜头</t>
  </si>
  <si>
    <t>025</t>
  </si>
  <si>
    <t>美洲防风</t>
  </si>
  <si>
    <t>026</t>
  </si>
  <si>
    <t>欧防风芹菜萝卜</t>
  </si>
  <si>
    <t>027</t>
  </si>
  <si>
    <t>蒲芹萝卜</t>
  </si>
  <si>
    <t>028</t>
  </si>
  <si>
    <t>牛蒡</t>
  </si>
  <si>
    <t>029</t>
  </si>
  <si>
    <t>东洋萝卜</t>
  </si>
  <si>
    <t>030</t>
  </si>
  <si>
    <t>蝙蝠刺</t>
  </si>
  <si>
    <t>031</t>
  </si>
  <si>
    <t>大力子</t>
  </si>
  <si>
    <t>032</t>
  </si>
  <si>
    <t>根芹菜</t>
  </si>
  <si>
    <t>033</t>
  </si>
  <si>
    <t>根洋芹菜</t>
  </si>
  <si>
    <t>034</t>
  </si>
  <si>
    <t>球根塘蒿</t>
  </si>
  <si>
    <t>035</t>
  </si>
  <si>
    <t>婆罗门参</t>
  </si>
  <si>
    <t>036</t>
  </si>
  <si>
    <t>西洋牛蒡</t>
  </si>
  <si>
    <t>037</t>
  </si>
  <si>
    <t>蒜叶婆罗门参</t>
  </si>
  <si>
    <t>038</t>
  </si>
  <si>
    <t>山葵</t>
  </si>
  <si>
    <t>039</t>
  </si>
  <si>
    <t>黑婆罗门参</t>
  </si>
  <si>
    <t>040</t>
  </si>
  <si>
    <t>菊牛蒡</t>
  </si>
  <si>
    <t>041</t>
  </si>
  <si>
    <t>鸦葱</t>
  </si>
  <si>
    <t>042</t>
  </si>
  <si>
    <t>马铃薯</t>
  </si>
  <si>
    <t>薯芋类</t>
  </si>
  <si>
    <t>043</t>
  </si>
  <si>
    <t>044</t>
  </si>
  <si>
    <t>山药蛋</t>
  </si>
  <si>
    <t>045</t>
  </si>
  <si>
    <t>洋芋</t>
  </si>
  <si>
    <t>046</t>
  </si>
  <si>
    <t>地蛋</t>
  </si>
  <si>
    <t>047</t>
  </si>
  <si>
    <t>荷兰薯</t>
  </si>
  <si>
    <t>048</t>
  </si>
  <si>
    <t>爪哇薯</t>
  </si>
  <si>
    <t>049</t>
  </si>
  <si>
    <t>姜</t>
  </si>
  <si>
    <t>050</t>
  </si>
  <si>
    <t>051</t>
  </si>
  <si>
    <t>黄姜</t>
  </si>
  <si>
    <t>052</t>
  </si>
  <si>
    <t>芋</t>
  </si>
  <si>
    <t>053</t>
  </si>
  <si>
    <t>054</t>
  </si>
  <si>
    <t>芋艿</t>
  </si>
  <si>
    <t>055</t>
  </si>
  <si>
    <t>毛芋</t>
  </si>
  <si>
    <t>056</t>
  </si>
  <si>
    <t>磨芋</t>
  </si>
  <si>
    <t>魔芋</t>
  </si>
  <si>
    <t>057</t>
  </si>
  <si>
    <t>蒟蒻</t>
  </si>
  <si>
    <t>058</t>
  </si>
  <si>
    <t>059</t>
  </si>
  <si>
    <t>060</t>
  </si>
  <si>
    <t>061</t>
  </si>
  <si>
    <t>062</t>
  </si>
  <si>
    <t>薯蓣</t>
  </si>
  <si>
    <t>063</t>
  </si>
  <si>
    <t>白苕</t>
  </si>
  <si>
    <t>064</t>
  </si>
  <si>
    <t>脚板苕</t>
  </si>
  <si>
    <t>065</t>
  </si>
  <si>
    <t>山薯</t>
  </si>
  <si>
    <t>066</t>
  </si>
  <si>
    <t>大薯</t>
  </si>
  <si>
    <t>067</t>
  </si>
  <si>
    <t>佛掌薯</t>
  </si>
  <si>
    <t>068</t>
  </si>
  <si>
    <t>甘薯</t>
  </si>
  <si>
    <t>069</t>
  </si>
  <si>
    <t>070</t>
  </si>
  <si>
    <t>071</t>
  </si>
  <si>
    <t>白薯</t>
  </si>
  <si>
    <t>072</t>
  </si>
  <si>
    <t>地瓜</t>
  </si>
  <si>
    <t>073</t>
  </si>
  <si>
    <t>番薯</t>
  </si>
  <si>
    <t>074</t>
  </si>
  <si>
    <t>豆薯</t>
  </si>
  <si>
    <t>075</t>
  </si>
  <si>
    <t>凉薯</t>
  </si>
  <si>
    <t>076</t>
  </si>
  <si>
    <t>沙葛</t>
  </si>
  <si>
    <t>077</t>
  </si>
  <si>
    <t>新罗葛</t>
  </si>
  <si>
    <t>078</t>
  </si>
  <si>
    <t>葛</t>
  </si>
  <si>
    <t>079</t>
  </si>
  <si>
    <t>菊芋</t>
  </si>
  <si>
    <t>080</t>
  </si>
  <si>
    <t>洋姜</t>
  </si>
  <si>
    <t>081</t>
  </si>
  <si>
    <t>鬼子姜</t>
  </si>
  <si>
    <t>082</t>
  </si>
  <si>
    <t>菜用土圞儿</t>
  </si>
  <si>
    <t>083</t>
  </si>
  <si>
    <t>香芋</t>
  </si>
  <si>
    <t>084</t>
  </si>
  <si>
    <t>美洲土圞儿</t>
  </si>
  <si>
    <t>085</t>
  </si>
  <si>
    <t>蕉藕</t>
  </si>
  <si>
    <t>蕉芋</t>
  </si>
  <si>
    <t>086</t>
  </si>
  <si>
    <t>姜芋</t>
  </si>
  <si>
    <t>087</t>
  </si>
  <si>
    <t>088</t>
  </si>
  <si>
    <t>食用美人蕉</t>
  </si>
  <si>
    <t>089</t>
  </si>
  <si>
    <t>食用莲蕉</t>
  </si>
  <si>
    <t>090</t>
  </si>
  <si>
    <t>草石蚕</t>
  </si>
  <si>
    <t>091</t>
  </si>
  <si>
    <t>螺丝菜</t>
  </si>
  <si>
    <t>092</t>
  </si>
  <si>
    <t>宝塔菜</t>
  </si>
  <si>
    <t>093</t>
  </si>
  <si>
    <t>甘露儿</t>
  </si>
  <si>
    <t>094</t>
  </si>
  <si>
    <t>地蚕</t>
  </si>
  <si>
    <t>095</t>
  </si>
  <si>
    <t>韭菜</t>
  </si>
  <si>
    <t>韭</t>
  </si>
  <si>
    <t>葱蒜类</t>
  </si>
  <si>
    <t>096</t>
  </si>
  <si>
    <t>草钟乳</t>
  </si>
  <si>
    <t>097</t>
  </si>
  <si>
    <t>起阳草</t>
  </si>
  <si>
    <t>098</t>
  </si>
  <si>
    <t>懒人菜</t>
  </si>
  <si>
    <t>099</t>
  </si>
  <si>
    <t>韭黄</t>
  </si>
  <si>
    <t>100</t>
  </si>
  <si>
    <t>101</t>
  </si>
  <si>
    <t>木葱</t>
  </si>
  <si>
    <t>102</t>
  </si>
  <si>
    <t>汉葱</t>
  </si>
  <si>
    <t>103</t>
  </si>
  <si>
    <t>104</t>
  </si>
  <si>
    <t>105</t>
  </si>
  <si>
    <t>葱头</t>
  </si>
  <si>
    <t>106</t>
  </si>
  <si>
    <t>圆葱</t>
  </si>
  <si>
    <t>107</t>
  </si>
  <si>
    <t>108</t>
  </si>
  <si>
    <t>胡蒜</t>
  </si>
  <si>
    <t>109</t>
  </si>
  <si>
    <t>蒜</t>
  </si>
  <si>
    <t>110</t>
  </si>
  <si>
    <t>蒜薹</t>
  </si>
  <si>
    <t>111</t>
  </si>
  <si>
    <t>112</t>
  </si>
  <si>
    <t>蒜黄</t>
  </si>
  <si>
    <t>113</t>
  </si>
  <si>
    <t>114</t>
  </si>
  <si>
    <t>分葱</t>
  </si>
  <si>
    <t>115</t>
  </si>
  <si>
    <t>四季葱</t>
  </si>
  <si>
    <t>116</t>
  </si>
  <si>
    <t>菜葱</t>
  </si>
  <si>
    <t>117</t>
  </si>
  <si>
    <t>冬葱</t>
  </si>
  <si>
    <t>118</t>
  </si>
  <si>
    <t>胡葱</t>
  </si>
  <si>
    <t>119</t>
  </si>
  <si>
    <t>蒜头葱</t>
  </si>
  <si>
    <t>120</t>
  </si>
  <si>
    <t>瓣子葱</t>
  </si>
  <si>
    <t>121</t>
  </si>
  <si>
    <t>火葱</t>
  </si>
  <si>
    <t>122</t>
  </si>
  <si>
    <t>肉葱</t>
  </si>
  <si>
    <t>123</t>
  </si>
  <si>
    <t>细香葱</t>
  </si>
  <si>
    <t>124</t>
  </si>
  <si>
    <t>125</t>
  </si>
  <si>
    <t>蝦夷葱</t>
  </si>
  <si>
    <t>126</t>
  </si>
  <si>
    <t>韭葱</t>
  </si>
  <si>
    <t>127</t>
  </si>
  <si>
    <t>扁葱</t>
  </si>
  <si>
    <t>128</t>
  </si>
  <si>
    <t>扁叶葱</t>
  </si>
  <si>
    <t>129</t>
  </si>
  <si>
    <t>洋蒜苗</t>
  </si>
  <si>
    <t>130</t>
  </si>
  <si>
    <t>楼葱</t>
  </si>
  <si>
    <t>131</t>
  </si>
  <si>
    <t>龙爪葱</t>
  </si>
  <si>
    <t>132</t>
  </si>
  <si>
    <t>龙角葱</t>
  </si>
  <si>
    <t>133</t>
  </si>
  <si>
    <t>蕹</t>
  </si>
  <si>
    <t>134</t>
  </si>
  <si>
    <t>藠头</t>
  </si>
  <si>
    <t>135</t>
  </si>
  <si>
    <t>藠子</t>
  </si>
  <si>
    <t>136</t>
  </si>
  <si>
    <t>莱芝</t>
  </si>
  <si>
    <t>137</t>
  </si>
  <si>
    <t>白菜类</t>
  </si>
  <si>
    <t>138</t>
  </si>
  <si>
    <t>139</t>
  </si>
  <si>
    <t>140</t>
  </si>
  <si>
    <t>结球白菜</t>
  </si>
  <si>
    <t>141</t>
  </si>
  <si>
    <t>黄芽菜</t>
  </si>
  <si>
    <t>142</t>
  </si>
  <si>
    <t>包心白菜</t>
  </si>
  <si>
    <t>143</t>
  </si>
  <si>
    <t>普通白菜</t>
  </si>
  <si>
    <t>144</t>
  </si>
  <si>
    <t>白菜</t>
  </si>
  <si>
    <t>145</t>
  </si>
  <si>
    <t>146</t>
  </si>
  <si>
    <t>147</t>
  </si>
  <si>
    <t>148</t>
  </si>
  <si>
    <t>乌塌菜</t>
  </si>
  <si>
    <t>149</t>
  </si>
  <si>
    <t>榻菜</t>
  </si>
  <si>
    <t>150</t>
  </si>
  <si>
    <t>塌棵菜</t>
  </si>
  <si>
    <t>151</t>
  </si>
  <si>
    <t>榻地菘</t>
  </si>
  <si>
    <t>152</t>
  </si>
  <si>
    <t>黑菜</t>
  </si>
  <si>
    <t>153</t>
  </si>
  <si>
    <t>菜薹</t>
  </si>
  <si>
    <t>154</t>
  </si>
  <si>
    <t>菜苔</t>
  </si>
  <si>
    <t>155</t>
  </si>
  <si>
    <t>156</t>
  </si>
  <si>
    <t>绿菜薹</t>
  </si>
  <si>
    <t>157</t>
  </si>
  <si>
    <t>绿菜苔</t>
  </si>
  <si>
    <t>158</t>
  </si>
  <si>
    <t>菜尖</t>
  </si>
  <si>
    <t>159</t>
  </si>
  <si>
    <t>薹菜</t>
  </si>
  <si>
    <t>160</t>
  </si>
  <si>
    <t>苔菜</t>
  </si>
  <si>
    <t>161</t>
  </si>
  <si>
    <t>红菜薹</t>
  </si>
  <si>
    <t>紫菜薹</t>
  </si>
  <si>
    <t>162</t>
  </si>
  <si>
    <t>红菜苔</t>
  </si>
  <si>
    <t>163</t>
  </si>
  <si>
    <t>茎芥</t>
  </si>
  <si>
    <t>芥菜类</t>
  </si>
  <si>
    <t>164</t>
  </si>
  <si>
    <t>茎瘤芥</t>
  </si>
  <si>
    <t>165</t>
  </si>
  <si>
    <t>青菜头</t>
  </si>
  <si>
    <t>166</t>
  </si>
  <si>
    <t>菜头</t>
  </si>
  <si>
    <t>167</t>
  </si>
  <si>
    <t>包包菜</t>
  </si>
  <si>
    <t>168</t>
  </si>
  <si>
    <t>羊角菜</t>
  </si>
  <si>
    <t>169</t>
  </si>
  <si>
    <t>抱子芥</t>
  </si>
  <si>
    <t>170</t>
  </si>
  <si>
    <t>儿菜</t>
  </si>
  <si>
    <t>171</t>
  </si>
  <si>
    <t>172</t>
  </si>
  <si>
    <t>笋子芥</t>
  </si>
  <si>
    <t>173</t>
  </si>
  <si>
    <t>棒菜</t>
  </si>
  <si>
    <t>174</t>
  </si>
  <si>
    <t>叶芥</t>
  </si>
  <si>
    <t>175</t>
  </si>
  <si>
    <t>176</t>
  </si>
  <si>
    <t>青菜</t>
  </si>
  <si>
    <t>177</t>
  </si>
  <si>
    <t>苦菜</t>
  </si>
  <si>
    <t>178</t>
  </si>
  <si>
    <t>179</t>
  </si>
  <si>
    <t>春菜</t>
  </si>
  <si>
    <t>180</t>
  </si>
  <si>
    <t>辣菜</t>
  </si>
  <si>
    <t>181</t>
  </si>
  <si>
    <t>182</t>
  </si>
  <si>
    <t>雪里红</t>
  </si>
  <si>
    <t>183</t>
  </si>
  <si>
    <t>根芥</t>
  </si>
  <si>
    <t>184</t>
  </si>
  <si>
    <t>辣疙瘩</t>
  </si>
  <si>
    <t>185</t>
  </si>
  <si>
    <t>冲菜</t>
  </si>
  <si>
    <t>186</t>
  </si>
  <si>
    <t>芥头</t>
  </si>
  <si>
    <t>187</t>
  </si>
  <si>
    <t>大头菜</t>
  </si>
  <si>
    <t>188</t>
  </si>
  <si>
    <t>疙瘩菜</t>
  </si>
  <si>
    <t>189</t>
  </si>
  <si>
    <t>薹芥</t>
  </si>
  <si>
    <t>190</t>
  </si>
  <si>
    <t>苔芥</t>
  </si>
  <si>
    <t>191</t>
  </si>
  <si>
    <t>结球甘蓝</t>
  </si>
  <si>
    <t>甘蓝类</t>
  </si>
  <si>
    <t>192</t>
  </si>
  <si>
    <t>193</t>
  </si>
  <si>
    <t>洋白菜</t>
  </si>
  <si>
    <t>194</t>
  </si>
  <si>
    <t>卷心菜</t>
  </si>
  <si>
    <t>195</t>
  </si>
  <si>
    <t>包心菜</t>
  </si>
  <si>
    <t>196</t>
  </si>
  <si>
    <t>椰菜</t>
  </si>
  <si>
    <t>197</t>
  </si>
  <si>
    <t>莲花白</t>
  </si>
  <si>
    <t>198</t>
  </si>
  <si>
    <t>包包白</t>
  </si>
  <si>
    <t>199</t>
  </si>
  <si>
    <t>200</t>
  </si>
  <si>
    <t>茴子白</t>
  </si>
  <si>
    <t>201</t>
  </si>
  <si>
    <t>球茎甘蓝</t>
  </si>
  <si>
    <t>202</t>
  </si>
  <si>
    <t>苤蓝</t>
  </si>
  <si>
    <t>203</t>
  </si>
  <si>
    <t>菘</t>
  </si>
  <si>
    <t>204</t>
  </si>
  <si>
    <t>玉蔓菁</t>
  </si>
  <si>
    <t>205</t>
  </si>
  <si>
    <t>芥蓝头</t>
  </si>
  <si>
    <t>206</t>
  </si>
  <si>
    <t>擘蓝</t>
  </si>
  <si>
    <t>207</t>
  </si>
  <si>
    <t>花椰菜</t>
  </si>
  <si>
    <t>208</t>
  </si>
  <si>
    <t>花菜</t>
  </si>
  <si>
    <t>209</t>
  </si>
  <si>
    <t>210</t>
  </si>
  <si>
    <t>青花菜</t>
  </si>
  <si>
    <t>211</t>
  </si>
  <si>
    <t>木立花椰菜</t>
  </si>
  <si>
    <t>212</t>
  </si>
  <si>
    <t>意大利花椰菜</t>
  </si>
  <si>
    <t>213</t>
  </si>
  <si>
    <t>嫩茎花椰菜</t>
  </si>
  <si>
    <t>214</t>
  </si>
  <si>
    <t>绿菜花</t>
  </si>
  <si>
    <t>215</t>
  </si>
  <si>
    <t>216</t>
  </si>
  <si>
    <t>芥蓝</t>
  </si>
  <si>
    <t>217</t>
  </si>
  <si>
    <t>218</t>
  </si>
  <si>
    <t>白花芥蓝</t>
  </si>
  <si>
    <t>219</t>
  </si>
  <si>
    <t>抱子甘蓝</t>
  </si>
  <si>
    <t>220</t>
  </si>
  <si>
    <t>芽甘蓝</t>
  </si>
  <si>
    <t>221</t>
  </si>
  <si>
    <t>子持甘蓝</t>
  </si>
  <si>
    <t>222</t>
  </si>
  <si>
    <t>羽衣甘蓝</t>
  </si>
  <si>
    <t>223</t>
  </si>
  <si>
    <t>绿叶甘蓝</t>
  </si>
  <si>
    <t>224</t>
  </si>
  <si>
    <t>菜用羽衣甘蓝</t>
  </si>
  <si>
    <t>225</t>
  </si>
  <si>
    <t>叶牡丹</t>
  </si>
  <si>
    <t>226</t>
  </si>
  <si>
    <t>花包菜</t>
  </si>
  <si>
    <t>227</t>
  </si>
  <si>
    <t>叶菜类</t>
  </si>
  <si>
    <t>228</t>
  </si>
  <si>
    <t>菠稜菜</t>
  </si>
  <si>
    <t>229</t>
  </si>
  <si>
    <t>赤根菜</t>
  </si>
  <si>
    <t>230</t>
  </si>
  <si>
    <t>波斯草</t>
  </si>
  <si>
    <t>231</t>
  </si>
  <si>
    <t>莴苣</t>
  </si>
  <si>
    <t>232</t>
  </si>
  <si>
    <t>千金菜</t>
  </si>
  <si>
    <t>233</t>
  </si>
  <si>
    <t>莴笋</t>
  </si>
  <si>
    <t>234</t>
  </si>
  <si>
    <t>生菜</t>
  </si>
  <si>
    <t>235</t>
  </si>
  <si>
    <t>236</t>
  </si>
  <si>
    <t>莴苣笋</t>
  </si>
  <si>
    <t>237</t>
  </si>
  <si>
    <t>莴菜</t>
  </si>
  <si>
    <t>238</t>
  </si>
  <si>
    <t>239</t>
  </si>
  <si>
    <t>莜麦菜</t>
  </si>
  <si>
    <t>240</t>
  </si>
  <si>
    <t>241</t>
  </si>
  <si>
    <t>芹</t>
  </si>
  <si>
    <t>242</t>
  </si>
  <si>
    <t>药芹</t>
  </si>
  <si>
    <t>243</t>
  </si>
  <si>
    <t>苦堇</t>
  </si>
  <si>
    <t>244</t>
  </si>
  <si>
    <t>堇葵</t>
  </si>
  <si>
    <t>245</t>
  </si>
  <si>
    <t>堇菜</t>
  </si>
  <si>
    <t>246</t>
  </si>
  <si>
    <t>旱芹</t>
  </si>
  <si>
    <t>247</t>
  </si>
  <si>
    <t>蕹菜</t>
  </si>
  <si>
    <t>248</t>
  </si>
  <si>
    <t>249</t>
  </si>
  <si>
    <t>竹叶菜</t>
  </si>
  <si>
    <t>250</t>
  </si>
  <si>
    <t>通菜</t>
  </si>
  <si>
    <t>251</t>
  </si>
  <si>
    <t>藤藤菜</t>
  </si>
  <si>
    <t>252</t>
  </si>
  <si>
    <t>蓊菜</t>
  </si>
  <si>
    <t>253</t>
  </si>
  <si>
    <t>254</t>
  </si>
  <si>
    <t>绿苋菜</t>
  </si>
  <si>
    <t>255</t>
  </si>
  <si>
    <t>256</t>
  </si>
  <si>
    <t>米苋</t>
  </si>
  <si>
    <t>257</t>
  </si>
  <si>
    <t>赤苋</t>
  </si>
  <si>
    <t>258</t>
  </si>
  <si>
    <t>刺苋</t>
  </si>
  <si>
    <t>259</t>
  </si>
  <si>
    <t>青香苋</t>
  </si>
  <si>
    <t>260</t>
  </si>
  <si>
    <t>苋</t>
  </si>
  <si>
    <t>261</t>
  </si>
  <si>
    <t>叶菾菜</t>
  </si>
  <si>
    <t>262</t>
  </si>
  <si>
    <t>莙荙菜</t>
  </si>
  <si>
    <t>263</t>
  </si>
  <si>
    <t>牛皮菜</t>
  </si>
  <si>
    <t>264</t>
  </si>
  <si>
    <t>厚皮菜</t>
  </si>
  <si>
    <t>265</t>
  </si>
  <si>
    <t>光菜</t>
  </si>
  <si>
    <t>266</t>
  </si>
  <si>
    <t>叶甜菜</t>
  </si>
  <si>
    <t>267</t>
  </si>
  <si>
    <t>菊苣</t>
  </si>
  <si>
    <t>268</t>
  </si>
  <si>
    <t>欧洲菊苣</t>
  </si>
  <si>
    <t>269</t>
  </si>
  <si>
    <t>苞菜</t>
  </si>
  <si>
    <t>270</t>
  </si>
  <si>
    <t>吉康菜</t>
  </si>
  <si>
    <t>271</t>
  </si>
  <si>
    <t>法国莒荬菜</t>
  </si>
  <si>
    <t>272</t>
  </si>
  <si>
    <t>冬寒菜</t>
  </si>
  <si>
    <t>273</t>
  </si>
  <si>
    <t>冬苋菜</t>
  </si>
  <si>
    <t>274</t>
  </si>
  <si>
    <t>冬葵</t>
  </si>
  <si>
    <t>275</t>
  </si>
  <si>
    <t>葵菜</t>
  </si>
  <si>
    <t>276</t>
  </si>
  <si>
    <t>滑肠菜</t>
  </si>
  <si>
    <t>277</t>
  </si>
  <si>
    <t>落葵</t>
  </si>
  <si>
    <t>278</t>
  </si>
  <si>
    <t>279</t>
  </si>
  <si>
    <t>软浆叶</t>
  </si>
  <si>
    <t>280</t>
  </si>
  <si>
    <t>软姜子</t>
  </si>
  <si>
    <t>281</t>
  </si>
  <si>
    <t>染浆叶</t>
  </si>
  <si>
    <t>282</t>
  </si>
  <si>
    <t>胭脂豆</t>
  </si>
  <si>
    <t>283</t>
  </si>
  <si>
    <t>豆腐菜</t>
  </si>
  <si>
    <t>284</t>
  </si>
  <si>
    <t>藤菜</t>
  </si>
  <si>
    <t>285</t>
  </si>
  <si>
    <t>紫果菜</t>
  </si>
  <si>
    <t>286</t>
  </si>
  <si>
    <t>287</t>
  </si>
  <si>
    <t>288</t>
  </si>
  <si>
    <t>289</t>
  </si>
  <si>
    <t>大叶茼蒿</t>
  </si>
  <si>
    <t>290</t>
  </si>
  <si>
    <t>蓬蒿</t>
  </si>
  <si>
    <t>291</t>
  </si>
  <si>
    <t>春菊</t>
  </si>
  <si>
    <t>292</t>
  </si>
  <si>
    <t>芫荽</t>
  </si>
  <si>
    <t>293</t>
  </si>
  <si>
    <t>294</t>
  </si>
  <si>
    <t>胡荽</t>
  </si>
  <si>
    <t>295</t>
  </si>
  <si>
    <t>香荽</t>
  </si>
  <si>
    <t>296</t>
  </si>
  <si>
    <t>297</t>
  </si>
  <si>
    <t>香丝菜</t>
  </si>
  <si>
    <t>298</t>
  </si>
  <si>
    <t>结球茴香</t>
  </si>
  <si>
    <t>299</t>
  </si>
  <si>
    <t>鲜茎茴香</t>
  </si>
  <si>
    <t>300</t>
  </si>
  <si>
    <t>甜茴香</t>
  </si>
  <si>
    <t>301</t>
  </si>
  <si>
    <t>菊花脑</t>
  </si>
  <si>
    <t>302</t>
  </si>
  <si>
    <t>菊花叶</t>
  </si>
  <si>
    <t>303</t>
  </si>
  <si>
    <t>黄菊籽</t>
  </si>
  <si>
    <t>304</t>
  </si>
  <si>
    <t>路边黄</t>
  </si>
  <si>
    <t>305</t>
  </si>
  <si>
    <t>黄菊仔</t>
  </si>
  <si>
    <t>306</t>
  </si>
  <si>
    <t>荠菜</t>
  </si>
  <si>
    <t>307</t>
  </si>
  <si>
    <t>护生草</t>
  </si>
  <si>
    <t>308</t>
  </si>
  <si>
    <t>菱角菜</t>
  </si>
  <si>
    <t>309</t>
  </si>
  <si>
    <t>地米草</t>
  </si>
  <si>
    <t>310</t>
  </si>
  <si>
    <t>扇子草</t>
  </si>
  <si>
    <t>311</t>
  </si>
  <si>
    <t>菜苜蓿</t>
  </si>
  <si>
    <t>312</t>
  </si>
  <si>
    <t>草头</t>
  </si>
  <si>
    <t>313</t>
  </si>
  <si>
    <t>金花菜</t>
  </si>
  <si>
    <t>314</t>
  </si>
  <si>
    <t>黄花苜蓿</t>
  </si>
  <si>
    <t>315</t>
  </si>
  <si>
    <t>刺苜蓿</t>
  </si>
  <si>
    <t>316</t>
  </si>
  <si>
    <t>南苜蓿</t>
  </si>
  <si>
    <t>317</t>
  </si>
  <si>
    <t>黄花草子</t>
  </si>
  <si>
    <t>318</t>
  </si>
  <si>
    <t>番杏</t>
  </si>
  <si>
    <t>319</t>
  </si>
  <si>
    <t>新西兰菠菜</t>
  </si>
  <si>
    <t>320</t>
  </si>
  <si>
    <t>夏菠菜</t>
  </si>
  <si>
    <t>321</t>
  </si>
  <si>
    <t>白番苋</t>
  </si>
  <si>
    <t>322</t>
  </si>
  <si>
    <t>海滨莴苣</t>
  </si>
  <si>
    <t>323</t>
  </si>
  <si>
    <t>宾菜</t>
  </si>
  <si>
    <t>324</t>
  </si>
  <si>
    <t>蔓菜</t>
  </si>
  <si>
    <t>325</t>
  </si>
  <si>
    <t>苦苣</t>
  </si>
  <si>
    <t>326</t>
  </si>
  <si>
    <t>327</t>
  </si>
  <si>
    <t>328</t>
  </si>
  <si>
    <t>花苣</t>
  </si>
  <si>
    <t>329</t>
  </si>
  <si>
    <t>紫背天葵</t>
  </si>
  <si>
    <t>330</t>
  </si>
  <si>
    <t>血皮菜</t>
  </si>
  <si>
    <t>331</t>
  </si>
  <si>
    <t>紫背菜</t>
  </si>
  <si>
    <t>332</t>
  </si>
  <si>
    <t>红凤菜</t>
  </si>
  <si>
    <t>333</t>
  </si>
  <si>
    <t>观音苋</t>
  </si>
  <si>
    <t>334</t>
  </si>
  <si>
    <t>双色三七草</t>
  </si>
  <si>
    <t>335</t>
  </si>
  <si>
    <t>罗勒</t>
  </si>
  <si>
    <t>336</t>
  </si>
  <si>
    <t>毛罗勒</t>
  </si>
  <si>
    <t>337</t>
  </si>
  <si>
    <t>九层塔</t>
  </si>
  <si>
    <t>338</t>
  </si>
  <si>
    <t>零陵香</t>
  </si>
  <si>
    <t>339</t>
  </si>
  <si>
    <t>兰香草</t>
  </si>
  <si>
    <t>340</t>
  </si>
  <si>
    <t>光明子</t>
  </si>
  <si>
    <t>341</t>
  </si>
  <si>
    <t>省头草</t>
  </si>
  <si>
    <t>342</t>
  </si>
  <si>
    <t>马齿苋</t>
  </si>
  <si>
    <t>343</t>
  </si>
  <si>
    <t>马齿菜</t>
  </si>
  <si>
    <t>344</t>
  </si>
  <si>
    <t>长命菜</t>
  </si>
  <si>
    <t>345</t>
  </si>
  <si>
    <t>五行草</t>
  </si>
  <si>
    <t>346</t>
  </si>
  <si>
    <t>瓜子菜</t>
  </si>
  <si>
    <t>347</t>
  </si>
  <si>
    <t>马蛇子菜</t>
  </si>
  <si>
    <t>348</t>
  </si>
  <si>
    <t>紫苏</t>
  </si>
  <si>
    <t>349</t>
  </si>
  <si>
    <t>荏</t>
  </si>
  <si>
    <t>350</t>
  </si>
  <si>
    <t>赤苏</t>
  </si>
  <si>
    <t>351</t>
  </si>
  <si>
    <t>白苏</t>
  </si>
  <si>
    <t>352</t>
  </si>
  <si>
    <t>香苏</t>
  </si>
  <si>
    <t>353</t>
  </si>
  <si>
    <t>苏叶</t>
  </si>
  <si>
    <t>354</t>
  </si>
  <si>
    <t>桂荏</t>
  </si>
  <si>
    <t>355</t>
  </si>
  <si>
    <t>回回苏</t>
  </si>
  <si>
    <t>356</t>
  </si>
  <si>
    <t>榆钱菠菜</t>
  </si>
  <si>
    <t>357</t>
  </si>
  <si>
    <t>食用滨藜</t>
  </si>
  <si>
    <t>358</t>
  </si>
  <si>
    <t>洋菠菜</t>
  </si>
  <si>
    <t>359</t>
  </si>
  <si>
    <t>山菠菜</t>
  </si>
  <si>
    <t>360</t>
  </si>
  <si>
    <t>山菠薐草</t>
  </si>
  <si>
    <t>361</t>
  </si>
  <si>
    <t>薄荷</t>
  </si>
  <si>
    <t>362</t>
  </si>
  <si>
    <t>363</t>
  </si>
  <si>
    <t>山野薄荷</t>
  </si>
  <si>
    <t>364</t>
  </si>
  <si>
    <t>蕃荷菜</t>
  </si>
  <si>
    <t>365</t>
  </si>
  <si>
    <t>莳萝</t>
  </si>
  <si>
    <t>366</t>
  </si>
  <si>
    <t>土茴香</t>
  </si>
  <si>
    <t>367</t>
  </si>
  <si>
    <t>草茴香</t>
  </si>
  <si>
    <t>368</t>
  </si>
  <si>
    <t>小茴香</t>
  </si>
  <si>
    <t>369</t>
  </si>
  <si>
    <t>鸭儿芹</t>
  </si>
  <si>
    <t>370</t>
  </si>
  <si>
    <t>鸭脚板</t>
  </si>
  <si>
    <t>371</t>
  </si>
  <si>
    <t>三叶芹</t>
  </si>
  <si>
    <t>372</t>
  </si>
  <si>
    <t>山芹菜</t>
  </si>
  <si>
    <t>373</t>
  </si>
  <si>
    <t>野蜀葵</t>
  </si>
  <si>
    <t>374</t>
  </si>
  <si>
    <t>三蜀葵</t>
  </si>
  <si>
    <t>375</t>
  </si>
  <si>
    <t>水芹菜</t>
  </si>
  <si>
    <t>376</t>
  </si>
  <si>
    <t>蕺菜</t>
  </si>
  <si>
    <t>377</t>
  </si>
  <si>
    <t>鱼腥草</t>
  </si>
  <si>
    <t>378</t>
  </si>
  <si>
    <t>蕺儿根</t>
  </si>
  <si>
    <t>379</t>
  </si>
  <si>
    <t>侧耳根</t>
  </si>
  <si>
    <t>380</t>
  </si>
  <si>
    <t>狗帖耳</t>
  </si>
  <si>
    <t>381</t>
  </si>
  <si>
    <t>鱼鳞草</t>
  </si>
  <si>
    <t>382</t>
  </si>
  <si>
    <t>菹菜</t>
  </si>
  <si>
    <t>383</t>
  </si>
  <si>
    <t>蒲公英</t>
  </si>
  <si>
    <t>384</t>
  </si>
  <si>
    <t>黄花苗</t>
  </si>
  <si>
    <t>385</t>
  </si>
  <si>
    <t>黄花地丁</t>
  </si>
  <si>
    <t>386</t>
  </si>
  <si>
    <t>婆婆丁</t>
  </si>
  <si>
    <t>387</t>
  </si>
  <si>
    <t>蒲公草</t>
  </si>
  <si>
    <t>388</t>
  </si>
  <si>
    <t>马兰</t>
  </si>
  <si>
    <t>389</t>
  </si>
  <si>
    <t>马兰头</t>
  </si>
  <si>
    <t>390</t>
  </si>
  <si>
    <t>红梗菜</t>
  </si>
  <si>
    <t>391</t>
  </si>
  <si>
    <t>紫菊</t>
  </si>
  <si>
    <t>392</t>
  </si>
  <si>
    <t>田边菊</t>
  </si>
  <si>
    <t>393</t>
  </si>
  <si>
    <t>马兰菊</t>
  </si>
  <si>
    <t>394</t>
  </si>
  <si>
    <t>鸡儿肠</t>
  </si>
  <si>
    <t>395</t>
  </si>
  <si>
    <t>竹节草</t>
  </si>
  <si>
    <t>396</t>
  </si>
  <si>
    <t>香芹菜</t>
  </si>
  <si>
    <t>397</t>
  </si>
  <si>
    <t>398</t>
  </si>
  <si>
    <t>荷兰芹</t>
  </si>
  <si>
    <t>399</t>
  </si>
  <si>
    <t>洋芫荽</t>
  </si>
  <si>
    <t>400</t>
  </si>
  <si>
    <t>欧芹</t>
  </si>
  <si>
    <t>401</t>
  </si>
  <si>
    <t>法国香菜</t>
  </si>
  <si>
    <t>402</t>
  </si>
  <si>
    <t>403</t>
  </si>
  <si>
    <t>旱芹菜</t>
  </si>
  <si>
    <t>404</t>
  </si>
  <si>
    <t>珍珠菜</t>
  </si>
  <si>
    <t>405</t>
  </si>
  <si>
    <t>角菜</t>
  </si>
  <si>
    <t>406</t>
  </si>
  <si>
    <t>白苞蒿</t>
  </si>
  <si>
    <t>407</t>
  </si>
  <si>
    <t>珍珠花菜</t>
  </si>
  <si>
    <t>408</t>
  </si>
  <si>
    <t>甜菜子</t>
  </si>
  <si>
    <t>409</t>
  </si>
  <si>
    <t>鸭脚艾</t>
  </si>
  <si>
    <t>410</t>
  </si>
  <si>
    <t>乳白艾</t>
  </si>
  <si>
    <t>411</t>
  </si>
  <si>
    <t>瓜类</t>
  </si>
  <si>
    <t>412</t>
  </si>
  <si>
    <t>413</t>
  </si>
  <si>
    <t>王瓜</t>
  </si>
  <si>
    <t>414</t>
  </si>
  <si>
    <t>胡瓜</t>
  </si>
  <si>
    <t>415</t>
  </si>
  <si>
    <t>416</t>
  </si>
  <si>
    <t>东瓜</t>
  </si>
  <si>
    <t>417</t>
  </si>
  <si>
    <t>节瓜</t>
  </si>
  <si>
    <t>418</t>
  </si>
  <si>
    <t>毛瓜</t>
  </si>
  <si>
    <t>419</t>
  </si>
  <si>
    <t>420</t>
  </si>
  <si>
    <t>421</t>
  </si>
  <si>
    <t>中国南瓜</t>
  </si>
  <si>
    <t>422</t>
  </si>
  <si>
    <t>倭瓜</t>
  </si>
  <si>
    <t>423</t>
  </si>
  <si>
    <t>番瓜</t>
  </si>
  <si>
    <t>424</t>
  </si>
  <si>
    <t>饭瓜</t>
  </si>
  <si>
    <t>425</t>
  </si>
  <si>
    <t>笋瓜</t>
  </si>
  <si>
    <t>426</t>
  </si>
  <si>
    <t>印度南瓜</t>
  </si>
  <si>
    <t>427</t>
  </si>
  <si>
    <t>玉瓜</t>
  </si>
  <si>
    <t>428</t>
  </si>
  <si>
    <t>北瓜</t>
  </si>
  <si>
    <t>429</t>
  </si>
  <si>
    <t>430</t>
  </si>
  <si>
    <t>美洲南瓜</t>
  </si>
  <si>
    <t>431</t>
  </si>
  <si>
    <t>蔓瓜</t>
  </si>
  <si>
    <t>432</t>
  </si>
  <si>
    <t>香瓜</t>
  </si>
  <si>
    <t>433</t>
  </si>
  <si>
    <t>越瓜</t>
  </si>
  <si>
    <t>434</t>
  </si>
  <si>
    <t>白瓜</t>
  </si>
  <si>
    <t>435</t>
  </si>
  <si>
    <t>脆瓜</t>
  </si>
  <si>
    <t>436</t>
  </si>
  <si>
    <t>酥瓜</t>
  </si>
  <si>
    <t>437</t>
  </si>
  <si>
    <t>梢瓜</t>
  </si>
  <si>
    <t>438</t>
  </si>
  <si>
    <t>菜瓜</t>
  </si>
  <si>
    <t>439</t>
  </si>
  <si>
    <t>蛇甜瓜</t>
  </si>
  <si>
    <t>440</t>
  </si>
  <si>
    <t>老羊瓜</t>
  </si>
  <si>
    <t>441</t>
  </si>
  <si>
    <t>酱瓜</t>
  </si>
  <si>
    <t>442</t>
  </si>
  <si>
    <t>443</t>
  </si>
  <si>
    <t>圆筒丝瓜</t>
  </si>
  <si>
    <t>444</t>
  </si>
  <si>
    <t>蛮瓜</t>
  </si>
  <si>
    <t>445</t>
  </si>
  <si>
    <t>水瓜</t>
  </si>
  <si>
    <t>446</t>
  </si>
  <si>
    <t>棱角丝瓜</t>
  </si>
  <si>
    <t>447</t>
  </si>
  <si>
    <t>胜瓜</t>
  </si>
  <si>
    <t>448</t>
  </si>
  <si>
    <t>449</t>
  </si>
  <si>
    <t>450</t>
  </si>
  <si>
    <t>瓠瓜</t>
  </si>
  <si>
    <t>451</t>
  </si>
  <si>
    <t>扁蒲</t>
  </si>
  <si>
    <t>452</t>
  </si>
  <si>
    <t>葫芦</t>
  </si>
  <si>
    <t>453</t>
  </si>
  <si>
    <t>蒲瓜</t>
  </si>
  <si>
    <t>454</t>
  </si>
  <si>
    <t>夜开花</t>
  </si>
  <si>
    <t>455</t>
  </si>
  <si>
    <t>瓠子</t>
  </si>
  <si>
    <t>456</t>
  </si>
  <si>
    <t>佛手瓜</t>
  </si>
  <si>
    <t>457</t>
  </si>
  <si>
    <t>洋丝瓜</t>
  </si>
  <si>
    <t>458</t>
  </si>
  <si>
    <t>合掌瓜</t>
  </si>
  <si>
    <t>459</t>
  </si>
  <si>
    <t>菜肴梨</t>
  </si>
  <si>
    <t>460</t>
  </si>
  <si>
    <t>瓦瓜</t>
  </si>
  <si>
    <t>461</t>
  </si>
  <si>
    <t>万年瓜</t>
  </si>
  <si>
    <t>462</t>
  </si>
  <si>
    <t>拳头瓜</t>
  </si>
  <si>
    <t>463</t>
  </si>
  <si>
    <t>蛇瓜</t>
  </si>
  <si>
    <t>464</t>
  </si>
  <si>
    <t>蛇豆</t>
  </si>
  <si>
    <t>465</t>
  </si>
  <si>
    <t>蛇丝瓜</t>
  </si>
  <si>
    <t>466</t>
  </si>
  <si>
    <t>大豆角</t>
  </si>
  <si>
    <t>467</t>
  </si>
  <si>
    <t>番茄</t>
  </si>
  <si>
    <t>茄果类</t>
  </si>
  <si>
    <t>468</t>
  </si>
  <si>
    <t>469</t>
  </si>
  <si>
    <t>470</t>
  </si>
  <si>
    <t>番柿</t>
  </si>
  <si>
    <t>471</t>
  </si>
  <si>
    <t>柿子</t>
  </si>
  <si>
    <t>472</t>
  </si>
  <si>
    <t>洋柿子</t>
  </si>
  <si>
    <t>473</t>
  </si>
  <si>
    <t>茄子</t>
  </si>
  <si>
    <t>474</t>
  </si>
  <si>
    <t>475</t>
  </si>
  <si>
    <t>476</t>
  </si>
  <si>
    <t>落苏</t>
  </si>
  <si>
    <t>477</t>
  </si>
  <si>
    <t>478</t>
  </si>
  <si>
    <t>小米椒</t>
  </si>
  <si>
    <t>479</t>
  </si>
  <si>
    <t>480</t>
  </si>
  <si>
    <t>481</t>
  </si>
  <si>
    <t>482</t>
  </si>
  <si>
    <t>483</t>
  </si>
  <si>
    <t>484</t>
  </si>
  <si>
    <t>海椒</t>
  </si>
  <si>
    <t>485</t>
  </si>
  <si>
    <t>辣子</t>
  </si>
  <si>
    <t>486</t>
  </si>
  <si>
    <t>487</t>
  </si>
  <si>
    <t>488</t>
  </si>
  <si>
    <t>489</t>
  </si>
  <si>
    <t>辣角</t>
  </si>
  <si>
    <t>490</t>
  </si>
  <si>
    <t>番椒</t>
  </si>
  <si>
    <t>491</t>
  </si>
  <si>
    <t>492</t>
  </si>
  <si>
    <t>493</t>
  </si>
  <si>
    <t>494</t>
  </si>
  <si>
    <t>大椒</t>
  </si>
  <si>
    <t>495</t>
  </si>
  <si>
    <t>灯笼椒</t>
  </si>
  <si>
    <t>496</t>
  </si>
  <si>
    <t>柿子椒</t>
  </si>
  <si>
    <t>497</t>
  </si>
  <si>
    <t>彩色甜椒</t>
  </si>
  <si>
    <t>498</t>
  </si>
  <si>
    <t>499</t>
  </si>
  <si>
    <t>500</t>
  </si>
  <si>
    <t>501</t>
  </si>
  <si>
    <t>502</t>
  </si>
  <si>
    <t>甜椒</t>
  </si>
  <si>
    <t>503</t>
  </si>
  <si>
    <t>酸浆</t>
  </si>
  <si>
    <t>504</t>
  </si>
  <si>
    <t>红姑娘</t>
  </si>
  <si>
    <t>505</t>
  </si>
  <si>
    <t>洋姑娘</t>
  </si>
  <si>
    <t>506</t>
  </si>
  <si>
    <t>灯笼草</t>
  </si>
  <si>
    <t>507</t>
  </si>
  <si>
    <t>洛神珠</t>
  </si>
  <si>
    <t>508</t>
  </si>
  <si>
    <t>菜豆</t>
  </si>
  <si>
    <t>豆类</t>
  </si>
  <si>
    <t>509</t>
  </si>
  <si>
    <t>四季豆</t>
  </si>
  <si>
    <t>510</t>
  </si>
  <si>
    <t>芸豆</t>
  </si>
  <si>
    <t>511</t>
  </si>
  <si>
    <t>芸扁豆</t>
  </si>
  <si>
    <t>512</t>
  </si>
  <si>
    <t>513</t>
  </si>
  <si>
    <t>敏豆</t>
  </si>
  <si>
    <t>514</t>
  </si>
  <si>
    <t>玉豆</t>
  </si>
  <si>
    <t>515</t>
  </si>
  <si>
    <t>油豆</t>
  </si>
  <si>
    <t>516</t>
  </si>
  <si>
    <t>长豆角</t>
  </si>
  <si>
    <t>长豇豆</t>
  </si>
  <si>
    <t>517</t>
  </si>
  <si>
    <t>518</t>
  </si>
  <si>
    <t>519</t>
  </si>
  <si>
    <t>带豆</t>
  </si>
  <si>
    <t>520</t>
  </si>
  <si>
    <t>裙带豆</t>
  </si>
  <si>
    <t>521</t>
  </si>
  <si>
    <t>菜用大豆</t>
  </si>
  <si>
    <t>522</t>
  </si>
  <si>
    <t>523</t>
  </si>
  <si>
    <t>枝豆</t>
  </si>
  <si>
    <t>524</t>
  </si>
  <si>
    <t>525</t>
  </si>
  <si>
    <t>526</t>
  </si>
  <si>
    <t>青斑豆</t>
  </si>
  <si>
    <t>527</t>
  </si>
  <si>
    <t>麻豆</t>
  </si>
  <si>
    <t>528</t>
  </si>
  <si>
    <t>青小豆</t>
  </si>
  <si>
    <t>529</t>
  </si>
  <si>
    <t>530</t>
  </si>
  <si>
    <t>淮豆</t>
  </si>
  <si>
    <t>531</t>
  </si>
  <si>
    <t>留豆</t>
  </si>
  <si>
    <t>532</t>
  </si>
  <si>
    <t>金豆</t>
  </si>
  <si>
    <t>533</t>
  </si>
  <si>
    <t>麦豆</t>
  </si>
  <si>
    <t>534</t>
  </si>
  <si>
    <t>回回豆</t>
  </si>
  <si>
    <t>535</t>
  </si>
  <si>
    <t>甜豌豆</t>
  </si>
  <si>
    <t>536</t>
  </si>
  <si>
    <t>蚕豆</t>
  </si>
  <si>
    <t>537</t>
  </si>
  <si>
    <t>胡豆</t>
  </si>
  <si>
    <t>538</t>
  </si>
  <si>
    <t>佛豆</t>
  </si>
  <si>
    <t>539</t>
  </si>
  <si>
    <t>寒豆</t>
  </si>
  <si>
    <t>540</t>
  </si>
  <si>
    <t>罗汉豆</t>
  </si>
  <si>
    <t>541</t>
  </si>
  <si>
    <t>扁豆</t>
  </si>
  <si>
    <t>542</t>
  </si>
  <si>
    <t>峨眉豆</t>
  </si>
  <si>
    <t>543</t>
  </si>
  <si>
    <t>沿篱豆</t>
  </si>
  <si>
    <t>544</t>
  </si>
  <si>
    <t>眉豆</t>
  </si>
  <si>
    <t>545</t>
  </si>
  <si>
    <t>肉豆</t>
  </si>
  <si>
    <t>546</t>
  </si>
  <si>
    <t>龙爪豆</t>
  </si>
  <si>
    <t>547</t>
  </si>
  <si>
    <t>莱豆</t>
  </si>
  <si>
    <t>548</t>
  </si>
  <si>
    <t>金甲豆</t>
  </si>
  <si>
    <t>549</t>
  </si>
  <si>
    <t>科马豆</t>
  </si>
  <si>
    <t>550</t>
  </si>
  <si>
    <t>荷豆</t>
  </si>
  <si>
    <t>551</t>
  </si>
  <si>
    <t>雪豆</t>
  </si>
  <si>
    <t>552</t>
  </si>
  <si>
    <t>洋扁豆</t>
  </si>
  <si>
    <t>553</t>
  </si>
  <si>
    <t>白豆</t>
  </si>
  <si>
    <t>554</t>
  </si>
  <si>
    <t>状元豆</t>
  </si>
  <si>
    <t>555</t>
  </si>
  <si>
    <t>棉豆</t>
  </si>
  <si>
    <t>556</t>
  </si>
  <si>
    <t>荷包豆</t>
  </si>
  <si>
    <t>557</t>
  </si>
  <si>
    <t>刀豆</t>
  </si>
  <si>
    <t>558</t>
  </si>
  <si>
    <t>大刀豆</t>
  </si>
  <si>
    <t>559</t>
  </si>
  <si>
    <t>关刀豆</t>
  </si>
  <si>
    <t>560</t>
  </si>
  <si>
    <t>洋刀豆</t>
  </si>
  <si>
    <t>561</t>
  </si>
  <si>
    <t>多花菜豆</t>
  </si>
  <si>
    <t>562</t>
  </si>
  <si>
    <t>红花菜豆</t>
  </si>
  <si>
    <t>563</t>
  </si>
  <si>
    <t>大白芸豆</t>
  </si>
  <si>
    <t>564</t>
  </si>
  <si>
    <t>大花芸豆</t>
  </si>
  <si>
    <t>565</t>
  </si>
  <si>
    <t>看花豆</t>
  </si>
  <si>
    <t>566</t>
  </si>
  <si>
    <t>四棱豆</t>
  </si>
  <si>
    <t>567</t>
  </si>
  <si>
    <t>翼豆</t>
  </si>
  <si>
    <t>568</t>
  </si>
  <si>
    <t>翅豆</t>
  </si>
  <si>
    <t>569</t>
  </si>
  <si>
    <t>四角豆</t>
  </si>
  <si>
    <t>570</t>
  </si>
  <si>
    <t>杨桃豆</t>
  </si>
  <si>
    <t>571</t>
  </si>
  <si>
    <t>热带大豆</t>
  </si>
  <si>
    <t>572</t>
  </si>
  <si>
    <t>四稔豆</t>
  </si>
  <si>
    <t>573</t>
  </si>
  <si>
    <t>藜豆</t>
  </si>
  <si>
    <t>574</t>
  </si>
  <si>
    <t>黧豆</t>
  </si>
  <si>
    <t>575</t>
  </si>
  <si>
    <t>黎豆</t>
  </si>
  <si>
    <t>576</t>
  </si>
  <si>
    <t>猫猫豆</t>
  </si>
  <si>
    <t>577</t>
  </si>
  <si>
    <t>毛毛豆</t>
  </si>
  <si>
    <t>578</t>
  </si>
  <si>
    <t>毛胡豆</t>
  </si>
  <si>
    <t>579</t>
  </si>
  <si>
    <t>毛狗豆</t>
  </si>
  <si>
    <t>580</t>
  </si>
  <si>
    <t>小狗豆</t>
  </si>
  <si>
    <t>581</t>
  </si>
  <si>
    <t>狸豆</t>
  </si>
  <si>
    <t>582</t>
  </si>
  <si>
    <t>八升豆</t>
  </si>
  <si>
    <t>583</t>
  </si>
  <si>
    <t>狗爪豆</t>
  </si>
  <si>
    <t>584</t>
  </si>
  <si>
    <t>水生蔬菜</t>
  </si>
  <si>
    <t>585</t>
  </si>
  <si>
    <t>莲</t>
  </si>
  <si>
    <t>586</t>
  </si>
  <si>
    <t>藕</t>
  </si>
  <si>
    <t>587</t>
  </si>
  <si>
    <t>荷</t>
  </si>
  <si>
    <t>588</t>
  </si>
  <si>
    <t>589</t>
  </si>
  <si>
    <t>茭瓜</t>
  </si>
  <si>
    <t>590</t>
  </si>
  <si>
    <t>茭笋</t>
  </si>
  <si>
    <t>591</t>
  </si>
  <si>
    <t>菰首</t>
  </si>
  <si>
    <t>592</t>
  </si>
  <si>
    <t>慈姑</t>
  </si>
  <si>
    <t>593</t>
  </si>
  <si>
    <t>剪刀草</t>
  </si>
  <si>
    <t>594</t>
  </si>
  <si>
    <t>燕尾草</t>
  </si>
  <si>
    <t>595</t>
  </si>
  <si>
    <t>水芹</t>
  </si>
  <si>
    <t>596</t>
  </si>
  <si>
    <t>刀芹</t>
  </si>
  <si>
    <t>597</t>
  </si>
  <si>
    <t>楚葵</t>
  </si>
  <si>
    <t>598</t>
  </si>
  <si>
    <t>蜀芹</t>
  </si>
  <si>
    <t>599</t>
  </si>
  <si>
    <t>紫堇</t>
  </si>
  <si>
    <t>600</t>
  </si>
  <si>
    <t>蕲</t>
  </si>
  <si>
    <t>601</t>
  </si>
  <si>
    <t>荸荠</t>
  </si>
  <si>
    <t>602</t>
  </si>
  <si>
    <t>马蹄</t>
  </si>
  <si>
    <t>603</t>
  </si>
  <si>
    <t>地栗</t>
  </si>
  <si>
    <t>604</t>
  </si>
  <si>
    <t>乌芋</t>
  </si>
  <si>
    <t>605</t>
  </si>
  <si>
    <t>凫茈</t>
  </si>
  <si>
    <t>606</t>
  </si>
  <si>
    <t>菱</t>
  </si>
  <si>
    <t>607</t>
  </si>
  <si>
    <t>菱角</t>
  </si>
  <si>
    <t>608</t>
  </si>
  <si>
    <t>龙角</t>
  </si>
  <si>
    <t>609</t>
  </si>
  <si>
    <t>水栗</t>
  </si>
  <si>
    <t>610</t>
  </si>
  <si>
    <t>豆瓣菜</t>
  </si>
  <si>
    <t>611</t>
  </si>
  <si>
    <t>西洋菜</t>
  </si>
  <si>
    <t>612</t>
  </si>
  <si>
    <t>水田芥</t>
  </si>
  <si>
    <t>613</t>
  </si>
  <si>
    <t>水蔊菜</t>
  </si>
  <si>
    <t>614</t>
  </si>
  <si>
    <t>芡实</t>
  </si>
  <si>
    <t>615</t>
  </si>
  <si>
    <t>鸡头米</t>
  </si>
  <si>
    <t>616</t>
  </si>
  <si>
    <t>鸡头</t>
  </si>
  <si>
    <t>617</t>
  </si>
  <si>
    <t>水底黄蜂</t>
  </si>
  <si>
    <t>618</t>
  </si>
  <si>
    <t>莼菜</t>
  </si>
  <si>
    <t>619</t>
  </si>
  <si>
    <t>马蹄草</t>
  </si>
  <si>
    <t>620</t>
  </si>
  <si>
    <t>水葵</t>
  </si>
  <si>
    <t>621</t>
  </si>
  <si>
    <t>水荷叶</t>
  </si>
  <si>
    <t>622</t>
  </si>
  <si>
    <t>湖菜</t>
  </si>
  <si>
    <t>623</t>
  </si>
  <si>
    <t>露葵</t>
  </si>
  <si>
    <t>624</t>
  </si>
  <si>
    <t>蒲菜</t>
  </si>
  <si>
    <t>625</t>
  </si>
  <si>
    <t>香蒲</t>
  </si>
  <si>
    <t>626</t>
  </si>
  <si>
    <t>甘蒲</t>
  </si>
  <si>
    <t>627</t>
  </si>
  <si>
    <t>628</t>
  </si>
  <si>
    <t>629</t>
  </si>
  <si>
    <t>630</t>
  </si>
  <si>
    <t>631</t>
  </si>
  <si>
    <t>632</t>
  </si>
  <si>
    <t>江白菜</t>
  </si>
  <si>
    <t>633</t>
  </si>
  <si>
    <t>634</t>
  </si>
  <si>
    <t>昆布</t>
  </si>
  <si>
    <t>635</t>
  </si>
  <si>
    <t>紫菜</t>
  </si>
  <si>
    <t>636</t>
  </si>
  <si>
    <t>笋用竹</t>
  </si>
  <si>
    <t>多年生及杂类蔬菜</t>
  </si>
  <si>
    <t>637</t>
  </si>
  <si>
    <t>638</t>
  </si>
  <si>
    <t>639</t>
  </si>
  <si>
    <t>640</t>
  </si>
  <si>
    <t>石刁柏</t>
  </si>
  <si>
    <t>641</t>
  </si>
  <si>
    <t>龙须菜</t>
  </si>
  <si>
    <t>642</t>
  </si>
  <si>
    <t>黄花菜</t>
  </si>
  <si>
    <t>643</t>
  </si>
  <si>
    <t>萱草</t>
  </si>
  <si>
    <t>644</t>
  </si>
  <si>
    <t>金针菜</t>
  </si>
  <si>
    <t>645</t>
  </si>
  <si>
    <t>646</t>
  </si>
  <si>
    <t>夜合</t>
  </si>
  <si>
    <t>647</t>
  </si>
  <si>
    <t>中篷花</t>
  </si>
  <si>
    <t>648</t>
  </si>
  <si>
    <t>香椿</t>
  </si>
  <si>
    <t>649</t>
  </si>
  <si>
    <t>香椿树</t>
  </si>
  <si>
    <t>650</t>
  </si>
  <si>
    <t>红椿</t>
  </si>
  <si>
    <t>651</t>
  </si>
  <si>
    <t>椿花</t>
  </si>
  <si>
    <t>652</t>
  </si>
  <si>
    <t>椿甜树</t>
  </si>
  <si>
    <t>653</t>
  </si>
  <si>
    <t>枸杞</t>
  </si>
  <si>
    <t>654</t>
  </si>
  <si>
    <t>枸杞菜</t>
  </si>
  <si>
    <t>655</t>
  </si>
  <si>
    <t>枸杞头</t>
  </si>
  <si>
    <t>656</t>
  </si>
  <si>
    <t>枸杞芽</t>
  </si>
  <si>
    <t>657</t>
  </si>
  <si>
    <t>蘘荷</t>
  </si>
  <si>
    <t>658</t>
  </si>
  <si>
    <t>阳霍</t>
  </si>
  <si>
    <t>659</t>
  </si>
  <si>
    <t>野姜</t>
  </si>
  <si>
    <t>660</t>
  </si>
  <si>
    <t>蘘草</t>
  </si>
  <si>
    <t>661</t>
  </si>
  <si>
    <t>茗荷</t>
  </si>
  <si>
    <t>662</t>
  </si>
  <si>
    <t>苴蓴</t>
  </si>
  <si>
    <t>663</t>
  </si>
  <si>
    <t>菜蓟</t>
  </si>
  <si>
    <t>664</t>
  </si>
  <si>
    <t>朝鲜蓟</t>
  </si>
  <si>
    <t>665</t>
  </si>
  <si>
    <t>洋蓟</t>
  </si>
  <si>
    <t>666</t>
  </si>
  <si>
    <t>荷兰百合</t>
  </si>
  <si>
    <t>667</t>
  </si>
  <si>
    <t>法国百合</t>
  </si>
  <si>
    <t>668</t>
  </si>
  <si>
    <t>辣根</t>
  </si>
  <si>
    <t>669</t>
  </si>
  <si>
    <t>西洋山萮菜</t>
  </si>
  <si>
    <t>670</t>
  </si>
  <si>
    <t>山葵萝卜</t>
  </si>
  <si>
    <t>671</t>
  </si>
  <si>
    <t>食用大黄</t>
  </si>
  <si>
    <t>672</t>
  </si>
  <si>
    <t>原叶大黄</t>
  </si>
  <si>
    <t>673</t>
  </si>
  <si>
    <t>圆叶大黄</t>
  </si>
  <si>
    <t>674</t>
  </si>
  <si>
    <t>黄秋葵</t>
  </si>
  <si>
    <t>675</t>
  </si>
  <si>
    <t>676</t>
  </si>
  <si>
    <t>羊角豆</t>
  </si>
  <si>
    <t>677</t>
  </si>
  <si>
    <t>桔梗</t>
  </si>
  <si>
    <t>678</t>
  </si>
  <si>
    <t>地参</t>
  </si>
  <si>
    <t>679</t>
  </si>
  <si>
    <t>四叶菜</t>
  </si>
  <si>
    <t>680</t>
  </si>
  <si>
    <t>绿花根</t>
  </si>
  <si>
    <t>681</t>
  </si>
  <si>
    <t>铃铛花</t>
  </si>
  <si>
    <t>682</t>
  </si>
  <si>
    <t>沙油菜</t>
  </si>
  <si>
    <t>683</t>
  </si>
  <si>
    <t>梗草</t>
  </si>
  <si>
    <t>684</t>
  </si>
  <si>
    <t>道拉基</t>
  </si>
  <si>
    <t>685</t>
  </si>
  <si>
    <t>蕨</t>
  </si>
  <si>
    <t>686</t>
  </si>
  <si>
    <t>687</t>
  </si>
  <si>
    <t>蕨苔</t>
  </si>
  <si>
    <t>688</t>
  </si>
  <si>
    <t>龙头菜</t>
  </si>
  <si>
    <t>689</t>
  </si>
  <si>
    <t>蕨儿菜</t>
  </si>
  <si>
    <t>690</t>
  </si>
  <si>
    <t>鹿蕨菜</t>
  </si>
  <si>
    <t>691</t>
  </si>
  <si>
    <t>乾苔</t>
  </si>
  <si>
    <t>692</t>
  </si>
  <si>
    <t>发菜</t>
  </si>
  <si>
    <t>693</t>
  </si>
  <si>
    <t>头发菜</t>
  </si>
  <si>
    <t>694</t>
  </si>
  <si>
    <t>石发</t>
  </si>
  <si>
    <t>695</t>
  </si>
  <si>
    <t>蒌蒿</t>
  </si>
  <si>
    <t>696</t>
  </si>
  <si>
    <t>芦蒿</t>
  </si>
  <si>
    <t>697</t>
  </si>
  <si>
    <t>水蒿</t>
  </si>
  <si>
    <t>698</t>
  </si>
  <si>
    <t>香艾蒿</t>
  </si>
  <si>
    <t>699</t>
  </si>
  <si>
    <t>小艾</t>
  </si>
  <si>
    <t>700</t>
  </si>
  <si>
    <t>水艾</t>
  </si>
  <si>
    <t>701</t>
  </si>
  <si>
    <t>薇菜</t>
  </si>
  <si>
    <t>702</t>
  </si>
  <si>
    <t>野豌豆</t>
  </si>
  <si>
    <t>703</t>
  </si>
  <si>
    <t>大巢菜</t>
  </si>
  <si>
    <t>704</t>
  </si>
  <si>
    <t>斑矛架</t>
  </si>
  <si>
    <t>705</t>
  </si>
  <si>
    <t>野苕子</t>
  </si>
  <si>
    <t>706</t>
  </si>
  <si>
    <t>车前草</t>
  </si>
  <si>
    <t>707</t>
  </si>
  <si>
    <t>车轮菜</t>
  </si>
  <si>
    <t>708</t>
  </si>
  <si>
    <t>牛舌菜</t>
  </si>
  <si>
    <t>709</t>
  </si>
  <si>
    <t>蛤蟆衣</t>
  </si>
  <si>
    <t>710</t>
  </si>
  <si>
    <t>食用菊</t>
  </si>
  <si>
    <t>711</t>
  </si>
  <si>
    <t>甘菊</t>
  </si>
  <si>
    <t>712</t>
  </si>
  <si>
    <t>臭菊</t>
  </si>
  <si>
    <t>713</t>
  </si>
  <si>
    <t>玉米笋</t>
  </si>
  <si>
    <t>714</t>
  </si>
  <si>
    <t>玉笋</t>
  </si>
  <si>
    <t>715</t>
  </si>
  <si>
    <t>多穗玉米</t>
  </si>
  <si>
    <t>716</t>
  </si>
  <si>
    <t>珍珠笋</t>
  </si>
  <si>
    <t>717</t>
  </si>
  <si>
    <t>番麦笋</t>
  </si>
  <si>
    <t>718</t>
  </si>
  <si>
    <t>嫩玉米</t>
  </si>
  <si>
    <t>719</t>
  </si>
  <si>
    <t>720</t>
  </si>
  <si>
    <t>721</t>
  </si>
  <si>
    <t>菜苞谷</t>
  </si>
  <si>
    <t>722</t>
  </si>
  <si>
    <t>青玉谷</t>
  </si>
  <si>
    <t>723</t>
  </si>
  <si>
    <t>御麦</t>
  </si>
  <si>
    <t>724</t>
  </si>
  <si>
    <t>糯玉米</t>
  </si>
  <si>
    <t>725</t>
  </si>
  <si>
    <t>中国玉米</t>
  </si>
  <si>
    <t>726</t>
  </si>
  <si>
    <t>糯苞谷</t>
  </si>
  <si>
    <t>727</t>
  </si>
  <si>
    <t>甜玉米</t>
  </si>
  <si>
    <t>728</t>
  </si>
  <si>
    <t>甜苞谷</t>
  </si>
  <si>
    <t>729</t>
  </si>
  <si>
    <t>甜玉蜀黍</t>
  </si>
  <si>
    <t>730</t>
  </si>
  <si>
    <t>菜玉米</t>
  </si>
  <si>
    <t>731</t>
  </si>
  <si>
    <t>食用菌</t>
  </si>
  <si>
    <t>732</t>
  </si>
  <si>
    <t>香蕈</t>
  </si>
  <si>
    <t>733</t>
  </si>
  <si>
    <t>冬菇</t>
  </si>
  <si>
    <t>734</t>
  </si>
  <si>
    <t>花菇</t>
  </si>
  <si>
    <t>735</t>
  </si>
  <si>
    <t>双孢蘑菇</t>
  </si>
  <si>
    <t>736</t>
  </si>
  <si>
    <t>蘑菇</t>
  </si>
  <si>
    <t>737</t>
  </si>
  <si>
    <t>738</t>
  </si>
  <si>
    <t>白蘑菇</t>
  </si>
  <si>
    <t>739</t>
  </si>
  <si>
    <t>双孢菇</t>
  </si>
  <si>
    <t>740</t>
  </si>
  <si>
    <t>洋菇</t>
  </si>
  <si>
    <t>741</t>
  </si>
  <si>
    <t>褐蘑菇</t>
  </si>
  <si>
    <t>742</t>
  </si>
  <si>
    <t>棕色蘑菇</t>
  </si>
  <si>
    <t>743</t>
  </si>
  <si>
    <t>糙皮侧耳</t>
  </si>
  <si>
    <t>744</t>
  </si>
  <si>
    <t>平菇</t>
  </si>
  <si>
    <t>745</t>
  </si>
  <si>
    <t>北风菌</t>
  </si>
  <si>
    <t>746</t>
  </si>
  <si>
    <t>青蘑</t>
  </si>
  <si>
    <t>747</t>
  </si>
  <si>
    <t>桐子菌</t>
  </si>
  <si>
    <t>748</t>
  </si>
  <si>
    <t>草菇</t>
  </si>
  <si>
    <t>749</t>
  </si>
  <si>
    <t>兰花菇</t>
  </si>
  <si>
    <t>750</t>
  </si>
  <si>
    <t>美味包脚菇</t>
  </si>
  <si>
    <t>751</t>
  </si>
  <si>
    <t>秆菇</t>
  </si>
  <si>
    <t>752</t>
  </si>
  <si>
    <t>麻菇</t>
  </si>
  <si>
    <t>753</t>
  </si>
  <si>
    <t>中国蘑菇</t>
  </si>
  <si>
    <t>754</t>
  </si>
  <si>
    <t>毛柄金钱菇</t>
  </si>
  <si>
    <t>755</t>
  </si>
  <si>
    <t>756</t>
  </si>
  <si>
    <t>朴菇</t>
  </si>
  <si>
    <t>757</t>
  </si>
  <si>
    <t>朴菰</t>
  </si>
  <si>
    <t>758</t>
  </si>
  <si>
    <t>黑木耳</t>
  </si>
  <si>
    <t>759</t>
  </si>
  <si>
    <t>760</t>
  </si>
  <si>
    <t>木耳</t>
  </si>
  <si>
    <t>761</t>
  </si>
  <si>
    <t>光木耳</t>
  </si>
  <si>
    <t>762</t>
  </si>
  <si>
    <t>云耳</t>
  </si>
  <si>
    <t>763</t>
  </si>
  <si>
    <t>银耳</t>
  </si>
  <si>
    <t>764</t>
  </si>
  <si>
    <t>白木耳</t>
  </si>
  <si>
    <t>765</t>
  </si>
  <si>
    <t>雪耳</t>
  </si>
  <si>
    <t>766</t>
  </si>
  <si>
    <t>猴头菇</t>
  </si>
  <si>
    <t>767</t>
  </si>
  <si>
    <t>猴头蘑</t>
  </si>
  <si>
    <t>768</t>
  </si>
  <si>
    <t>刺猬菌</t>
  </si>
  <si>
    <t>769</t>
  </si>
  <si>
    <t>毛头鬼伞</t>
  </si>
  <si>
    <t>770</t>
  </si>
  <si>
    <t>鸡腿蘑</t>
  </si>
  <si>
    <t>771</t>
  </si>
  <si>
    <t>772</t>
  </si>
  <si>
    <t>姬松茸</t>
  </si>
  <si>
    <t>773</t>
  </si>
  <si>
    <t>巴西蘑菇</t>
  </si>
  <si>
    <t>774</t>
  </si>
  <si>
    <t>巴氏蘑菇</t>
  </si>
  <si>
    <t>775</t>
  </si>
  <si>
    <t>茶薪菇</t>
  </si>
  <si>
    <t>776</t>
  </si>
  <si>
    <t>杨树菇</t>
  </si>
  <si>
    <t>777</t>
  </si>
  <si>
    <t>柱状田头菇</t>
  </si>
  <si>
    <t>778</t>
  </si>
  <si>
    <t>柳环菌</t>
  </si>
  <si>
    <t>779</t>
  </si>
  <si>
    <t>780</t>
  </si>
  <si>
    <t>真姬菇</t>
  </si>
  <si>
    <t>781</t>
  </si>
  <si>
    <t>玉蕈</t>
  </si>
  <si>
    <t>782</t>
  </si>
  <si>
    <t>斑玉蕈</t>
  </si>
  <si>
    <t>783</t>
  </si>
  <si>
    <t>784</t>
  </si>
  <si>
    <t>胶玉蘑</t>
  </si>
  <si>
    <t>785</t>
  </si>
  <si>
    <t>鸿喜菇</t>
  </si>
  <si>
    <t>786</t>
  </si>
  <si>
    <t>海鲜菇</t>
  </si>
  <si>
    <t>787</t>
  </si>
  <si>
    <t>灰树花</t>
  </si>
  <si>
    <t>788</t>
  </si>
  <si>
    <t>贝叶多孔菌</t>
  </si>
  <si>
    <t>789</t>
  </si>
  <si>
    <t>云蕈</t>
  </si>
  <si>
    <t>790</t>
  </si>
  <si>
    <t>栗蘑</t>
  </si>
  <si>
    <t>791</t>
  </si>
  <si>
    <t>舞茸</t>
  </si>
  <si>
    <t>792</t>
  </si>
  <si>
    <t>莲花菌</t>
  </si>
  <si>
    <t>793</t>
  </si>
  <si>
    <t>千佛菌</t>
  </si>
  <si>
    <t>794</t>
  </si>
  <si>
    <t>滑菇</t>
  </si>
  <si>
    <t>795</t>
  </si>
  <si>
    <t>珍珠菇</t>
  </si>
  <si>
    <t>796</t>
  </si>
  <si>
    <t>光帽鳞伞</t>
  </si>
  <si>
    <t>797</t>
  </si>
  <si>
    <t>滑子蘑</t>
  </si>
  <si>
    <t>798</t>
  </si>
  <si>
    <t>刺芹侧耳</t>
  </si>
  <si>
    <t>799</t>
  </si>
  <si>
    <t>雪茸</t>
  </si>
  <si>
    <t>800</t>
  </si>
  <si>
    <t>干贝菇</t>
  </si>
  <si>
    <t>801</t>
  </si>
  <si>
    <t>802</t>
  </si>
  <si>
    <t>803</t>
  </si>
  <si>
    <t>白灵侧耳</t>
  </si>
  <si>
    <t>804</t>
  </si>
  <si>
    <t>白灵菇</t>
  </si>
  <si>
    <t>805</t>
  </si>
  <si>
    <t>阿魏侧耳</t>
  </si>
  <si>
    <t>806</t>
  </si>
  <si>
    <t>阿魏菇</t>
  </si>
  <si>
    <t>807</t>
  </si>
  <si>
    <t>盖襄侧耳</t>
  </si>
  <si>
    <t>808</t>
  </si>
  <si>
    <t>台湾平菇</t>
  </si>
  <si>
    <t>809</t>
  </si>
  <si>
    <t>鲍鱼菇</t>
  </si>
  <si>
    <t>810</t>
  </si>
  <si>
    <t>毛木耳</t>
  </si>
  <si>
    <t>811</t>
  </si>
  <si>
    <t>竹荪</t>
  </si>
  <si>
    <t>812</t>
  </si>
  <si>
    <t>长裙竹荪</t>
  </si>
  <si>
    <t>813</t>
  </si>
  <si>
    <t>短裙竹荪</t>
  </si>
  <si>
    <t>814</t>
  </si>
  <si>
    <t>棘托竹荪</t>
  </si>
  <si>
    <t>815</t>
  </si>
  <si>
    <t>肺形侧耳</t>
  </si>
  <si>
    <t>816</t>
  </si>
  <si>
    <t>姬菇</t>
  </si>
  <si>
    <t>817</t>
  </si>
  <si>
    <t>秀珍菇</t>
  </si>
  <si>
    <t>818</t>
  </si>
  <si>
    <t>小平菇</t>
  </si>
  <si>
    <t>819</t>
  </si>
  <si>
    <t>金顶侧耳</t>
  </si>
  <si>
    <t>820</t>
  </si>
  <si>
    <t>榆黄蘑</t>
  </si>
  <si>
    <t>821</t>
  </si>
  <si>
    <t>玉皇菇</t>
  </si>
  <si>
    <t>822</t>
  </si>
  <si>
    <t>大球盖菇</t>
  </si>
  <si>
    <t>823</t>
  </si>
  <si>
    <t>长根菇</t>
  </si>
  <si>
    <t>824</t>
  </si>
  <si>
    <t>大杯蕈</t>
  </si>
  <si>
    <t>825</t>
  </si>
  <si>
    <t>猪肚菇</t>
  </si>
  <si>
    <t>826</t>
  </si>
  <si>
    <t>洛巴伊口蘑</t>
  </si>
  <si>
    <t>827</t>
  </si>
  <si>
    <t>金福菇</t>
  </si>
  <si>
    <t>828</t>
  </si>
  <si>
    <t>北冬虫夏草</t>
  </si>
  <si>
    <t>829</t>
  </si>
  <si>
    <t>蛹虫草</t>
  </si>
  <si>
    <t>830</t>
  </si>
  <si>
    <t>831</t>
  </si>
  <si>
    <t>牛肝菌</t>
  </si>
  <si>
    <t>832</t>
  </si>
  <si>
    <t>松茸</t>
  </si>
  <si>
    <t>833</t>
  </si>
  <si>
    <t>鸡枞</t>
  </si>
  <si>
    <t>834</t>
  </si>
  <si>
    <t>羊肚菌</t>
  </si>
  <si>
    <t>835</t>
  </si>
  <si>
    <t>榛蘑</t>
  </si>
  <si>
    <t>836</t>
  </si>
  <si>
    <t>蜜环菌</t>
  </si>
  <si>
    <t>837</t>
  </si>
  <si>
    <t>鸡油菌</t>
  </si>
  <si>
    <t>838</t>
  </si>
  <si>
    <t>红菇</t>
  </si>
  <si>
    <t>839</t>
  </si>
  <si>
    <t>口蘑</t>
  </si>
  <si>
    <t>840</t>
  </si>
  <si>
    <t>841</t>
  </si>
  <si>
    <t>蒙古口蘑</t>
  </si>
  <si>
    <t>842</t>
  </si>
  <si>
    <t>青冈菌</t>
  </si>
  <si>
    <t>843</t>
  </si>
  <si>
    <t>离褶伞</t>
  </si>
  <si>
    <t>844</t>
  </si>
  <si>
    <t>一窝鸡</t>
  </si>
  <si>
    <t>845</t>
  </si>
  <si>
    <t>芽苗菜</t>
  </si>
  <si>
    <t>846</t>
  </si>
  <si>
    <t>绿豆芽幼芽</t>
  </si>
  <si>
    <t>847</t>
  </si>
  <si>
    <t>848</t>
  </si>
  <si>
    <t>黄豆幼芽</t>
  </si>
  <si>
    <t>849</t>
  </si>
  <si>
    <t>黑豆芽</t>
  </si>
  <si>
    <t>850</t>
  </si>
  <si>
    <t>黑豆幼芽</t>
  </si>
  <si>
    <t>851</t>
  </si>
  <si>
    <t>青豆芽</t>
  </si>
  <si>
    <t>852</t>
  </si>
  <si>
    <t>青豆幼芽</t>
  </si>
  <si>
    <t>853</t>
  </si>
  <si>
    <t>红豆芽</t>
  </si>
  <si>
    <t>854</t>
  </si>
  <si>
    <t>红豆幼芽</t>
  </si>
  <si>
    <t>855</t>
  </si>
  <si>
    <t>蚕豆芽</t>
  </si>
  <si>
    <t>856</t>
  </si>
  <si>
    <t>蚕豆幼芽</t>
  </si>
  <si>
    <t>857</t>
  </si>
  <si>
    <t>红小豆苗</t>
  </si>
  <si>
    <t>858</t>
  </si>
  <si>
    <t>红小豆幼芽</t>
  </si>
  <si>
    <t>859</t>
  </si>
  <si>
    <t>豌豆苗</t>
  </si>
  <si>
    <t>860</t>
  </si>
  <si>
    <t>豌豆幼芽</t>
  </si>
  <si>
    <t>861</t>
  </si>
  <si>
    <t>花生芽</t>
  </si>
  <si>
    <t>862</t>
  </si>
  <si>
    <t>花生幼芽</t>
  </si>
  <si>
    <t>863</t>
  </si>
  <si>
    <t>苜蓿芽</t>
  </si>
  <si>
    <t>864</t>
  </si>
  <si>
    <t>苜蓿幼芽或幼苗</t>
  </si>
  <si>
    <t>865</t>
  </si>
  <si>
    <t>小扁豆芽</t>
  </si>
  <si>
    <t>866</t>
  </si>
  <si>
    <t>小扁豆幼芽或幼苗</t>
  </si>
  <si>
    <t>867</t>
  </si>
  <si>
    <t>萝卜芽</t>
  </si>
  <si>
    <t>868</t>
  </si>
  <si>
    <t>萝卜芽幼苗</t>
  </si>
  <si>
    <t>869</t>
  </si>
  <si>
    <t>菘蓝芽</t>
  </si>
  <si>
    <t>870</t>
  </si>
  <si>
    <t>菘蓝幼芽或幼苗</t>
  </si>
  <si>
    <t>871</t>
  </si>
  <si>
    <t>沙芥芽</t>
  </si>
  <si>
    <t>872</t>
  </si>
  <si>
    <t>沙芥幼芽或幼苗</t>
  </si>
  <si>
    <t>873</t>
  </si>
  <si>
    <t>芥菜芽</t>
  </si>
  <si>
    <t>874</t>
  </si>
  <si>
    <t>芥菜幼芽或幼苗</t>
  </si>
  <si>
    <t>875</t>
  </si>
  <si>
    <t>芥蓝芽</t>
  </si>
  <si>
    <t>876</t>
  </si>
  <si>
    <t>芥蓝幼芽或幼苗</t>
  </si>
  <si>
    <t>877</t>
  </si>
  <si>
    <t>白菜芽</t>
  </si>
  <si>
    <t>878</t>
  </si>
  <si>
    <t>白菜幼芽或幼苗</t>
  </si>
  <si>
    <t>879</t>
  </si>
  <si>
    <t>独行菜芽</t>
  </si>
  <si>
    <t>880</t>
  </si>
  <si>
    <t>独行菜幼苗</t>
  </si>
  <si>
    <t>881</t>
  </si>
  <si>
    <t>882</t>
  </si>
  <si>
    <t>香椿幼苗</t>
  </si>
  <si>
    <t>883</t>
  </si>
  <si>
    <t>向日葵芽</t>
  </si>
  <si>
    <t>884</t>
  </si>
  <si>
    <t>向日葵幼芽</t>
  </si>
  <si>
    <t>885</t>
  </si>
  <si>
    <t>荞麦芽</t>
  </si>
  <si>
    <t>886</t>
  </si>
  <si>
    <t>荞麦幼苗</t>
  </si>
  <si>
    <t>887</t>
  </si>
  <si>
    <t>胡椒芽</t>
  </si>
  <si>
    <t>888</t>
  </si>
  <si>
    <t>胡椒幼芽或幼苗</t>
  </si>
  <si>
    <t>889</t>
  </si>
  <si>
    <t>紫苏芽</t>
  </si>
  <si>
    <t>890</t>
  </si>
  <si>
    <t>紫苏幼芽或幼苗</t>
  </si>
  <si>
    <t>891</t>
  </si>
  <si>
    <t>水芹芽</t>
  </si>
  <si>
    <t>892</t>
  </si>
  <si>
    <t>水芹幼苗</t>
  </si>
  <si>
    <t>893</t>
  </si>
  <si>
    <t>小麦苗</t>
  </si>
  <si>
    <t>894</t>
  </si>
  <si>
    <t>小麦幼苗</t>
  </si>
  <si>
    <t>895</t>
  </si>
  <si>
    <t>胡麻芽</t>
  </si>
  <si>
    <t>896</t>
  </si>
  <si>
    <t>胡麻幼芽或幼苗</t>
  </si>
  <si>
    <t>897</t>
  </si>
  <si>
    <t>蕹菜芽</t>
  </si>
  <si>
    <t>898</t>
  </si>
  <si>
    <t>蕹菜幼苗</t>
  </si>
  <si>
    <t>899</t>
  </si>
  <si>
    <t>芝麻芽</t>
  </si>
  <si>
    <t>900</t>
  </si>
  <si>
    <t>芝麻幼芽或幼苗</t>
  </si>
  <si>
    <t>901</t>
  </si>
  <si>
    <t>黄秋葵芽</t>
  </si>
  <si>
    <t>902</t>
  </si>
  <si>
    <t>黄秋葵幼苗</t>
  </si>
  <si>
    <t>903</t>
  </si>
  <si>
    <t>花椒脑</t>
  </si>
  <si>
    <t>904</t>
  </si>
  <si>
    <t>花椒嫩芽</t>
  </si>
  <si>
    <t>905</t>
  </si>
  <si>
    <t>芽球菊苣</t>
  </si>
  <si>
    <t>906</t>
  </si>
  <si>
    <t>菊苣芽球</t>
  </si>
  <si>
    <t>907</t>
  </si>
  <si>
    <t>苦苣芽</t>
  </si>
  <si>
    <t>908</t>
  </si>
  <si>
    <t>苦苣幼芽或幼苗</t>
  </si>
  <si>
    <t>909</t>
  </si>
  <si>
    <t>佛手瓜稍</t>
  </si>
  <si>
    <t>910</t>
  </si>
  <si>
    <t>佛手瓜幼稍</t>
  </si>
  <si>
    <t>911</t>
  </si>
  <si>
    <t>辣椒尖</t>
  </si>
  <si>
    <t>912</t>
  </si>
  <si>
    <t>辣椒幼稍</t>
  </si>
  <si>
    <t>913</t>
  </si>
  <si>
    <t>914</t>
  </si>
  <si>
    <t>豌豆幼稍</t>
  </si>
  <si>
    <t>915</t>
  </si>
  <si>
    <t>草芽</t>
  </si>
  <si>
    <t>916</t>
  </si>
  <si>
    <t>草芽幼嫩假茎</t>
  </si>
  <si>
    <t>917</t>
  </si>
  <si>
    <t>黄花菜幼嫩假茎</t>
  </si>
  <si>
    <t>碧玉笋</t>
  </si>
  <si>
    <t>918</t>
  </si>
  <si>
    <t>订单编号</t>
    <phoneticPr fontId="5" type="noConversion"/>
  </si>
  <si>
    <t>产品代码</t>
    <phoneticPr fontId="5" type="noConversion"/>
  </si>
  <si>
    <t>产品名称</t>
    <phoneticPr fontId="5" type="noConversion"/>
  </si>
  <si>
    <t>产品类别</t>
    <phoneticPr fontId="5" type="noConversion"/>
  </si>
  <si>
    <t>单价</t>
  </si>
  <si>
    <t>数量</t>
  </si>
  <si>
    <t>折扣</t>
  </si>
  <si>
    <t>金额</t>
    <phoneticPr fontId="5" type="noConversion"/>
  </si>
  <si>
    <t>产品名称</t>
  </si>
  <si>
    <t>苹果汁</t>
  </si>
  <si>
    <t>牛奶</t>
  </si>
  <si>
    <t>饮料</t>
  </si>
  <si>
    <t>蕃茄酱</t>
  </si>
  <si>
    <t>调味品</t>
  </si>
  <si>
    <t>盐</t>
  </si>
  <si>
    <t>麻油</t>
  </si>
  <si>
    <t>酱油</t>
  </si>
  <si>
    <t>海鲜粉</t>
  </si>
  <si>
    <t>特制品</t>
  </si>
  <si>
    <t>胡椒粉</t>
  </si>
  <si>
    <t>鸡</t>
  </si>
  <si>
    <t>肉/家禽</t>
  </si>
  <si>
    <t>蟹</t>
  </si>
  <si>
    <t>海鲜</t>
  </si>
  <si>
    <t>大众奶酪</t>
  </si>
  <si>
    <t>德国奶酪</t>
  </si>
  <si>
    <t>龙虾</t>
  </si>
  <si>
    <t>沙茶</t>
  </si>
  <si>
    <t>味精</t>
  </si>
  <si>
    <t>饼干</t>
  </si>
  <si>
    <t>点心</t>
  </si>
  <si>
    <t>猪肉</t>
  </si>
  <si>
    <t>墨鱼</t>
  </si>
  <si>
    <t>糖果</t>
  </si>
  <si>
    <t>桂花糕</t>
  </si>
  <si>
    <t>花生</t>
  </si>
  <si>
    <t>糯米</t>
  </si>
  <si>
    <t>谷类/麦片</t>
  </si>
  <si>
    <t>燕麦</t>
  </si>
  <si>
    <t>汽水</t>
  </si>
  <si>
    <t>巧克力</t>
  </si>
  <si>
    <t>棉花糖</t>
  </si>
  <si>
    <t>牛肉干</t>
  </si>
  <si>
    <t>烤肉酱</t>
  </si>
  <si>
    <t>鸭肉</t>
  </si>
  <si>
    <t>黄鱼</t>
  </si>
  <si>
    <t>温馨奶酪</t>
  </si>
  <si>
    <t>白奶酪</t>
  </si>
  <si>
    <t>浪花奶酪</t>
  </si>
  <si>
    <t>啤酒</t>
  </si>
  <si>
    <t>蜜桃汁</t>
  </si>
  <si>
    <t>鱿鱼</t>
  </si>
  <si>
    <t>干贝</t>
  </si>
  <si>
    <t>绿茶</t>
  </si>
  <si>
    <t>运动饮料</t>
  </si>
  <si>
    <t>虾米</t>
  </si>
  <si>
    <t>虾子</t>
  </si>
  <si>
    <t>糙米</t>
  </si>
  <si>
    <t>柳橙汁</t>
  </si>
  <si>
    <t>蚝油</t>
  </si>
  <si>
    <t>雪鱼</t>
  </si>
  <si>
    <t>蚵</t>
  </si>
  <si>
    <t>蛋糕</t>
  </si>
  <si>
    <t>玉米片</t>
  </si>
  <si>
    <t>薯条</t>
  </si>
  <si>
    <t>玉米饼</t>
  </si>
  <si>
    <t>猪肉干</t>
  </si>
  <si>
    <t>三合一麦片</t>
  </si>
  <si>
    <t>盐水鸭</t>
  </si>
  <si>
    <t>鸡肉</t>
  </si>
  <si>
    <t>白米</t>
  </si>
  <si>
    <t>小米</t>
  </si>
  <si>
    <t>海参</t>
  </si>
  <si>
    <t>光明奶酪</t>
  </si>
  <si>
    <t>花奶酪</t>
  </si>
  <si>
    <t>海鲜酱</t>
  </si>
  <si>
    <t>山渣片</t>
  </si>
  <si>
    <t>甜辣酱</t>
  </si>
  <si>
    <t>黄豆</t>
  </si>
  <si>
    <t>海苔酱</t>
  </si>
  <si>
    <t>肉松</t>
  </si>
  <si>
    <t>矿泉水</t>
  </si>
  <si>
    <t>绿豆糕</t>
  </si>
  <si>
    <t>黑奶酪</t>
  </si>
  <si>
    <t>苏打水</t>
  </si>
  <si>
    <t>意大利奶酪</t>
  </si>
  <si>
    <t>酸奶酪</t>
  </si>
  <si>
    <t>海哲皮</t>
  </si>
  <si>
    <t>鸡精</t>
  </si>
  <si>
    <t>浓缩咖啡</t>
  </si>
  <si>
    <t>柠檬汁</t>
  </si>
  <si>
    <t>辣椒粉</t>
  </si>
  <si>
    <t>客户代码</t>
    <phoneticPr fontId="5" type="noConversion"/>
  </si>
  <si>
    <t>订货日期</t>
    <phoneticPr fontId="5" type="noConversion"/>
  </si>
  <si>
    <t>发货日期</t>
  </si>
  <si>
    <t>发货地区</t>
    <phoneticPr fontId="5" type="noConversion"/>
  </si>
  <si>
    <t>发货城市</t>
    <phoneticPr fontId="5" type="noConversion"/>
  </si>
  <si>
    <t>订单金额</t>
    <phoneticPr fontId="5" type="noConversion"/>
  </si>
  <si>
    <t xml:space="preserve">VINET 
</t>
  </si>
  <si>
    <t xml:space="preserve">TOMSP 
</t>
  </si>
  <si>
    <t xml:space="preserve">HANAR 
</t>
  </si>
  <si>
    <t xml:space="preserve">VICTE 
</t>
  </si>
  <si>
    <t xml:space="preserve">SUPRD 
</t>
  </si>
  <si>
    <t xml:space="preserve">CHOPS 
</t>
  </si>
  <si>
    <t xml:space="preserve">RICSU 
</t>
  </si>
  <si>
    <t xml:space="preserve">WELLI 
</t>
  </si>
  <si>
    <t xml:space="preserve">HILAA 
</t>
  </si>
  <si>
    <t xml:space="preserve">ERNSH 
</t>
  </si>
  <si>
    <t xml:space="preserve">CENTC 
</t>
  </si>
  <si>
    <t xml:space="preserve">OTTIK 
</t>
  </si>
  <si>
    <t xml:space="preserve">QUEDE 
</t>
  </si>
  <si>
    <t xml:space="preserve">RATTC 
</t>
  </si>
  <si>
    <t xml:space="preserve">FOLKO 
</t>
  </si>
  <si>
    <t xml:space="preserve">BLONP 
</t>
  </si>
  <si>
    <t xml:space="preserve">WARTH 
</t>
  </si>
  <si>
    <t xml:space="preserve">FRANK 
</t>
  </si>
  <si>
    <t xml:space="preserve">GROSR 
</t>
  </si>
  <si>
    <t xml:space="preserve">WHITC 
</t>
  </si>
  <si>
    <t xml:space="preserve">SPLIR 
</t>
  </si>
  <si>
    <t xml:space="preserve">QUICK 
</t>
  </si>
  <si>
    <t xml:space="preserve">MAGAA 
</t>
  </si>
  <si>
    <t xml:space="preserve">TORTU 
</t>
  </si>
  <si>
    <t xml:space="preserve">MORGK 
</t>
  </si>
  <si>
    <t xml:space="preserve">BERGS 
</t>
  </si>
  <si>
    <t xml:space="preserve">LEHMS 
</t>
  </si>
  <si>
    <t xml:space="preserve">ROMEY 
</t>
  </si>
  <si>
    <t xml:space="preserve">LILAS 
</t>
  </si>
  <si>
    <t xml:space="preserve">RICAR 
</t>
  </si>
  <si>
    <t xml:space="preserve">REGGC 
</t>
  </si>
  <si>
    <t xml:space="preserve">BSBEV 
</t>
  </si>
  <si>
    <t xml:space="preserve">COMMI 
</t>
  </si>
  <si>
    <t xml:space="preserve">TRADH 
</t>
  </si>
  <si>
    <t xml:space="preserve">HUNGO 
</t>
  </si>
  <si>
    <t xml:space="preserve">WANDK 
</t>
  </si>
  <si>
    <t xml:space="preserve">GODOS 
</t>
  </si>
  <si>
    <t xml:space="preserve">OLDWO 
</t>
  </si>
  <si>
    <t xml:space="preserve">LONEP 
</t>
  </si>
  <si>
    <t xml:space="preserve">ANATR 
</t>
  </si>
  <si>
    <t xml:space="preserve">THEBI 
</t>
  </si>
  <si>
    <t xml:space="preserve">DUMON 
</t>
  </si>
  <si>
    <t xml:space="preserve">ISLAT 
</t>
  </si>
  <si>
    <t xml:space="preserve">PERIC 
</t>
  </si>
  <si>
    <t xml:space="preserve">KOENE 
</t>
  </si>
  <si>
    <t xml:space="preserve">SAVEA 
</t>
  </si>
  <si>
    <t xml:space="preserve">BOLID 
</t>
  </si>
  <si>
    <t xml:space="preserve">FURIB 
</t>
  </si>
  <si>
    <t xml:space="preserve">BONAP 
</t>
  </si>
  <si>
    <t xml:space="preserve">MEREP 
</t>
  </si>
  <si>
    <t xml:space="preserve">PRINI 
</t>
  </si>
  <si>
    <t xml:space="preserve">SIMOB 
</t>
  </si>
  <si>
    <t xml:space="preserve">FAMIA 
</t>
  </si>
  <si>
    <t xml:space="preserve">LAMAI 
</t>
  </si>
  <si>
    <t xml:space="preserve">PICCO 
</t>
  </si>
  <si>
    <t xml:space="preserve">AROUT 
</t>
  </si>
  <si>
    <t xml:space="preserve">SEVES 
</t>
  </si>
  <si>
    <t xml:space="preserve">DRACD 
</t>
  </si>
  <si>
    <t xml:space="preserve">EASTC 
</t>
  </si>
  <si>
    <t xml:space="preserve">ANTON 
</t>
  </si>
  <si>
    <t xml:space="preserve">GALED 
</t>
  </si>
  <si>
    <t xml:space="preserve">VAFFE 
</t>
  </si>
  <si>
    <t xml:space="preserve">QUEEN 
</t>
  </si>
  <si>
    <t xml:space="preserve">WOLZA 
</t>
  </si>
  <si>
    <t xml:space="preserve">HUNGC 
</t>
  </si>
  <si>
    <t xml:space="preserve">SANTG 
</t>
  </si>
  <si>
    <t xml:space="preserve">BOTTM 
</t>
  </si>
  <si>
    <t xml:space="preserve">LINOD 
</t>
  </si>
  <si>
    <t xml:space="preserve">FOLIG 
</t>
  </si>
  <si>
    <t xml:space="preserve">OCEAN 
</t>
  </si>
  <si>
    <t xml:space="preserve">FRANS 
</t>
  </si>
  <si>
    <t xml:space="preserve">GOURL 
</t>
  </si>
  <si>
    <t xml:space="preserve">CONSH 
</t>
  </si>
  <si>
    <t xml:space="preserve">RANCH 
</t>
  </si>
  <si>
    <t xml:space="preserve">LAZYK 
</t>
  </si>
  <si>
    <t xml:space="preserve">LAUGB 
</t>
  </si>
  <si>
    <t xml:space="preserve">BLAUS 
</t>
  </si>
  <si>
    <t xml:space="preserve">NORTS 
</t>
  </si>
  <si>
    <t xml:space="preserve">CACTU 
</t>
  </si>
  <si>
    <t xml:space="preserve">GREAL 
</t>
  </si>
  <si>
    <t xml:space="preserve">MAISD 
</t>
  </si>
  <si>
    <t xml:space="preserve">TRAIH 
</t>
  </si>
  <si>
    <t xml:space="preserve">LETSS 
</t>
  </si>
  <si>
    <t>客户名称</t>
    <phoneticPr fontId="5" type="noConversion"/>
  </si>
  <si>
    <t>联系人</t>
    <phoneticPr fontId="5" type="noConversion"/>
  </si>
  <si>
    <t>联系人职务</t>
    <phoneticPr fontId="5" type="noConversion"/>
  </si>
  <si>
    <t>城市</t>
  </si>
  <si>
    <t>地区</t>
  </si>
  <si>
    <t>QUEDE</t>
  </si>
  <si>
    <t>兰格英语</t>
  </si>
  <si>
    <t>王先生</t>
  </si>
  <si>
    <t>结算经理</t>
  </si>
  <si>
    <t>华北</t>
  </si>
  <si>
    <t>FOLIG</t>
  </si>
  <si>
    <t>嘉业</t>
  </si>
  <si>
    <t>刘先生</t>
  </si>
  <si>
    <t>助理销售代理</t>
  </si>
  <si>
    <t>SEVES</t>
  </si>
  <si>
    <t>艾德高科技</t>
  </si>
  <si>
    <t>谢小姐</t>
  </si>
  <si>
    <t>销售经理</t>
  </si>
  <si>
    <t>天津</t>
  </si>
  <si>
    <t>PARIS</t>
  </si>
  <si>
    <t>立日</t>
  </si>
  <si>
    <t>李柏麟</t>
  </si>
  <si>
    <t>物主</t>
  </si>
  <si>
    <t>CHOPS</t>
  </si>
  <si>
    <t>浩天旅行社</t>
  </si>
  <si>
    <t>方先生</t>
  </si>
  <si>
    <t>GREAL</t>
  </si>
  <si>
    <t>仪和贸易</t>
  </si>
  <si>
    <t>市场经理</t>
  </si>
  <si>
    <t>HILAA</t>
  </si>
  <si>
    <t>远东开发</t>
  </si>
  <si>
    <t>销售代表</t>
  </si>
  <si>
    <t>华南</t>
  </si>
  <si>
    <t>ANATR</t>
  </si>
  <si>
    <t>东南实业</t>
  </si>
  <si>
    <t>BERGS</t>
  </si>
  <si>
    <t>通恒机械</t>
  </si>
  <si>
    <t>黄小姐</t>
  </si>
  <si>
    <t>采购员</t>
  </si>
  <si>
    <t>华东</t>
  </si>
  <si>
    <t>LONEP</t>
  </si>
  <si>
    <t>正太实业</t>
  </si>
  <si>
    <t>林慧音</t>
  </si>
  <si>
    <t>WARTH</t>
  </si>
  <si>
    <t>升格企业</t>
  </si>
  <si>
    <t>王俊元</t>
  </si>
  <si>
    <t>EASTC</t>
  </si>
  <si>
    <t>中通</t>
  </si>
  <si>
    <t>林小姐</t>
  </si>
  <si>
    <t>销售代理</t>
  </si>
  <si>
    <t>RANCH</t>
  </si>
  <si>
    <t>大东补习班</t>
  </si>
  <si>
    <t>陈小姐</t>
  </si>
  <si>
    <t>LILAS</t>
  </si>
  <si>
    <t>富泰人寿</t>
  </si>
  <si>
    <t>陈先生</t>
  </si>
  <si>
    <t>RICSU</t>
  </si>
  <si>
    <t>永大企业</t>
  </si>
  <si>
    <t>余小姐</t>
  </si>
  <si>
    <t>NORTS</t>
  </si>
  <si>
    <t>富同企业</t>
  </si>
  <si>
    <t>销售员</t>
  </si>
  <si>
    <t>SANTG</t>
  </si>
  <si>
    <t>汉光企管</t>
  </si>
  <si>
    <t>西南</t>
  </si>
  <si>
    <t>LEHMS</t>
  </si>
  <si>
    <t>幸义房屋</t>
  </si>
  <si>
    <t>VICTE</t>
  </si>
  <si>
    <t>千固</t>
  </si>
  <si>
    <t>苏先生</t>
  </si>
  <si>
    <t>SAVEA</t>
  </si>
  <si>
    <t>大钰贸易</t>
  </si>
  <si>
    <t>胡继尧</t>
  </si>
  <si>
    <t>HANAR</t>
  </si>
  <si>
    <t>实翼</t>
  </si>
  <si>
    <t>SUPRD</t>
  </si>
  <si>
    <t>福星制衣厂</t>
  </si>
  <si>
    <t>徐先生</t>
  </si>
  <si>
    <t>BLAUS</t>
  </si>
  <si>
    <t>森通</t>
  </si>
  <si>
    <t>PERIC</t>
  </si>
  <si>
    <t>就业广兑</t>
  </si>
  <si>
    <t>唐小姐</t>
  </si>
  <si>
    <t>GROSR</t>
  </si>
  <si>
    <t>光远商贸</t>
  </si>
  <si>
    <t>BONAP</t>
  </si>
  <si>
    <t>祥通</t>
  </si>
  <si>
    <t>PICCO</t>
  </si>
  <si>
    <t>顶上系统</t>
  </si>
  <si>
    <t>SPLIR</t>
  </si>
  <si>
    <t>昇昕</t>
  </si>
  <si>
    <t>FRANR</t>
  </si>
  <si>
    <t>国银贸易</t>
  </si>
  <si>
    <t>VINET</t>
  </si>
  <si>
    <t>山泰企业</t>
  </si>
  <si>
    <t>黎先生</t>
  </si>
  <si>
    <t>TOMSP</t>
  </si>
  <si>
    <t>东帝望</t>
  </si>
  <si>
    <t>成先生</t>
  </si>
  <si>
    <t>BOTTM</t>
  </si>
  <si>
    <t>广通</t>
  </si>
  <si>
    <t>BOLID</t>
  </si>
  <si>
    <t>迈多贸易</t>
  </si>
  <si>
    <t>西北</t>
  </si>
  <si>
    <t>CENTC</t>
  </si>
  <si>
    <t>三捷实业</t>
  </si>
  <si>
    <t>大连</t>
  </si>
  <si>
    <t>东北</t>
  </si>
  <si>
    <t>MEREP</t>
  </si>
  <si>
    <t>华科</t>
  </si>
  <si>
    <t>吴小姐</t>
  </si>
  <si>
    <t>市场助理</t>
  </si>
  <si>
    <t>SIMOB</t>
  </si>
  <si>
    <t>百达电子</t>
  </si>
  <si>
    <t>徐文彬</t>
  </si>
  <si>
    <t>MAGAA</t>
  </si>
  <si>
    <t>阳林</t>
  </si>
  <si>
    <t>QUICK</t>
  </si>
  <si>
    <t>高上补习班</t>
  </si>
  <si>
    <t>FURIB</t>
  </si>
  <si>
    <t>康浦</t>
  </si>
  <si>
    <t>WOLZA</t>
  </si>
  <si>
    <t>汉典电机</t>
  </si>
  <si>
    <t>QUEEN</t>
  </si>
  <si>
    <t>鹰之翼留学服务中心</t>
    <phoneticPr fontId="5" type="noConversion"/>
  </si>
  <si>
    <t>赵小姐</t>
  </si>
  <si>
    <t>LETSS</t>
  </si>
  <si>
    <t>兴中保险</t>
  </si>
  <si>
    <t>ALFKI</t>
  </si>
  <si>
    <t>三川实业</t>
  </si>
  <si>
    <t>刘小姐</t>
  </si>
  <si>
    <t>ERNSH</t>
  </si>
  <si>
    <t>正人资源</t>
  </si>
  <si>
    <t>RICAR</t>
  </si>
  <si>
    <t>宇欣实业</t>
  </si>
  <si>
    <t>黄雅玲</t>
  </si>
  <si>
    <t>PRINI</t>
  </si>
  <si>
    <t>康毅系统</t>
  </si>
  <si>
    <t>林彩瑜</t>
  </si>
  <si>
    <t>OTTIK</t>
  </si>
  <si>
    <t>一诠精密工业</t>
  </si>
  <si>
    <t>TRADH</t>
  </si>
  <si>
    <t>亚太公司</t>
  </si>
  <si>
    <t>LINOD</t>
  </si>
  <si>
    <t>保信人寿</t>
  </si>
  <si>
    <t>WHITC</t>
  </si>
  <si>
    <t>椅天文化事业</t>
  </si>
  <si>
    <t>HUNGO</t>
  </si>
  <si>
    <t>师大贸易</t>
  </si>
  <si>
    <t>GOURL</t>
  </si>
  <si>
    <t>业兴</t>
  </si>
  <si>
    <t>COMMI</t>
  </si>
  <si>
    <t>同恒</t>
  </si>
  <si>
    <t>WELLI</t>
  </si>
  <si>
    <t>凯诚国际</t>
    <phoneticPr fontId="5" type="noConversion"/>
  </si>
  <si>
    <t>ROMEY</t>
  </si>
  <si>
    <t>德化食品</t>
  </si>
  <si>
    <t>ANTON</t>
  </si>
  <si>
    <t>坦森行贸易</t>
  </si>
  <si>
    <t>王炫皓</t>
  </si>
  <si>
    <t>HUNGC</t>
  </si>
  <si>
    <t>五金机械</t>
  </si>
  <si>
    <t>FAMIA</t>
  </si>
  <si>
    <t>红阳事业</t>
  </si>
  <si>
    <t>DRACD</t>
  </si>
  <si>
    <t>世邦</t>
  </si>
  <si>
    <t>LAMAI</t>
  </si>
  <si>
    <t>池春建设</t>
  </si>
  <si>
    <t>THEBI</t>
  </si>
  <si>
    <t>上河工业</t>
  </si>
  <si>
    <t>GODOS</t>
  </si>
  <si>
    <t>建资</t>
  </si>
  <si>
    <t>VAFFE</t>
  </si>
  <si>
    <t>中硕贸易</t>
  </si>
  <si>
    <t>CONSH</t>
  </si>
  <si>
    <t>万海</t>
  </si>
  <si>
    <t>LACOR</t>
  </si>
  <si>
    <t>霸力建设</t>
  </si>
  <si>
    <t>RATTC</t>
  </si>
  <si>
    <t>学仁贸易</t>
  </si>
  <si>
    <t>助理销售代表</t>
  </si>
  <si>
    <t>MORGK</t>
  </si>
  <si>
    <t>仲堂企业</t>
  </si>
  <si>
    <t>OLDWO</t>
  </si>
  <si>
    <t>瑞栈工艺</t>
  </si>
  <si>
    <t>CACTU</t>
  </si>
  <si>
    <t>威航货运</t>
  </si>
  <si>
    <t>FISSA</t>
  </si>
  <si>
    <t>嘉元实业</t>
  </si>
  <si>
    <t>FOLKO</t>
  </si>
  <si>
    <t>五洲信托</t>
  </si>
  <si>
    <t>LAUGB</t>
  </si>
  <si>
    <t>和福建设</t>
  </si>
  <si>
    <t>AROUT</t>
  </si>
  <si>
    <t>国顶</t>
  </si>
  <si>
    <t>FRANK</t>
  </si>
  <si>
    <t>友恒信托</t>
  </si>
  <si>
    <t>BSBEV</t>
  </si>
  <si>
    <t>光明杂志</t>
  </si>
  <si>
    <t>谢丽秋</t>
  </si>
  <si>
    <t>OCEAN</t>
  </si>
  <si>
    <t>利合材料</t>
  </si>
  <si>
    <t>WILMK</t>
  </si>
  <si>
    <t>志远</t>
  </si>
  <si>
    <t>王小姐</t>
  </si>
  <si>
    <t>物主/市场助理</t>
  </si>
  <si>
    <t>DUMON</t>
  </si>
  <si>
    <t>迈策船舶</t>
  </si>
  <si>
    <t>REGGC</t>
  </si>
  <si>
    <t>建国科技</t>
  </si>
  <si>
    <t>WANDK</t>
  </si>
  <si>
    <t>凯旋科技</t>
  </si>
  <si>
    <t>TORTU</t>
  </si>
  <si>
    <t>协昌妮绒</t>
  </si>
  <si>
    <t>GALED</t>
  </si>
  <si>
    <t>东旗</t>
  </si>
  <si>
    <t>BLONP</t>
  </si>
  <si>
    <t>国皓</t>
  </si>
  <si>
    <t>FRANS</t>
  </si>
  <si>
    <t>文成</t>
  </si>
  <si>
    <t>LAZYK</t>
  </si>
  <si>
    <t>春永建设</t>
  </si>
  <si>
    <t>SPECD</t>
  </si>
  <si>
    <t>赐芳股份</t>
  </si>
  <si>
    <t>MAISD</t>
  </si>
  <si>
    <t>悦海</t>
  </si>
  <si>
    <t>陈玉美</t>
  </si>
  <si>
    <t>KOENE</t>
  </si>
  <si>
    <t>永业房屋</t>
  </si>
  <si>
    <t>THECR</t>
  </si>
  <si>
    <t>新巨企业</t>
  </si>
  <si>
    <t>ISLAT</t>
  </si>
  <si>
    <t>鑫增贸易</t>
  </si>
  <si>
    <t>周先生</t>
  </si>
  <si>
    <t>TRAIH</t>
  </si>
  <si>
    <t>伸格公司</t>
  </si>
  <si>
    <t>行政区划代码对照</t>
    <phoneticPr fontId="5" type="noConversion"/>
  </si>
  <si>
    <t>代码</t>
  </si>
  <si>
    <t>11</t>
  </si>
  <si>
    <t>北京市</t>
  </si>
  <si>
    <t>12</t>
  </si>
  <si>
    <t>天津市</t>
  </si>
  <si>
    <t>13</t>
  </si>
  <si>
    <t>河北省</t>
  </si>
  <si>
    <t>14</t>
  </si>
  <si>
    <t>山西省</t>
  </si>
  <si>
    <t>15</t>
  </si>
  <si>
    <t>内蒙古自治区</t>
  </si>
  <si>
    <t>21</t>
  </si>
  <si>
    <t>辽宁省</t>
  </si>
  <si>
    <t>22</t>
  </si>
  <si>
    <t>吉林省</t>
  </si>
  <si>
    <t>23</t>
  </si>
  <si>
    <t>黑龙江</t>
  </si>
  <si>
    <t>31</t>
  </si>
  <si>
    <t>上海市</t>
  </si>
  <si>
    <t>32</t>
  </si>
  <si>
    <t>江苏省</t>
  </si>
  <si>
    <t>33</t>
  </si>
  <si>
    <t>浙江省</t>
  </si>
  <si>
    <t>34</t>
  </si>
  <si>
    <t>安徽省</t>
  </si>
  <si>
    <t>35</t>
  </si>
  <si>
    <t>福建省</t>
  </si>
  <si>
    <t>36</t>
  </si>
  <si>
    <t>江西省</t>
  </si>
  <si>
    <t>37</t>
  </si>
  <si>
    <t>山东省</t>
  </si>
  <si>
    <t>41</t>
  </si>
  <si>
    <t>河南省</t>
  </si>
  <si>
    <t>42</t>
  </si>
  <si>
    <t>湖北省</t>
  </si>
  <si>
    <t>43</t>
  </si>
  <si>
    <t>湖南省</t>
  </si>
  <si>
    <t>44</t>
  </si>
  <si>
    <t>广东省</t>
  </si>
  <si>
    <t>45</t>
  </si>
  <si>
    <t>广西壮族自治区</t>
  </si>
  <si>
    <t>46</t>
  </si>
  <si>
    <t>海南省</t>
  </si>
  <si>
    <t>50</t>
  </si>
  <si>
    <t>重庆市</t>
  </si>
  <si>
    <t>51</t>
  </si>
  <si>
    <t>四川省</t>
  </si>
  <si>
    <t>52</t>
  </si>
  <si>
    <t>贵州省</t>
  </si>
  <si>
    <t>53</t>
  </si>
  <si>
    <t>云南省</t>
  </si>
  <si>
    <t>54</t>
  </si>
  <si>
    <t>西藏自治区</t>
  </si>
  <si>
    <t>61</t>
  </si>
  <si>
    <t>陕西省</t>
  </si>
  <si>
    <t>62</t>
  </si>
  <si>
    <t>甘肃省</t>
  </si>
  <si>
    <t>63</t>
  </si>
  <si>
    <t>青海省</t>
  </si>
  <si>
    <t>64</t>
  </si>
  <si>
    <t>宁夏回族自治区</t>
  </si>
  <si>
    <t>65</t>
  </si>
  <si>
    <t>新疆维吾尔自治区</t>
  </si>
  <si>
    <t>70</t>
  </si>
  <si>
    <t>其他</t>
  </si>
  <si>
    <t>71</t>
  </si>
  <si>
    <t>台湾省</t>
  </si>
  <si>
    <t>81</t>
  </si>
  <si>
    <t>香港特别行政区</t>
  </si>
  <si>
    <t>82</t>
  </si>
  <si>
    <t>澳门特别行政区</t>
  </si>
  <si>
    <t>2016年国家公务员考试首批面试名单（国务院各部委)</t>
  </si>
  <si>
    <t>准考证号</t>
  </si>
  <si>
    <t>考生姓名</t>
  </si>
  <si>
    <t>性别</t>
  </si>
  <si>
    <t>地区</t>
    <phoneticPr fontId="5" type="noConversion"/>
  </si>
  <si>
    <t>部门代码</t>
  </si>
  <si>
    <t>报考部门</t>
  </si>
  <si>
    <t>报考职位代码</t>
  </si>
  <si>
    <t>报考职位名称</t>
  </si>
  <si>
    <t>笔试分数</t>
  </si>
  <si>
    <t>面试分数</t>
    <phoneticPr fontId="5" type="noConversion"/>
  </si>
  <si>
    <t>总成绩</t>
    <phoneticPr fontId="5" type="noConversion"/>
  </si>
  <si>
    <t>00001</t>
    <phoneticPr fontId="5" type="noConversion"/>
  </si>
  <si>
    <t>11511116045</t>
    <phoneticPr fontId="5" type="noConversion"/>
  </si>
  <si>
    <t>刘茜</t>
  </si>
  <si>
    <t>男</t>
    <phoneticPr fontId="5" type="noConversion"/>
  </si>
  <si>
    <t>财政部</t>
  </si>
  <si>
    <t>0401005001</t>
  </si>
  <si>
    <t>主任科员及以下</t>
  </si>
  <si>
    <t>00002</t>
  </si>
  <si>
    <t>11511176263</t>
    <phoneticPr fontId="5" type="noConversion"/>
  </si>
  <si>
    <t>许玥柏</t>
  </si>
  <si>
    <t>0801013003</t>
  </si>
  <si>
    <t>00003</t>
  </si>
  <si>
    <t>115111051523</t>
  </si>
  <si>
    <t>尚冬</t>
  </si>
  <si>
    <t>0801014001</t>
  </si>
  <si>
    <t>00004</t>
  </si>
  <si>
    <t>115111060329</t>
    <phoneticPr fontId="5" type="noConversion"/>
  </si>
  <si>
    <t>王文</t>
  </si>
  <si>
    <t>0401001001</t>
  </si>
  <si>
    <t>00005</t>
  </si>
  <si>
    <t>115111060903</t>
  </si>
  <si>
    <t>张慈华</t>
  </si>
  <si>
    <t>0401012001</t>
  </si>
  <si>
    <t>00006</t>
  </si>
  <si>
    <t>115111060922</t>
  </si>
  <si>
    <t>司冲占</t>
  </si>
  <si>
    <t>0401006001</t>
  </si>
  <si>
    <t>00007</t>
  </si>
  <si>
    <t>115111091609</t>
  </si>
  <si>
    <t>张嘉楷</t>
  </si>
  <si>
    <t>0801015001</t>
  </si>
  <si>
    <t>00008</t>
  </si>
  <si>
    <t>115111140819</t>
  </si>
  <si>
    <t>李慧琼</t>
  </si>
  <si>
    <t>00009</t>
  </si>
  <si>
    <t>115111161019</t>
  </si>
  <si>
    <t>王夏</t>
  </si>
  <si>
    <t>00010</t>
  </si>
  <si>
    <t>115111200320</t>
  </si>
  <si>
    <t>马书婕</t>
  </si>
  <si>
    <t>0401010001</t>
  </si>
  <si>
    <t>00011</t>
  </si>
  <si>
    <t>115111200329</t>
  </si>
  <si>
    <t>隋翔</t>
  </si>
  <si>
    <t>00012</t>
  </si>
  <si>
    <t>115111220912</t>
  </si>
  <si>
    <t>朱学</t>
  </si>
  <si>
    <t>00013</t>
  </si>
  <si>
    <t>115111270518</t>
  </si>
  <si>
    <t>于蓉惠</t>
  </si>
  <si>
    <t>女</t>
    <phoneticPr fontId="5" type="noConversion"/>
  </si>
  <si>
    <t>00014</t>
  </si>
  <si>
    <t>115111271203</t>
  </si>
  <si>
    <t>任晓敏</t>
  </si>
  <si>
    <t>00015</t>
  </si>
  <si>
    <t>115111750426</t>
  </si>
  <si>
    <t>梁德云</t>
  </si>
  <si>
    <t>0401002001</t>
  </si>
  <si>
    <t>00016</t>
  </si>
  <si>
    <t>115111751612</t>
  </si>
  <si>
    <t>秦大民</t>
  </si>
  <si>
    <t>00017</t>
  </si>
  <si>
    <t>115111761317</t>
  </si>
  <si>
    <t>刘学姣</t>
  </si>
  <si>
    <t>00018</t>
  </si>
  <si>
    <t>115111762006</t>
  </si>
  <si>
    <t>高亮翊</t>
  </si>
  <si>
    <t>00019</t>
  </si>
  <si>
    <t>115111762912</t>
  </si>
  <si>
    <t>俄丹洋</t>
  </si>
  <si>
    <t>0401007001</t>
  </si>
  <si>
    <t>00020</t>
  </si>
  <si>
    <t>115111763130</t>
  </si>
  <si>
    <t>万永宁</t>
  </si>
  <si>
    <t>00021</t>
  </si>
  <si>
    <t>115111771204</t>
  </si>
  <si>
    <t>李洪</t>
  </si>
  <si>
    <t>00022</t>
  </si>
  <si>
    <t>115111781518</t>
  </si>
  <si>
    <t>吕红</t>
  </si>
  <si>
    <t>00023</t>
  </si>
  <si>
    <t>115111801120</t>
  </si>
  <si>
    <t>徐亚芮</t>
  </si>
  <si>
    <t>00024</t>
  </si>
  <si>
    <t>115111840502</t>
  </si>
  <si>
    <t>苗冠元</t>
  </si>
  <si>
    <t>0801013001</t>
  </si>
  <si>
    <t>00025</t>
  </si>
  <si>
    <t>115111840810</t>
  </si>
  <si>
    <t>向颖</t>
  </si>
  <si>
    <t>00026</t>
  </si>
  <si>
    <t>115111850330</t>
  </si>
  <si>
    <t>贾佳</t>
  </si>
  <si>
    <t>00027</t>
  </si>
  <si>
    <t>115111851104</t>
  </si>
  <si>
    <t>荆丽</t>
  </si>
  <si>
    <t>00028</t>
  </si>
  <si>
    <t>115111851722</t>
  </si>
  <si>
    <t>东承</t>
  </si>
  <si>
    <t>00029</t>
  </si>
  <si>
    <t>115111860606</t>
  </si>
  <si>
    <t>崔广桥</t>
  </si>
  <si>
    <t>00030</t>
  </si>
  <si>
    <t>115111861808</t>
  </si>
  <si>
    <t>高苇</t>
  </si>
  <si>
    <t>00031</t>
  </si>
  <si>
    <t>115111882004</t>
  </si>
  <si>
    <t>王莹</t>
  </si>
  <si>
    <t>00032</t>
  </si>
  <si>
    <t>115111900527</t>
  </si>
  <si>
    <t>段炳炜</t>
  </si>
  <si>
    <t>00033</t>
  </si>
  <si>
    <t>115111901011</t>
  </si>
  <si>
    <t>张雪果</t>
  </si>
  <si>
    <t>00034</t>
  </si>
  <si>
    <t>115111901229</t>
  </si>
  <si>
    <t>梁文</t>
  </si>
  <si>
    <t>00035</t>
  </si>
  <si>
    <t>115111920127</t>
  </si>
  <si>
    <t>于失燕</t>
  </si>
  <si>
    <t>00036</t>
  </si>
  <si>
    <t>115111930627</t>
  </si>
  <si>
    <t>厉馨鑫</t>
  </si>
  <si>
    <t>00037</t>
  </si>
  <si>
    <t>115111941609</t>
  </si>
  <si>
    <t>汪深</t>
  </si>
  <si>
    <t>00038</t>
  </si>
  <si>
    <t>115112012713</t>
  </si>
  <si>
    <t>岳菲秋</t>
  </si>
  <si>
    <t>00039</t>
  </si>
  <si>
    <t>115112050220</t>
  </si>
  <si>
    <t>李丰荣</t>
  </si>
  <si>
    <t>00040</t>
  </si>
  <si>
    <t>115112071513</t>
    <phoneticPr fontId="5" type="noConversion"/>
  </si>
  <si>
    <t>王伟菲</t>
  </si>
  <si>
    <t>0401003001</t>
  </si>
  <si>
    <t>00041</t>
  </si>
  <si>
    <t>115113021808</t>
  </si>
  <si>
    <t>徐昭杰</t>
  </si>
  <si>
    <t>00042</t>
  </si>
  <si>
    <t>115113024328</t>
  </si>
  <si>
    <t>张新</t>
  </si>
  <si>
    <t>00043</t>
  </si>
  <si>
    <t>115113026012</t>
  </si>
  <si>
    <t>姚子</t>
  </si>
  <si>
    <t>00044</t>
  </si>
  <si>
    <t>115115254430</t>
  </si>
  <si>
    <t>王超霞</t>
  </si>
  <si>
    <t>0401002002</t>
  </si>
  <si>
    <t>00045</t>
  </si>
  <si>
    <t>115121080312</t>
  </si>
  <si>
    <t>洪兆</t>
  </si>
  <si>
    <t>00046</t>
  </si>
  <si>
    <t>115121710928</t>
  </si>
  <si>
    <t>刘慧伦</t>
  </si>
  <si>
    <t>0401004001</t>
  </si>
  <si>
    <t>00047</t>
  </si>
  <si>
    <t>115131031018</t>
  </si>
  <si>
    <t>刘庶</t>
  </si>
  <si>
    <t>00048</t>
  </si>
  <si>
    <t>115131041126</t>
  </si>
  <si>
    <t>张鲁</t>
  </si>
  <si>
    <t>00049</t>
  </si>
  <si>
    <t>115131065804</t>
  </si>
  <si>
    <t>余会婷</t>
  </si>
  <si>
    <t>00050</t>
  </si>
  <si>
    <t>115132233102</t>
  </si>
  <si>
    <t>卞舒薇</t>
  </si>
  <si>
    <t>00051</t>
  </si>
  <si>
    <t>115133043602</t>
  </si>
  <si>
    <t>蔡炫</t>
  </si>
  <si>
    <t>0401011001</t>
  </si>
  <si>
    <t>00052</t>
  </si>
  <si>
    <t>115133046407</t>
  </si>
  <si>
    <t>刘超瑜</t>
  </si>
  <si>
    <t>00053</t>
  </si>
  <si>
    <t>115133047302</t>
    <phoneticPr fontId="5" type="noConversion"/>
  </si>
  <si>
    <t>刘炜炜</t>
  </si>
  <si>
    <t>00054</t>
  </si>
  <si>
    <t>115134012302</t>
    <phoneticPr fontId="5" type="noConversion"/>
  </si>
  <si>
    <t>许欣宁</t>
  </si>
  <si>
    <t>00055</t>
  </si>
  <si>
    <t>115134015918</t>
  </si>
  <si>
    <t>贾展华</t>
  </si>
  <si>
    <t>00056</t>
  </si>
  <si>
    <t>115135024314</t>
  </si>
  <si>
    <t>赵双</t>
  </si>
  <si>
    <t>00057</t>
  </si>
  <si>
    <t>115135511017</t>
  </si>
  <si>
    <t>崔佳</t>
  </si>
  <si>
    <t>00058</t>
  </si>
  <si>
    <t>115135512516</t>
  </si>
  <si>
    <t>石洪诚</t>
  </si>
  <si>
    <t>00059</t>
  </si>
  <si>
    <t>115135512523</t>
  </si>
  <si>
    <t>金先冉</t>
  </si>
  <si>
    <t>00060</t>
  </si>
  <si>
    <t>115135522302</t>
  </si>
  <si>
    <t>李伟洁</t>
  </si>
  <si>
    <t>00061</t>
  </si>
  <si>
    <t>115136011015</t>
  </si>
  <si>
    <t>赵旭琪</t>
  </si>
  <si>
    <t>00062</t>
  </si>
  <si>
    <t>115137011008</t>
  </si>
  <si>
    <t>鲁奇</t>
  </si>
  <si>
    <t>00063</t>
  </si>
  <si>
    <t>115137011720</t>
  </si>
  <si>
    <t>翟建凤</t>
  </si>
  <si>
    <t>00064</t>
  </si>
  <si>
    <t>115137021117</t>
  </si>
  <si>
    <t>崔春</t>
  </si>
  <si>
    <t>00065</t>
  </si>
  <si>
    <t>115137021924</t>
  </si>
  <si>
    <t>尹学辉</t>
  </si>
  <si>
    <t>00066</t>
  </si>
  <si>
    <t>115137031108</t>
  </si>
  <si>
    <t>王筝</t>
  </si>
  <si>
    <t>00067</t>
  </si>
  <si>
    <t>115137341312</t>
  </si>
  <si>
    <t>郭银梅</t>
  </si>
  <si>
    <t>0401008001</t>
  </si>
  <si>
    <t>00068</t>
  </si>
  <si>
    <t>115137360707</t>
  </si>
  <si>
    <t>李征</t>
  </si>
  <si>
    <t>00069</t>
  </si>
  <si>
    <t>115137640506</t>
  </si>
  <si>
    <t>向安文</t>
  </si>
  <si>
    <t>00070</t>
  </si>
  <si>
    <t>115137710507</t>
  </si>
  <si>
    <t>姜茜</t>
  </si>
  <si>
    <t>0801013002</t>
  </si>
  <si>
    <t>00071</t>
  </si>
  <si>
    <t>115137720209</t>
  </si>
  <si>
    <t>闫艳</t>
  </si>
  <si>
    <t>00072</t>
  </si>
  <si>
    <t>115141141627</t>
  </si>
  <si>
    <t>蔡晓姗</t>
  </si>
  <si>
    <t>00073</t>
  </si>
  <si>
    <t>115141211916</t>
  </si>
  <si>
    <t>王立</t>
  </si>
  <si>
    <t>00074</t>
  </si>
  <si>
    <t>115141242223</t>
  </si>
  <si>
    <t>李一升</t>
  </si>
  <si>
    <t>00075</t>
  </si>
  <si>
    <t>115142106015</t>
  </si>
  <si>
    <t>张智璐</t>
  </si>
  <si>
    <t>00076</t>
  </si>
  <si>
    <t>115143120504</t>
  </si>
  <si>
    <t>邵威贞</t>
  </si>
  <si>
    <t>00077</t>
  </si>
  <si>
    <t>115143121106</t>
  </si>
  <si>
    <t>刘婧</t>
  </si>
  <si>
    <t>00078</t>
  </si>
  <si>
    <t>115144023912</t>
  </si>
  <si>
    <t>张剑</t>
  </si>
  <si>
    <t>00079</t>
  </si>
  <si>
    <t>115144024003</t>
  </si>
  <si>
    <t>黄雪</t>
  </si>
  <si>
    <t>00080</t>
  </si>
  <si>
    <t>115144024005</t>
  </si>
  <si>
    <t>闫晓</t>
  </si>
  <si>
    <t>00081</t>
  </si>
  <si>
    <t>115144024102</t>
  </si>
  <si>
    <t>潘蕊</t>
  </si>
  <si>
    <t>00082</t>
  </si>
  <si>
    <t>115144024121</t>
  </si>
  <si>
    <t>叶晓彦</t>
  </si>
  <si>
    <t>00083</t>
  </si>
  <si>
    <t>115153194026</t>
  </si>
  <si>
    <t>邢天烨</t>
  </si>
  <si>
    <t>00084</t>
  </si>
  <si>
    <t>115153194928</t>
  </si>
  <si>
    <t>张晶冰</t>
  </si>
  <si>
    <t>00085</t>
  </si>
  <si>
    <t>115170012603</t>
  </si>
  <si>
    <t>刘锐</t>
  </si>
  <si>
    <t>00086</t>
  </si>
  <si>
    <t>115170051117</t>
  </si>
  <si>
    <t>王浩</t>
  </si>
  <si>
    <t>00087</t>
  </si>
  <si>
    <t>115170070715</t>
  </si>
  <si>
    <t>石飞</t>
  </si>
  <si>
    <t>00088</t>
  </si>
  <si>
    <t>115170090325</t>
  </si>
  <si>
    <t>裴木</t>
  </si>
  <si>
    <t>00089</t>
  </si>
  <si>
    <t>115170091919</t>
  </si>
  <si>
    <t>李安</t>
  </si>
  <si>
    <t>00090</t>
  </si>
  <si>
    <t>115170110409</t>
  </si>
  <si>
    <t>李静</t>
  </si>
  <si>
    <t>00091</t>
  </si>
  <si>
    <t>1151111402222</t>
    <phoneticPr fontId="5" type="noConversion"/>
  </si>
  <si>
    <t>李英</t>
  </si>
  <si>
    <t>00092</t>
  </si>
  <si>
    <t>1151322325527</t>
    <phoneticPr fontId="5" type="noConversion"/>
  </si>
  <si>
    <t>王海</t>
  </si>
  <si>
    <t>00093</t>
  </si>
  <si>
    <t>1151440241082</t>
    <phoneticPr fontId="5" type="noConversion"/>
  </si>
  <si>
    <t>赵威华</t>
  </si>
  <si>
    <t>00094</t>
  </si>
  <si>
    <t>1151370608 17</t>
    <phoneticPr fontId="5" type="noConversion"/>
  </si>
  <si>
    <t>刘博宝</t>
  </si>
  <si>
    <t>00095</t>
  </si>
  <si>
    <t>10811158248</t>
    <phoneticPr fontId="5" type="noConversion"/>
  </si>
  <si>
    <t>信静飞</t>
  </si>
  <si>
    <t>工业和信息化部</t>
  </si>
  <si>
    <t>0401101001</t>
  </si>
  <si>
    <t>机要督办处主任科员及以下</t>
  </si>
  <si>
    <t>00096</t>
  </si>
  <si>
    <t>108111050128</t>
  </si>
  <si>
    <t>刘冉余</t>
  </si>
  <si>
    <t>0401203001</t>
  </si>
  <si>
    <t>通信发展处主任科员及以下</t>
  </si>
  <si>
    <t>00097</t>
  </si>
  <si>
    <t>108111060927</t>
  </si>
  <si>
    <t>雷炳</t>
  </si>
  <si>
    <t>0401119001</t>
  </si>
  <si>
    <t>网络与数据安全处主任科员及以下</t>
  </si>
  <si>
    <t>00098</t>
  </si>
  <si>
    <t>108111061221</t>
  </si>
  <si>
    <t>莫岱</t>
  </si>
  <si>
    <t>0401102001</t>
  </si>
  <si>
    <t>综合处主任科员及以下</t>
  </si>
  <si>
    <t>00099</t>
  </si>
  <si>
    <t>108111090520</t>
  </si>
  <si>
    <t>张芳政</t>
  </si>
  <si>
    <t>0401118001</t>
  </si>
  <si>
    <t>市场处主任科员及以下</t>
  </si>
  <si>
    <t>00100</t>
  </si>
  <si>
    <t>108111391802</t>
  </si>
  <si>
    <t>李未</t>
  </si>
  <si>
    <t>0401109001</t>
  </si>
  <si>
    <t>节能处主任科员及以下</t>
  </si>
  <si>
    <t>00101</t>
  </si>
  <si>
    <t>108111400112</t>
  </si>
  <si>
    <t>曾柯雨</t>
  </si>
  <si>
    <t>0401105001</t>
  </si>
  <si>
    <t>产业布局处主任科员及以下</t>
  </si>
  <si>
    <t>00102</t>
  </si>
  <si>
    <t>108111401608</t>
  </si>
  <si>
    <t>朱军丽</t>
  </si>
  <si>
    <t>0401107001</t>
  </si>
  <si>
    <t>监测预测处主任科员及以下</t>
  </si>
  <si>
    <t>00103</t>
  </si>
  <si>
    <t>108111401630</t>
  </si>
  <si>
    <t>陈亚杰</t>
  </si>
  <si>
    <t>0401111001</t>
  </si>
  <si>
    <t>00104</t>
  </si>
  <si>
    <t>108111411215</t>
  </si>
  <si>
    <t>莫大名</t>
  </si>
  <si>
    <t>0401118004</t>
  </si>
  <si>
    <t>00105</t>
  </si>
  <si>
    <t>108111420126</t>
  </si>
  <si>
    <t>王宗芝</t>
  </si>
  <si>
    <t>00106</t>
  </si>
  <si>
    <t>108111420909</t>
  </si>
  <si>
    <t>王澈元</t>
  </si>
  <si>
    <t>0401103002</t>
  </si>
  <si>
    <t>专项协调处主任科员及以下</t>
  </si>
  <si>
    <t>00107</t>
  </si>
  <si>
    <t>108111440525</t>
  </si>
  <si>
    <t>陈玄风</t>
  </si>
  <si>
    <t>00108</t>
  </si>
  <si>
    <t>108111441408</t>
  </si>
  <si>
    <t>夏强丽</t>
  </si>
  <si>
    <t>00109</t>
  </si>
  <si>
    <t>108111450610</t>
  </si>
  <si>
    <t>李译燕</t>
  </si>
  <si>
    <t>0401201001</t>
  </si>
  <si>
    <t>办公室主任科员及以下</t>
  </si>
  <si>
    <t>00110</t>
  </si>
  <si>
    <t>108111480414</t>
  </si>
  <si>
    <t>齐金睿</t>
  </si>
  <si>
    <t>0401124002</t>
  </si>
  <si>
    <t>00111</t>
  </si>
  <si>
    <t>108111490224</t>
  </si>
  <si>
    <t>谢永桂</t>
  </si>
  <si>
    <t>00112</t>
  </si>
  <si>
    <t>108111491621</t>
  </si>
  <si>
    <t>张星来</t>
  </si>
  <si>
    <t>00113</t>
  </si>
  <si>
    <t>108111493926</t>
  </si>
  <si>
    <t>徐婷珍</t>
  </si>
  <si>
    <t>0401101002</t>
  </si>
  <si>
    <t>政务信息化处主任科员及以下</t>
  </si>
  <si>
    <t>00114</t>
  </si>
  <si>
    <t>108111570402</t>
  </si>
  <si>
    <t>胡铁</t>
  </si>
  <si>
    <t>00115</t>
  </si>
  <si>
    <t>108111570526</t>
  </si>
  <si>
    <t>郝伟</t>
  </si>
  <si>
    <t>0401201002</t>
  </si>
  <si>
    <t>00116</t>
  </si>
  <si>
    <t>108111580505</t>
  </si>
  <si>
    <t>陈称意</t>
  </si>
  <si>
    <t>00117</t>
  </si>
  <si>
    <t>108111582312</t>
  </si>
  <si>
    <t>晁晓燕</t>
  </si>
  <si>
    <t>0401122001</t>
  </si>
  <si>
    <t>编制调配工资处主任科员及以下</t>
  </si>
  <si>
    <t>00118</t>
  </si>
  <si>
    <t>108111610506</t>
  </si>
  <si>
    <t>杜坤</t>
  </si>
  <si>
    <t>0401118003</t>
  </si>
  <si>
    <t>互联网处主任科员及以下</t>
  </si>
  <si>
    <t>00119</t>
  </si>
  <si>
    <t>108111640420</t>
  </si>
  <si>
    <t>刘宇</t>
  </si>
  <si>
    <t>0401209001</t>
  </si>
  <si>
    <t>00120</t>
  </si>
  <si>
    <t>108111650114</t>
  </si>
  <si>
    <t>闫文</t>
  </si>
  <si>
    <t>0401116001</t>
  </si>
  <si>
    <t>软件产业处主任科员及以下</t>
  </si>
  <si>
    <t>00121</t>
  </si>
  <si>
    <t>108111681209</t>
  </si>
  <si>
    <t>李双</t>
  </si>
  <si>
    <t>00122</t>
  </si>
  <si>
    <t>108111920705</t>
  </si>
  <si>
    <t>张令</t>
  </si>
  <si>
    <t>00123</t>
  </si>
  <si>
    <t>108111921730</t>
  </si>
  <si>
    <t>吕浩坤</t>
  </si>
  <si>
    <t>0401118002</t>
  </si>
  <si>
    <t>业务资源处主任科员及以下</t>
  </si>
  <si>
    <t>00124</t>
  </si>
  <si>
    <t>108111921904</t>
  </si>
  <si>
    <t>刘晗卓</t>
  </si>
  <si>
    <t>00125</t>
  </si>
  <si>
    <t>108111930115</t>
  </si>
  <si>
    <t>刘擎</t>
  </si>
  <si>
    <t>00126</t>
  </si>
  <si>
    <t>108111940710</t>
  </si>
  <si>
    <t>徐梦</t>
  </si>
  <si>
    <t>00127</t>
  </si>
  <si>
    <t>108113026317</t>
  </si>
  <si>
    <t>李靖</t>
  </si>
  <si>
    <t>0401203002</t>
  </si>
  <si>
    <t>通信保障处主任科员及以下</t>
  </si>
  <si>
    <t>00128</t>
  </si>
  <si>
    <t>108113031614</t>
  </si>
  <si>
    <t>张世华</t>
  </si>
  <si>
    <t>00129</t>
  </si>
  <si>
    <t>108114070216</t>
  </si>
  <si>
    <t>赵必垚</t>
  </si>
  <si>
    <t>0401231002</t>
  </si>
  <si>
    <t>战备应急通信办公室（国防信息动员办公室）</t>
  </si>
  <si>
    <t>00130</t>
  </si>
  <si>
    <t>108114072501</t>
  </si>
  <si>
    <t>郑梦</t>
  </si>
  <si>
    <t>0401124001</t>
  </si>
  <si>
    <t>00131</t>
  </si>
  <si>
    <t>108114074508</t>
  </si>
  <si>
    <t>王玉</t>
  </si>
  <si>
    <t>0401112001</t>
  </si>
  <si>
    <t>汽车处主任科员及以下</t>
  </si>
  <si>
    <t>00132</t>
  </si>
  <si>
    <t>108114075626</t>
  </si>
  <si>
    <t>宋栋崟</t>
  </si>
  <si>
    <t>00133</t>
  </si>
  <si>
    <t>108114083001</t>
  </si>
  <si>
    <t>张万春</t>
  </si>
  <si>
    <t>00134</t>
  </si>
  <si>
    <t>108114083230</t>
  </si>
  <si>
    <t>惠爽华</t>
  </si>
  <si>
    <t>0401209002</t>
  </si>
  <si>
    <t>电信管理处主任科员及以下</t>
  </si>
  <si>
    <t>00135</t>
  </si>
  <si>
    <t>108114084308</t>
  </si>
  <si>
    <t>张程</t>
  </si>
  <si>
    <t>00136</t>
  </si>
  <si>
    <t>108114252617</t>
  </si>
  <si>
    <t>孙弓琛</t>
  </si>
  <si>
    <t>00137</t>
  </si>
  <si>
    <t>108115260330</t>
  </si>
  <si>
    <t>解倩杰</t>
  </si>
  <si>
    <t>00138</t>
  </si>
  <si>
    <t>108121040120</t>
  </si>
  <si>
    <t>贺然熙</t>
  </si>
  <si>
    <t>0401228001</t>
  </si>
  <si>
    <t>政策法规处主任科员及以下</t>
  </si>
  <si>
    <t>00139</t>
  </si>
  <si>
    <t>108122104716</t>
  </si>
  <si>
    <t>张撷瀛</t>
  </si>
  <si>
    <t>0401106002</t>
  </si>
  <si>
    <t>标准处主任科员及以下</t>
  </si>
  <si>
    <t>00140</t>
  </si>
  <si>
    <t>108123011820</t>
  </si>
  <si>
    <t>郭艳超</t>
  </si>
  <si>
    <t>0401117001</t>
  </si>
  <si>
    <t>政策标准处主任科员及以下</t>
  </si>
  <si>
    <t>00141</t>
  </si>
  <si>
    <t>108123011821</t>
  </si>
  <si>
    <t>周香</t>
  </si>
  <si>
    <t>0401113001</t>
  </si>
  <si>
    <t>00142</t>
  </si>
  <si>
    <t>108123011822</t>
  </si>
  <si>
    <t>张乐舵</t>
  </si>
  <si>
    <t>00143</t>
  </si>
  <si>
    <t>108123011920</t>
  </si>
  <si>
    <t>郝娇如</t>
  </si>
  <si>
    <t>00144</t>
  </si>
  <si>
    <t>108131010613</t>
  </si>
  <si>
    <t>盛雅</t>
  </si>
  <si>
    <t>00145</t>
  </si>
  <si>
    <t>108131042013</t>
  </si>
  <si>
    <t>李国迪</t>
  </si>
  <si>
    <t>00146</t>
  </si>
  <si>
    <t>108131050822</t>
  </si>
  <si>
    <t>张承倩</t>
  </si>
  <si>
    <t>00147</t>
  </si>
  <si>
    <t>108131182123</t>
  </si>
  <si>
    <t>赵鑫南</t>
  </si>
  <si>
    <t>00148</t>
  </si>
  <si>
    <t>108132031002</t>
  </si>
  <si>
    <t>康庆慧</t>
  </si>
  <si>
    <t>0401111002</t>
  </si>
  <si>
    <t>钢铁处主任科员及以下</t>
  </si>
  <si>
    <t>00149</t>
  </si>
  <si>
    <t>108132033708</t>
  </si>
  <si>
    <t>宋磊阳</t>
  </si>
  <si>
    <t>00150</t>
  </si>
  <si>
    <t>108132037921</t>
  </si>
  <si>
    <t>王细</t>
  </si>
  <si>
    <t>0401119002</t>
  </si>
  <si>
    <t>重要通信处主任科员及以下</t>
  </si>
  <si>
    <t>00151</t>
  </si>
  <si>
    <t>108132043728</t>
  </si>
  <si>
    <t>刘莹源</t>
  </si>
  <si>
    <t>00152</t>
  </si>
  <si>
    <t>108132150415</t>
  </si>
  <si>
    <t>员江涛</t>
  </si>
  <si>
    <t>0401223002</t>
  </si>
  <si>
    <t>00153</t>
  </si>
  <si>
    <t>108132151003</t>
  </si>
  <si>
    <t>史恺宇</t>
  </si>
  <si>
    <t>0401106001</t>
  </si>
  <si>
    <t>高技术处主任科员及以下</t>
  </si>
  <si>
    <t>00154</t>
  </si>
  <si>
    <t>108132151207</t>
  </si>
  <si>
    <t>王晓懿</t>
  </si>
  <si>
    <t>00155</t>
  </si>
  <si>
    <t>108132152912</t>
  </si>
  <si>
    <t>胡长城</t>
  </si>
  <si>
    <t>00156</t>
  </si>
  <si>
    <t>108132154005</t>
  </si>
  <si>
    <t>叶自力</t>
  </si>
  <si>
    <t>0401219001</t>
  </si>
  <si>
    <t>00157</t>
  </si>
  <si>
    <t>108132155913</t>
  </si>
  <si>
    <t>陈超</t>
  </si>
  <si>
    <t>00158</t>
  </si>
  <si>
    <t>108132222406</t>
  </si>
  <si>
    <t>张昌帅</t>
  </si>
  <si>
    <t>00159</t>
  </si>
  <si>
    <t>108132232702</t>
  </si>
  <si>
    <t>王瑾</t>
  </si>
  <si>
    <t>00160</t>
  </si>
  <si>
    <t>108132322327</t>
  </si>
  <si>
    <t>贾云伟</t>
  </si>
  <si>
    <t>00161</t>
  </si>
  <si>
    <t>108132322623</t>
  </si>
  <si>
    <t>原晓沙</t>
  </si>
  <si>
    <t>0401231001</t>
  </si>
  <si>
    <t>00162</t>
  </si>
  <si>
    <t>108133041916</t>
  </si>
  <si>
    <t>杜容晓</t>
  </si>
  <si>
    <t>0401103001</t>
  </si>
  <si>
    <t>发展处主任科员及以下</t>
  </si>
  <si>
    <t>00163</t>
  </si>
  <si>
    <t>108133045524</t>
  </si>
  <si>
    <t>甘震</t>
  </si>
  <si>
    <t>00164</t>
  </si>
  <si>
    <t>108133051406</t>
  </si>
  <si>
    <t>林敏杰</t>
  </si>
  <si>
    <t>00165</t>
  </si>
  <si>
    <t>108133051504</t>
  </si>
  <si>
    <t>翁佳菲</t>
  </si>
  <si>
    <t>0401224001</t>
  </si>
  <si>
    <t>信息通信管理处主任科员及以下</t>
  </si>
  <si>
    <t>00166</t>
  </si>
  <si>
    <t>108133052511</t>
  </si>
  <si>
    <t>00167</t>
  </si>
  <si>
    <t>108133053116</t>
  </si>
  <si>
    <t>李硕果</t>
  </si>
  <si>
    <t>00168</t>
  </si>
  <si>
    <t>108133120117</t>
  </si>
  <si>
    <t>李鹏</t>
  </si>
  <si>
    <t>0401124003</t>
  </si>
  <si>
    <t>党委办公室主任科员及以下</t>
  </si>
  <si>
    <t>00169</t>
  </si>
  <si>
    <t>108133121203</t>
  </si>
  <si>
    <t>邹典辉</t>
  </si>
  <si>
    <t>00170</t>
  </si>
  <si>
    <t>108133121318</t>
  </si>
  <si>
    <t>许勋星</t>
  </si>
  <si>
    <t>00171</t>
  </si>
  <si>
    <t>108133121723</t>
  </si>
  <si>
    <t>郭志琳</t>
  </si>
  <si>
    <t>0401228002</t>
  </si>
  <si>
    <t>00172</t>
  </si>
  <si>
    <t>108133122018</t>
  </si>
  <si>
    <t>鹿钰伟</t>
  </si>
  <si>
    <t>00173</t>
  </si>
  <si>
    <t>108133210524</t>
  </si>
  <si>
    <t>张文杰</t>
  </si>
  <si>
    <t>00174</t>
  </si>
  <si>
    <t>108133211402</t>
  </si>
  <si>
    <t>赵丹</t>
  </si>
  <si>
    <t>00175</t>
  </si>
  <si>
    <t>108133311324</t>
  </si>
  <si>
    <t>黄洋</t>
  </si>
  <si>
    <t>00176</t>
  </si>
  <si>
    <t>108133312719</t>
  </si>
  <si>
    <t>席阳</t>
  </si>
  <si>
    <t>00177</t>
  </si>
  <si>
    <t>108134011923</t>
  </si>
  <si>
    <t>张晓晨</t>
  </si>
  <si>
    <t>00178</t>
  </si>
  <si>
    <t>108134012520</t>
  </si>
  <si>
    <t>徐世</t>
  </si>
  <si>
    <t>0401223003</t>
  </si>
  <si>
    <t>建设管理处主任科员及以下</t>
  </si>
  <si>
    <t>00179</t>
  </si>
  <si>
    <t>108134017009</t>
  </si>
  <si>
    <t>朱艺鑫</t>
  </si>
  <si>
    <t>00180</t>
  </si>
  <si>
    <t>108134018206</t>
  </si>
  <si>
    <t>潘志阳</t>
  </si>
  <si>
    <t>00181</t>
  </si>
  <si>
    <t>108134019705</t>
  </si>
  <si>
    <t>邓恒</t>
  </si>
  <si>
    <t>00182</t>
  </si>
  <si>
    <t>108134031105</t>
  </si>
  <si>
    <t>杨伟</t>
  </si>
  <si>
    <t>00183</t>
  </si>
  <si>
    <t>108134031819</t>
  </si>
  <si>
    <t>周雅日</t>
  </si>
  <si>
    <t>00184</t>
  </si>
  <si>
    <t>108134034009</t>
  </si>
  <si>
    <t>尹文</t>
  </si>
  <si>
    <t>0401113002</t>
  </si>
  <si>
    <t>轻工二处主任科员及以下</t>
  </si>
  <si>
    <t>00185</t>
  </si>
  <si>
    <t>108135021516</t>
  </si>
  <si>
    <t>王怀兰</t>
  </si>
  <si>
    <t>00186</t>
  </si>
  <si>
    <t>108135022724</t>
  </si>
  <si>
    <t>许静</t>
  </si>
  <si>
    <t>0401213001</t>
  </si>
  <si>
    <t>00187</t>
  </si>
  <si>
    <t>108135022822</t>
  </si>
  <si>
    <t>张一</t>
  </si>
  <si>
    <t>00188</t>
  </si>
  <si>
    <t>108135023410</t>
  </si>
  <si>
    <t>段驰哲</t>
  </si>
  <si>
    <t>00189</t>
  </si>
  <si>
    <t>108135023801</t>
  </si>
  <si>
    <t>王冰威</t>
  </si>
  <si>
    <t>00190</t>
  </si>
  <si>
    <t>108135510804</t>
  </si>
  <si>
    <t>刘西</t>
  </si>
  <si>
    <t>00191</t>
  </si>
  <si>
    <t>108136030216</t>
  </si>
  <si>
    <t>尚葙楠</t>
  </si>
  <si>
    <t>00192</t>
  </si>
  <si>
    <t>108137011618</t>
  </si>
  <si>
    <t>樊文瑞</t>
  </si>
  <si>
    <t>00193</t>
  </si>
  <si>
    <t>108137021206</t>
  </si>
  <si>
    <t>薄倩捷</t>
  </si>
  <si>
    <t>00194</t>
  </si>
  <si>
    <t>108137051610</t>
  </si>
  <si>
    <t>王梦</t>
  </si>
  <si>
    <t>00195</t>
  </si>
  <si>
    <t>108137341016</t>
  </si>
  <si>
    <t>姜智丽</t>
  </si>
  <si>
    <t>00196</t>
  </si>
  <si>
    <t>108137341723</t>
  </si>
  <si>
    <t>孙鸿</t>
  </si>
  <si>
    <t>00197</t>
  </si>
  <si>
    <t>108137351729</t>
  </si>
  <si>
    <t>张适</t>
  </si>
  <si>
    <t>00198</t>
  </si>
  <si>
    <t>108141014123</t>
  </si>
  <si>
    <t>薛羽</t>
  </si>
  <si>
    <t>00199</t>
  </si>
  <si>
    <t>108141019326</t>
  </si>
  <si>
    <t>张建泽</t>
  </si>
  <si>
    <t>00200</t>
  </si>
  <si>
    <t>108141022610</t>
  </si>
  <si>
    <t>郭宝忠</t>
  </si>
  <si>
    <t>00201</t>
  </si>
  <si>
    <t>108141142603</t>
  </si>
  <si>
    <t>陈文</t>
  </si>
  <si>
    <t>00202</t>
  </si>
  <si>
    <t>108141210817</t>
  </si>
  <si>
    <t>陈越宇</t>
  </si>
  <si>
    <t>00203</t>
  </si>
  <si>
    <t>108141212219</t>
  </si>
  <si>
    <t>赵树飞</t>
  </si>
  <si>
    <t>00204</t>
  </si>
  <si>
    <t>108144022721</t>
  </si>
  <si>
    <t>姜未柯</t>
  </si>
  <si>
    <t>00205</t>
  </si>
  <si>
    <t>108144022808</t>
  </si>
  <si>
    <t>崔学惠</t>
  </si>
  <si>
    <t>00206</t>
  </si>
  <si>
    <t>108144022819</t>
  </si>
  <si>
    <t>何瑶伟</t>
  </si>
  <si>
    <t>00207</t>
  </si>
  <si>
    <t>108144023022</t>
  </si>
  <si>
    <t>王静锋</t>
  </si>
  <si>
    <t>00208</t>
  </si>
  <si>
    <t>108144023026</t>
  </si>
  <si>
    <t>高正</t>
  </si>
  <si>
    <t>00209</t>
  </si>
  <si>
    <t>108144023030</t>
  </si>
  <si>
    <t>高栋文</t>
  </si>
  <si>
    <t>00210</t>
  </si>
  <si>
    <t>108144023116</t>
  </si>
  <si>
    <t>华康</t>
  </si>
  <si>
    <t>00211</t>
  </si>
  <si>
    <t>108144023206</t>
  </si>
  <si>
    <t>谭晶</t>
  </si>
  <si>
    <t>0401219002</t>
  </si>
  <si>
    <t>00212</t>
  </si>
  <si>
    <t>108146012003</t>
  </si>
  <si>
    <t>李嘉丽</t>
  </si>
  <si>
    <t>00213</t>
  </si>
  <si>
    <t>108150023004</t>
  </si>
  <si>
    <t>贺超</t>
  </si>
  <si>
    <t>0401223001</t>
  </si>
  <si>
    <t>00214</t>
  </si>
  <si>
    <t>108151011309</t>
  </si>
  <si>
    <t>刘瑞涛</t>
  </si>
  <si>
    <t>00215</t>
  </si>
  <si>
    <t>108151012422</t>
  </si>
  <si>
    <t>王自豪</t>
  </si>
  <si>
    <t>00216</t>
  </si>
  <si>
    <t>108151012524</t>
  </si>
  <si>
    <t>叶文云</t>
  </si>
  <si>
    <t>00217</t>
  </si>
  <si>
    <t>108151012930</t>
  </si>
  <si>
    <t>黄鑫碧</t>
  </si>
  <si>
    <t>00218</t>
  </si>
  <si>
    <t>108151013602</t>
  </si>
  <si>
    <t>杨茜</t>
  </si>
  <si>
    <t>00219</t>
  </si>
  <si>
    <t>108151013808</t>
  </si>
  <si>
    <t>钱楠</t>
  </si>
  <si>
    <t>00220</t>
  </si>
  <si>
    <t>108151014209</t>
  </si>
  <si>
    <t>郭莎</t>
  </si>
  <si>
    <t>00221</t>
  </si>
  <si>
    <t>108151014403</t>
  </si>
  <si>
    <t>刘诚林</t>
  </si>
  <si>
    <t>00222</t>
  </si>
  <si>
    <t>108151020201</t>
  </si>
  <si>
    <t>朱元璋</t>
  </si>
  <si>
    <t>00223</t>
  </si>
  <si>
    <t>108151022229</t>
  </si>
  <si>
    <t>孙刚峰</t>
  </si>
  <si>
    <t>00224</t>
  </si>
  <si>
    <t>108151022606</t>
  </si>
  <si>
    <t>达耀岐</t>
  </si>
  <si>
    <t>00225</t>
  </si>
  <si>
    <t>108170071229</t>
  </si>
  <si>
    <t>蒋文奇</t>
  </si>
  <si>
    <t>00226</t>
  </si>
  <si>
    <t>108170071309</t>
  </si>
  <si>
    <t>崔韵</t>
  </si>
  <si>
    <t>00227</t>
  </si>
  <si>
    <t>108170090104</t>
  </si>
  <si>
    <t>李云麟</t>
  </si>
  <si>
    <t>00228</t>
  </si>
  <si>
    <t>108170110720</t>
  </si>
  <si>
    <t>颜瀛</t>
  </si>
  <si>
    <t>00229</t>
  </si>
  <si>
    <t>108170130222</t>
  </si>
  <si>
    <t>王乔飞</t>
  </si>
  <si>
    <t>00230</t>
  </si>
  <si>
    <t>110111050919</t>
  </si>
  <si>
    <t>朱瑞鹏</t>
  </si>
  <si>
    <t>公安部</t>
  </si>
  <si>
    <t>指挥中心主任科员以下</t>
  </si>
  <si>
    <t>00231</t>
  </si>
  <si>
    <t>110111051615</t>
  </si>
  <si>
    <t>黄钰</t>
  </si>
  <si>
    <t>0801014005</t>
  </si>
  <si>
    <t>毒品分析室主任科员及以下</t>
  </si>
  <si>
    <t>00232</t>
  </si>
  <si>
    <t>110111470827</t>
  </si>
  <si>
    <t>伞新</t>
  </si>
  <si>
    <t>0801011001</t>
  </si>
  <si>
    <t>网络和信息安全处主任科员以下</t>
  </si>
  <si>
    <t>00233</t>
  </si>
  <si>
    <t>110111471320</t>
  </si>
  <si>
    <t>聂瑞智</t>
  </si>
  <si>
    <t>机关直属单位纪检监察室主任科员以下</t>
  </si>
  <si>
    <t>00234</t>
  </si>
  <si>
    <t>110111471507</t>
  </si>
  <si>
    <t>迟风</t>
  </si>
  <si>
    <t>0801015006</t>
  </si>
  <si>
    <t>法医物证技术处副主任科员</t>
  </si>
  <si>
    <t>00235</t>
  </si>
  <si>
    <t>110111480118</t>
  </si>
  <si>
    <t>应凌岐</t>
  </si>
  <si>
    <t>0401007004</t>
  </si>
  <si>
    <t>00236</t>
  </si>
  <si>
    <t>110111481023</t>
  </si>
  <si>
    <t>马伟飞</t>
  </si>
  <si>
    <t>0801012001</t>
  </si>
  <si>
    <t>网络技术研究室主任科员及以下</t>
  </si>
  <si>
    <t>00237</t>
  </si>
  <si>
    <t>110111490223</t>
  </si>
  <si>
    <t>谢钧</t>
  </si>
  <si>
    <t>00238</t>
  </si>
  <si>
    <t>110111491026</t>
  </si>
  <si>
    <t>马潞安</t>
  </si>
  <si>
    <t>0801016002</t>
  </si>
  <si>
    <t>情报处主任科员以下</t>
  </si>
  <si>
    <t>00239</t>
  </si>
  <si>
    <t>110111494023</t>
  </si>
  <si>
    <t>张小</t>
  </si>
  <si>
    <t>00240</t>
  </si>
  <si>
    <t>110111494301</t>
  </si>
  <si>
    <t>尹良</t>
  </si>
  <si>
    <t>0801010002</t>
  </si>
  <si>
    <t>档案馆科员</t>
  </si>
  <si>
    <t>00241</t>
  </si>
  <si>
    <t>110111494329</t>
  </si>
  <si>
    <t>陈浩</t>
  </si>
  <si>
    <t>00242</t>
  </si>
  <si>
    <t>110111511523</t>
  </si>
  <si>
    <t>丁田</t>
  </si>
  <si>
    <t>0401002004</t>
  </si>
  <si>
    <t>统计处主任科员以下</t>
  </si>
  <si>
    <t>00243</t>
  </si>
  <si>
    <t>110111520630</t>
  </si>
  <si>
    <t>胡颖</t>
  </si>
  <si>
    <t>0401002003</t>
  </si>
  <si>
    <t>网络管理处主任科员以下</t>
  </si>
  <si>
    <t>00244</t>
  </si>
  <si>
    <t>110111521125</t>
  </si>
  <si>
    <t>陈晓</t>
  </si>
  <si>
    <t>0801015018</t>
  </si>
  <si>
    <t>情报信息技术处主任科员</t>
  </si>
  <si>
    <t>00245</t>
  </si>
  <si>
    <t>110111531421</t>
  </si>
  <si>
    <t>杨静源</t>
  </si>
  <si>
    <t>0401006002</t>
  </si>
  <si>
    <t>装备二处主任科员及以下</t>
  </si>
  <si>
    <t>00246</t>
  </si>
  <si>
    <t>110111541310</t>
  </si>
  <si>
    <t>孙虹伟</t>
  </si>
  <si>
    <t>00247</t>
  </si>
  <si>
    <t>110111573319</t>
  </si>
  <si>
    <t>瞿振雯</t>
  </si>
  <si>
    <t>0801016001</t>
  </si>
  <si>
    <t>办公室主任科员以下</t>
  </si>
  <si>
    <t>00248</t>
  </si>
  <si>
    <t>110111581922</t>
  </si>
  <si>
    <t>朱泽宇</t>
  </si>
  <si>
    <t>00249</t>
  </si>
  <si>
    <t>110111640829</t>
  </si>
  <si>
    <t>曹哲瀚</t>
  </si>
  <si>
    <t>0801012002</t>
  </si>
  <si>
    <t>00250</t>
  </si>
  <si>
    <t>110111641512</t>
  </si>
  <si>
    <t>华晨</t>
  </si>
  <si>
    <t>00251</t>
  </si>
  <si>
    <t>110111661828</t>
  </si>
  <si>
    <t>汤悦</t>
  </si>
  <si>
    <t>00252</t>
  </si>
  <si>
    <t>110111670119</t>
  </si>
  <si>
    <t>薛梦</t>
  </si>
  <si>
    <t>0801012004</t>
  </si>
  <si>
    <t>00253</t>
  </si>
  <si>
    <t>110111670230</t>
  </si>
  <si>
    <t>郑龙贝</t>
  </si>
  <si>
    <t>0801010001</t>
  </si>
  <si>
    <t>00254</t>
  </si>
  <si>
    <t>110111670918</t>
  </si>
  <si>
    <t>李红</t>
  </si>
  <si>
    <t>00255</t>
  </si>
  <si>
    <t>110111702506</t>
  </si>
  <si>
    <t>李媛</t>
  </si>
  <si>
    <t>00256</t>
  </si>
  <si>
    <t>110111740128</t>
  </si>
  <si>
    <t>方笑</t>
  </si>
  <si>
    <t>0801015007</t>
  </si>
  <si>
    <t>法医遗传技术处副主任科员</t>
  </si>
  <si>
    <t>00257</t>
  </si>
  <si>
    <t>110111740913</t>
  </si>
  <si>
    <t>薛小</t>
  </si>
  <si>
    <t>00258</t>
  </si>
  <si>
    <t>110111741205</t>
  </si>
  <si>
    <t>冯东</t>
  </si>
  <si>
    <t>执法监督处主任科员以下</t>
  </si>
  <si>
    <t>00259</t>
  </si>
  <si>
    <t>110111790903</t>
  </si>
  <si>
    <t>黄操</t>
  </si>
  <si>
    <t>0801012003</t>
  </si>
  <si>
    <t>00260</t>
  </si>
  <si>
    <t>110111791825</t>
  </si>
  <si>
    <t>徐诗霞</t>
  </si>
  <si>
    <t>00261</t>
  </si>
  <si>
    <t>110111810915</t>
  </si>
  <si>
    <t>刘真玉</t>
  </si>
  <si>
    <t>办公室科员</t>
  </si>
  <si>
    <t>00262</t>
  </si>
  <si>
    <t>110111811125</t>
  </si>
  <si>
    <t>尹楷静</t>
  </si>
  <si>
    <t>0801011003</t>
  </si>
  <si>
    <t>无线通信管理处主任科员以下</t>
  </si>
  <si>
    <t>00263</t>
  </si>
  <si>
    <t>110111811230</t>
  </si>
  <si>
    <t>00264</t>
  </si>
  <si>
    <t>110111811410</t>
  </si>
  <si>
    <t>张建彦</t>
  </si>
  <si>
    <t>00265</t>
  </si>
  <si>
    <t>110111820515</t>
  </si>
  <si>
    <t>周森莹</t>
  </si>
  <si>
    <t>00266</t>
  </si>
  <si>
    <t>110111841801</t>
  </si>
  <si>
    <t>刘贤昕</t>
  </si>
  <si>
    <t>0801015013</t>
  </si>
  <si>
    <t>电子物证检验技术处主任科员</t>
  </si>
  <si>
    <t>00267</t>
  </si>
  <si>
    <t>110111841908</t>
  </si>
  <si>
    <t>曹羽</t>
  </si>
  <si>
    <t>00268</t>
  </si>
  <si>
    <t>110111850526</t>
  </si>
  <si>
    <t>董承</t>
  </si>
  <si>
    <t>0801012005</t>
  </si>
  <si>
    <t>00269</t>
  </si>
  <si>
    <t>110111851824</t>
  </si>
  <si>
    <t>徐理</t>
  </si>
  <si>
    <t>00270</t>
  </si>
  <si>
    <t>110111860502</t>
  </si>
  <si>
    <t>谢东</t>
  </si>
  <si>
    <t>00271</t>
  </si>
  <si>
    <t>110111880403</t>
  </si>
  <si>
    <t>罗博锋</t>
  </si>
  <si>
    <t>0801015002</t>
  </si>
  <si>
    <t>规划指导处副主任科员</t>
  </si>
  <si>
    <t>00272</t>
  </si>
  <si>
    <t>110111881708</t>
  </si>
  <si>
    <t>曾欣</t>
  </si>
  <si>
    <t>0401003002</t>
  </si>
  <si>
    <t>爆炸物品安全监管处主任科员及以下</t>
  </si>
  <si>
    <t>00273</t>
  </si>
  <si>
    <t>110111921420</t>
  </si>
  <si>
    <t>胡珲平</t>
  </si>
  <si>
    <t>00274</t>
  </si>
  <si>
    <t>110111942912</t>
  </si>
  <si>
    <t>徐薇</t>
  </si>
  <si>
    <t>00275</t>
  </si>
  <si>
    <t>110111971008</t>
  </si>
  <si>
    <t>赵坤湛</t>
  </si>
  <si>
    <t>00276</t>
  </si>
  <si>
    <t>110112030609</t>
  </si>
  <si>
    <t>孟婷</t>
  </si>
  <si>
    <t>0401007002</t>
  </si>
  <si>
    <t>毒品新型犯罪侦查处主任科员及以下</t>
  </si>
  <si>
    <t>00277</t>
  </si>
  <si>
    <t>110132012103</t>
  </si>
  <si>
    <t>石丽</t>
  </si>
  <si>
    <t>00278</t>
  </si>
  <si>
    <t>110132034307</t>
  </si>
  <si>
    <t>姜萌鹏</t>
  </si>
  <si>
    <t>00279</t>
  </si>
  <si>
    <t>110132035224</t>
  </si>
  <si>
    <t>陈卓</t>
  </si>
  <si>
    <t>00280</t>
  </si>
  <si>
    <t>110132036423</t>
  </si>
  <si>
    <t>程晓</t>
  </si>
  <si>
    <t>综合指导处主任科员及以下</t>
  </si>
  <si>
    <t>00281</t>
  </si>
  <si>
    <t>110132037520</t>
  </si>
  <si>
    <t>刘娜君</t>
  </si>
  <si>
    <t>0801015004</t>
  </si>
  <si>
    <t>标准规范处副主任科员</t>
  </si>
  <si>
    <t>00282</t>
  </si>
  <si>
    <t>110132041613</t>
  </si>
  <si>
    <t>郑翠晨</t>
  </si>
  <si>
    <t>00283</t>
  </si>
  <si>
    <t>110132042510</t>
  </si>
  <si>
    <t>徐永</t>
  </si>
  <si>
    <t>00284</t>
  </si>
  <si>
    <t>110132042922</t>
  </si>
  <si>
    <t>杨蕾</t>
  </si>
  <si>
    <t>00285</t>
  </si>
  <si>
    <t>110132043902</t>
  </si>
  <si>
    <t>陈国</t>
  </si>
  <si>
    <t>00286</t>
  </si>
  <si>
    <t>110132044316</t>
  </si>
  <si>
    <t>陈梦波</t>
  </si>
  <si>
    <t>0801015015</t>
  </si>
  <si>
    <t>法庭科学应用技术研究中心副主任科员</t>
  </si>
  <si>
    <t>00287</t>
  </si>
  <si>
    <t>110132044625</t>
  </si>
  <si>
    <t>范锐馨</t>
  </si>
  <si>
    <t>00288</t>
  </si>
  <si>
    <t>110132220130</t>
  </si>
  <si>
    <t>彭晓</t>
  </si>
  <si>
    <t>交通安全宣传教育处主任科员以下</t>
  </si>
  <si>
    <t>00289</t>
  </si>
  <si>
    <t>110132221214</t>
  </si>
  <si>
    <t>甄怀琨</t>
  </si>
  <si>
    <t>00290</t>
  </si>
  <si>
    <t>110132221405</t>
  </si>
  <si>
    <t>史庆英</t>
  </si>
  <si>
    <t>00291</t>
  </si>
  <si>
    <t>110132231712</t>
  </si>
  <si>
    <t>简羽</t>
  </si>
  <si>
    <t>0801014003</t>
  </si>
  <si>
    <t>情报三室主任科员及以下</t>
  </si>
  <si>
    <t>00292</t>
  </si>
  <si>
    <t>110137641115</t>
  </si>
  <si>
    <t>王秋凡</t>
  </si>
  <si>
    <t>0801015003</t>
  </si>
  <si>
    <t>人才交流处科员</t>
  </si>
  <si>
    <t>00293</t>
  </si>
  <si>
    <t>110137721025</t>
  </si>
  <si>
    <t>宋明庚</t>
  </si>
  <si>
    <t>00294</t>
  </si>
  <si>
    <t>110137723212</t>
  </si>
  <si>
    <t>李明</t>
  </si>
  <si>
    <t>00295</t>
  </si>
  <si>
    <t>110137723217</t>
  </si>
  <si>
    <t>韩峰</t>
  </si>
  <si>
    <t>0801015010</t>
  </si>
  <si>
    <t>视频侦查技术处副主任科员</t>
  </si>
  <si>
    <t>00296</t>
  </si>
  <si>
    <t>110137732728</t>
  </si>
  <si>
    <t>王珊</t>
  </si>
  <si>
    <t>00297</t>
  </si>
  <si>
    <t>110141011624</t>
  </si>
  <si>
    <t>姚歌杨</t>
  </si>
  <si>
    <t>计划处主任科员及以下</t>
  </si>
  <si>
    <t>00298</t>
  </si>
  <si>
    <t>110141012401</t>
  </si>
  <si>
    <t>马彦一</t>
  </si>
  <si>
    <t>0801014004</t>
  </si>
  <si>
    <t>培训部主任科员及以下</t>
  </si>
  <si>
    <t>00299</t>
  </si>
  <si>
    <t>110141013417</t>
  </si>
  <si>
    <t>张乐峰</t>
  </si>
  <si>
    <t>00300</t>
  </si>
  <si>
    <t>110141014007</t>
  </si>
  <si>
    <t>金闻</t>
  </si>
  <si>
    <t>00301</t>
  </si>
  <si>
    <t>110141015909</t>
  </si>
  <si>
    <t>曹冰君</t>
  </si>
  <si>
    <t>00302</t>
  </si>
  <si>
    <t>110141021326</t>
  </si>
  <si>
    <t>李兴</t>
  </si>
  <si>
    <t>00303</t>
  </si>
  <si>
    <t>110141210306</t>
  </si>
  <si>
    <t>孔明松</t>
  </si>
  <si>
    <t>00304</t>
  </si>
  <si>
    <t>110141240606</t>
  </si>
  <si>
    <t>宁倩</t>
  </si>
  <si>
    <t>0801014007</t>
  </si>
  <si>
    <t>00305</t>
  </si>
  <si>
    <t>110141242616</t>
  </si>
  <si>
    <t>张佳雯</t>
  </si>
  <si>
    <t>00306</t>
  </si>
  <si>
    <t>110142091505</t>
  </si>
  <si>
    <t>刘鹏</t>
  </si>
  <si>
    <t>0801015005</t>
  </si>
  <si>
    <t>00307</t>
  </si>
  <si>
    <t>110142091718</t>
  </si>
  <si>
    <t>赵展</t>
  </si>
  <si>
    <t>00308</t>
  </si>
  <si>
    <t>110142093628</t>
  </si>
  <si>
    <t>张晓</t>
  </si>
  <si>
    <t>00309</t>
  </si>
  <si>
    <t>110142094229</t>
  </si>
  <si>
    <t>陈铭昭</t>
  </si>
  <si>
    <t>00310</t>
  </si>
  <si>
    <t>110142101116</t>
  </si>
  <si>
    <t>许彬斯</t>
  </si>
  <si>
    <t>00311</t>
  </si>
  <si>
    <t>110142101921</t>
  </si>
  <si>
    <t>00312</t>
  </si>
  <si>
    <t>110142111209</t>
  </si>
  <si>
    <t>0801015016</t>
  </si>
  <si>
    <t>法庭科学应用技术研究中心科员</t>
  </si>
  <si>
    <t>00313</t>
  </si>
  <si>
    <t>110142115001</t>
  </si>
  <si>
    <t>刘云炜</t>
  </si>
  <si>
    <t>00314</t>
  </si>
  <si>
    <t>110143060315</t>
  </si>
  <si>
    <t>许雯宇</t>
  </si>
  <si>
    <t>00315</t>
  </si>
  <si>
    <t>110143061027</t>
  </si>
  <si>
    <t>杨加涵</t>
  </si>
  <si>
    <t>00316</t>
  </si>
  <si>
    <t>110144023526</t>
  </si>
  <si>
    <t>李连攀</t>
  </si>
  <si>
    <t>0401007003</t>
  </si>
  <si>
    <t>00317</t>
  </si>
  <si>
    <t>110144023606</t>
  </si>
  <si>
    <t>丛丽杰</t>
  </si>
  <si>
    <t>00318</t>
  </si>
  <si>
    <t>110144023610</t>
  </si>
  <si>
    <t>宋雅茹</t>
  </si>
  <si>
    <t>0801011002</t>
  </si>
  <si>
    <t>安全技术防范工作指导处主任科员以下</t>
  </si>
  <si>
    <t>00319</t>
  </si>
  <si>
    <t>110144023625</t>
  </si>
  <si>
    <t>王怡阳</t>
  </si>
  <si>
    <t>00320</t>
  </si>
  <si>
    <t>110144023704</t>
  </si>
  <si>
    <t>孙瑕</t>
  </si>
  <si>
    <t>00321</t>
  </si>
  <si>
    <t>110144023710</t>
  </si>
  <si>
    <t>陈金</t>
  </si>
  <si>
    <t>00322</t>
  </si>
  <si>
    <t>110144023711</t>
  </si>
  <si>
    <t>董雨影</t>
  </si>
  <si>
    <t>00323</t>
  </si>
  <si>
    <t>110145501427</t>
  </si>
  <si>
    <t>倪萍骁</t>
  </si>
  <si>
    <t>00324</t>
  </si>
  <si>
    <t>110150022111</t>
  </si>
  <si>
    <t>郭宁</t>
  </si>
  <si>
    <t>00325</t>
  </si>
  <si>
    <t>110150023316</t>
  </si>
  <si>
    <t>车一</t>
  </si>
  <si>
    <t>00326</t>
  </si>
  <si>
    <t>110150023901</t>
  </si>
  <si>
    <t>游晓</t>
  </si>
  <si>
    <t>00327</t>
  </si>
  <si>
    <t>110151011627</t>
  </si>
  <si>
    <t>高士伟</t>
  </si>
  <si>
    <t>00328</t>
  </si>
  <si>
    <t>110151012402</t>
  </si>
  <si>
    <t>吴江雨</t>
  </si>
  <si>
    <t>00329</t>
  </si>
  <si>
    <t>110151022120</t>
  </si>
  <si>
    <t>杨宁</t>
  </si>
  <si>
    <t>枪支警械管理处主任科员及以下</t>
  </si>
  <si>
    <t>00330</t>
  </si>
  <si>
    <t>110151022228</t>
  </si>
  <si>
    <t>赵千阳</t>
  </si>
  <si>
    <t>00331</t>
  </si>
  <si>
    <t>110152131216</t>
  </si>
  <si>
    <t>王会然</t>
  </si>
  <si>
    <t>00332</t>
  </si>
  <si>
    <t>110153193120</t>
  </si>
  <si>
    <t>佟雯志</t>
  </si>
  <si>
    <t>00333</t>
  </si>
  <si>
    <t>110153194824</t>
  </si>
  <si>
    <t>宋冰夕</t>
  </si>
  <si>
    <t>00334</t>
  </si>
  <si>
    <t>110170090129</t>
  </si>
  <si>
    <t>王健宁</t>
  </si>
  <si>
    <t>00335</t>
  </si>
  <si>
    <t>110170090202</t>
  </si>
  <si>
    <t>陆艳亮</t>
  </si>
  <si>
    <t>00336</t>
  </si>
  <si>
    <t>110211321002</t>
  </si>
  <si>
    <t>胡春榕</t>
  </si>
  <si>
    <t>0601009002</t>
  </si>
  <si>
    <t>监管处主任科员以下</t>
  </si>
  <si>
    <t>00337</t>
  </si>
  <si>
    <t>110211430917</t>
  </si>
  <si>
    <t>徐瑞静</t>
  </si>
  <si>
    <t>00338</t>
  </si>
  <si>
    <t>110212152322</t>
  </si>
  <si>
    <t>张相</t>
  </si>
  <si>
    <t>00339</t>
  </si>
  <si>
    <t>110212360718</t>
  </si>
  <si>
    <t>张祎</t>
  </si>
  <si>
    <t>0601009001</t>
  </si>
  <si>
    <t>00340</t>
  </si>
  <si>
    <t>110213102516</t>
  </si>
  <si>
    <t>金栩丹</t>
  </si>
  <si>
    <t>00341</t>
  </si>
  <si>
    <t>110213162408</t>
  </si>
  <si>
    <t>钱鹏夫</t>
  </si>
  <si>
    <t>00342</t>
  </si>
  <si>
    <t>110221501015</t>
  </si>
  <si>
    <t>周祖</t>
  </si>
  <si>
    <t>00343</t>
  </si>
  <si>
    <t>110231141309</t>
  </si>
  <si>
    <t>马小杰</t>
  </si>
  <si>
    <t>0601009003</t>
  </si>
  <si>
    <t>行政处主任科员以下</t>
  </si>
  <si>
    <t>00344</t>
  </si>
  <si>
    <t>110232054311</t>
  </si>
  <si>
    <t>宁中海</t>
  </si>
  <si>
    <t>00345</t>
  </si>
  <si>
    <t>110232065608</t>
  </si>
  <si>
    <t>郝文</t>
  </si>
  <si>
    <t>00346</t>
  </si>
  <si>
    <t>110232116907</t>
  </si>
  <si>
    <t>董鑫光</t>
  </si>
  <si>
    <t>00347</t>
  </si>
  <si>
    <t>110232346915</t>
  </si>
  <si>
    <t>邓光</t>
  </si>
  <si>
    <t>00348</t>
  </si>
  <si>
    <t>110234152023</t>
  </si>
  <si>
    <t>杨凯</t>
  </si>
  <si>
    <t>00349</t>
  </si>
  <si>
    <t>110236231213</t>
  </si>
  <si>
    <t>韩丰霖</t>
  </si>
  <si>
    <t>00350</t>
  </si>
  <si>
    <t>110237171210</t>
  </si>
  <si>
    <t>冯达楠</t>
  </si>
  <si>
    <t>00351</t>
  </si>
  <si>
    <t>110241195116</t>
  </si>
  <si>
    <t>王新凯</t>
  </si>
  <si>
    <t>00352</t>
  </si>
  <si>
    <t>110250140403</t>
  </si>
  <si>
    <t>李炜洁</t>
  </si>
  <si>
    <t>00353</t>
  </si>
  <si>
    <t>110250162906</t>
  </si>
  <si>
    <t>侯爱琪</t>
  </si>
  <si>
    <t>00354</t>
  </si>
  <si>
    <t>110263011819</t>
  </si>
  <si>
    <t>时圆瑞</t>
  </si>
  <si>
    <t>00355</t>
  </si>
  <si>
    <t>110270081714</t>
  </si>
  <si>
    <t>郑琦</t>
  </si>
  <si>
    <t>00356</t>
  </si>
  <si>
    <t>104111050729</t>
  </si>
  <si>
    <t>王朝坤</t>
  </si>
  <si>
    <t>国家发展和改革委员会</t>
  </si>
  <si>
    <t>00357</t>
  </si>
  <si>
    <t>104111051014</t>
  </si>
  <si>
    <t>刘嘉</t>
  </si>
  <si>
    <t>0401020001</t>
  </si>
  <si>
    <t>00358</t>
  </si>
  <si>
    <t>104111051617</t>
  </si>
  <si>
    <t>贺文玥</t>
  </si>
  <si>
    <t>00359</t>
  </si>
  <si>
    <t>104111051724</t>
  </si>
  <si>
    <t>李咚</t>
  </si>
  <si>
    <t>0401014001</t>
  </si>
  <si>
    <t>00360</t>
  </si>
  <si>
    <t>104111060117</t>
  </si>
  <si>
    <t>牛鹤文</t>
  </si>
  <si>
    <t>00361</t>
  </si>
  <si>
    <t>104111060805</t>
  </si>
  <si>
    <t>丁鸫</t>
  </si>
  <si>
    <t>主体功能区和地方规划处主任科员及以下</t>
  </si>
  <si>
    <t>00362</t>
  </si>
  <si>
    <t>104111060814</t>
  </si>
  <si>
    <t>卢薇</t>
  </si>
  <si>
    <t>00363</t>
  </si>
  <si>
    <t>104111060930</t>
  </si>
  <si>
    <t>张汐男</t>
  </si>
  <si>
    <t>00364</t>
  </si>
  <si>
    <t>104111061112</t>
  </si>
  <si>
    <t>谭彩灿</t>
  </si>
  <si>
    <t>00365</t>
  </si>
  <si>
    <t>104111090418</t>
  </si>
  <si>
    <t>高磊</t>
  </si>
  <si>
    <t>0401022001</t>
  </si>
  <si>
    <t>00366</t>
  </si>
  <si>
    <t>104111091201</t>
  </si>
  <si>
    <t>赵化平</t>
  </si>
  <si>
    <t>0401021001</t>
  </si>
  <si>
    <t>反价格垄断调查一处主任科员及以下</t>
  </si>
  <si>
    <t>00367</t>
  </si>
  <si>
    <t>104111091321</t>
  </si>
  <si>
    <t>李晗琪</t>
  </si>
  <si>
    <t>00368</t>
  </si>
  <si>
    <t>104111091913</t>
  </si>
  <si>
    <t>吴志妍</t>
  </si>
  <si>
    <t>00369</t>
  </si>
  <si>
    <t>104111140402</t>
  </si>
  <si>
    <t>郭舒</t>
  </si>
  <si>
    <t>0401024001</t>
  </si>
  <si>
    <t>稽察处主任科员及以下</t>
  </si>
  <si>
    <t>00370</t>
  </si>
  <si>
    <t>104111140504</t>
  </si>
  <si>
    <t>尹琰慧</t>
  </si>
  <si>
    <t>00371</t>
  </si>
  <si>
    <t>104111140814</t>
  </si>
  <si>
    <t>徐嘉舒</t>
  </si>
  <si>
    <t>0401018002</t>
  </si>
  <si>
    <t>流通发展处主任科员及以下</t>
  </si>
  <si>
    <t>00372</t>
  </si>
  <si>
    <t>104111140821</t>
  </si>
  <si>
    <t>薛哲</t>
  </si>
  <si>
    <t>制度法规处主任科员及以下</t>
  </si>
  <si>
    <t>00373</t>
  </si>
  <si>
    <t>104111141127</t>
  </si>
  <si>
    <t>潘鹏璇</t>
  </si>
  <si>
    <t>0401015001</t>
  </si>
  <si>
    <t>00374</t>
  </si>
  <si>
    <t>104111141130</t>
  </si>
  <si>
    <t>孙小小</t>
  </si>
  <si>
    <t>0401018001</t>
  </si>
  <si>
    <t>商品平衡一处主任科员及以下</t>
  </si>
  <si>
    <t>00375</t>
  </si>
  <si>
    <t>104111141228</t>
  </si>
  <si>
    <t>李凯昱</t>
  </si>
  <si>
    <t>00376</t>
  </si>
  <si>
    <t>104111141502</t>
  </si>
  <si>
    <t>王卓</t>
  </si>
  <si>
    <t>00377</t>
  </si>
  <si>
    <t>104111141526</t>
  </si>
  <si>
    <t>左明</t>
  </si>
  <si>
    <t>00378</t>
  </si>
  <si>
    <t>104111150112</t>
  </si>
  <si>
    <t>李蕾</t>
  </si>
  <si>
    <t>00379</t>
  </si>
  <si>
    <t>104111160728</t>
  </si>
  <si>
    <t>郑志</t>
  </si>
  <si>
    <t>00380</t>
  </si>
  <si>
    <t>104111161210</t>
  </si>
  <si>
    <t>徐紫玲</t>
  </si>
  <si>
    <t>00381</t>
  </si>
  <si>
    <t>104111201403</t>
  </si>
  <si>
    <t>陈明禹</t>
  </si>
  <si>
    <t>00382</t>
  </si>
  <si>
    <t>104111220120</t>
  </si>
  <si>
    <t>吴莎帆</t>
  </si>
  <si>
    <t>0401023001</t>
  </si>
  <si>
    <t>00383</t>
  </si>
  <si>
    <t>104111221025</t>
  </si>
  <si>
    <t>齐昴跻</t>
  </si>
  <si>
    <t>0401020003</t>
  </si>
  <si>
    <t>成本调查和监审处主任科员及以下</t>
  </si>
  <si>
    <t>00384</t>
  </si>
  <si>
    <t>104111270502</t>
  </si>
  <si>
    <t>古若般</t>
  </si>
  <si>
    <t>0401019001</t>
  </si>
  <si>
    <t>00385</t>
  </si>
  <si>
    <t>104111381505</t>
  </si>
  <si>
    <t>缪汉荟</t>
  </si>
  <si>
    <t>00386</t>
  </si>
  <si>
    <t>104111381626</t>
  </si>
  <si>
    <t>刘银超</t>
  </si>
  <si>
    <t>水利处主任科员及以下</t>
  </si>
  <si>
    <t>00387</t>
  </si>
  <si>
    <t>104111390325</t>
  </si>
  <si>
    <t>赵丽原</t>
  </si>
  <si>
    <t>00388</t>
  </si>
  <si>
    <t>104111390402</t>
  </si>
  <si>
    <t>刘玉庆</t>
  </si>
  <si>
    <t>0401024004</t>
  </si>
  <si>
    <t>监测处主任科员及以下</t>
  </si>
  <si>
    <t>00389</t>
  </si>
  <si>
    <t>104111390907</t>
  </si>
  <si>
    <t>周文滨</t>
  </si>
  <si>
    <t>0401024003</t>
  </si>
  <si>
    <t>管理处主任科员及以下</t>
  </si>
  <si>
    <t>00390</t>
  </si>
  <si>
    <t>104111391126</t>
  </si>
  <si>
    <t>王汝超</t>
  </si>
  <si>
    <t>00391</t>
  </si>
  <si>
    <t>104111391323</t>
  </si>
  <si>
    <t>杨芮凯</t>
  </si>
  <si>
    <t>0401024002</t>
  </si>
  <si>
    <t>00392</t>
  </si>
  <si>
    <t>104111391403</t>
  </si>
  <si>
    <t>任清</t>
  </si>
  <si>
    <t>00393</t>
  </si>
  <si>
    <t>104111400201</t>
  </si>
  <si>
    <t>叶昊</t>
  </si>
  <si>
    <t>00394</t>
  </si>
  <si>
    <t>104111400519</t>
  </si>
  <si>
    <t>关明梅</t>
  </si>
  <si>
    <t>00395</t>
  </si>
  <si>
    <t>104111401525</t>
  </si>
  <si>
    <t>辛晶</t>
  </si>
  <si>
    <t>0401009002</t>
  </si>
  <si>
    <t>经济发展处主任科员及以下</t>
  </si>
  <si>
    <t>00396</t>
  </si>
  <si>
    <t>104111410510</t>
  </si>
  <si>
    <t>车源蒙</t>
  </si>
  <si>
    <t>00397</t>
  </si>
  <si>
    <t>104111411301</t>
  </si>
  <si>
    <t>李永</t>
  </si>
  <si>
    <t>00398</t>
  </si>
  <si>
    <t>104111411511</t>
  </si>
  <si>
    <t>陈江</t>
  </si>
  <si>
    <t>00399</t>
  </si>
  <si>
    <t>104111420520</t>
  </si>
  <si>
    <t>朱盛轩</t>
  </si>
  <si>
    <t>00400</t>
  </si>
  <si>
    <t>104111420619</t>
  </si>
  <si>
    <t>袁淑</t>
  </si>
  <si>
    <t>0401015002</t>
  </si>
  <si>
    <t>节水处主任科员及以下</t>
  </si>
  <si>
    <t>00401</t>
  </si>
  <si>
    <t>104111421316</t>
  </si>
  <si>
    <t>00402</t>
  </si>
  <si>
    <t>104111440223</t>
  </si>
  <si>
    <t>于振洋</t>
  </si>
  <si>
    <t>0401020002</t>
  </si>
  <si>
    <t>00403</t>
  </si>
  <si>
    <t>104111440615</t>
  </si>
  <si>
    <t>孙慧</t>
  </si>
  <si>
    <t>0401016001</t>
  </si>
  <si>
    <t>国际政策与谈判处主任科员及以下</t>
  </si>
  <si>
    <t>00404</t>
  </si>
  <si>
    <t>104111450110</t>
  </si>
  <si>
    <t>朱纬波</t>
  </si>
  <si>
    <t>00405</t>
  </si>
  <si>
    <t>104111480516</t>
  </si>
  <si>
    <t>张立</t>
  </si>
  <si>
    <t>00406</t>
  </si>
  <si>
    <t>104111480804</t>
  </si>
  <si>
    <t>刘鑫</t>
  </si>
  <si>
    <t>00407</t>
  </si>
  <si>
    <t>104111480810</t>
  </si>
  <si>
    <t>赵钰</t>
  </si>
  <si>
    <t>00408</t>
  </si>
  <si>
    <t>104111481025</t>
  </si>
  <si>
    <t>张金杰</t>
  </si>
  <si>
    <t>00409</t>
  </si>
  <si>
    <t>104111481513</t>
  </si>
  <si>
    <t>梅子海</t>
  </si>
  <si>
    <t>00410</t>
  </si>
  <si>
    <t>104111491204</t>
  </si>
  <si>
    <t>李盛叶</t>
  </si>
  <si>
    <t>00411</t>
  </si>
  <si>
    <t>104111491903</t>
  </si>
  <si>
    <t>龚志娜</t>
  </si>
  <si>
    <t>00412</t>
  </si>
  <si>
    <t>104111492114</t>
  </si>
  <si>
    <t>范沛超</t>
  </si>
  <si>
    <t>00413</t>
  </si>
  <si>
    <t>104111492405</t>
  </si>
  <si>
    <t>陈旭</t>
  </si>
  <si>
    <t>00414</t>
  </si>
  <si>
    <t>104111492615</t>
  </si>
  <si>
    <t>李青</t>
  </si>
  <si>
    <t>00415</t>
  </si>
  <si>
    <t>104111492929</t>
  </si>
  <si>
    <t>郭强琳</t>
  </si>
  <si>
    <t>00416</t>
  </si>
  <si>
    <t>104111493810</t>
  </si>
  <si>
    <t>周潇</t>
  </si>
  <si>
    <t>00417</t>
  </si>
  <si>
    <t>104111494108</t>
  </si>
  <si>
    <t>周飞影</t>
  </si>
  <si>
    <t>0401012002</t>
  </si>
  <si>
    <t>公路水路处主任科员及以下</t>
  </si>
  <si>
    <t>00418</t>
  </si>
  <si>
    <t>104111501103</t>
  </si>
  <si>
    <t>徐潇齐</t>
  </si>
  <si>
    <t>00419</t>
  </si>
  <si>
    <t>104111501715</t>
  </si>
  <si>
    <t>侯小生</t>
  </si>
  <si>
    <t>00420</t>
  </si>
  <si>
    <t>104111511726</t>
  </si>
  <si>
    <t>张嘉凯</t>
  </si>
  <si>
    <t>00421</t>
  </si>
  <si>
    <t>104111520911</t>
  </si>
  <si>
    <t>王艳然</t>
  </si>
  <si>
    <t>00422</t>
  </si>
  <si>
    <t>104111540423</t>
  </si>
  <si>
    <t>桑思</t>
  </si>
  <si>
    <t>0401010002</t>
  </si>
  <si>
    <t>产业发展处主任科员及以下</t>
  </si>
  <si>
    <t>00423</t>
  </si>
  <si>
    <t>104111550818</t>
  </si>
  <si>
    <t>王翠沛</t>
  </si>
  <si>
    <t>00424</t>
  </si>
  <si>
    <t>104111550828</t>
  </si>
  <si>
    <t>童相</t>
  </si>
  <si>
    <t>00425</t>
  </si>
  <si>
    <t>104111550910</t>
  </si>
  <si>
    <t>王娜梅</t>
  </si>
  <si>
    <t>00426</t>
  </si>
  <si>
    <t>104111560607</t>
  </si>
  <si>
    <t>肖倩华</t>
  </si>
  <si>
    <t>00427</t>
  </si>
  <si>
    <t>104111570330</t>
  </si>
  <si>
    <t>赵福峰</t>
  </si>
  <si>
    <t>0401025002</t>
  </si>
  <si>
    <t>监察审计室主任科员及以下</t>
  </si>
  <si>
    <t>00428</t>
  </si>
  <si>
    <t>104111570516</t>
  </si>
  <si>
    <t>宋争</t>
  </si>
  <si>
    <t>00429</t>
  </si>
  <si>
    <t>104111571029</t>
  </si>
  <si>
    <t>高令书</t>
  </si>
  <si>
    <t>00430</t>
  </si>
  <si>
    <t>104111610519</t>
  </si>
  <si>
    <t>王欣</t>
  </si>
  <si>
    <t>00431</t>
  </si>
  <si>
    <t>104111611102</t>
  </si>
  <si>
    <t>张淙实</t>
  </si>
  <si>
    <t>0401025001</t>
  </si>
  <si>
    <t>科技教育处主任科员及以下</t>
  </si>
  <si>
    <t>00432</t>
  </si>
  <si>
    <t>104111611227</t>
  </si>
  <si>
    <t>张光东</t>
  </si>
  <si>
    <t>00433</t>
  </si>
  <si>
    <t>104111640826</t>
  </si>
  <si>
    <t>宋珏鹤</t>
  </si>
  <si>
    <t>00434</t>
  </si>
  <si>
    <t>104111640930</t>
  </si>
  <si>
    <t>张舟</t>
  </si>
  <si>
    <t>00435</t>
  </si>
  <si>
    <t>104111643001</t>
  </si>
  <si>
    <t>曲东阳</t>
  </si>
  <si>
    <t>0401009001</t>
  </si>
  <si>
    <t>农林生态处主任科员及以下</t>
  </si>
  <si>
    <t>00436</t>
  </si>
  <si>
    <t>104111650623</t>
  </si>
  <si>
    <t>西门雪</t>
  </si>
  <si>
    <t>00437</t>
  </si>
  <si>
    <t>104111651026</t>
  </si>
  <si>
    <t>贺风</t>
  </si>
  <si>
    <t>00438</t>
  </si>
  <si>
    <t>104111660630</t>
  </si>
  <si>
    <t>耿天霜</t>
  </si>
  <si>
    <t>00439</t>
  </si>
  <si>
    <t>104111670225</t>
  </si>
  <si>
    <t>陈淼实</t>
  </si>
  <si>
    <t>00440</t>
  </si>
  <si>
    <t>104111670412</t>
  </si>
  <si>
    <t>张娜</t>
  </si>
  <si>
    <t>00441</t>
  </si>
  <si>
    <t>104111670813</t>
  </si>
  <si>
    <t>杨倩皖</t>
  </si>
  <si>
    <t>00442</t>
  </si>
  <si>
    <t>104111671205</t>
  </si>
  <si>
    <t>李玉</t>
  </si>
  <si>
    <t>00443</t>
  </si>
  <si>
    <t>104111671706</t>
  </si>
  <si>
    <t>孙大</t>
  </si>
  <si>
    <t>00444</t>
  </si>
  <si>
    <t>104111702910</t>
  </si>
  <si>
    <t>秘志</t>
  </si>
  <si>
    <t>00445</t>
  </si>
  <si>
    <t>104111703014</t>
  </si>
  <si>
    <t>贾佳荣</t>
  </si>
  <si>
    <t>0401001002</t>
  </si>
  <si>
    <t>督查室主任科员及以下</t>
  </si>
  <si>
    <t>00446</t>
  </si>
  <si>
    <t>104111750217</t>
  </si>
  <si>
    <t>00447</t>
  </si>
  <si>
    <t>104111750218</t>
  </si>
  <si>
    <t>李亚维</t>
  </si>
  <si>
    <t>00448</t>
  </si>
  <si>
    <t>104111750526</t>
  </si>
  <si>
    <t>葛维高</t>
  </si>
  <si>
    <t>00449</t>
  </si>
  <si>
    <t>104111751407</t>
  </si>
  <si>
    <t>王翔龙</t>
  </si>
  <si>
    <t>00450</t>
  </si>
  <si>
    <t>104111751408</t>
  </si>
  <si>
    <t>张林林</t>
  </si>
  <si>
    <t>00451</t>
  </si>
  <si>
    <t>104111751411</t>
  </si>
  <si>
    <t>宋德</t>
  </si>
  <si>
    <t>00452</t>
  </si>
  <si>
    <t>104111762501</t>
  </si>
  <si>
    <t>童林</t>
  </si>
  <si>
    <t>00453</t>
  </si>
  <si>
    <t>104111763616</t>
  </si>
  <si>
    <t>牛小宇</t>
  </si>
  <si>
    <t>00454</t>
  </si>
  <si>
    <t>104111771722</t>
  </si>
  <si>
    <t>高小婧</t>
  </si>
  <si>
    <t>0401017001</t>
  </si>
  <si>
    <t>收入分配处主任科员及以下</t>
  </si>
  <si>
    <t>00455</t>
  </si>
  <si>
    <t>104111781206</t>
  </si>
  <si>
    <t>王政坤</t>
  </si>
  <si>
    <t>00456</t>
  </si>
  <si>
    <t>104111790419</t>
  </si>
  <si>
    <t>张正</t>
  </si>
  <si>
    <t>00457</t>
  </si>
  <si>
    <t>104111842422</t>
  </si>
  <si>
    <t>吴红</t>
  </si>
  <si>
    <t>0401005002</t>
  </si>
  <si>
    <t>石油天然气处主任科员及以下</t>
  </si>
  <si>
    <t>00458</t>
  </si>
  <si>
    <t>104111851107</t>
  </si>
  <si>
    <t>范银乐</t>
  </si>
  <si>
    <t>00459</t>
  </si>
  <si>
    <t>104111900310</t>
  </si>
  <si>
    <t>银国琪</t>
  </si>
  <si>
    <t>00460</t>
  </si>
  <si>
    <t>104112092920</t>
  </si>
  <si>
    <t>王思荣</t>
  </si>
  <si>
    <t>00461</t>
  </si>
  <si>
    <t>104112100708</t>
  </si>
  <si>
    <t>岳芬</t>
  </si>
  <si>
    <t>00462</t>
  </si>
  <si>
    <t>104112101903</t>
  </si>
  <si>
    <t>徐靖明</t>
  </si>
  <si>
    <t>00463</t>
  </si>
  <si>
    <t>104112102709</t>
  </si>
  <si>
    <t>马超楠</t>
  </si>
  <si>
    <t>00464</t>
  </si>
  <si>
    <t>104113014504</t>
  </si>
  <si>
    <t>孙老三</t>
  </si>
  <si>
    <t>00465</t>
  </si>
  <si>
    <t>104113015922</t>
  </si>
  <si>
    <t>仇明青</t>
  </si>
  <si>
    <t>00466</t>
  </si>
  <si>
    <t>104113020216</t>
  </si>
  <si>
    <t>段垠强</t>
  </si>
  <si>
    <t>00467</t>
  </si>
  <si>
    <t>104113025326</t>
  </si>
  <si>
    <t>廖缤飞</t>
  </si>
  <si>
    <t>00468</t>
  </si>
  <si>
    <t>104113033106</t>
  </si>
  <si>
    <t>涂艺杰</t>
  </si>
  <si>
    <t>00469</t>
  </si>
  <si>
    <t>104114062823</t>
  </si>
  <si>
    <t>张庆玲</t>
  </si>
  <si>
    <t>00470</t>
  </si>
  <si>
    <t>104114070307</t>
  </si>
  <si>
    <t>黄瑶然</t>
  </si>
  <si>
    <t>00471</t>
  </si>
  <si>
    <t>104114072913</t>
  </si>
  <si>
    <t>詹通倚</t>
  </si>
  <si>
    <t>00472</t>
  </si>
  <si>
    <t>104114084929</t>
  </si>
  <si>
    <t>董青</t>
  </si>
  <si>
    <t>00473</t>
  </si>
  <si>
    <t>104114250810</t>
  </si>
  <si>
    <t>路玲宇</t>
  </si>
  <si>
    <t>00474</t>
  </si>
  <si>
    <t>104115252115</t>
  </si>
  <si>
    <t>周跃丰</t>
  </si>
  <si>
    <t>00475</t>
  </si>
  <si>
    <t>104115261612</t>
  </si>
  <si>
    <t>张艳风</t>
  </si>
  <si>
    <t>00476</t>
  </si>
  <si>
    <t>104121050326</t>
  </si>
  <si>
    <t>亓舒</t>
  </si>
  <si>
    <t>00477</t>
  </si>
  <si>
    <t>104121071505</t>
  </si>
  <si>
    <t>王导晓</t>
  </si>
  <si>
    <t>00478</t>
  </si>
  <si>
    <t>104121080713</t>
  </si>
  <si>
    <t>朱悦芳</t>
  </si>
  <si>
    <t>00479</t>
  </si>
  <si>
    <t>104121081220</t>
  </si>
  <si>
    <t>刘迪</t>
  </si>
  <si>
    <t>00480</t>
  </si>
  <si>
    <t>104123011504</t>
  </si>
  <si>
    <t>刘芳亮</t>
  </si>
  <si>
    <t>00481</t>
  </si>
  <si>
    <t>104131010403</t>
  </si>
  <si>
    <t>薛嘉远</t>
  </si>
  <si>
    <t>00482</t>
  </si>
  <si>
    <t>104131011326</t>
  </si>
  <si>
    <t>李新</t>
  </si>
  <si>
    <t>00483</t>
  </si>
  <si>
    <t>104131011815</t>
  </si>
  <si>
    <t>俞振凡</t>
  </si>
  <si>
    <t>00484</t>
  </si>
  <si>
    <t>104131020607</t>
  </si>
  <si>
    <t>贾泽霞</t>
  </si>
  <si>
    <t>00485</t>
  </si>
  <si>
    <t>104131030605</t>
  </si>
  <si>
    <t>任月秋</t>
  </si>
  <si>
    <t>00486</t>
  </si>
  <si>
    <t>104131041015</t>
  </si>
  <si>
    <t>庞君</t>
  </si>
  <si>
    <t>00487</t>
  </si>
  <si>
    <t>104131050624</t>
  </si>
  <si>
    <t>李浩俊</t>
  </si>
  <si>
    <t>00488</t>
  </si>
  <si>
    <t>104131180902</t>
  </si>
  <si>
    <t>王岭薇</t>
  </si>
  <si>
    <t>00489</t>
  </si>
  <si>
    <t>104131181230</t>
  </si>
  <si>
    <t>倪天虹</t>
  </si>
  <si>
    <t>00490</t>
  </si>
  <si>
    <t>104132030623</t>
  </si>
  <si>
    <t>何丽丽</t>
  </si>
  <si>
    <t>00491</t>
  </si>
  <si>
    <t>104132031523</t>
  </si>
  <si>
    <t>王蒙龙</t>
  </si>
  <si>
    <t>00492</t>
  </si>
  <si>
    <t>104132033118</t>
  </si>
  <si>
    <t>赵丽琳</t>
  </si>
  <si>
    <t>00493</t>
  </si>
  <si>
    <t>104132036328</t>
  </si>
  <si>
    <t>徐云</t>
  </si>
  <si>
    <t>00494</t>
  </si>
  <si>
    <t>104132043813</t>
  </si>
  <si>
    <t>杨利轩</t>
  </si>
  <si>
    <t>00495</t>
  </si>
  <si>
    <t>104132155210</t>
  </si>
  <si>
    <t>张钟英</t>
  </si>
  <si>
    <t>00496</t>
  </si>
  <si>
    <t>104132230520</t>
  </si>
  <si>
    <t>闫帆方</t>
  </si>
  <si>
    <t>00497</t>
  </si>
  <si>
    <t>104132320314</t>
  </si>
  <si>
    <t>刘旭航</t>
  </si>
  <si>
    <t>00498</t>
  </si>
  <si>
    <t>104132320608</t>
  </si>
  <si>
    <t>曹咏东</t>
  </si>
  <si>
    <t>00499</t>
  </si>
  <si>
    <t>104132321628</t>
  </si>
  <si>
    <t>田媛宁</t>
  </si>
  <si>
    <t>00500</t>
  </si>
  <si>
    <t>104132322102</t>
  </si>
  <si>
    <t>杜新</t>
  </si>
  <si>
    <t>00501</t>
  </si>
  <si>
    <t>104133041914</t>
  </si>
  <si>
    <t>张钰</t>
  </si>
  <si>
    <t>00502</t>
  </si>
  <si>
    <t>104133045824</t>
  </si>
  <si>
    <t>董宇凤</t>
  </si>
  <si>
    <t>00503</t>
  </si>
  <si>
    <t>104133047607</t>
  </si>
  <si>
    <t>00504</t>
  </si>
  <si>
    <t>104133050406</t>
  </si>
  <si>
    <t>赖凤健</t>
  </si>
  <si>
    <t>00505</t>
  </si>
  <si>
    <t>104133310207</t>
  </si>
  <si>
    <t>吴元菲</t>
  </si>
  <si>
    <t>00506</t>
  </si>
  <si>
    <t>104133313204</t>
  </si>
  <si>
    <t>张衔雪</t>
  </si>
  <si>
    <t>0401013001</t>
  </si>
  <si>
    <t>石化化工处主任科员及以下</t>
  </si>
  <si>
    <t>00507</t>
  </si>
  <si>
    <t>104134015626</t>
  </si>
  <si>
    <t>于海</t>
  </si>
  <si>
    <t>00508</t>
  </si>
  <si>
    <t>104134030119</t>
  </si>
  <si>
    <t>张修坤</t>
  </si>
  <si>
    <t>00509</t>
  </si>
  <si>
    <t>104135021617</t>
  </si>
  <si>
    <t>00510</t>
  </si>
  <si>
    <t>104135024708</t>
  </si>
  <si>
    <t>蒋增雯</t>
  </si>
  <si>
    <t>00511</t>
  </si>
  <si>
    <t>104135025006</t>
  </si>
  <si>
    <t>熊星辉</t>
  </si>
  <si>
    <t>00512</t>
  </si>
  <si>
    <t>104136020812</t>
  </si>
  <si>
    <t>杨思</t>
  </si>
  <si>
    <t>00513</t>
  </si>
  <si>
    <t>104137021514</t>
  </si>
  <si>
    <t>单名远</t>
  </si>
  <si>
    <t>00514</t>
  </si>
  <si>
    <t>104137022209</t>
  </si>
  <si>
    <t>周克乐</t>
  </si>
  <si>
    <t>00515</t>
  </si>
  <si>
    <t>104137351016</t>
  </si>
  <si>
    <t>王晓亚</t>
  </si>
  <si>
    <t>00516</t>
  </si>
  <si>
    <t>104137351105</t>
  </si>
  <si>
    <t>00517</t>
  </si>
  <si>
    <t>104137710220</t>
  </si>
  <si>
    <t>阚瑞栋</t>
  </si>
  <si>
    <t>00518</t>
  </si>
  <si>
    <t>104137711109</t>
  </si>
  <si>
    <t>梅昌龙</t>
  </si>
  <si>
    <t>00519</t>
  </si>
  <si>
    <t>104137713225</t>
  </si>
  <si>
    <t>董婉</t>
  </si>
  <si>
    <t>00520</t>
  </si>
  <si>
    <t>104137730319</t>
  </si>
  <si>
    <t>裴梦轩</t>
  </si>
  <si>
    <t>00521</t>
  </si>
  <si>
    <t>104137730906</t>
  </si>
  <si>
    <t>张海惠</t>
  </si>
  <si>
    <t>00522</t>
  </si>
  <si>
    <t>104141010222</t>
  </si>
  <si>
    <t>艾珊</t>
  </si>
  <si>
    <t>00523</t>
  </si>
  <si>
    <t>104141010917</t>
  </si>
  <si>
    <t>郇永</t>
  </si>
  <si>
    <t>00524</t>
  </si>
  <si>
    <t>104141014109</t>
  </si>
  <si>
    <t>刘丽金</t>
  </si>
  <si>
    <t>00525</t>
  </si>
  <si>
    <t>104141016417</t>
  </si>
  <si>
    <t>孙雅勇</t>
  </si>
  <si>
    <t>00526</t>
  </si>
  <si>
    <t>104141018221</t>
  </si>
  <si>
    <t>陈静正</t>
  </si>
  <si>
    <t>00527</t>
  </si>
  <si>
    <t>104141210217</t>
  </si>
  <si>
    <t>宣云龙</t>
  </si>
  <si>
    <t>00528</t>
  </si>
  <si>
    <t>104141242320</t>
  </si>
  <si>
    <t>刘春</t>
  </si>
  <si>
    <t>00529</t>
  </si>
  <si>
    <t>104142090306</t>
  </si>
  <si>
    <t>王娜</t>
  </si>
  <si>
    <t>00530</t>
  </si>
  <si>
    <t>104142091412</t>
  </si>
  <si>
    <t>索宗召</t>
  </si>
  <si>
    <t>00531</t>
  </si>
  <si>
    <t>104142101309</t>
  </si>
  <si>
    <t>刘瑞琴</t>
  </si>
  <si>
    <t>00532</t>
  </si>
  <si>
    <t>104142103026</t>
  </si>
  <si>
    <t>00533</t>
  </si>
  <si>
    <t>104142110128</t>
  </si>
  <si>
    <t>王璇云</t>
  </si>
  <si>
    <t>00534</t>
  </si>
  <si>
    <t>104142111625</t>
  </si>
  <si>
    <t>纳代</t>
  </si>
  <si>
    <t>00535</t>
  </si>
  <si>
    <t>104143062110</t>
  </si>
  <si>
    <t>王朦胧</t>
  </si>
  <si>
    <t>00536</t>
  </si>
  <si>
    <t>104143062222</t>
  </si>
  <si>
    <t>王乐乐</t>
  </si>
  <si>
    <t>00537</t>
  </si>
  <si>
    <t>104143063311</t>
  </si>
  <si>
    <t>梁雅龙</t>
  </si>
  <si>
    <t>00538</t>
  </si>
  <si>
    <t>104143111721</t>
  </si>
  <si>
    <t>徐夕迎</t>
  </si>
  <si>
    <t>00539</t>
  </si>
  <si>
    <t>104144021202</t>
  </si>
  <si>
    <t>陈翔然</t>
  </si>
  <si>
    <t>00540</t>
  </si>
  <si>
    <t>104144021214</t>
  </si>
  <si>
    <t>梅鸿</t>
  </si>
  <si>
    <t>00541</t>
  </si>
  <si>
    <t>144111050303</t>
  </si>
  <si>
    <t>吴丹夫</t>
  </si>
  <si>
    <t>国家旅游局</t>
  </si>
  <si>
    <t>旅行社与导游管理处副主任科员</t>
  </si>
  <si>
    <t>00542</t>
  </si>
  <si>
    <t>144111490425</t>
  </si>
  <si>
    <t>汪新</t>
  </si>
  <si>
    <t>国际关系处副主任科员</t>
  </si>
  <si>
    <t>00543</t>
  </si>
  <si>
    <t>144111491706</t>
  </si>
  <si>
    <t>李绍平</t>
  </si>
  <si>
    <t>00544</t>
  </si>
  <si>
    <t>144111492915</t>
  </si>
  <si>
    <t>杨丽薇</t>
  </si>
  <si>
    <t>产业促进处（科技与信息化处）主任科员</t>
  </si>
  <si>
    <t>00545</t>
  </si>
  <si>
    <t>144111500303</t>
  </si>
  <si>
    <t>毕巍</t>
  </si>
  <si>
    <t>00546</t>
  </si>
  <si>
    <t>144111540627</t>
  </si>
  <si>
    <t>朱利晓</t>
  </si>
  <si>
    <t>00547</t>
  </si>
  <si>
    <t>144111540822</t>
  </si>
  <si>
    <t>魏忠</t>
  </si>
  <si>
    <t>00548</t>
  </si>
  <si>
    <t>144111570809</t>
  </si>
  <si>
    <t>冯良</t>
  </si>
  <si>
    <t>00549</t>
  </si>
  <si>
    <t>144111611018</t>
  </si>
  <si>
    <t>谢培</t>
  </si>
  <si>
    <t>00550</t>
  </si>
  <si>
    <t>144131030501</t>
  </si>
  <si>
    <t>李建娟</t>
  </si>
  <si>
    <t>00551</t>
  </si>
  <si>
    <t>144134013707</t>
  </si>
  <si>
    <t>孙罕悦</t>
  </si>
  <si>
    <t>00552</t>
  </si>
  <si>
    <t>142111050910</t>
  </si>
  <si>
    <t>刘毅</t>
  </si>
  <si>
    <t>国家食品药品监督管理总局</t>
  </si>
  <si>
    <t>检验机构指导处主任科员及以下</t>
  </si>
  <si>
    <t>00553</t>
  </si>
  <si>
    <t>142111160310</t>
  </si>
  <si>
    <t>李莹</t>
  </si>
  <si>
    <t>药品流通监管处主任科员及以下</t>
  </si>
  <si>
    <t>00554</t>
  </si>
  <si>
    <t>142111160403</t>
  </si>
  <si>
    <t>王顺</t>
  </si>
  <si>
    <t>00555</t>
  </si>
  <si>
    <t>142111270722</t>
  </si>
  <si>
    <t>孙宪</t>
  </si>
  <si>
    <t>港澳台处主任科员及以下</t>
  </si>
  <si>
    <t>00556</t>
  </si>
  <si>
    <t>142111380901</t>
  </si>
  <si>
    <t>孙远跃</t>
  </si>
  <si>
    <t>特殊药品监管处主任科员及以下</t>
  </si>
  <si>
    <t>00557</t>
  </si>
  <si>
    <t>142111390229</t>
  </si>
  <si>
    <t>刘艺</t>
  </si>
  <si>
    <t>00558</t>
  </si>
  <si>
    <t>142111511305</t>
  </si>
  <si>
    <t>胡涛萌</t>
  </si>
  <si>
    <t>00559</t>
  </si>
  <si>
    <t>142111530307</t>
  </si>
  <si>
    <t>赵莉达</t>
  </si>
  <si>
    <t>组织统战部主任科员及以下</t>
  </si>
  <si>
    <t>00560</t>
  </si>
  <si>
    <t>142111824121</t>
  </si>
  <si>
    <t>董英刚</t>
  </si>
  <si>
    <t>00561</t>
  </si>
  <si>
    <t>142111841826</t>
  </si>
  <si>
    <t>房开</t>
  </si>
  <si>
    <t>00562</t>
  </si>
  <si>
    <t>142111941006</t>
  </si>
  <si>
    <t>齐桅琪</t>
  </si>
  <si>
    <t>00563</t>
  </si>
  <si>
    <t>142114071225</t>
  </si>
  <si>
    <t>阎俊</t>
  </si>
  <si>
    <t>00564</t>
  </si>
  <si>
    <t>142123021613</t>
  </si>
  <si>
    <t>余立程</t>
  </si>
  <si>
    <t>00565</t>
  </si>
  <si>
    <t>142131030618</t>
  </si>
  <si>
    <t>李丹天</t>
  </si>
  <si>
    <t>00566</t>
  </si>
  <si>
    <t>142132321907</t>
  </si>
  <si>
    <t>任子高</t>
  </si>
  <si>
    <t>00567</t>
  </si>
  <si>
    <t>142132324326</t>
  </si>
  <si>
    <t>杨宁川</t>
  </si>
  <si>
    <t>00568</t>
  </si>
  <si>
    <t>142137711907</t>
  </si>
  <si>
    <t>张大</t>
  </si>
  <si>
    <t>00569</t>
  </si>
  <si>
    <t>142137730114</t>
  </si>
  <si>
    <t>乐洋锐</t>
  </si>
  <si>
    <t>00570</t>
  </si>
  <si>
    <t>142142115224</t>
  </si>
  <si>
    <t>王健丹</t>
  </si>
  <si>
    <t>00571</t>
  </si>
  <si>
    <t>142151016225</t>
  </si>
  <si>
    <t>刘得通</t>
  </si>
  <si>
    <t>00572</t>
  </si>
  <si>
    <t>142170070627</t>
  </si>
  <si>
    <t>夏伟</t>
  </si>
  <si>
    <t>00573</t>
  </si>
  <si>
    <t>142170070724</t>
  </si>
  <si>
    <t>卢亮</t>
  </si>
  <si>
    <t>00574</t>
  </si>
  <si>
    <t>142170070926</t>
  </si>
  <si>
    <t>朱骏逸</t>
  </si>
  <si>
    <t>00575</t>
  </si>
  <si>
    <t>132111050912</t>
  </si>
  <si>
    <t>侯赵文</t>
  </si>
  <si>
    <t>国家税务总局</t>
  </si>
  <si>
    <t>0401011002</t>
  </si>
  <si>
    <t>主任科员及以下（二）</t>
  </si>
  <si>
    <t>00576</t>
  </si>
  <si>
    <t>132111140827</t>
  </si>
  <si>
    <t>裴雪</t>
  </si>
  <si>
    <t>00577</t>
  </si>
  <si>
    <t>132111141305</t>
  </si>
  <si>
    <t>陆婷昕</t>
  </si>
  <si>
    <t>00578</t>
  </si>
  <si>
    <t>132111160410</t>
  </si>
  <si>
    <t>胡牛伟</t>
  </si>
  <si>
    <t>00579</t>
  </si>
  <si>
    <t>132111200116</t>
  </si>
  <si>
    <t>主任科员及以下（一）</t>
  </si>
  <si>
    <t>00580</t>
  </si>
  <si>
    <t>132111200615</t>
  </si>
  <si>
    <t>高爽芳</t>
  </si>
  <si>
    <t>00581</t>
  </si>
  <si>
    <t>132111200820</t>
  </si>
  <si>
    <t>李雅</t>
  </si>
  <si>
    <t>00582</t>
  </si>
  <si>
    <t>132111270928</t>
  </si>
  <si>
    <t>陈力鑫</t>
  </si>
  <si>
    <t>00583</t>
  </si>
  <si>
    <t>132111380316</t>
  </si>
  <si>
    <t>王克杰</t>
  </si>
  <si>
    <t>00584</t>
  </si>
  <si>
    <t>132111421002</t>
  </si>
  <si>
    <t>丁琼文</t>
  </si>
  <si>
    <t>00585</t>
  </si>
  <si>
    <t>132111421130</t>
  </si>
  <si>
    <t>林晋</t>
  </si>
  <si>
    <t>00586</t>
  </si>
  <si>
    <t>132111450102</t>
  </si>
  <si>
    <t>赵小伟</t>
  </si>
  <si>
    <t>00587</t>
  </si>
  <si>
    <t>132111451423</t>
  </si>
  <si>
    <t>李子龙</t>
  </si>
  <si>
    <t>00588</t>
  </si>
  <si>
    <t>132111501419</t>
  </si>
  <si>
    <t>张国琦</t>
  </si>
  <si>
    <t>00589</t>
  </si>
  <si>
    <t>132111520328</t>
  </si>
  <si>
    <t>刘夏</t>
  </si>
  <si>
    <t>00590</t>
  </si>
  <si>
    <t>132111521910</t>
  </si>
  <si>
    <t>王亮纳</t>
  </si>
  <si>
    <t>00591</t>
  </si>
  <si>
    <t>132111530511</t>
  </si>
  <si>
    <t>李汶涛</t>
  </si>
  <si>
    <t>00592</t>
  </si>
  <si>
    <t>132111541721</t>
  </si>
  <si>
    <t>殷超达</t>
  </si>
  <si>
    <t>00593</t>
  </si>
  <si>
    <t>132111572516</t>
  </si>
  <si>
    <t>杨平</t>
  </si>
  <si>
    <t>0801017001</t>
  </si>
  <si>
    <t>00594</t>
  </si>
  <si>
    <t>132111572616</t>
  </si>
  <si>
    <t>喻洋</t>
  </si>
  <si>
    <t>00595</t>
  </si>
  <si>
    <t>132111650415</t>
  </si>
  <si>
    <t>林宁</t>
  </si>
  <si>
    <t>00596</t>
  </si>
  <si>
    <t>132111652308</t>
  </si>
  <si>
    <t>张清静</t>
  </si>
  <si>
    <t>00597</t>
  </si>
  <si>
    <t>132141016901</t>
  </si>
  <si>
    <t>陈崇</t>
  </si>
  <si>
    <t>00598</t>
  </si>
  <si>
    <t>132141023128</t>
  </si>
  <si>
    <t>李泽云</t>
  </si>
  <si>
    <t>00599</t>
  </si>
  <si>
    <t>132141240210</t>
  </si>
  <si>
    <t>付伟娜</t>
  </si>
  <si>
    <t>00600</t>
  </si>
  <si>
    <t>132141241821</t>
  </si>
  <si>
    <t>杨蔚瑞</t>
  </si>
  <si>
    <t>00601</t>
  </si>
  <si>
    <t>132143110505</t>
  </si>
  <si>
    <t>李云</t>
  </si>
  <si>
    <t>00602</t>
  </si>
  <si>
    <t>132143122522</t>
  </si>
  <si>
    <t>姚雅倩</t>
  </si>
  <si>
    <t>00603</t>
  </si>
  <si>
    <t>132144027602</t>
  </si>
  <si>
    <t>张建</t>
  </si>
  <si>
    <t>00604</t>
  </si>
  <si>
    <t>132144027612</t>
  </si>
  <si>
    <t>曹奕宁</t>
  </si>
  <si>
    <t>00605</t>
  </si>
  <si>
    <t>132144027616</t>
  </si>
  <si>
    <t>张文</t>
  </si>
  <si>
    <t>00606</t>
  </si>
  <si>
    <t>132145500808</t>
  </si>
  <si>
    <t>汪艳</t>
  </si>
  <si>
    <t>00607</t>
  </si>
  <si>
    <t>132151015120</t>
  </si>
  <si>
    <t>李明勇</t>
  </si>
  <si>
    <t>00608</t>
  </si>
  <si>
    <t>132151020410</t>
  </si>
  <si>
    <t>李晨西</t>
  </si>
  <si>
    <t>00609</t>
  </si>
  <si>
    <t>132151020809</t>
  </si>
  <si>
    <t>李帅帅</t>
  </si>
  <si>
    <t>00610</t>
  </si>
  <si>
    <t>132153193618</t>
  </si>
  <si>
    <t>廖晶</t>
  </si>
  <si>
    <t>00611</t>
  </si>
  <si>
    <t>132161171001</t>
  </si>
  <si>
    <t>曾明</t>
  </si>
  <si>
    <t>00612</t>
  </si>
  <si>
    <t>132161213620</t>
  </si>
  <si>
    <t>徐美</t>
  </si>
  <si>
    <t>00613</t>
  </si>
  <si>
    <t>132170011013</t>
  </si>
  <si>
    <t>白修敏</t>
  </si>
  <si>
    <t>00614</t>
  </si>
  <si>
    <t>132170022125</t>
  </si>
  <si>
    <t>刘森</t>
  </si>
  <si>
    <t>00615</t>
  </si>
  <si>
    <t>132170040218</t>
  </si>
  <si>
    <t>曾维</t>
  </si>
  <si>
    <t>00616</t>
  </si>
  <si>
    <t>132170070123</t>
  </si>
  <si>
    <t>陈昕</t>
  </si>
  <si>
    <t>00617</t>
  </si>
  <si>
    <t>132170120202</t>
  </si>
  <si>
    <t>韩文</t>
  </si>
  <si>
    <t>0401008002</t>
  </si>
  <si>
    <t>00618</t>
  </si>
  <si>
    <t>175111060303</t>
  </si>
  <si>
    <t>王昕磊</t>
  </si>
  <si>
    <t>国家外汇管理局</t>
  </si>
  <si>
    <t>软件开发与维护岗主任科员以下</t>
  </si>
  <si>
    <t>00619</t>
  </si>
  <si>
    <t>175111141104</t>
  </si>
  <si>
    <t>周萌</t>
  </si>
  <si>
    <t>检查综合业务岗主任科员以下</t>
  </si>
  <si>
    <t>00620</t>
  </si>
  <si>
    <t>175111160230</t>
  </si>
  <si>
    <t>龙然良</t>
  </si>
  <si>
    <t>00621</t>
  </si>
  <si>
    <t>175111160715</t>
  </si>
  <si>
    <t>张锃俊</t>
  </si>
  <si>
    <t>财务岗主任科员以下</t>
  </si>
  <si>
    <t>00622</t>
  </si>
  <si>
    <t>175111201617</t>
  </si>
  <si>
    <t>卡华</t>
  </si>
  <si>
    <t>货物贸易外汇管理岗主任科员以下</t>
  </si>
  <si>
    <t>00623</t>
  </si>
  <si>
    <t>175111221110</t>
  </si>
  <si>
    <t>陈亮羽</t>
  </si>
  <si>
    <t>0801007001</t>
  </si>
  <si>
    <t>科技管理与信息安全岗主任科员以下</t>
  </si>
  <si>
    <t>00624</t>
  </si>
  <si>
    <t>175111380417</t>
  </si>
  <si>
    <t>王昕</t>
  </si>
  <si>
    <t>00625</t>
  </si>
  <si>
    <t>175111380420</t>
  </si>
  <si>
    <t>陈扬</t>
  </si>
  <si>
    <t>资本市场综合分析岗主任科员以下</t>
  </si>
  <si>
    <t>00626</t>
  </si>
  <si>
    <t>175111391506</t>
  </si>
  <si>
    <t>李优</t>
  </si>
  <si>
    <t>00627</t>
  </si>
  <si>
    <t>175111450219</t>
  </si>
  <si>
    <t>周接</t>
  </si>
  <si>
    <t>00628</t>
  </si>
  <si>
    <t>175111450605</t>
  </si>
  <si>
    <t>许锦</t>
  </si>
  <si>
    <t>00629</t>
  </si>
  <si>
    <t>175111481224</t>
  </si>
  <si>
    <t>程子</t>
  </si>
  <si>
    <t>00630</t>
  </si>
  <si>
    <t>175111493717</t>
  </si>
  <si>
    <t>赵甜</t>
  </si>
  <si>
    <t>0401005003</t>
  </si>
  <si>
    <t>非金融机构专项检查岗主任科员以下</t>
  </si>
  <si>
    <t>00631</t>
  </si>
  <si>
    <t>175111493722</t>
  </si>
  <si>
    <t>王芳</t>
  </si>
  <si>
    <t>00632</t>
  </si>
  <si>
    <t>175111500319</t>
  </si>
  <si>
    <t>俞鹏妮</t>
  </si>
  <si>
    <t>政策研究岗主任科员以下</t>
  </si>
  <si>
    <t>00633</t>
  </si>
  <si>
    <t>175134017206</t>
  </si>
  <si>
    <t>庞月馨</t>
  </si>
  <si>
    <t>00634</t>
  </si>
  <si>
    <t>175134034120</t>
  </si>
  <si>
    <t>刘允洋</t>
  </si>
  <si>
    <t>00635</t>
  </si>
  <si>
    <t>175135521024</t>
  </si>
  <si>
    <t>郭炜荣</t>
  </si>
  <si>
    <t>00636</t>
  </si>
  <si>
    <t>175136011427</t>
  </si>
  <si>
    <t>苏国</t>
  </si>
  <si>
    <t>国际收支统计分析岗主任科员以下</t>
  </si>
  <si>
    <t>00637</t>
  </si>
  <si>
    <t>175136012517</t>
  </si>
  <si>
    <t>王丽茹</t>
  </si>
  <si>
    <t>00638</t>
  </si>
  <si>
    <t>175136013105</t>
  </si>
  <si>
    <t>胡琦瑞</t>
  </si>
  <si>
    <t>内审岗主任科员以下</t>
  </si>
  <si>
    <t>00639</t>
  </si>
  <si>
    <t>175136022001</t>
  </si>
  <si>
    <t>颜丹</t>
  </si>
  <si>
    <t>00640</t>
  </si>
  <si>
    <t>175137020801</t>
  </si>
  <si>
    <t>段阳利</t>
  </si>
  <si>
    <t>00641</t>
  </si>
  <si>
    <t>175137352603</t>
  </si>
  <si>
    <t>袁新羚</t>
  </si>
  <si>
    <t>00642</t>
  </si>
  <si>
    <t>175137715427</t>
  </si>
  <si>
    <t>贾泽</t>
  </si>
  <si>
    <t>00643</t>
  </si>
  <si>
    <t>175141013508</t>
  </si>
  <si>
    <t>宋晓莹</t>
  </si>
  <si>
    <t>00644</t>
  </si>
  <si>
    <t>175141140321</t>
  </si>
  <si>
    <t>张志权</t>
  </si>
  <si>
    <t>00645</t>
  </si>
  <si>
    <t>175141142525</t>
  </si>
  <si>
    <t>白燕慧</t>
  </si>
  <si>
    <t>00646</t>
  </si>
  <si>
    <t>175141142818</t>
  </si>
  <si>
    <t>杨可荔</t>
  </si>
  <si>
    <t>00647</t>
  </si>
  <si>
    <t>175142114023</t>
  </si>
  <si>
    <t>白淑</t>
  </si>
  <si>
    <t>00648</t>
  </si>
  <si>
    <t>175143112212</t>
  </si>
  <si>
    <t>赵晶彤</t>
  </si>
  <si>
    <t>00649</t>
  </si>
  <si>
    <t>175151011825</t>
  </si>
  <si>
    <t>齐舒静</t>
  </si>
  <si>
    <t>00650</t>
  </si>
  <si>
    <t>175151014615</t>
  </si>
  <si>
    <t>孔菊怡</t>
  </si>
  <si>
    <t>00651</t>
  </si>
  <si>
    <t>175151022416</t>
  </si>
  <si>
    <t>杨秋伦</t>
  </si>
  <si>
    <t>00652</t>
  </si>
  <si>
    <t>175161213719</t>
  </si>
  <si>
    <t>姬明科</t>
  </si>
  <si>
    <t>00653</t>
  </si>
  <si>
    <t>175162035415</t>
  </si>
  <si>
    <t>仲艳琦</t>
  </si>
  <si>
    <t>00654</t>
  </si>
  <si>
    <t>139111051206</t>
  </si>
  <si>
    <t>李新新</t>
  </si>
  <si>
    <t>国家新闻出版广电总局</t>
  </si>
  <si>
    <t>综合业务主管</t>
  </si>
  <si>
    <t>00655</t>
  </si>
  <si>
    <t>139111061614</t>
  </si>
  <si>
    <t>韩翠</t>
  </si>
  <si>
    <t>文艺处主任科员及以下</t>
  </si>
  <si>
    <t>00656</t>
  </si>
  <si>
    <t>139111161328</t>
  </si>
  <si>
    <t>冯梦轩</t>
  </si>
  <si>
    <t>00657</t>
  </si>
  <si>
    <t>139111201312</t>
  </si>
  <si>
    <t>赵英</t>
  </si>
  <si>
    <t>调研处主任科员及以下</t>
  </si>
  <si>
    <t>00658</t>
  </si>
  <si>
    <t>139111220810</t>
  </si>
  <si>
    <t>张文晓</t>
  </si>
  <si>
    <t>00659</t>
  </si>
  <si>
    <t>139111221608</t>
  </si>
  <si>
    <t>柏小周</t>
  </si>
  <si>
    <t>综合处副主任科员</t>
  </si>
  <si>
    <t>00660</t>
  </si>
  <si>
    <t>139111270204</t>
  </si>
  <si>
    <t>扶一澜</t>
  </si>
  <si>
    <t>无线管理处主任科员</t>
  </si>
  <si>
    <t>00661</t>
  </si>
  <si>
    <t>139111270321</t>
  </si>
  <si>
    <t>李晓</t>
  </si>
  <si>
    <t>0401001004</t>
  </si>
  <si>
    <t>党组办公室主任科员及以下</t>
  </si>
  <si>
    <t>00662</t>
  </si>
  <si>
    <t>139111380510</t>
  </si>
  <si>
    <t>0401001003</t>
  </si>
  <si>
    <t>督查处主任科员及以下</t>
  </si>
  <si>
    <t>00663</t>
  </si>
  <si>
    <t>139111390427</t>
  </si>
  <si>
    <t>秦松</t>
  </si>
  <si>
    <t>00664</t>
  </si>
  <si>
    <t>139111391207</t>
  </si>
  <si>
    <t>雷志</t>
  </si>
  <si>
    <t>教育培训二处副主任科员</t>
  </si>
  <si>
    <t>00665</t>
  </si>
  <si>
    <t>139111400725</t>
  </si>
  <si>
    <t>00666</t>
  </si>
  <si>
    <t>139111410124</t>
  </si>
  <si>
    <t>秦峻学</t>
  </si>
  <si>
    <t>改革处主任科员及以下</t>
  </si>
  <si>
    <t>00667</t>
  </si>
  <si>
    <t>139111410611</t>
  </si>
  <si>
    <t>张丹申</t>
  </si>
  <si>
    <t>00668</t>
  </si>
  <si>
    <t>139111411114</t>
  </si>
  <si>
    <t>王潇华</t>
  </si>
  <si>
    <t>国际交流处主任科员及以下</t>
  </si>
  <si>
    <t>00669</t>
  </si>
  <si>
    <t>139111420811</t>
  </si>
  <si>
    <t>李洋</t>
  </si>
  <si>
    <t>00670</t>
  </si>
  <si>
    <t>139111451322</t>
  </si>
  <si>
    <t>刘子欣</t>
  </si>
  <si>
    <t>00671</t>
  </si>
  <si>
    <t>139111451520</t>
  </si>
  <si>
    <t>刘瑞</t>
  </si>
  <si>
    <t>00672</t>
  </si>
  <si>
    <t>139111480601</t>
  </si>
  <si>
    <t>王玉溢</t>
  </si>
  <si>
    <t>00673</t>
  </si>
  <si>
    <t>139111491303</t>
  </si>
  <si>
    <t>孟日</t>
  </si>
  <si>
    <t>00674</t>
  </si>
  <si>
    <t>139111501503</t>
  </si>
  <si>
    <t>马瑞清</t>
  </si>
  <si>
    <t>00675</t>
  </si>
  <si>
    <t>139111540112</t>
  </si>
  <si>
    <t>姜丽娇</t>
  </si>
  <si>
    <t>00676</t>
  </si>
  <si>
    <t>139111540117</t>
  </si>
  <si>
    <t>车超薇</t>
  </si>
  <si>
    <t>00677</t>
  </si>
  <si>
    <t>139111540416</t>
  </si>
  <si>
    <t>周祥萍</t>
  </si>
  <si>
    <t>综合（统计）处主任科员及以下</t>
  </si>
  <si>
    <t>00678</t>
  </si>
  <si>
    <t>139111551110</t>
  </si>
  <si>
    <t>张航雄</t>
  </si>
  <si>
    <t>00679</t>
  </si>
  <si>
    <t>139111570405</t>
  </si>
  <si>
    <t>曹鹏涛</t>
  </si>
  <si>
    <t>00680</t>
  </si>
  <si>
    <t>139111570706</t>
  </si>
  <si>
    <t>徐阳鑫</t>
  </si>
  <si>
    <t>00681</t>
  </si>
  <si>
    <t>139111572403</t>
  </si>
  <si>
    <t>韩尉</t>
  </si>
  <si>
    <t>00682</t>
  </si>
  <si>
    <t>139111580708</t>
  </si>
  <si>
    <t>韩千</t>
  </si>
  <si>
    <t>00683</t>
  </si>
  <si>
    <t>139111641822</t>
  </si>
  <si>
    <t>汪哲俏</t>
  </si>
  <si>
    <t>00684</t>
  </si>
  <si>
    <t>139111652320</t>
  </si>
  <si>
    <t>赵昕娟</t>
  </si>
  <si>
    <t>00685</t>
  </si>
  <si>
    <t>139111660602</t>
  </si>
  <si>
    <t>许振蓉</t>
  </si>
  <si>
    <t>00686</t>
  </si>
  <si>
    <t>139111741423</t>
  </si>
  <si>
    <t>王欣会</t>
  </si>
  <si>
    <t>财务一处主任科员及以下</t>
  </si>
  <si>
    <t>00687</t>
  </si>
  <si>
    <t>139111751514</t>
  </si>
  <si>
    <t>丁鸿纯</t>
  </si>
  <si>
    <t>宣传处主任科员及以下</t>
  </si>
  <si>
    <t>00688</t>
  </si>
  <si>
    <t>139111762616</t>
  </si>
  <si>
    <t>赵哲</t>
  </si>
  <si>
    <t>00689</t>
  </si>
  <si>
    <t>139111820103</t>
  </si>
  <si>
    <t>吴琨清</t>
  </si>
  <si>
    <t>00690</t>
  </si>
  <si>
    <t>139111901102</t>
  </si>
  <si>
    <t>董汗男</t>
  </si>
  <si>
    <t>00691</t>
  </si>
  <si>
    <t>139111930922</t>
  </si>
  <si>
    <t>冯世</t>
  </si>
  <si>
    <t>00692</t>
  </si>
  <si>
    <t>139111940415</t>
  </si>
  <si>
    <t>杨安</t>
  </si>
  <si>
    <t>00693</t>
  </si>
  <si>
    <t>139111970808</t>
  </si>
  <si>
    <t>李丽</t>
  </si>
  <si>
    <t>00694</t>
  </si>
  <si>
    <t>139112070217</t>
  </si>
  <si>
    <t>宋启锋</t>
  </si>
  <si>
    <t>00695</t>
  </si>
  <si>
    <t>139113011130</t>
  </si>
  <si>
    <t>王昱琪</t>
  </si>
  <si>
    <t>00696</t>
  </si>
  <si>
    <t>139113011726</t>
  </si>
  <si>
    <t>任洁琪</t>
  </si>
  <si>
    <t>00697</t>
  </si>
  <si>
    <t>139113012525</t>
  </si>
  <si>
    <t>骆清</t>
  </si>
  <si>
    <t>00698</t>
  </si>
  <si>
    <t>139114062123</t>
  </si>
  <si>
    <t>印刷复制处副主任科员</t>
  </si>
  <si>
    <t>00699</t>
  </si>
  <si>
    <t>139115262917</t>
  </si>
  <si>
    <t>赵帆然</t>
  </si>
  <si>
    <t>00700</t>
  </si>
  <si>
    <t>139121081102</t>
  </si>
  <si>
    <t>戴益薇</t>
  </si>
  <si>
    <t>00701</t>
  </si>
  <si>
    <t>139122105525</t>
  </si>
  <si>
    <t>李雄婷</t>
  </si>
  <si>
    <t>00702</t>
  </si>
  <si>
    <t>139131042028</t>
  </si>
  <si>
    <t>陈晓方</t>
  </si>
  <si>
    <t>00703</t>
  </si>
  <si>
    <t>139131051628</t>
  </si>
  <si>
    <t>王丹</t>
  </si>
  <si>
    <t>00704</t>
  </si>
  <si>
    <t>139132013021</t>
  </si>
  <si>
    <t>寇炜</t>
  </si>
  <si>
    <t>00705</t>
  </si>
  <si>
    <t>139132034102</t>
  </si>
  <si>
    <t>韩驰</t>
  </si>
  <si>
    <t>00706</t>
  </si>
  <si>
    <t>139132045203</t>
  </si>
  <si>
    <t>姜珂婷</t>
  </si>
  <si>
    <t>00707</t>
  </si>
  <si>
    <t>139132154722</t>
  </si>
  <si>
    <t>杨雅</t>
  </si>
  <si>
    <t>00708</t>
  </si>
  <si>
    <t>139132220102</t>
  </si>
  <si>
    <t>夏鹏</t>
  </si>
  <si>
    <t>00709</t>
  </si>
  <si>
    <t>139133041514</t>
  </si>
  <si>
    <t>李俪</t>
  </si>
  <si>
    <t>00710</t>
  </si>
  <si>
    <t>139133049421</t>
  </si>
  <si>
    <t>秦晓炜</t>
  </si>
  <si>
    <t>00711</t>
  </si>
  <si>
    <t>139133052006</t>
  </si>
  <si>
    <t>魏昱</t>
  </si>
  <si>
    <t>00712</t>
  </si>
  <si>
    <t>139133120221</t>
  </si>
  <si>
    <t>阎燕</t>
  </si>
  <si>
    <t>00713</t>
  </si>
  <si>
    <t>139142114817</t>
  </si>
  <si>
    <t>李勇群</t>
  </si>
  <si>
    <t>00714</t>
  </si>
  <si>
    <t>139143063406</t>
  </si>
  <si>
    <t>杨祥</t>
  </si>
  <si>
    <t>00715</t>
  </si>
  <si>
    <t>139143120403</t>
  </si>
  <si>
    <t>黄杰雄</t>
  </si>
  <si>
    <t>00716</t>
  </si>
  <si>
    <t>139144028715</t>
  </si>
  <si>
    <t>孙瑶</t>
  </si>
  <si>
    <t>00717</t>
  </si>
  <si>
    <t>139151014110</t>
  </si>
  <si>
    <t>张磊</t>
  </si>
  <si>
    <t>00718</t>
  </si>
  <si>
    <t>139151022904</t>
  </si>
  <si>
    <t>党馥</t>
  </si>
  <si>
    <t>00719</t>
  </si>
  <si>
    <t>139161170421</t>
  </si>
  <si>
    <t>王壮婕</t>
  </si>
  <si>
    <t>00720</t>
  </si>
  <si>
    <t>139161213215</t>
  </si>
  <si>
    <t>刁天淇</t>
  </si>
  <si>
    <t>00721</t>
  </si>
  <si>
    <t>139170090305</t>
  </si>
  <si>
    <t>00722</t>
  </si>
  <si>
    <t>143113014518</t>
  </si>
  <si>
    <t>沈详</t>
  </si>
  <si>
    <t>国家知识产权局</t>
    <phoneticPr fontId="5" type="noConversion"/>
  </si>
  <si>
    <t>0801009008</t>
  </si>
  <si>
    <t>分析四处审查员</t>
  </si>
  <si>
    <t>00723</t>
  </si>
  <si>
    <t>143113020129</t>
  </si>
  <si>
    <t>胡东丽</t>
  </si>
  <si>
    <t>0801006003</t>
  </si>
  <si>
    <t>移动通信处审查员</t>
  </si>
  <si>
    <t>00724</t>
  </si>
  <si>
    <t>143113022626</t>
  </si>
  <si>
    <t>龚茵</t>
  </si>
  <si>
    <t>0801004004</t>
  </si>
  <si>
    <t>汽车配件处审查员</t>
  </si>
  <si>
    <t>00725</t>
  </si>
  <si>
    <t>143113022717</t>
  </si>
  <si>
    <t>苗洋萌</t>
  </si>
  <si>
    <t>0801005003</t>
  </si>
  <si>
    <t>半导体节能器件处审查员</t>
  </si>
  <si>
    <t>00726</t>
  </si>
  <si>
    <t>143113024001</t>
  </si>
  <si>
    <t>宁忠星</t>
  </si>
  <si>
    <t>0801005008</t>
  </si>
  <si>
    <t>电力二处审查员</t>
  </si>
  <si>
    <t>00727</t>
  </si>
  <si>
    <t>143114072025</t>
  </si>
  <si>
    <t>张伟文</t>
  </si>
  <si>
    <t>0801003003</t>
  </si>
  <si>
    <t>PCT国家阶段审查员</t>
  </si>
  <si>
    <t>00728</t>
  </si>
  <si>
    <t>143114073608</t>
  </si>
  <si>
    <t>卓凌洋</t>
  </si>
  <si>
    <t>0801004009</t>
  </si>
  <si>
    <t>精细加工处审查员</t>
  </si>
  <si>
    <t>00729</t>
  </si>
  <si>
    <t>143114076022</t>
  </si>
  <si>
    <t>赵红</t>
  </si>
  <si>
    <t>0801008003</t>
  </si>
  <si>
    <t>高分子应用处审查员</t>
  </si>
  <si>
    <t>00730</t>
  </si>
  <si>
    <t>143114080305</t>
  </si>
  <si>
    <t>曹心杨</t>
  </si>
  <si>
    <t>00731</t>
  </si>
  <si>
    <t>143114080314</t>
  </si>
  <si>
    <t>向航人</t>
  </si>
  <si>
    <t>0801004003</t>
  </si>
  <si>
    <t>包装处审查员</t>
  </si>
  <si>
    <t>00732</t>
  </si>
  <si>
    <t>143114080823</t>
  </si>
  <si>
    <t>黄丽</t>
  </si>
  <si>
    <t>催化剂处审查员</t>
  </si>
  <si>
    <t>00733</t>
  </si>
  <si>
    <t>143114082829</t>
  </si>
  <si>
    <t>路婷平</t>
  </si>
  <si>
    <t>0801004006</t>
  </si>
  <si>
    <t>无切削加工处审查员</t>
  </si>
  <si>
    <t>00734</t>
  </si>
  <si>
    <t>143114083713</t>
  </si>
  <si>
    <t>张菲飞</t>
  </si>
  <si>
    <t>0801009009</t>
  </si>
  <si>
    <t>医疗一处、二处审查员</t>
  </si>
  <si>
    <t>00735</t>
  </si>
  <si>
    <t>143114083922</t>
  </si>
  <si>
    <t>牛一</t>
  </si>
  <si>
    <t>00736</t>
  </si>
  <si>
    <t>143114250712</t>
  </si>
  <si>
    <t>王琪伟</t>
  </si>
  <si>
    <t>0801006005</t>
  </si>
  <si>
    <t>图像技术一处审查员</t>
  </si>
  <si>
    <t>00737</t>
  </si>
  <si>
    <t>143114250808</t>
  </si>
  <si>
    <t>刘宇禾</t>
  </si>
  <si>
    <t>0801006001</t>
  </si>
  <si>
    <t>网络一处审查员</t>
  </si>
  <si>
    <t>00738</t>
  </si>
  <si>
    <t>143114251101</t>
  </si>
  <si>
    <t>陈峰金</t>
  </si>
  <si>
    <t>0801010003</t>
  </si>
  <si>
    <t>化学工程一处、二处审查员</t>
  </si>
  <si>
    <t>00739</t>
  </si>
  <si>
    <t>143114251218</t>
  </si>
  <si>
    <t>赵宇</t>
  </si>
  <si>
    <t>0801001001</t>
  </si>
  <si>
    <t>审计处工作人员</t>
  </si>
  <si>
    <t>00740</t>
  </si>
  <si>
    <t>143115253518</t>
  </si>
  <si>
    <t>罗善</t>
  </si>
  <si>
    <t>0801009001</t>
  </si>
  <si>
    <t>计量一处、三处审查员</t>
  </si>
  <si>
    <t>00741</t>
  </si>
  <si>
    <t>143115254902</t>
  </si>
  <si>
    <t>臧艳沛</t>
  </si>
  <si>
    <t>0801007007</t>
  </si>
  <si>
    <t>食品工程处审查员</t>
  </si>
  <si>
    <t>00742</t>
  </si>
  <si>
    <t>143115263318</t>
  </si>
  <si>
    <t>舒子</t>
  </si>
  <si>
    <t>0801005017</t>
  </si>
  <si>
    <t>存储器件处审查员</t>
  </si>
  <si>
    <t>00743</t>
  </si>
  <si>
    <t>143115264628</t>
  </si>
  <si>
    <t>龚寅鹏</t>
  </si>
  <si>
    <t>外观设计审查员</t>
  </si>
  <si>
    <t>00744</t>
  </si>
  <si>
    <t>143121020326</t>
  </si>
  <si>
    <t>刘明翔</t>
  </si>
  <si>
    <t>00745</t>
  </si>
  <si>
    <t>143121030805</t>
  </si>
  <si>
    <t>张军玮</t>
  </si>
  <si>
    <t>00746</t>
  </si>
  <si>
    <t>143121050816</t>
  </si>
  <si>
    <t>李萌泽</t>
  </si>
  <si>
    <t>00747</t>
  </si>
  <si>
    <t>143121071412</t>
  </si>
  <si>
    <t>许萍</t>
  </si>
  <si>
    <t>0801009005</t>
  </si>
  <si>
    <t>控制一、二、三处审查员</t>
  </si>
  <si>
    <t>00748</t>
  </si>
  <si>
    <t>143121071517</t>
  </si>
  <si>
    <t>吴晓</t>
  </si>
  <si>
    <t>0801005010</t>
  </si>
  <si>
    <t>智能电网处审查员</t>
  </si>
  <si>
    <t>00749</t>
  </si>
  <si>
    <t>143121090428</t>
  </si>
  <si>
    <t>韩智源</t>
  </si>
  <si>
    <t>00750</t>
  </si>
  <si>
    <t>143121090617</t>
  </si>
  <si>
    <t>王鹏兵</t>
  </si>
  <si>
    <t>文献研究处工作人员</t>
  </si>
  <si>
    <t>00751</t>
  </si>
  <si>
    <t>143121091006</t>
  </si>
  <si>
    <t>孙宜明</t>
  </si>
  <si>
    <t>0801008001</t>
  </si>
  <si>
    <t>合成药物化学处审查员</t>
  </si>
  <si>
    <t>00752</t>
  </si>
  <si>
    <t>143121091529</t>
  </si>
  <si>
    <t>樊冰鹤</t>
  </si>
  <si>
    <t>00753</t>
  </si>
  <si>
    <t>143121710223</t>
  </si>
  <si>
    <t>王宁祺</t>
  </si>
  <si>
    <t>0801004008</t>
  </si>
  <si>
    <t>流体机械处审查员</t>
  </si>
  <si>
    <t>00754</t>
  </si>
  <si>
    <t>143121710906</t>
  </si>
  <si>
    <t>贾丹婷</t>
  </si>
  <si>
    <t>00755</t>
  </si>
  <si>
    <t>143121711017</t>
  </si>
  <si>
    <t>王浩培</t>
  </si>
  <si>
    <t>0801005007</t>
  </si>
  <si>
    <t>电力一处审查员</t>
  </si>
  <si>
    <t>00756</t>
  </si>
  <si>
    <t>143121711201</t>
  </si>
  <si>
    <t>崔晓林</t>
  </si>
  <si>
    <t>00757</t>
  </si>
  <si>
    <t>143121711214</t>
  </si>
  <si>
    <t>宋月</t>
  </si>
  <si>
    <t>0801007008</t>
  </si>
  <si>
    <t>化妆品处审查员</t>
  </si>
  <si>
    <t>00758</t>
  </si>
  <si>
    <t>143121720204</t>
  </si>
  <si>
    <t>张靖</t>
  </si>
  <si>
    <t>00759</t>
  </si>
  <si>
    <t>143121720712</t>
  </si>
  <si>
    <t>曹秀</t>
  </si>
  <si>
    <t>00760</t>
  </si>
  <si>
    <t>143121720802</t>
  </si>
  <si>
    <t>江翠</t>
  </si>
  <si>
    <t>0801007003</t>
  </si>
  <si>
    <t>生物制品处审查员</t>
  </si>
  <si>
    <t>00761</t>
  </si>
  <si>
    <t>143121721224</t>
  </si>
  <si>
    <t>杨蕾哲</t>
  </si>
  <si>
    <t>00762</t>
  </si>
  <si>
    <t>143121721415</t>
  </si>
  <si>
    <t>陈通忱</t>
  </si>
  <si>
    <t>00763</t>
  </si>
  <si>
    <t>143121721906</t>
  </si>
  <si>
    <t>王勤</t>
  </si>
  <si>
    <t>0801007005</t>
  </si>
  <si>
    <t>蛋白质工程处审查员</t>
  </si>
  <si>
    <t>00764</t>
  </si>
  <si>
    <t>143121731724</t>
  </si>
  <si>
    <t>陈波媛</t>
  </si>
  <si>
    <t>00765</t>
  </si>
  <si>
    <t>143121731908</t>
  </si>
  <si>
    <t>吴凯莹</t>
  </si>
  <si>
    <t>00766</t>
  </si>
  <si>
    <t>143122103306</t>
  </si>
  <si>
    <t>李栋</t>
  </si>
  <si>
    <t>00767</t>
  </si>
  <si>
    <t>143122103825</t>
  </si>
  <si>
    <t>杨建硕</t>
  </si>
  <si>
    <t>00768</t>
  </si>
  <si>
    <t>143122104228</t>
  </si>
  <si>
    <t>胡杨</t>
  </si>
  <si>
    <t>00769</t>
  </si>
  <si>
    <t>143122105010</t>
  </si>
  <si>
    <t>单坤宇</t>
  </si>
  <si>
    <t>0801009007</t>
  </si>
  <si>
    <t>分析二处审查员</t>
  </si>
  <si>
    <t>00770</t>
  </si>
  <si>
    <t>143122105310</t>
  </si>
  <si>
    <t>郑检林</t>
  </si>
  <si>
    <t>信息利用与交流处工作人员</t>
  </si>
  <si>
    <t>00771</t>
  </si>
  <si>
    <t>143122105810</t>
  </si>
  <si>
    <t>王琴格</t>
  </si>
  <si>
    <t>0801005002</t>
  </si>
  <si>
    <t>半导体二处审查员</t>
  </si>
  <si>
    <t>00772</t>
  </si>
  <si>
    <t>143122107914</t>
  </si>
  <si>
    <t>王雅</t>
  </si>
  <si>
    <t>00773</t>
  </si>
  <si>
    <t>143123021806</t>
  </si>
  <si>
    <t>唐亚阳</t>
  </si>
  <si>
    <t>0801007006</t>
  </si>
  <si>
    <t>生物处审查员</t>
  </si>
  <si>
    <t>00774</t>
  </si>
  <si>
    <t>143123021810</t>
  </si>
  <si>
    <t>付迪</t>
  </si>
  <si>
    <t>00775</t>
  </si>
  <si>
    <t>143123021818</t>
  </si>
  <si>
    <t>白钰莹</t>
  </si>
  <si>
    <t>00776</t>
  </si>
  <si>
    <t>143123022116</t>
  </si>
  <si>
    <t>陈程安</t>
  </si>
  <si>
    <t>00777</t>
  </si>
  <si>
    <t>143123022204</t>
  </si>
  <si>
    <t>周丽</t>
  </si>
  <si>
    <t>0801005014</t>
  </si>
  <si>
    <t>计算机五处审查员</t>
  </si>
  <si>
    <t>00778</t>
  </si>
  <si>
    <t>143131011629</t>
  </si>
  <si>
    <t>禹杰涛</t>
  </si>
  <si>
    <t>00779</t>
  </si>
  <si>
    <t>143131011912</t>
  </si>
  <si>
    <t>李繁</t>
  </si>
  <si>
    <t>00780</t>
  </si>
  <si>
    <t>143131011916</t>
  </si>
  <si>
    <t>张文文</t>
  </si>
  <si>
    <t>0801007004</t>
  </si>
  <si>
    <t>00781</t>
  </si>
  <si>
    <t>143131021312</t>
  </si>
  <si>
    <t>杜奉信</t>
  </si>
  <si>
    <t>0801009011</t>
  </si>
  <si>
    <t>影像三处审查员</t>
  </si>
  <si>
    <t>00782</t>
  </si>
  <si>
    <t>143131021722</t>
  </si>
  <si>
    <t>王瀚</t>
  </si>
  <si>
    <t>西药处审查员</t>
  </si>
  <si>
    <t>00783</t>
  </si>
  <si>
    <t>143131030621</t>
  </si>
  <si>
    <t>袁颖仪</t>
  </si>
  <si>
    <t>00784</t>
  </si>
  <si>
    <t>143131030729</t>
  </si>
  <si>
    <t>朱瑞</t>
  </si>
  <si>
    <t>结构工程处审查员</t>
  </si>
  <si>
    <t>00785</t>
  </si>
  <si>
    <t>143131040528</t>
  </si>
  <si>
    <t>徐茂</t>
  </si>
  <si>
    <t>00786</t>
  </si>
  <si>
    <t>143131050314</t>
  </si>
  <si>
    <t>丁涵辉</t>
  </si>
  <si>
    <t>交通运输处审查员</t>
  </si>
  <si>
    <t>00787</t>
  </si>
  <si>
    <t>143131050910</t>
  </si>
  <si>
    <t>南琪伟</t>
  </si>
  <si>
    <t>文献收集与传播处工作人员</t>
  </si>
  <si>
    <t>00788</t>
  </si>
  <si>
    <t>143131051610</t>
  </si>
  <si>
    <t>张雨</t>
  </si>
  <si>
    <t>00789</t>
  </si>
  <si>
    <t>143131051815</t>
  </si>
  <si>
    <t>张彦瑶</t>
  </si>
  <si>
    <t>00790</t>
  </si>
  <si>
    <t>143131062925</t>
  </si>
  <si>
    <t>屈璐栋</t>
  </si>
  <si>
    <t>00791</t>
  </si>
  <si>
    <t>143131063602</t>
  </si>
  <si>
    <t>余振</t>
  </si>
  <si>
    <t>0801004005</t>
  </si>
  <si>
    <t>00792</t>
  </si>
  <si>
    <t>143131063603</t>
  </si>
  <si>
    <t>杜嘉</t>
  </si>
  <si>
    <t>00793</t>
  </si>
  <si>
    <t>143131063723</t>
  </si>
  <si>
    <t>杨念冰</t>
  </si>
  <si>
    <t>00794</t>
  </si>
  <si>
    <t>143131064024</t>
  </si>
  <si>
    <t>刘雅卿</t>
  </si>
  <si>
    <t>0801005006</t>
  </si>
  <si>
    <t>元器件二处审查员</t>
  </si>
  <si>
    <t>00795</t>
  </si>
  <si>
    <t>143131064917</t>
  </si>
  <si>
    <t>孙悦尧</t>
  </si>
  <si>
    <t>00796</t>
  </si>
  <si>
    <t>143131080822</t>
  </si>
  <si>
    <t>姚杰</t>
  </si>
  <si>
    <t>00797</t>
  </si>
  <si>
    <t>143131080825</t>
  </si>
  <si>
    <t>赵莎东</t>
  </si>
  <si>
    <t>00798</t>
  </si>
  <si>
    <t>143131080925</t>
  </si>
  <si>
    <t>刘小儒</t>
  </si>
  <si>
    <t>00799</t>
  </si>
  <si>
    <t>143131081608</t>
  </si>
  <si>
    <t>李昊悦</t>
  </si>
  <si>
    <t>00800</t>
  </si>
  <si>
    <t>143131081919</t>
  </si>
  <si>
    <t>郑斌</t>
  </si>
  <si>
    <t>00801</t>
  </si>
  <si>
    <t>143131082107</t>
  </si>
  <si>
    <t>刘新佳</t>
  </si>
  <si>
    <t>00802</t>
  </si>
  <si>
    <t>143131181718</t>
  </si>
  <si>
    <t>许亚凤</t>
  </si>
  <si>
    <t>00803</t>
  </si>
  <si>
    <t>143132012101</t>
  </si>
  <si>
    <t>马然里</t>
  </si>
  <si>
    <t>00804</t>
  </si>
  <si>
    <t>143132012709</t>
  </si>
  <si>
    <t>张灵星</t>
  </si>
  <si>
    <t>00805</t>
  </si>
  <si>
    <t>143132031622</t>
  </si>
  <si>
    <t>张思卓</t>
  </si>
  <si>
    <t>0801004007</t>
  </si>
  <si>
    <t>采掘机械处审查员</t>
  </si>
  <si>
    <t>00806</t>
  </si>
  <si>
    <t>143132032607</t>
  </si>
  <si>
    <t>徐姊</t>
  </si>
  <si>
    <t>0801004001</t>
  </si>
  <si>
    <t>轻工机械处审查员</t>
  </si>
  <si>
    <t>00807</t>
  </si>
  <si>
    <t>143132032811</t>
  </si>
  <si>
    <t>陈潇</t>
  </si>
  <si>
    <t>00808</t>
  </si>
  <si>
    <t>143132033726</t>
  </si>
  <si>
    <t>周妍</t>
  </si>
  <si>
    <t>0801005001</t>
  </si>
  <si>
    <t>半导体一处审查员</t>
  </si>
  <si>
    <t>00809</t>
  </si>
  <si>
    <t>143132034529</t>
  </si>
  <si>
    <t>崔岩静</t>
  </si>
  <si>
    <t>00810</t>
  </si>
  <si>
    <t>143132042309</t>
  </si>
  <si>
    <t>崔晓蕾</t>
  </si>
  <si>
    <t>0801005015</t>
  </si>
  <si>
    <t>超级计算系统处审查员</t>
  </si>
  <si>
    <t>00811</t>
  </si>
  <si>
    <t>143132042512</t>
  </si>
  <si>
    <t>项余琰</t>
  </si>
  <si>
    <t>00812</t>
  </si>
  <si>
    <t>143132042918</t>
  </si>
  <si>
    <t>王海旭</t>
  </si>
  <si>
    <t>0801007002</t>
  </si>
  <si>
    <t>药物制剂处审查员</t>
  </si>
  <si>
    <t>00813</t>
  </si>
  <si>
    <t>143132043214</t>
  </si>
  <si>
    <t>董兆</t>
  </si>
  <si>
    <t>0801009006</t>
  </si>
  <si>
    <t>分析一、三处审查员</t>
  </si>
  <si>
    <t>00814</t>
  </si>
  <si>
    <t>143132043320</t>
  </si>
  <si>
    <t>呼谦杰</t>
  </si>
  <si>
    <t>00815</t>
  </si>
  <si>
    <t>143132323613</t>
  </si>
  <si>
    <t>许一娜</t>
  </si>
  <si>
    <t>00816</t>
  </si>
  <si>
    <t>143132325111</t>
  </si>
  <si>
    <t>苑小</t>
  </si>
  <si>
    <t>00817</t>
  </si>
  <si>
    <t>143133041707</t>
  </si>
  <si>
    <t>孙波</t>
  </si>
  <si>
    <t>00818</t>
  </si>
  <si>
    <t>143133041815</t>
  </si>
  <si>
    <t>狄海</t>
  </si>
  <si>
    <t>00819</t>
  </si>
  <si>
    <t>143133043904</t>
  </si>
  <si>
    <t>张吕悦</t>
  </si>
  <si>
    <t>00820</t>
  </si>
  <si>
    <t>143133044821</t>
  </si>
  <si>
    <t>暴亮</t>
  </si>
  <si>
    <t>00821</t>
  </si>
  <si>
    <t>143133045521</t>
  </si>
  <si>
    <t>张祥</t>
  </si>
  <si>
    <t>0801010004</t>
  </si>
  <si>
    <t>暖通工程二处审查员</t>
  </si>
  <si>
    <t>00822</t>
  </si>
  <si>
    <t>143133045807</t>
  </si>
  <si>
    <t>刘婧泽</t>
  </si>
  <si>
    <t>00823</t>
  </si>
  <si>
    <t>143133046619</t>
  </si>
  <si>
    <t>邵禹慧</t>
  </si>
  <si>
    <t>00824</t>
  </si>
  <si>
    <t>143133050104</t>
  </si>
  <si>
    <t>朱欣震</t>
  </si>
  <si>
    <t>00825</t>
  </si>
  <si>
    <t>143133051221</t>
  </si>
  <si>
    <t>刘若</t>
  </si>
  <si>
    <t>00826</t>
  </si>
  <si>
    <t>143133051824</t>
  </si>
  <si>
    <t>陆轶</t>
  </si>
  <si>
    <t>00827</t>
  </si>
  <si>
    <t>143133121702</t>
  </si>
  <si>
    <t>连怡飞</t>
  </si>
  <si>
    <t>0801005004</t>
  </si>
  <si>
    <t>元器件一处审查员</t>
  </si>
  <si>
    <t>00828</t>
  </si>
  <si>
    <t>143133211006</t>
  </si>
  <si>
    <t>谭蕾君</t>
  </si>
  <si>
    <t>00829</t>
  </si>
  <si>
    <t>143133212612</t>
  </si>
  <si>
    <t>屈春霞</t>
  </si>
  <si>
    <t>00830</t>
  </si>
  <si>
    <t>143133213101</t>
  </si>
  <si>
    <t>肖晓</t>
  </si>
  <si>
    <t>00831</t>
  </si>
  <si>
    <t>143133310817</t>
  </si>
  <si>
    <t>卢梦</t>
  </si>
  <si>
    <t>00832</t>
  </si>
  <si>
    <t>143133312521</t>
  </si>
  <si>
    <t>张伟</t>
  </si>
  <si>
    <t>00833</t>
  </si>
  <si>
    <t>143133710512</t>
  </si>
  <si>
    <t>00834</t>
  </si>
  <si>
    <t>143133711918</t>
  </si>
  <si>
    <t>李梦丽</t>
  </si>
  <si>
    <t>00835</t>
  </si>
  <si>
    <t>143134012005</t>
  </si>
  <si>
    <t>凌荣</t>
  </si>
  <si>
    <t>00836</t>
  </si>
  <si>
    <t>143134012013</t>
  </si>
  <si>
    <t>李刚</t>
  </si>
  <si>
    <t>00837</t>
  </si>
  <si>
    <t>143134012411</t>
  </si>
  <si>
    <t>区希海</t>
  </si>
  <si>
    <t>00838</t>
  </si>
  <si>
    <t>143134012923</t>
  </si>
  <si>
    <t>乔超</t>
  </si>
  <si>
    <t>00839</t>
  </si>
  <si>
    <t>143134013313</t>
  </si>
  <si>
    <t>王敏辰</t>
  </si>
  <si>
    <t>0801010005</t>
  </si>
  <si>
    <t>医用材料处审查员</t>
  </si>
  <si>
    <t>00840</t>
  </si>
  <si>
    <t>143134013501</t>
  </si>
  <si>
    <t>余俊卓妮</t>
  </si>
  <si>
    <t>00841</t>
  </si>
  <si>
    <t>143134013915</t>
  </si>
  <si>
    <t>王冶</t>
  </si>
  <si>
    <t>00842</t>
  </si>
  <si>
    <t>143134018908</t>
  </si>
  <si>
    <t>施望瑛</t>
  </si>
  <si>
    <t>00843</t>
  </si>
  <si>
    <t>143134030414</t>
  </si>
  <si>
    <t>魏刚杰</t>
  </si>
  <si>
    <t>0801008005</t>
  </si>
  <si>
    <t>工业化学处审查员</t>
  </si>
  <si>
    <t>00844</t>
  </si>
  <si>
    <t>143134031121</t>
  </si>
  <si>
    <t>程岩</t>
  </si>
  <si>
    <t>0801005012</t>
  </si>
  <si>
    <t>计算机三处审查员</t>
  </si>
  <si>
    <t>00845</t>
  </si>
  <si>
    <t>143134032721</t>
  </si>
  <si>
    <t>杨琨博</t>
  </si>
  <si>
    <t>00846</t>
  </si>
  <si>
    <t>143134034110</t>
  </si>
  <si>
    <t>武小华</t>
  </si>
  <si>
    <t>00847</t>
  </si>
  <si>
    <t>143135013522</t>
  </si>
  <si>
    <t>孙磊飞</t>
  </si>
  <si>
    <t>00848</t>
  </si>
  <si>
    <t>143135020528</t>
  </si>
  <si>
    <t>贺慧霞</t>
  </si>
  <si>
    <t>00849</t>
  </si>
  <si>
    <t>143135021025</t>
  </si>
  <si>
    <t>母笑</t>
  </si>
  <si>
    <t>00850</t>
  </si>
  <si>
    <t>143135022516</t>
  </si>
  <si>
    <t>庄琳文</t>
  </si>
  <si>
    <t>00851</t>
  </si>
  <si>
    <t>143135022830</t>
  </si>
  <si>
    <t>宋琳闪</t>
  </si>
  <si>
    <t>0801006004</t>
  </si>
  <si>
    <t>卫星通信处审查员</t>
  </si>
  <si>
    <t>00852</t>
  </si>
  <si>
    <t>143135023011</t>
  </si>
  <si>
    <t>陈亮</t>
  </si>
  <si>
    <t>00853</t>
  </si>
  <si>
    <t>143135511124</t>
  </si>
  <si>
    <t>王桦</t>
  </si>
  <si>
    <t>0801005016</t>
  </si>
  <si>
    <t>商业数据处理系统处</t>
  </si>
  <si>
    <t>00854</t>
  </si>
  <si>
    <t>143135511701</t>
  </si>
  <si>
    <t>林伟雷</t>
  </si>
  <si>
    <t>00855</t>
  </si>
  <si>
    <t>143135511705</t>
  </si>
  <si>
    <t>胡飞</t>
  </si>
  <si>
    <t>00856</t>
  </si>
  <si>
    <t>143135511924</t>
  </si>
  <si>
    <t>白泽太</t>
  </si>
  <si>
    <t>00857</t>
  </si>
  <si>
    <t>143135520101</t>
  </si>
  <si>
    <t>胡晗洋</t>
  </si>
  <si>
    <t>00858</t>
  </si>
  <si>
    <t>143135523001</t>
  </si>
  <si>
    <t>马一</t>
  </si>
  <si>
    <t>0801008004</t>
  </si>
  <si>
    <t>应用化学处审查员</t>
  </si>
  <si>
    <t>00859</t>
  </si>
  <si>
    <t>143136011320</t>
  </si>
  <si>
    <t>刘文宣</t>
  </si>
  <si>
    <t>0801003004</t>
  </si>
  <si>
    <t>PCT国际阶段审查员</t>
  </si>
  <si>
    <t>00860</t>
  </si>
  <si>
    <t>143136011810</t>
  </si>
  <si>
    <t>陈常</t>
  </si>
  <si>
    <t>00861</t>
  </si>
  <si>
    <t>143136012214</t>
  </si>
  <si>
    <t>林艳昕</t>
  </si>
  <si>
    <t>00862</t>
  </si>
  <si>
    <t>143136012414</t>
  </si>
  <si>
    <t>秦海臻</t>
  </si>
  <si>
    <t>00863</t>
  </si>
  <si>
    <t>143137021319</t>
  </si>
  <si>
    <t>初敏</t>
  </si>
  <si>
    <t>00864</t>
  </si>
  <si>
    <t>143137021914</t>
  </si>
  <si>
    <t>赖飞</t>
  </si>
  <si>
    <t>00865</t>
  </si>
  <si>
    <t>143137022015</t>
  </si>
  <si>
    <t>王涛</t>
  </si>
  <si>
    <t>00866</t>
  </si>
  <si>
    <t>143137022116</t>
  </si>
  <si>
    <t>刘尹娜</t>
  </si>
  <si>
    <t>00867</t>
  </si>
  <si>
    <t>143137022128</t>
  </si>
  <si>
    <t>耿建玉</t>
  </si>
  <si>
    <t>00868</t>
  </si>
  <si>
    <t>143137030125</t>
  </si>
  <si>
    <t>李昊</t>
  </si>
  <si>
    <t>0801008002</t>
  </si>
  <si>
    <t>农业化学处审查员</t>
  </si>
  <si>
    <t>00869</t>
  </si>
  <si>
    <t>143137030315</t>
  </si>
  <si>
    <t>张捷梅</t>
  </si>
  <si>
    <t>00870</t>
  </si>
  <si>
    <t>143137030605</t>
  </si>
  <si>
    <t>陈哲</t>
  </si>
  <si>
    <t>00871</t>
  </si>
  <si>
    <t>143137040201</t>
  </si>
  <si>
    <t>刘美雯</t>
  </si>
  <si>
    <t>00872</t>
  </si>
  <si>
    <t>143137041328</t>
  </si>
  <si>
    <t>刘晓</t>
  </si>
  <si>
    <t>00873</t>
  </si>
  <si>
    <t>143137050125</t>
  </si>
  <si>
    <t>崔瑜伟</t>
  </si>
  <si>
    <t>0801004002</t>
  </si>
  <si>
    <t>00874</t>
  </si>
  <si>
    <t>143137050330</t>
  </si>
  <si>
    <t>谭冰泽</t>
  </si>
  <si>
    <t>00875</t>
  </si>
  <si>
    <t>143137050602</t>
  </si>
  <si>
    <t>杨岩旭</t>
  </si>
  <si>
    <t>00876</t>
  </si>
  <si>
    <t>143137051227</t>
  </si>
  <si>
    <t>刘超洋</t>
  </si>
  <si>
    <t>00877</t>
  </si>
  <si>
    <t>143137051424</t>
  </si>
  <si>
    <t>尹喆锐</t>
  </si>
  <si>
    <t>0801002001</t>
  </si>
  <si>
    <t>计划财务二处财务人员</t>
  </si>
  <si>
    <t>00878</t>
  </si>
  <si>
    <t>143137051627</t>
  </si>
  <si>
    <t>沈琰书</t>
  </si>
  <si>
    <t>00879</t>
  </si>
  <si>
    <t>143137051818</t>
  </si>
  <si>
    <t>卢敬</t>
  </si>
  <si>
    <t>00880</t>
  </si>
  <si>
    <t>143137060305</t>
  </si>
  <si>
    <t>姚福中</t>
  </si>
  <si>
    <t>00881</t>
  </si>
  <si>
    <t>143137060602</t>
  </si>
  <si>
    <t>唐顺</t>
  </si>
  <si>
    <t>00882</t>
  </si>
  <si>
    <t>143137061120</t>
  </si>
  <si>
    <t>拓濡丽</t>
  </si>
  <si>
    <t>00883</t>
  </si>
  <si>
    <t>143137061416</t>
  </si>
  <si>
    <t>赵超</t>
  </si>
  <si>
    <t>00884</t>
  </si>
  <si>
    <t>143137070404</t>
  </si>
  <si>
    <t>杨路</t>
  </si>
  <si>
    <t>00885</t>
  </si>
  <si>
    <t>143137071428</t>
  </si>
  <si>
    <t>张鸣</t>
  </si>
  <si>
    <t>00886</t>
  </si>
  <si>
    <t>143137340225</t>
  </si>
  <si>
    <t>郭游</t>
  </si>
  <si>
    <t>00887</t>
  </si>
  <si>
    <t>143137340606</t>
  </si>
  <si>
    <t>李启平</t>
  </si>
  <si>
    <t>00888</t>
  </si>
  <si>
    <t>143137340915</t>
  </si>
  <si>
    <t>庞真</t>
  </si>
  <si>
    <t>00889</t>
  </si>
  <si>
    <t>143137342420</t>
  </si>
  <si>
    <t>章春</t>
  </si>
  <si>
    <t>00890</t>
  </si>
  <si>
    <t>143137350110</t>
  </si>
  <si>
    <t>熊田波</t>
  </si>
  <si>
    <t>00891</t>
  </si>
  <si>
    <t>143137350822</t>
  </si>
  <si>
    <t>任丽</t>
  </si>
  <si>
    <t>00892</t>
  </si>
  <si>
    <t>143137351624</t>
  </si>
  <si>
    <t>于湘源</t>
  </si>
  <si>
    <t>00893</t>
  </si>
  <si>
    <t>143137352007</t>
  </si>
  <si>
    <t>赵一星</t>
  </si>
  <si>
    <t>00894</t>
  </si>
  <si>
    <t>143137360202</t>
  </si>
  <si>
    <t>王倩</t>
  </si>
  <si>
    <t>00895</t>
  </si>
  <si>
    <t>143137360209</t>
  </si>
  <si>
    <t>刘辉</t>
  </si>
  <si>
    <t>00896</t>
  </si>
  <si>
    <t>143137630203</t>
  </si>
  <si>
    <t>刘文</t>
  </si>
  <si>
    <t>00897</t>
  </si>
  <si>
    <t>143137630310</t>
  </si>
  <si>
    <t>李鸿鲁</t>
  </si>
  <si>
    <t>00898</t>
  </si>
  <si>
    <t>143137630624</t>
  </si>
  <si>
    <t>翟婷骁</t>
  </si>
  <si>
    <t>00899</t>
  </si>
  <si>
    <t>143137630816</t>
  </si>
  <si>
    <t>安小</t>
  </si>
  <si>
    <t>0801009004</t>
  </si>
  <si>
    <t>光学处审查员</t>
  </si>
  <si>
    <t>00900</t>
  </si>
  <si>
    <t>143137631623</t>
  </si>
  <si>
    <t>米诚</t>
  </si>
  <si>
    <t>00901</t>
  </si>
  <si>
    <t>143137631929</t>
  </si>
  <si>
    <t>王雨茜</t>
  </si>
  <si>
    <t>00902</t>
  </si>
  <si>
    <t>143137640219</t>
  </si>
  <si>
    <t>张世民</t>
  </si>
  <si>
    <t>00903</t>
  </si>
  <si>
    <t>143137640223</t>
  </si>
  <si>
    <t>霍耀宇</t>
  </si>
  <si>
    <t>00904</t>
  </si>
  <si>
    <t>143137710212</t>
  </si>
  <si>
    <t>吴柯</t>
  </si>
  <si>
    <t>00905</t>
  </si>
  <si>
    <t>143137710813</t>
  </si>
  <si>
    <t>王孟</t>
  </si>
  <si>
    <t>00906</t>
  </si>
  <si>
    <t>143137711226</t>
  </si>
  <si>
    <t>刘维</t>
  </si>
  <si>
    <t>00907</t>
  </si>
  <si>
    <t>143137715603</t>
  </si>
  <si>
    <t>潘毓锋</t>
  </si>
  <si>
    <t>00908</t>
  </si>
  <si>
    <t>143137715622</t>
  </si>
  <si>
    <t>孙重</t>
  </si>
  <si>
    <t>00909</t>
  </si>
  <si>
    <t>143137716018</t>
  </si>
  <si>
    <t>张华</t>
  </si>
  <si>
    <t>00910</t>
  </si>
  <si>
    <t>143137716805</t>
  </si>
  <si>
    <t>韩凯杰</t>
  </si>
  <si>
    <t>00911</t>
  </si>
  <si>
    <t>143137717026</t>
  </si>
  <si>
    <t>邵小</t>
  </si>
  <si>
    <t>00912</t>
  </si>
  <si>
    <t>143137720823</t>
  </si>
  <si>
    <t>付劼良</t>
  </si>
  <si>
    <t>00913</t>
  </si>
  <si>
    <t>143137730110</t>
  </si>
  <si>
    <t>李小</t>
  </si>
  <si>
    <t>00914</t>
  </si>
  <si>
    <t>143137730408</t>
  </si>
  <si>
    <t>钟莎</t>
  </si>
  <si>
    <t>00915</t>
  </si>
  <si>
    <t>143137731620</t>
  </si>
  <si>
    <t>张梦鑫</t>
  </si>
  <si>
    <t>00916</t>
  </si>
  <si>
    <t>143141011114</t>
  </si>
  <si>
    <t>马停扬</t>
  </si>
  <si>
    <t>00917</t>
  </si>
  <si>
    <t>143141011409</t>
  </si>
  <si>
    <t>吕小军</t>
  </si>
  <si>
    <t>00918</t>
  </si>
  <si>
    <t>143141011917</t>
  </si>
  <si>
    <t>刘冶</t>
  </si>
  <si>
    <t>00919</t>
  </si>
  <si>
    <t>143141012629</t>
  </si>
  <si>
    <t>高铮</t>
  </si>
  <si>
    <t>00920</t>
  </si>
  <si>
    <t>143141013105</t>
  </si>
  <si>
    <t>彭丁</t>
  </si>
  <si>
    <t>00921</t>
  </si>
  <si>
    <t>143141013304</t>
  </si>
  <si>
    <t>李恒萌</t>
  </si>
  <si>
    <t>00922</t>
  </si>
  <si>
    <t>143141014510</t>
  </si>
  <si>
    <t>方帅</t>
  </si>
  <si>
    <t>00923</t>
  </si>
  <si>
    <t>143141015621</t>
  </si>
  <si>
    <t>王福宇</t>
  </si>
  <si>
    <t>00924</t>
  </si>
  <si>
    <t>143141016617</t>
  </si>
  <si>
    <t>徐真雯</t>
  </si>
  <si>
    <t>00925</t>
  </si>
  <si>
    <t>143141021827</t>
  </si>
  <si>
    <t>张楠沛</t>
  </si>
  <si>
    <t>00926</t>
  </si>
  <si>
    <t>143141023214</t>
  </si>
  <si>
    <t>刘盈玉</t>
  </si>
  <si>
    <t>00927</t>
  </si>
  <si>
    <t>143141024127</t>
  </si>
  <si>
    <t>郭超</t>
  </si>
  <si>
    <t>00928</t>
  </si>
  <si>
    <t>143141024512</t>
  </si>
  <si>
    <t>谢飞景</t>
  </si>
  <si>
    <t>00929</t>
  </si>
  <si>
    <t>143141140318</t>
  </si>
  <si>
    <t>侯璐明</t>
  </si>
  <si>
    <t>00930</t>
  </si>
  <si>
    <t>143141141210</t>
  </si>
  <si>
    <t>安豪进</t>
  </si>
  <si>
    <t>00931</t>
  </si>
  <si>
    <t>143141142111</t>
  </si>
  <si>
    <t>袁祎</t>
  </si>
  <si>
    <t>00932</t>
  </si>
  <si>
    <t>143141143226</t>
  </si>
  <si>
    <t>何克红</t>
  </si>
  <si>
    <t>00933</t>
  </si>
  <si>
    <t>143141210609</t>
  </si>
  <si>
    <t>赵蒙官</t>
  </si>
  <si>
    <t>00934</t>
  </si>
  <si>
    <t>143141211328</t>
  </si>
  <si>
    <t>刘聪道</t>
  </si>
  <si>
    <t>00935</t>
  </si>
  <si>
    <t>143141211403</t>
  </si>
  <si>
    <t>刘华</t>
  </si>
  <si>
    <t>00936</t>
  </si>
  <si>
    <t>143141240619</t>
  </si>
  <si>
    <t>宋骋峰</t>
  </si>
  <si>
    <t>00937</t>
  </si>
  <si>
    <t>143141241929</t>
  </si>
  <si>
    <t>杨一成</t>
  </si>
  <si>
    <t>00938</t>
  </si>
  <si>
    <t>143142090620</t>
  </si>
  <si>
    <t>徐圆鸻</t>
  </si>
  <si>
    <t>00939</t>
  </si>
  <si>
    <t>143142090927</t>
  </si>
  <si>
    <t>范际彬</t>
  </si>
  <si>
    <t>0801005011</t>
  </si>
  <si>
    <t>计算机二处处审查员</t>
  </si>
  <si>
    <t>00940</t>
  </si>
  <si>
    <t>143142091709</t>
  </si>
  <si>
    <t>郑博玮</t>
  </si>
  <si>
    <t>00941</t>
  </si>
  <si>
    <t>143142092006</t>
  </si>
  <si>
    <t>石平竹</t>
  </si>
  <si>
    <t>00942</t>
  </si>
  <si>
    <t>143142093124</t>
  </si>
  <si>
    <t>付斯媛</t>
  </si>
  <si>
    <t>00943</t>
  </si>
  <si>
    <t>143142093706</t>
  </si>
  <si>
    <t>江芊石</t>
  </si>
  <si>
    <t>00944</t>
  </si>
  <si>
    <t>143142093917</t>
  </si>
  <si>
    <t>张甜杰</t>
  </si>
  <si>
    <t>0801006002</t>
  </si>
  <si>
    <t>无线通信一处审查员</t>
  </si>
  <si>
    <t>00945</t>
  </si>
  <si>
    <t>143142094103</t>
  </si>
  <si>
    <t>王蕾洁</t>
  </si>
  <si>
    <t>00946</t>
  </si>
  <si>
    <t>143142095330</t>
  </si>
  <si>
    <t>王哲</t>
  </si>
  <si>
    <t>00947</t>
  </si>
  <si>
    <t>143142095914</t>
  </si>
  <si>
    <t>杨倩波</t>
  </si>
  <si>
    <t>00948</t>
  </si>
  <si>
    <t>143142096130</t>
  </si>
  <si>
    <t>唐书婧</t>
  </si>
  <si>
    <t>00949</t>
  </si>
  <si>
    <t>143142100113</t>
  </si>
  <si>
    <t>姚笑华</t>
  </si>
  <si>
    <t>00950</t>
  </si>
  <si>
    <t>143142100223</t>
  </si>
  <si>
    <t>雷诗芳</t>
  </si>
  <si>
    <t>00951</t>
  </si>
  <si>
    <t>143142100507</t>
  </si>
  <si>
    <t>于传贞</t>
  </si>
  <si>
    <t>00952</t>
  </si>
  <si>
    <t>143142101302</t>
  </si>
  <si>
    <t>武君雯</t>
  </si>
  <si>
    <t>00953</t>
  </si>
  <si>
    <t>143142102805</t>
  </si>
  <si>
    <t>杨荣</t>
  </si>
  <si>
    <t>00954</t>
  </si>
  <si>
    <t>143142103312</t>
  </si>
  <si>
    <t>杨佳</t>
  </si>
  <si>
    <t>00955</t>
  </si>
  <si>
    <t>143142103417</t>
  </si>
  <si>
    <t>柴雯</t>
  </si>
  <si>
    <t>00956</t>
  </si>
  <si>
    <t>143142103716</t>
  </si>
  <si>
    <t>马磊里</t>
  </si>
  <si>
    <t>00957</t>
  </si>
  <si>
    <t>143142105209</t>
  </si>
  <si>
    <t>潘振宇</t>
  </si>
  <si>
    <t>00958</t>
  </si>
  <si>
    <t>143142105217</t>
  </si>
  <si>
    <t>曹利珍</t>
  </si>
  <si>
    <t>00959</t>
  </si>
  <si>
    <t>143142106029</t>
  </si>
  <si>
    <t>刘一健</t>
  </si>
  <si>
    <t>00960</t>
  </si>
  <si>
    <t>143142111728</t>
  </si>
  <si>
    <t>都婷坤</t>
  </si>
  <si>
    <t>00961</t>
  </si>
  <si>
    <t>143142112625</t>
  </si>
  <si>
    <t>侯明宁</t>
  </si>
  <si>
    <t>00962</t>
  </si>
  <si>
    <t>143142113005</t>
  </si>
  <si>
    <t>汪晶</t>
  </si>
  <si>
    <t>00963</t>
  </si>
  <si>
    <t>143142113030</t>
  </si>
  <si>
    <t>熊涛洁</t>
  </si>
  <si>
    <t>00964</t>
  </si>
  <si>
    <t>143142113610</t>
  </si>
  <si>
    <t>朱效洁</t>
  </si>
  <si>
    <t>00965</t>
  </si>
  <si>
    <t>143142114230</t>
  </si>
  <si>
    <t>陈淏欣</t>
  </si>
  <si>
    <t>00966</t>
  </si>
  <si>
    <t>143142114725</t>
  </si>
  <si>
    <t>陈欣</t>
  </si>
  <si>
    <t>00967</t>
  </si>
  <si>
    <t>143142115101</t>
  </si>
  <si>
    <t>徐福</t>
  </si>
  <si>
    <t>00968</t>
  </si>
  <si>
    <t>143142115815</t>
  </si>
  <si>
    <t>李璐</t>
  </si>
  <si>
    <t>00969</t>
  </si>
  <si>
    <t>143142115929</t>
  </si>
  <si>
    <t>陈鹏兴</t>
  </si>
  <si>
    <t>00970</t>
  </si>
  <si>
    <t>143142116215</t>
  </si>
  <si>
    <t>李堃南</t>
  </si>
  <si>
    <t>0801003001</t>
  </si>
  <si>
    <t>发明初审审查员</t>
  </si>
  <si>
    <t>00971</t>
  </si>
  <si>
    <t>143142116721</t>
  </si>
  <si>
    <t>李殿</t>
  </si>
  <si>
    <t>00972</t>
  </si>
  <si>
    <t>143142117017</t>
  </si>
  <si>
    <t>谢婉</t>
  </si>
  <si>
    <t>00973</t>
  </si>
  <si>
    <t>143143060426</t>
  </si>
  <si>
    <t>龙大</t>
  </si>
  <si>
    <t>00974</t>
  </si>
  <si>
    <t>143143061321</t>
  </si>
  <si>
    <t>李冬男</t>
  </si>
  <si>
    <t>00975</t>
  </si>
  <si>
    <t>143143062324</t>
  </si>
  <si>
    <t>郭疆</t>
  </si>
  <si>
    <t>00976</t>
  </si>
  <si>
    <t>143143062711</t>
  </si>
  <si>
    <t>郭兴</t>
  </si>
  <si>
    <t>00977</t>
  </si>
  <si>
    <t>143143110304</t>
  </si>
  <si>
    <t>白大刚</t>
  </si>
  <si>
    <t>00978</t>
  </si>
  <si>
    <t>143143111110</t>
  </si>
  <si>
    <t>魏晨</t>
  </si>
  <si>
    <t>00979</t>
  </si>
  <si>
    <t>143143111130</t>
  </si>
  <si>
    <t>王源</t>
  </si>
  <si>
    <t>00980</t>
  </si>
  <si>
    <t>143143112124</t>
  </si>
  <si>
    <t>韩浩阳</t>
  </si>
  <si>
    <t>00981</t>
  </si>
  <si>
    <t>143143121107</t>
  </si>
  <si>
    <t>田斐彤</t>
  </si>
  <si>
    <t>00982</t>
  </si>
  <si>
    <t>143143121528</t>
  </si>
  <si>
    <t>钱铠斌</t>
  </si>
  <si>
    <t>00983</t>
  </si>
  <si>
    <t>143143121611</t>
  </si>
  <si>
    <t>李锐楠</t>
  </si>
  <si>
    <t>00984</t>
  </si>
  <si>
    <t>143143122416</t>
  </si>
  <si>
    <t>王禹天</t>
  </si>
  <si>
    <t>00985</t>
  </si>
  <si>
    <t>143143123324</t>
  </si>
  <si>
    <t>王胜飞</t>
  </si>
  <si>
    <t>00986</t>
  </si>
  <si>
    <t>143144029015</t>
  </si>
  <si>
    <t>史萱倩</t>
  </si>
  <si>
    <t>00987</t>
  </si>
  <si>
    <t>143144029112</t>
  </si>
  <si>
    <t>雷龙方</t>
  </si>
  <si>
    <t>00988</t>
  </si>
  <si>
    <t>143144029229</t>
  </si>
  <si>
    <t>孙超秀</t>
  </si>
  <si>
    <t>00989</t>
  </si>
  <si>
    <t>143144029312</t>
  </si>
  <si>
    <t>陈珊</t>
  </si>
  <si>
    <t>0801003002</t>
  </si>
  <si>
    <t>法律手续审查员</t>
  </si>
  <si>
    <t>00990</t>
  </si>
  <si>
    <t>143144029323</t>
  </si>
  <si>
    <t>张冰</t>
  </si>
  <si>
    <t>00991</t>
  </si>
  <si>
    <t>143144029406</t>
  </si>
  <si>
    <t>王赛</t>
  </si>
  <si>
    <t>00992</t>
  </si>
  <si>
    <t>143144029415</t>
  </si>
  <si>
    <t>吴育</t>
  </si>
  <si>
    <t>00993</t>
  </si>
  <si>
    <t>143144029416</t>
  </si>
  <si>
    <t>刘梦</t>
  </si>
  <si>
    <t>00994</t>
  </si>
  <si>
    <t>143170010214</t>
  </si>
  <si>
    <t>孙生超</t>
  </si>
  <si>
    <t>00995</t>
  </si>
  <si>
    <t>143170010516</t>
  </si>
  <si>
    <t>王叶</t>
  </si>
  <si>
    <t>00996</t>
  </si>
  <si>
    <t>143170010918</t>
  </si>
  <si>
    <t>刘佑辉</t>
  </si>
  <si>
    <t>00997</t>
  </si>
  <si>
    <t>143170011022</t>
  </si>
  <si>
    <t>宋文前</t>
  </si>
  <si>
    <t>00998</t>
  </si>
  <si>
    <t>143170011315</t>
  </si>
  <si>
    <t>贾维</t>
  </si>
  <si>
    <t>00999</t>
  </si>
  <si>
    <t>143170011406</t>
  </si>
  <si>
    <t>陈玉</t>
  </si>
  <si>
    <t>01000</t>
  </si>
  <si>
    <t>143170011513</t>
  </si>
  <si>
    <t>彭玥夙</t>
  </si>
  <si>
    <t>0801009002</t>
  </si>
  <si>
    <t>计量二处审查员</t>
  </si>
  <si>
    <t>01001</t>
  </si>
  <si>
    <t>143170011728</t>
  </si>
  <si>
    <t>李一君</t>
  </si>
  <si>
    <t>01002</t>
  </si>
  <si>
    <t>143170012002</t>
  </si>
  <si>
    <t>魏美霏</t>
  </si>
  <si>
    <t>01003</t>
  </si>
  <si>
    <t>143170012418</t>
  </si>
  <si>
    <t>赵征</t>
  </si>
  <si>
    <t>01004</t>
  </si>
  <si>
    <t>143170021224</t>
  </si>
  <si>
    <t>徐明</t>
  </si>
  <si>
    <t>01005</t>
  </si>
  <si>
    <t>143170052002</t>
  </si>
  <si>
    <t>唐洹轩</t>
  </si>
  <si>
    <t>01006</t>
  </si>
  <si>
    <t>143170070214</t>
  </si>
  <si>
    <t>吴哲萌</t>
  </si>
  <si>
    <t>机电处审查员</t>
  </si>
  <si>
    <t>01007</t>
  </si>
  <si>
    <t>143170070713</t>
  </si>
  <si>
    <t>缪影冬</t>
  </si>
  <si>
    <t>01008</t>
  </si>
  <si>
    <t>143170071411</t>
  </si>
  <si>
    <t>王声岳</t>
  </si>
  <si>
    <t>01009</t>
  </si>
  <si>
    <t>143170090521</t>
  </si>
  <si>
    <t>杨洪曌</t>
  </si>
  <si>
    <t>01010</t>
  </si>
  <si>
    <t>143170091207</t>
  </si>
  <si>
    <t>李鹤娟</t>
  </si>
  <si>
    <t>01011</t>
  </si>
  <si>
    <t>143170110712</t>
  </si>
  <si>
    <t>陈曼地</t>
  </si>
  <si>
    <t>01012</t>
  </si>
  <si>
    <t>118111220614</t>
  </si>
  <si>
    <t>李姗雄</t>
  </si>
  <si>
    <t>环境保护部</t>
  </si>
  <si>
    <t>环境政策处副主任科员</t>
  </si>
  <si>
    <t>01013</t>
  </si>
  <si>
    <t>118111490606</t>
  </si>
  <si>
    <t>刘德汐</t>
  </si>
  <si>
    <t>01014</t>
  </si>
  <si>
    <t>118111572728</t>
  </si>
  <si>
    <t>方嘉和</t>
  </si>
  <si>
    <t>01015</t>
  </si>
  <si>
    <t>118111910322</t>
  </si>
  <si>
    <t>01016</t>
  </si>
  <si>
    <t>118115250826</t>
  </si>
  <si>
    <t>郑爽</t>
  </si>
  <si>
    <t>01017</t>
  </si>
  <si>
    <t>121111091920</t>
  </si>
  <si>
    <t>钟波娟</t>
  </si>
  <si>
    <t>交通运输部</t>
  </si>
  <si>
    <t>国际航运管理处主任科员及以下</t>
  </si>
  <si>
    <t>01018</t>
  </si>
  <si>
    <t>121111160415</t>
  </si>
  <si>
    <t>严睿华</t>
  </si>
  <si>
    <t>国内航运管理处主任科员及以下</t>
  </si>
  <si>
    <t>01019</t>
  </si>
  <si>
    <t>121111401518</t>
  </si>
  <si>
    <t>胡宇山</t>
  </si>
  <si>
    <t>01020</t>
  </si>
  <si>
    <t>121111500616</t>
  </si>
  <si>
    <t>许见锋</t>
  </si>
  <si>
    <t>01021</t>
  </si>
  <si>
    <t>121113011111</t>
  </si>
  <si>
    <t>任金圆</t>
  </si>
  <si>
    <t>审计处主任科员及以下</t>
  </si>
  <si>
    <t>01022</t>
  </si>
  <si>
    <t>121131031721</t>
  </si>
  <si>
    <t>王雅东</t>
  </si>
  <si>
    <t>01023</t>
  </si>
  <si>
    <t>121132038328</t>
  </si>
  <si>
    <t>陈晓予</t>
  </si>
  <si>
    <t>01024</t>
  </si>
  <si>
    <t>121132153826</t>
  </si>
  <si>
    <t>陈丹</t>
  </si>
  <si>
    <t>01025</t>
  </si>
  <si>
    <t>121133043810</t>
  </si>
  <si>
    <t>陈茂曦</t>
  </si>
  <si>
    <t>01026</t>
  </si>
  <si>
    <t>121135512210</t>
  </si>
  <si>
    <t>庞雅</t>
  </si>
  <si>
    <t>01027</t>
  </si>
  <si>
    <t>121137012116</t>
  </si>
  <si>
    <t>陈丁新</t>
  </si>
  <si>
    <t>01028</t>
  </si>
  <si>
    <t>121137022019</t>
  </si>
  <si>
    <t>高志</t>
  </si>
  <si>
    <t>01029</t>
  </si>
  <si>
    <t>121137350625</t>
  </si>
  <si>
    <t>代刚鹏</t>
  </si>
  <si>
    <t>01030</t>
  </si>
  <si>
    <t>121137710518</t>
  </si>
  <si>
    <t>张毅</t>
  </si>
  <si>
    <t>01031</t>
  </si>
  <si>
    <t>121137713807</t>
  </si>
  <si>
    <t>赵超云</t>
  </si>
  <si>
    <t>01032</t>
  </si>
  <si>
    <t>121137715014</t>
  </si>
  <si>
    <t>龚隽晨</t>
  </si>
  <si>
    <t>01033</t>
  </si>
  <si>
    <t>121141024008</t>
  </si>
  <si>
    <t>孟海延</t>
  </si>
  <si>
    <t>01034</t>
  </si>
  <si>
    <t>106111501707</t>
  </si>
  <si>
    <t>周波</t>
  </si>
  <si>
    <t>教育部</t>
  </si>
  <si>
    <t>教师发展处主任科员以下职位</t>
  </si>
  <si>
    <t>01035</t>
  </si>
  <si>
    <t>106111530907</t>
  </si>
  <si>
    <t>罗雨</t>
  </si>
  <si>
    <t>科学文化处主任科员以下职位</t>
  </si>
  <si>
    <t>01036</t>
  </si>
  <si>
    <t>106111570702</t>
  </si>
  <si>
    <t>彭恒</t>
  </si>
  <si>
    <t>01037</t>
  </si>
  <si>
    <t>106111641517</t>
  </si>
  <si>
    <t>董一</t>
  </si>
  <si>
    <t>业务处室主任科员以下职位</t>
  </si>
  <si>
    <t>01038</t>
  </si>
  <si>
    <t>106111661424</t>
  </si>
  <si>
    <t>乔泽宇</t>
  </si>
  <si>
    <t>宏观政策处主任科员以下职位</t>
  </si>
  <si>
    <t>01039</t>
  </si>
  <si>
    <t>106111680825</t>
  </si>
  <si>
    <t>邬风</t>
  </si>
  <si>
    <t>综合处主任科员以下职位</t>
  </si>
  <si>
    <t>01040</t>
  </si>
  <si>
    <t>106111691113</t>
  </si>
  <si>
    <t>安健刚</t>
  </si>
  <si>
    <t>综合办公室主任科员以下职位</t>
  </si>
  <si>
    <t>01041</t>
  </si>
  <si>
    <t>106111703827</t>
  </si>
  <si>
    <t>李洪婷</t>
  </si>
  <si>
    <t>01042</t>
  </si>
  <si>
    <t>106111751509</t>
  </si>
  <si>
    <t>张林宽</t>
  </si>
  <si>
    <t>直属基建处主任科员以下职位</t>
  </si>
  <si>
    <t>01043</t>
  </si>
  <si>
    <t>106111771719</t>
  </si>
  <si>
    <t>周潇明</t>
  </si>
  <si>
    <t>01044</t>
  </si>
  <si>
    <t>106111811115</t>
  </si>
  <si>
    <t>张俊婵</t>
  </si>
  <si>
    <t>思想政治理论课教学处主任科员以下职位</t>
  </si>
  <si>
    <t>01045</t>
  </si>
  <si>
    <t>106111840610</t>
  </si>
  <si>
    <t>潘萍</t>
  </si>
  <si>
    <t>01046</t>
  </si>
  <si>
    <t>106111840711</t>
  </si>
  <si>
    <t>高凡</t>
  </si>
  <si>
    <t>0401014002</t>
  </si>
  <si>
    <t>01047</t>
  </si>
  <si>
    <t>106111842315</t>
  </si>
  <si>
    <t>学位管理处主任科员以下职位</t>
  </si>
  <si>
    <t>01048</t>
  </si>
  <si>
    <t>106111850203</t>
  </si>
  <si>
    <t>曹营</t>
  </si>
  <si>
    <t>01049</t>
  </si>
  <si>
    <t>106111850820</t>
  </si>
  <si>
    <t>邵从方</t>
  </si>
  <si>
    <t>01050</t>
  </si>
  <si>
    <t>106111860826</t>
  </si>
  <si>
    <t>姜凤锦</t>
  </si>
  <si>
    <t>01051</t>
  </si>
  <si>
    <t>106111880203</t>
  </si>
  <si>
    <t>刘晨</t>
  </si>
  <si>
    <t>01052</t>
  </si>
  <si>
    <t>106111910316</t>
  </si>
  <si>
    <t>杨慧娟</t>
  </si>
  <si>
    <t>01053</t>
  </si>
  <si>
    <t>106111940202</t>
  </si>
  <si>
    <t>李萍</t>
  </si>
  <si>
    <t>01054</t>
  </si>
  <si>
    <t>106111942428</t>
  </si>
  <si>
    <t>张祥姗</t>
  </si>
  <si>
    <t>01055</t>
  </si>
  <si>
    <t>106111970106</t>
  </si>
  <si>
    <t>王嘉永</t>
  </si>
  <si>
    <t>留学工作处主任科员以下职位</t>
  </si>
  <si>
    <t>01056</t>
  </si>
  <si>
    <t>106112012020</t>
  </si>
  <si>
    <t>赵蒙</t>
  </si>
  <si>
    <t>01057</t>
  </si>
  <si>
    <t>106112052014</t>
  </si>
  <si>
    <t>刘正</t>
  </si>
  <si>
    <t>01058</t>
  </si>
  <si>
    <t>106112111229</t>
  </si>
  <si>
    <t>牛灿灿</t>
  </si>
  <si>
    <t>01059</t>
  </si>
  <si>
    <t>106114072910</t>
  </si>
  <si>
    <t>张晓源</t>
  </si>
  <si>
    <t>01060</t>
  </si>
  <si>
    <t>106114252413</t>
  </si>
  <si>
    <t>刘璐璐</t>
  </si>
  <si>
    <t>01061</t>
  </si>
  <si>
    <t>106121020316</t>
  </si>
  <si>
    <t>杨斯宇</t>
  </si>
  <si>
    <t>01062</t>
  </si>
  <si>
    <t>106121040401</t>
  </si>
  <si>
    <t>吉海孟</t>
  </si>
  <si>
    <t>01063</t>
  </si>
  <si>
    <t>106121051004</t>
  </si>
  <si>
    <t>程元宇</t>
  </si>
  <si>
    <t>01064</t>
  </si>
  <si>
    <t>106121710702</t>
  </si>
  <si>
    <t>严皓心</t>
  </si>
  <si>
    <t>宣传推广与教育处主任科员以下职位</t>
  </si>
  <si>
    <t>01065</t>
  </si>
  <si>
    <t>106122106811</t>
  </si>
  <si>
    <t>吴志楠</t>
  </si>
  <si>
    <t>01066</t>
  </si>
  <si>
    <t>106122108915</t>
  </si>
  <si>
    <t>张会</t>
  </si>
  <si>
    <t>01067</t>
  </si>
  <si>
    <t>106131064712</t>
  </si>
  <si>
    <t>王晟仕</t>
  </si>
  <si>
    <t>01068</t>
  </si>
  <si>
    <t>106131081510</t>
  </si>
  <si>
    <t>王久亮</t>
  </si>
  <si>
    <t>01069</t>
  </si>
  <si>
    <t>106131181713</t>
  </si>
  <si>
    <t>廉梦迪</t>
  </si>
  <si>
    <t>01070</t>
  </si>
  <si>
    <t>106132033805</t>
  </si>
  <si>
    <t>庞璐阁</t>
  </si>
  <si>
    <t>01071</t>
  </si>
  <si>
    <t>106132037922</t>
  </si>
  <si>
    <t>郭梦月</t>
  </si>
  <si>
    <t>01072</t>
  </si>
  <si>
    <t>106132040605</t>
  </si>
  <si>
    <t>黄雅</t>
  </si>
  <si>
    <t>01073</t>
  </si>
  <si>
    <t>106132043227</t>
  </si>
  <si>
    <t>李冠林</t>
  </si>
  <si>
    <t>01074</t>
  </si>
  <si>
    <t>106132221017</t>
  </si>
  <si>
    <t>董力</t>
  </si>
  <si>
    <t>01075</t>
  </si>
  <si>
    <t>106132320828</t>
  </si>
  <si>
    <t>王佳茹</t>
  </si>
  <si>
    <t>01076</t>
  </si>
  <si>
    <t>106132324613</t>
  </si>
  <si>
    <t>张钰洁</t>
  </si>
  <si>
    <t>01077</t>
  </si>
  <si>
    <t>106133042407</t>
  </si>
  <si>
    <t>顾日民</t>
  </si>
  <si>
    <t>01078</t>
  </si>
  <si>
    <t>106133047415</t>
  </si>
  <si>
    <t>左爽</t>
  </si>
  <si>
    <t>01079</t>
  </si>
  <si>
    <t>106133048025</t>
  </si>
  <si>
    <t>贺琴红</t>
  </si>
  <si>
    <t>01080</t>
  </si>
  <si>
    <t>106133311003</t>
  </si>
  <si>
    <t>陈琪濛</t>
  </si>
  <si>
    <t>01081</t>
  </si>
  <si>
    <t>106133710601</t>
  </si>
  <si>
    <t>尹宝</t>
  </si>
  <si>
    <t>01082</t>
  </si>
  <si>
    <t>106133711009</t>
  </si>
  <si>
    <t>窦照璐</t>
  </si>
  <si>
    <t>01083</t>
  </si>
  <si>
    <t>106134014016</t>
  </si>
  <si>
    <t>马杰</t>
  </si>
  <si>
    <t>巡视工作一处主任科员以下职位</t>
  </si>
  <si>
    <t>01084</t>
  </si>
  <si>
    <t>106134015201</t>
  </si>
  <si>
    <t>田洁珂</t>
  </si>
  <si>
    <t>01085</t>
  </si>
  <si>
    <t>106135020121</t>
  </si>
  <si>
    <t>齐云</t>
  </si>
  <si>
    <t>01086</t>
  </si>
  <si>
    <t>106135522323</t>
  </si>
  <si>
    <t>赵依</t>
  </si>
  <si>
    <t>01087</t>
  </si>
  <si>
    <t>106136012010</t>
  </si>
  <si>
    <t>姚乾源</t>
  </si>
  <si>
    <t>01088</t>
  </si>
  <si>
    <t>106136013313</t>
  </si>
  <si>
    <t>焦松雪</t>
  </si>
  <si>
    <t>01089</t>
  </si>
  <si>
    <t>106137010315</t>
  </si>
  <si>
    <t>于宁扬</t>
  </si>
  <si>
    <t>01090</t>
  </si>
  <si>
    <t>106137011515</t>
  </si>
  <si>
    <t>姜倩</t>
  </si>
  <si>
    <t>01091</t>
  </si>
  <si>
    <t>106137020921</t>
  </si>
  <si>
    <t>宋志邦</t>
  </si>
  <si>
    <t>01092</t>
  </si>
  <si>
    <t>106137340801</t>
  </si>
  <si>
    <t>01093</t>
  </si>
  <si>
    <t>106137361025</t>
  </si>
  <si>
    <t>宋乐欣</t>
  </si>
  <si>
    <t>01094</t>
  </si>
  <si>
    <t>106137632028</t>
  </si>
  <si>
    <t>潘帅丹</t>
  </si>
  <si>
    <t>01095</t>
  </si>
  <si>
    <t>106137711610</t>
  </si>
  <si>
    <t>刘赛</t>
  </si>
  <si>
    <t>01096</t>
  </si>
  <si>
    <t>106137712214</t>
  </si>
  <si>
    <t>陈辰</t>
  </si>
  <si>
    <t>01097</t>
  </si>
  <si>
    <t>106137712909</t>
  </si>
  <si>
    <t>尹军阳</t>
  </si>
  <si>
    <t>01098</t>
  </si>
  <si>
    <t>106137714024</t>
  </si>
  <si>
    <t>何冰均</t>
  </si>
  <si>
    <t>01099</t>
  </si>
  <si>
    <t>106137714124</t>
  </si>
  <si>
    <t>董磊飞</t>
  </si>
  <si>
    <t>01100</t>
  </si>
  <si>
    <t>106137714828</t>
  </si>
  <si>
    <t>刘冕瑞</t>
  </si>
  <si>
    <t>01101</t>
  </si>
  <si>
    <t>106137717409</t>
  </si>
  <si>
    <t>王雪</t>
  </si>
  <si>
    <t>01102</t>
  </si>
  <si>
    <t>106137717913</t>
  </si>
  <si>
    <t>丁钟</t>
  </si>
  <si>
    <t>01103</t>
  </si>
  <si>
    <t>106137721030</t>
  </si>
  <si>
    <t>韦贝</t>
  </si>
  <si>
    <t>01104</t>
  </si>
  <si>
    <t>106137731028</t>
  </si>
  <si>
    <t>毛飞</t>
  </si>
  <si>
    <t>01105</t>
  </si>
  <si>
    <t>106137732516</t>
  </si>
  <si>
    <t>黄振婧</t>
  </si>
  <si>
    <t>01106</t>
  </si>
  <si>
    <t>106141023324</t>
  </si>
  <si>
    <t>涂晓葳</t>
  </si>
  <si>
    <t>01107</t>
  </si>
  <si>
    <t>106141143203</t>
  </si>
  <si>
    <t>王晖</t>
  </si>
  <si>
    <t>01108</t>
  </si>
  <si>
    <t>106141210717</t>
  </si>
  <si>
    <t>刘刚</t>
  </si>
  <si>
    <t>01109</t>
  </si>
  <si>
    <t>106141242504</t>
  </si>
  <si>
    <t>孔弓坤</t>
  </si>
  <si>
    <t>01110</t>
  </si>
  <si>
    <t>106142110711</t>
  </si>
  <si>
    <t>令狐冲</t>
  </si>
  <si>
    <t>01111</t>
  </si>
  <si>
    <t>106142111630</t>
  </si>
  <si>
    <t>王健</t>
  </si>
  <si>
    <t>01112</t>
  </si>
  <si>
    <t>106143061515</t>
  </si>
  <si>
    <t>杨萍华</t>
  </si>
  <si>
    <t>01113</t>
  </si>
  <si>
    <t>106143120506</t>
  </si>
  <si>
    <t>曾燕平</t>
  </si>
  <si>
    <t>01114</t>
  </si>
  <si>
    <t>106144021625</t>
  </si>
  <si>
    <t>叶鹏</t>
  </si>
  <si>
    <t>01115</t>
  </si>
  <si>
    <t>106144021711</t>
  </si>
  <si>
    <t>禹月旸</t>
  </si>
  <si>
    <t>01116</t>
  </si>
  <si>
    <t>106144021911</t>
  </si>
  <si>
    <t>商硕</t>
  </si>
  <si>
    <t>01117</t>
  </si>
  <si>
    <t>106144022018</t>
  </si>
  <si>
    <t>李梦更</t>
  </si>
  <si>
    <t>01118</t>
  </si>
  <si>
    <t>106145091706</t>
  </si>
  <si>
    <t>李莉雅</t>
  </si>
  <si>
    <t>01119</t>
  </si>
  <si>
    <t>106150023209</t>
  </si>
  <si>
    <t>姜一</t>
  </si>
  <si>
    <t>01120</t>
  </si>
  <si>
    <t>106151014211</t>
  </si>
  <si>
    <t>张思媛</t>
  </si>
  <si>
    <t>01121</t>
  </si>
  <si>
    <t>106152132908</t>
  </si>
  <si>
    <t>韩天</t>
  </si>
  <si>
    <t>01122</t>
  </si>
  <si>
    <t>106161170708</t>
  </si>
  <si>
    <t>韩艳泽</t>
  </si>
  <si>
    <t>01123</t>
  </si>
  <si>
    <t>106161170826</t>
  </si>
  <si>
    <t>王婷乐</t>
  </si>
  <si>
    <t>01124</t>
  </si>
  <si>
    <t>106170012028</t>
  </si>
  <si>
    <t>魏耀凤</t>
  </si>
  <si>
    <t>01125</t>
  </si>
  <si>
    <t>106170091021</t>
  </si>
  <si>
    <t>何宁</t>
  </si>
  <si>
    <t>01126</t>
  </si>
  <si>
    <t>106170092025</t>
  </si>
  <si>
    <t>于如</t>
  </si>
  <si>
    <t>01127</t>
  </si>
  <si>
    <t>107111061928</t>
  </si>
  <si>
    <t>李凯程</t>
  </si>
  <si>
    <t>科学技术部</t>
  </si>
  <si>
    <t>主任科员以下驻外储备人员（英语2）</t>
  </si>
  <si>
    <t>01128</t>
  </si>
  <si>
    <t>107111441516</t>
  </si>
  <si>
    <t>高春</t>
  </si>
  <si>
    <t>主任科员以下</t>
  </si>
  <si>
    <t>01129</t>
  </si>
  <si>
    <t>107111471324</t>
  </si>
  <si>
    <t>周艺龙</t>
  </si>
  <si>
    <t>主任科员以下驻外储备人员（英语1）</t>
  </si>
  <si>
    <t>01130</t>
  </si>
  <si>
    <t>107111500414</t>
  </si>
  <si>
    <t>陈婷</t>
  </si>
  <si>
    <t>主任科员以下职位1</t>
  </si>
  <si>
    <t>01131</t>
  </si>
  <si>
    <t>107111510314</t>
  </si>
  <si>
    <t>宋超丹</t>
  </si>
  <si>
    <t>01132</t>
  </si>
  <si>
    <t>107111521613</t>
  </si>
  <si>
    <t>张华婷</t>
  </si>
  <si>
    <t>01133</t>
  </si>
  <si>
    <t>107111522023</t>
  </si>
  <si>
    <t>张蕊</t>
  </si>
  <si>
    <t>01134</t>
  </si>
  <si>
    <t>107111570509</t>
  </si>
  <si>
    <t>黄昭章</t>
  </si>
  <si>
    <t>01135</t>
  </si>
  <si>
    <t>107111641618</t>
  </si>
  <si>
    <t>马园</t>
  </si>
  <si>
    <t>01136</t>
  </si>
  <si>
    <t>107111642002</t>
  </si>
  <si>
    <t>吕嘉娟</t>
  </si>
  <si>
    <t>主任科员以下驻外储备人员（英语3）</t>
  </si>
  <si>
    <t>01137</t>
  </si>
  <si>
    <t>107111660609</t>
  </si>
  <si>
    <t>史伯威</t>
  </si>
  <si>
    <t>01138</t>
  </si>
  <si>
    <t>107111671229</t>
  </si>
  <si>
    <t>王帅</t>
  </si>
  <si>
    <t>01139</t>
  </si>
  <si>
    <t>107111780622</t>
  </si>
  <si>
    <t>王照</t>
  </si>
  <si>
    <t>01140</t>
  </si>
  <si>
    <t>107111800103</t>
  </si>
  <si>
    <t>郭乐</t>
  </si>
  <si>
    <t>01141</t>
  </si>
  <si>
    <t>107111801219</t>
  </si>
  <si>
    <t>孙岩晶</t>
  </si>
  <si>
    <t>01142</t>
  </si>
  <si>
    <t>107161213824</t>
  </si>
  <si>
    <t>刘理竹</t>
  </si>
  <si>
    <t>01143</t>
  </si>
  <si>
    <t>107170011124</t>
  </si>
  <si>
    <t>高琳</t>
  </si>
  <si>
    <t>01144</t>
  </si>
  <si>
    <t>113111060108</t>
  </si>
  <si>
    <t>孙洋</t>
  </si>
  <si>
    <t>民政部</t>
  </si>
  <si>
    <t>综合处主任科员以下</t>
  </si>
  <si>
    <t>01145</t>
  </si>
  <si>
    <t>113111090715</t>
  </si>
  <si>
    <t>王倩涵</t>
  </si>
  <si>
    <t>老年人福利处主任科员以下</t>
  </si>
  <si>
    <t>01146</t>
  </si>
  <si>
    <t>113111421607</t>
  </si>
  <si>
    <t>金语琪</t>
  </si>
  <si>
    <t>01147</t>
  </si>
  <si>
    <t>113111471506</t>
  </si>
  <si>
    <t>李艳志</t>
  </si>
  <si>
    <t>信访办主任科员以下</t>
  </si>
  <si>
    <t>01148</t>
  </si>
  <si>
    <t>113111480325</t>
  </si>
  <si>
    <t>孟天徽</t>
  </si>
  <si>
    <t>退役士兵安置处主任科员以下</t>
  </si>
  <si>
    <t>01149</t>
  </si>
  <si>
    <t>113111531308</t>
  </si>
  <si>
    <t>刘慧楠</t>
  </si>
  <si>
    <t>01150</t>
  </si>
  <si>
    <t>113111641020</t>
  </si>
  <si>
    <t>陈涛伊</t>
  </si>
  <si>
    <t>多边处副主任科员</t>
  </si>
  <si>
    <t>01151</t>
  </si>
  <si>
    <t>113111762210</t>
  </si>
  <si>
    <t>张佳路</t>
  </si>
  <si>
    <t>01152</t>
  </si>
  <si>
    <t>113111861409</t>
  </si>
  <si>
    <t>刘中</t>
  </si>
  <si>
    <t>01153</t>
  </si>
  <si>
    <t>113111940812</t>
  </si>
  <si>
    <t>张光遥</t>
  </si>
  <si>
    <t>01154</t>
  </si>
  <si>
    <t>113112060214</t>
  </si>
  <si>
    <t>李羽</t>
  </si>
  <si>
    <t>01155</t>
  </si>
  <si>
    <t>113112110217</t>
  </si>
  <si>
    <t>武敬</t>
  </si>
  <si>
    <t>01156</t>
  </si>
  <si>
    <t>113113015207</t>
  </si>
  <si>
    <t>杨明</t>
  </si>
  <si>
    <t>01157</t>
  </si>
  <si>
    <t>113131031623</t>
  </si>
  <si>
    <t>李翠都</t>
  </si>
  <si>
    <t>01158</t>
  </si>
  <si>
    <t>113132151210</t>
  </si>
  <si>
    <t>张尔</t>
  </si>
  <si>
    <t>01159</t>
  </si>
  <si>
    <t>113132323718</t>
  </si>
  <si>
    <t>胡茜</t>
  </si>
  <si>
    <t>01160</t>
  </si>
  <si>
    <t>124111060313</t>
  </si>
  <si>
    <t>刘威</t>
  </si>
  <si>
    <t>农业部</t>
  </si>
  <si>
    <t>产业政策处主任科员及以下</t>
  </si>
  <si>
    <t>01161</t>
  </si>
  <si>
    <t>124111090725</t>
  </si>
  <si>
    <t>徐志瑞</t>
  </si>
  <si>
    <t>政策指导处主任科员及以下</t>
  </si>
  <si>
    <t>01162</t>
  </si>
  <si>
    <t>124111091111</t>
  </si>
  <si>
    <t>王朔民</t>
  </si>
  <si>
    <t>经济作物管理处主任科员及以下</t>
  </si>
  <si>
    <t>01163</t>
  </si>
  <si>
    <t>124111091418</t>
  </si>
  <si>
    <t>唐静</t>
  </si>
  <si>
    <t>立法协调处主任科员及以下</t>
  </si>
  <si>
    <t>01164</t>
  </si>
  <si>
    <t>124111150225</t>
  </si>
  <si>
    <t>宋伟冰</t>
  </si>
  <si>
    <t>01165</t>
  </si>
  <si>
    <t>124111201518</t>
  </si>
  <si>
    <t>张昌蒙</t>
  </si>
  <si>
    <t>0801022004</t>
  </si>
  <si>
    <t>体系与信息处主任科员及以下</t>
  </si>
  <si>
    <t>01166</t>
  </si>
  <si>
    <t>124111380730</t>
  </si>
  <si>
    <t>陈成风</t>
  </si>
  <si>
    <t>01167</t>
  </si>
  <si>
    <t>124111410217</t>
  </si>
  <si>
    <t>王斐瀛</t>
  </si>
  <si>
    <t>0401020005</t>
  </si>
  <si>
    <t>老部长秘书处主任科员及以下</t>
  </si>
  <si>
    <t>01168</t>
  </si>
  <si>
    <t>124111441003</t>
  </si>
  <si>
    <t>王丹凯</t>
  </si>
  <si>
    <t>01169</t>
  </si>
  <si>
    <t>124111450716</t>
  </si>
  <si>
    <t>庞阳宇</t>
  </si>
  <si>
    <t>01170</t>
  </si>
  <si>
    <t>124111480809</t>
  </si>
  <si>
    <t>石晶</t>
  </si>
  <si>
    <t>01171</t>
  </si>
  <si>
    <t>124111480825</t>
  </si>
  <si>
    <t>王青威</t>
  </si>
  <si>
    <t>科技与质量监管处主任科员及以下</t>
  </si>
  <si>
    <t>01172</t>
  </si>
  <si>
    <t>124111490918</t>
  </si>
  <si>
    <t>程丽驹</t>
  </si>
  <si>
    <t>0801024002</t>
  </si>
  <si>
    <t>产品质量监督处主任科员及以下</t>
  </si>
  <si>
    <t>01173</t>
  </si>
  <si>
    <t>124111521824</t>
  </si>
  <si>
    <t>01174</t>
  </si>
  <si>
    <t>124111530221</t>
  </si>
  <si>
    <t>徐萌</t>
  </si>
  <si>
    <t>01175</t>
  </si>
  <si>
    <t>124111531013</t>
  </si>
  <si>
    <t>任树丛</t>
  </si>
  <si>
    <t>0401020004</t>
  </si>
  <si>
    <t>01176</t>
  </si>
  <si>
    <t>124111540222</t>
  </si>
  <si>
    <t>王海辉</t>
  </si>
  <si>
    <t>01177</t>
  </si>
  <si>
    <t>124111541423</t>
  </si>
  <si>
    <t>唐晨异</t>
  </si>
  <si>
    <t>01178</t>
  </si>
  <si>
    <t>124111572630</t>
  </si>
  <si>
    <t>王国</t>
  </si>
  <si>
    <t>0801022003</t>
  </si>
  <si>
    <t>仲裁指导处主任科员及以下</t>
  </si>
  <si>
    <t>01179</t>
  </si>
  <si>
    <t>124111641302</t>
  </si>
  <si>
    <t>王忠</t>
  </si>
  <si>
    <t>01180</t>
  </si>
  <si>
    <t>124111642725</t>
  </si>
  <si>
    <t>赵洁</t>
  </si>
  <si>
    <t>01181</t>
  </si>
  <si>
    <t>124111650325</t>
  </si>
  <si>
    <t>李祥岩</t>
  </si>
  <si>
    <t>01182</t>
  </si>
  <si>
    <t>124111650424</t>
  </si>
  <si>
    <t>0801022002</t>
  </si>
  <si>
    <t>负担督查处主任科员及以下</t>
  </si>
  <si>
    <t>01183</t>
  </si>
  <si>
    <t>124111681523</t>
  </si>
  <si>
    <t>朱晓强</t>
  </si>
  <si>
    <t>0801022001</t>
  </si>
  <si>
    <t>01184</t>
  </si>
  <si>
    <t>124111702624</t>
  </si>
  <si>
    <t>董付君</t>
  </si>
  <si>
    <t>01185</t>
  </si>
  <si>
    <t>124111742127</t>
  </si>
  <si>
    <t>张运坚</t>
  </si>
  <si>
    <t>01186</t>
  </si>
  <si>
    <t>124111752001</t>
  </si>
  <si>
    <t>张译沛</t>
  </si>
  <si>
    <t>01187</t>
  </si>
  <si>
    <t>124111760321</t>
  </si>
  <si>
    <t>高冬林</t>
  </si>
  <si>
    <t>01188</t>
  </si>
  <si>
    <t>124111780928</t>
  </si>
  <si>
    <t>汤韬</t>
  </si>
  <si>
    <t>政策体系处主任科员及以下</t>
  </si>
  <si>
    <t>01189</t>
  </si>
  <si>
    <t>124111810606</t>
  </si>
  <si>
    <t>邹伟宇</t>
  </si>
  <si>
    <t>01190</t>
  </si>
  <si>
    <t>124111811321</t>
  </si>
  <si>
    <t>宋向南</t>
  </si>
  <si>
    <t>01191</t>
  </si>
  <si>
    <t>124111840627</t>
  </si>
  <si>
    <t>王伟</t>
  </si>
  <si>
    <t>01192</t>
  </si>
  <si>
    <t>124111841427</t>
  </si>
  <si>
    <t>徐雨</t>
  </si>
  <si>
    <t>01193</t>
  </si>
  <si>
    <t>124111842726</t>
  </si>
  <si>
    <t>郭贞</t>
  </si>
  <si>
    <t>发展计划处主任科员及以下</t>
  </si>
  <si>
    <t>01194</t>
  </si>
  <si>
    <t>124111861519</t>
  </si>
  <si>
    <t>王星</t>
  </si>
  <si>
    <t>01195</t>
  </si>
  <si>
    <t>124111900529</t>
  </si>
  <si>
    <t>杨涵</t>
  </si>
  <si>
    <t>耕地与肥料管理处主任科员及以下</t>
  </si>
  <si>
    <t>01196</t>
  </si>
  <si>
    <t>124111921807</t>
  </si>
  <si>
    <t>卫笑军</t>
  </si>
  <si>
    <t>01197</t>
  </si>
  <si>
    <t>124111962617</t>
  </si>
  <si>
    <t>王林广</t>
  </si>
  <si>
    <t>01198</t>
  </si>
  <si>
    <t>124111992729</t>
  </si>
  <si>
    <t>苗妍鸣</t>
  </si>
  <si>
    <t>01199</t>
  </si>
  <si>
    <t>124112080803</t>
  </si>
  <si>
    <t>丁瑚栋</t>
  </si>
  <si>
    <t>安全保卫处主任科员及以下</t>
  </si>
  <si>
    <t>01200</t>
  </si>
  <si>
    <t>124112111228</t>
  </si>
  <si>
    <t>崔远曼</t>
  </si>
  <si>
    <t>0801024003</t>
  </si>
  <si>
    <t>技术发展处主任科员及以下</t>
  </si>
  <si>
    <t>01201</t>
  </si>
  <si>
    <t>124112112404</t>
  </si>
  <si>
    <t>秦叶</t>
  </si>
  <si>
    <t>01202</t>
  </si>
  <si>
    <t>124113014713</t>
  </si>
  <si>
    <t>卞橙云</t>
  </si>
  <si>
    <t>01203</t>
  </si>
  <si>
    <t>124113015718</t>
  </si>
  <si>
    <t>庞翠星</t>
  </si>
  <si>
    <t>0801023001</t>
  </si>
  <si>
    <t>01204</t>
  </si>
  <si>
    <t>124113024923</t>
  </si>
  <si>
    <t>胡一夫</t>
  </si>
  <si>
    <t>01205</t>
  </si>
  <si>
    <t>124114062111</t>
  </si>
  <si>
    <t>孙萍健</t>
  </si>
  <si>
    <t>0401020007</t>
  </si>
  <si>
    <t>01206</t>
  </si>
  <si>
    <t>124114080814</t>
  </si>
  <si>
    <t>黄华</t>
  </si>
  <si>
    <t>0401020006</t>
  </si>
  <si>
    <t>西四工作处主任科员及以下</t>
  </si>
  <si>
    <t>01207</t>
  </si>
  <si>
    <t>124114081529</t>
  </si>
  <si>
    <t>霍玉林</t>
  </si>
  <si>
    <t>01208</t>
  </si>
  <si>
    <t>124121730430</t>
  </si>
  <si>
    <t>郑岩刚</t>
    <phoneticPr fontId="5" type="noConversion"/>
  </si>
  <si>
    <t>01209</t>
  </si>
  <si>
    <t>124123020123</t>
  </si>
  <si>
    <t>赵琴露</t>
  </si>
  <si>
    <t>01210</t>
  </si>
  <si>
    <t>124123020124</t>
  </si>
  <si>
    <t>胡小阔</t>
  </si>
  <si>
    <t>01211</t>
  </si>
  <si>
    <t>124123020220</t>
  </si>
  <si>
    <t>党纳鸿</t>
  </si>
  <si>
    <t>01212</t>
  </si>
  <si>
    <t>124123020325</t>
  </si>
  <si>
    <t>陈莹奕</t>
  </si>
  <si>
    <t>01213</t>
  </si>
  <si>
    <t>124131031415</t>
  </si>
  <si>
    <t>王畅</t>
  </si>
  <si>
    <t>01214</t>
  </si>
  <si>
    <t>124131064011</t>
  </si>
  <si>
    <t>张静</t>
  </si>
  <si>
    <t>01215</t>
  </si>
  <si>
    <t>124131081612</t>
  </si>
  <si>
    <t>李明颖</t>
  </si>
  <si>
    <t>0801024001</t>
  </si>
  <si>
    <t>体系建设与信息处主任科员及以下</t>
  </si>
  <si>
    <t>01216</t>
  </si>
  <si>
    <t>124132030717</t>
  </si>
  <si>
    <t>袁灿</t>
  </si>
  <si>
    <t>01217</t>
  </si>
  <si>
    <t>124132046107</t>
  </si>
  <si>
    <t>王易玉</t>
  </si>
  <si>
    <t>团结湖工作处主任科员及以下</t>
  </si>
  <si>
    <t>01218</t>
  </si>
  <si>
    <t>124132150225</t>
  </si>
  <si>
    <t>石若</t>
  </si>
  <si>
    <t>01219</t>
  </si>
  <si>
    <t>124132150622</t>
  </si>
  <si>
    <t>刘晓楠</t>
  </si>
  <si>
    <t>01220</t>
  </si>
  <si>
    <t>124132231516</t>
  </si>
  <si>
    <t>黄巧东</t>
  </si>
  <si>
    <t>01221</t>
  </si>
  <si>
    <t>124133045710</t>
  </si>
  <si>
    <t>吴鹏</t>
  </si>
  <si>
    <t>01222</t>
  </si>
  <si>
    <t>124133047605</t>
  </si>
  <si>
    <t>王静</t>
  </si>
  <si>
    <t>01223</t>
  </si>
  <si>
    <t>124133121401</t>
  </si>
  <si>
    <t>杜东秀</t>
  </si>
  <si>
    <t>01224</t>
  </si>
  <si>
    <t>124133311628</t>
  </si>
  <si>
    <t>刘嫣伯</t>
  </si>
  <si>
    <t>01225</t>
  </si>
  <si>
    <t>124134010719</t>
  </si>
  <si>
    <t>吴艳成</t>
  </si>
  <si>
    <t>01226</t>
  </si>
  <si>
    <t>124134012011</t>
  </si>
  <si>
    <t>陈欲</t>
  </si>
  <si>
    <t>01227</t>
  </si>
  <si>
    <t>124134016921</t>
  </si>
  <si>
    <t>延珺桥</t>
  </si>
  <si>
    <t>01228</t>
  </si>
  <si>
    <t>124134031419</t>
  </si>
  <si>
    <t>刘贺</t>
  </si>
  <si>
    <t>01229</t>
  </si>
  <si>
    <t>124135020705</t>
  </si>
  <si>
    <t>01230</t>
  </si>
  <si>
    <t>124136011804</t>
  </si>
  <si>
    <t>张牧</t>
  </si>
  <si>
    <t>01231</t>
  </si>
  <si>
    <t>124136021304</t>
  </si>
  <si>
    <t>孙静</t>
  </si>
  <si>
    <t>01232</t>
  </si>
  <si>
    <t>124137011305</t>
  </si>
  <si>
    <t>郑慧程</t>
  </si>
  <si>
    <t>01233</t>
  </si>
  <si>
    <t>124137011829</t>
  </si>
  <si>
    <t>刘岩义</t>
  </si>
  <si>
    <t>01234</t>
  </si>
  <si>
    <t>124137041230</t>
  </si>
  <si>
    <t>杨冠</t>
  </si>
  <si>
    <t>01235</t>
  </si>
  <si>
    <t>124137050205</t>
  </si>
  <si>
    <t>刘翀青</t>
  </si>
  <si>
    <t>01236</t>
  </si>
  <si>
    <t>124137050507</t>
  </si>
  <si>
    <t>任明发</t>
  </si>
  <si>
    <t>01237</t>
  </si>
  <si>
    <t>124137050730</t>
  </si>
  <si>
    <t>侯涛霄</t>
  </si>
  <si>
    <t>01238</t>
  </si>
  <si>
    <t>124137060615</t>
  </si>
  <si>
    <t>张剑康</t>
  </si>
  <si>
    <t>01239</t>
  </si>
  <si>
    <t>124137060926</t>
  </si>
  <si>
    <t>于洁灵</t>
  </si>
  <si>
    <t>01240</t>
  </si>
  <si>
    <t>124137342313</t>
  </si>
  <si>
    <t>张东</t>
  </si>
  <si>
    <t>01241</t>
  </si>
  <si>
    <t>124137352127</t>
  </si>
  <si>
    <t>陶晓</t>
  </si>
  <si>
    <t>01242</t>
  </si>
  <si>
    <t>124137360806</t>
  </si>
  <si>
    <t>田昊鑫</t>
  </si>
  <si>
    <t>01243</t>
  </si>
  <si>
    <t>124137641629</t>
  </si>
  <si>
    <t>顾宝蒙</t>
  </si>
  <si>
    <t>01244</t>
  </si>
  <si>
    <t>124137716623</t>
  </si>
  <si>
    <t>王晓琳</t>
  </si>
  <si>
    <t>01245</t>
  </si>
  <si>
    <t>124137723505</t>
  </si>
  <si>
    <t>尚浩</t>
  </si>
  <si>
    <t>01246</t>
  </si>
  <si>
    <t>124137730610</t>
  </si>
  <si>
    <t>杨方</t>
  </si>
  <si>
    <t>01247</t>
  </si>
  <si>
    <t>124137730926</t>
  </si>
  <si>
    <t>柴莎</t>
  </si>
  <si>
    <t>01248</t>
  </si>
  <si>
    <t>124137731815</t>
  </si>
  <si>
    <t>李梦</t>
  </si>
  <si>
    <t>01249</t>
  </si>
  <si>
    <t>124137732702</t>
  </si>
  <si>
    <t>郭阳豪</t>
  </si>
  <si>
    <t>01250</t>
  </si>
  <si>
    <t>124137732829</t>
  </si>
  <si>
    <t>王少</t>
  </si>
  <si>
    <t>01251</t>
  </si>
  <si>
    <t>124141012105</t>
  </si>
  <si>
    <t>01252</t>
  </si>
  <si>
    <t>124141013724</t>
  </si>
  <si>
    <t>王力卓</t>
  </si>
  <si>
    <t>01253</t>
  </si>
  <si>
    <t>124141017226</t>
  </si>
  <si>
    <t>何子楠</t>
  </si>
  <si>
    <t>01254</t>
  </si>
  <si>
    <t>124141019228</t>
  </si>
  <si>
    <t>李泽男</t>
  </si>
  <si>
    <t>01255</t>
  </si>
  <si>
    <t>124141021215</t>
  </si>
  <si>
    <t>刘佳萍</t>
  </si>
  <si>
    <t>01256</t>
  </si>
  <si>
    <t>124141024225</t>
  </si>
  <si>
    <t>肖显伟</t>
  </si>
  <si>
    <t>01257</t>
  </si>
  <si>
    <t>124141240616</t>
  </si>
  <si>
    <t>邹璋清</t>
  </si>
  <si>
    <t>01258</t>
  </si>
  <si>
    <t>124142111026</t>
  </si>
  <si>
    <t>邢尧磊</t>
  </si>
  <si>
    <t>01259</t>
  </si>
  <si>
    <t>124142111422</t>
  </si>
  <si>
    <t>01260</t>
  </si>
  <si>
    <t>124142112213</t>
  </si>
  <si>
    <t>吴茜怡</t>
  </si>
  <si>
    <t>01261</t>
  </si>
  <si>
    <t>124142112610</t>
  </si>
  <si>
    <t>朱寅銮</t>
  </si>
  <si>
    <t>01262</t>
  </si>
  <si>
    <t>124143063301</t>
  </si>
  <si>
    <t>徐婷森</t>
  </si>
  <si>
    <t>01263</t>
  </si>
  <si>
    <t>124144026015</t>
  </si>
  <si>
    <t>黎友</t>
  </si>
  <si>
    <t>01264</t>
  </si>
  <si>
    <t>124144026217</t>
  </si>
  <si>
    <t>刘冰嘉</t>
  </si>
  <si>
    <t>01265</t>
  </si>
  <si>
    <t>124144026225</t>
  </si>
  <si>
    <t>周旭</t>
  </si>
  <si>
    <t>01266</t>
  </si>
  <si>
    <t>124152130329</t>
  </si>
  <si>
    <t>夏贺</t>
  </si>
  <si>
    <t>01267</t>
  </si>
  <si>
    <t>124152133402</t>
  </si>
  <si>
    <t>林杰霞</t>
  </si>
  <si>
    <t>01268</t>
  </si>
  <si>
    <t>124170012316</t>
  </si>
  <si>
    <t>廖学华</t>
  </si>
  <si>
    <t>01269</t>
  </si>
  <si>
    <t>124170050901</t>
  </si>
  <si>
    <t>张彬凯</t>
  </si>
  <si>
    <t>01270</t>
  </si>
  <si>
    <t>124170120625</t>
  </si>
  <si>
    <t>周晓</t>
  </si>
  <si>
    <t>01271</t>
  </si>
  <si>
    <t>116111050828</t>
  </si>
  <si>
    <t>孙瑞梁</t>
  </si>
  <si>
    <t>人力资源社会保障部</t>
  </si>
  <si>
    <t>综合处主任科员及以下职位</t>
  </si>
  <si>
    <t>01272</t>
  </si>
  <si>
    <t>116111060116</t>
  </si>
  <si>
    <t>杨唯</t>
  </si>
  <si>
    <t>0801013005</t>
  </si>
  <si>
    <t>职业年金经办主任科员及以下职位</t>
  </si>
  <si>
    <t>01273</t>
  </si>
  <si>
    <t>116111061319</t>
  </si>
  <si>
    <t>邓司</t>
  </si>
  <si>
    <t>0801013006</t>
  </si>
  <si>
    <t>精算处主任科员及以下职位</t>
  </si>
  <si>
    <t>01274</t>
  </si>
  <si>
    <t>116111061620</t>
  </si>
  <si>
    <t>屈溪诚</t>
  </si>
  <si>
    <t>发展规划处主任科员及以下职位</t>
  </si>
  <si>
    <t>01275</t>
  </si>
  <si>
    <t>116111090921</t>
  </si>
  <si>
    <t>李世</t>
  </si>
  <si>
    <t>账户管理经办主任科员及以下职位</t>
  </si>
  <si>
    <t>01276</t>
  </si>
  <si>
    <t>116111091013</t>
  </si>
  <si>
    <t>袁芸茜</t>
  </si>
  <si>
    <t>信访处主任科员及以下职位</t>
  </si>
  <si>
    <t>01277</t>
  </si>
  <si>
    <t>116111091915</t>
  </si>
  <si>
    <t>李立照</t>
  </si>
  <si>
    <t>专家处主任科员及以下职位</t>
  </si>
  <si>
    <t>01278</t>
  </si>
  <si>
    <t>116111140130</t>
  </si>
  <si>
    <t>李佳健</t>
  </si>
  <si>
    <t>政策指导处主任科员及以下职位</t>
  </si>
  <si>
    <t>01279</t>
  </si>
  <si>
    <t>116111140329</t>
  </si>
  <si>
    <t>粘彦婷</t>
  </si>
  <si>
    <t>0801013004</t>
  </si>
  <si>
    <t>基金结算经办主任科员及以下职位</t>
  </si>
  <si>
    <t>01280</t>
  </si>
  <si>
    <t>116111140410</t>
  </si>
  <si>
    <t>范洪健</t>
  </si>
  <si>
    <t>01281</t>
  </si>
  <si>
    <t>116111141527</t>
  </si>
  <si>
    <t>刘荣</t>
  </si>
  <si>
    <t>01282</t>
  </si>
  <si>
    <t>116111160202</t>
  </si>
  <si>
    <t>关丹瑜</t>
  </si>
  <si>
    <t>0801013007</t>
  </si>
  <si>
    <t>稽核处主任科员及以下职位</t>
  </si>
  <si>
    <t>01283</t>
  </si>
  <si>
    <t>116111161605</t>
  </si>
  <si>
    <t>解蓉</t>
  </si>
  <si>
    <t>0801013008</t>
  </si>
  <si>
    <t>01284</t>
  </si>
  <si>
    <t>116111200530</t>
  </si>
  <si>
    <t>李伟娟</t>
  </si>
  <si>
    <t>01285</t>
  </si>
  <si>
    <t>116111220320</t>
  </si>
  <si>
    <t>麦楠林</t>
  </si>
  <si>
    <t>01286</t>
  </si>
  <si>
    <t>116111220808</t>
  </si>
  <si>
    <t>王岩</t>
  </si>
  <si>
    <t>市场发展处主任科员及以下职位</t>
  </si>
  <si>
    <t>01287</t>
  </si>
  <si>
    <t>116111271114</t>
  </si>
  <si>
    <t>纪盛安</t>
  </si>
  <si>
    <t>01288</t>
  </si>
  <si>
    <t>116111271213</t>
  </si>
  <si>
    <t>张祥秋</t>
  </si>
  <si>
    <t>01289</t>
  </si>
  <si>
    <t>116111380924</t>
  </si>
  <si>
    <t>石季颖</t>
  </si>
  <si>
    <t>01290</t>
  </si>
  <si>
    <t>116111381302</t>
  </si>
  <si>
    <t>谢冲瑜</t>
  </si>
  <si>
    <t>01291</t>
  </si>
  <si>
    <t>116111381616</t>
  </si>
  <si>
    <t>杨放薇</t>
  </si>
  <si>
    <t>01292</t>
  </si>
  <si>
    <t>116111390910</t>
  </si>
  <si>
    <t>马钦</t>
  </si>
  <si>
    <t>0801013010</t>
  </si>
  <si>
    <t>医疗保险处主任科员及以下职位</t>
  </si>
  <si>
    <t>01293</t>
  </si>
  <si>
    <t>116111391610</t>
  </si>
  <si>
    <t>洪倩</t>
  </si>
  <si>
    <t>01294</t>
  </si>
  <si>
    <t>116111410524</t>
  </si>
  <si>
    <t>杨恒欣</t>
  </si>
  <si>
    <t>01295</t>
  </si>
  <si>
    <t>116111410917</t>
  </si>
  <si>
    <t>雷可</t>
  </si>
  <si>
    <t>01296</t>
  </si>
  <si>
    <t>116111411001</t>
  </si>
  <si>
    <t>康刚利</t>
  </si>
  <si>
    <t>01297</t>
  </si>
  <si>
    <t>116111411022</t>
  </si>
  <si>
    <t>刁修天</t>
  </si>
  <si>
    <t>01298</t>
  </si>
  <si>
    <t>116111420309</t>
  </si>
  <si>
    <t>章臣萌</t>
  </si>
  <si>
    <t>01299</t>
  </si>
  <si>
    <t>116111420805</t>
  </si>
  <si>
    <t>许曼峰</t>
  </si>
  <si>
    <t>01300</t>
  </si>
  <si>
    <t>116111440911</t>
  </si>
  <si>
    <t>杨瑞涛</t>
  </si>
  <si>
    <t>01301</t>
  </si>
  <si>
    <t>116111470701</t>
  </si>
  <si>
    <t>董梦法</t>
  </si>
  <si>
    <t>01302</t>
  </si>
  <si>
    <t>116111470720</t>
  </si>
  <si>
    <t>方骁</t>
  </si>
  <si>
    <t>01303</t>
  </si>
  <si>
    <t>116111471426</t>
  </si>
  <si>
    <t>朱苏</t>
  </si>
  <si>
    <t>01304</t>
  </si>
  <si>
    <t>116111481105</t>
  </si>
  <si>
    <t>邢君</t>
  </si>
  <si>
    <t>培训二处主任科员及以下职位</t>
  </si>
  <si>
    <t>01305</t>
  </si>
  <si>
    <t>116111490511</t>
  </si>
  <si>
    <t>郭海毅</t>
  </si>
  <si>
    <t>01306</t>
  </si>
  <si>
    <t>116111490822</t>
  </si>
  <si>
    <t>王镇华</t>
  </si>
  <si>
    <t>登记征缴经办主任科员及以下职位</t>
  </si>
  <si>
    <t>01307</t>
  </si>
  <si>
    <t>116111491121</t>
  </si>
  <si>
    <t>蔡佩莹</t>
  </si>
  <si>
    <t>01308</t>
  </si>
  <si>
    <t>116111492302</t>
  </si>
  <si>
    <t>王学</t>
  </si>
  <si>
    <t>就业服务技术处主任科员及以下职位</t>
  </si>
  <si>
    <t>01309</t>
  </si>
  <si>
    <t>116111493527</t>
  </si>
  <si>
    <t>朱洋兰</t>
  </si>
  <si>
    <t>01310</t>
  </si>
  <si>
    <t>116111921411</t>
  </si>
  <si>
    <t>黄勇希</t>
  </si>
  <si>
    <t>01311</t>
  </si>
  <si>
    <t>116111940505</t>
  </si>
  <si>
    <t>有雅晨</t>
  </si>
  <si>
    <t>01312</t>
  </si>
  <si>
    <t>116111963114</t>
  </si>
  <si>
    <t>任再兴</t>
  </si>
  <si>
    <t>01313</t>
  </si>
  <si>
    <t>116112112002</t>
  </si>
  <si>
    <t>张运杰</t>
  </si>
  <si>
    <t>01314</t>
  </si>
  <si>
    <t>116113010415</t>
  </si>
  <si>
    <t>王洋</t>
  </si>
  <si>
    <t>技能竞赛处（全国技能人才评选表彰办公室）</t>
  </si>
  <si>
    <t>01315</t>
  </si>
  <si>
    <t>116113016126</t>
  </si>
  <si>
    <t>周旸</t>
  </si>
  <si>
    <t>01316</t>
  </si>
  <si>
    <t>116113016521</t>
  </si>
  <si>
    <t>汪琨姗</t>
  </si>
  <si>
    <t>01317</t>
  </si>
  <si>
    <t>116113022408</t>
  </si>
  <si>
    <t>唐塽伟</t>
  </si>
  <si>
    <t>01318</t>
  </si>
  <si>
    <t>116114073120</t>
  </si>
  <si>
    <t>伍嘉</t>
  </si>
  <si>
    <t>01319</t>
  </si>
  <si>
    <t>116114083410</t>
  </si>
  <si>
    <t>蒋令璐</t>
  </si>
  <si>
    <t>01320</t>
  </si>
  <si>
    <t>116114083807</t>
  </si>
  <si>
    <t>吕永易</t>
  </si>
  <si>
    <t>01321</t>
  </si>
  <si>
    <t>116115253620</t>
  </si>
  <si>
    <t>何荣洋</t>
  </si>
  <si>
    <t>01322</t>
  </si>
  <si>
    <t>116121030607</t>
  </si>
  <si>
    <t>严圆嘉</t>
  </si>
  <si>
    <t>待遇核定经办主任科员及以下职位</t>
  </si>
  <si>
    <t>01323</t>
  </si>
  <si>
    <t>116121040722</t>
  </si>
  <si>
    <t>樊元</t>
  </si>
  <si>
    <t>01324</t>
  </si>
  <si>
    <t>116121710308</t>
  </si>
  <si>
    <t>陈扉跃</t>
  </si>
  <si>
    <t>01325</t>
  </si>
  <si>
    <t>116121711202</t>
  </si>
  <si>
    <t>刘健童</t>
  </si>
  <si>
    <t>01326</t>
  </si>
  <si>
    <t>116121731621</t>
  </si>
  <si>
    <t>肖雨</t>
  </si>
  <si>
    <t>01327</t>
  </si>
  <si>
    <t>116131011211</t>
  </si>
  <si>
    <t>公普</t>
  </si>
  <si>
    <t>01328</t>
  </si>
  <si>
    <t>116131031720</t>
  </si>
  <si>
    <t>见乃霖</t>
  </si>
  <si>
    <t>01329</t>
  </si>
  <si>
    <t>116131031723</t>
  </si>
  <si>
    <t>李妍鸿</t>
  </si>
  <si>
    <t>01330</t>
  </si>
  <si>
    <t>116131064228</t>
  </si>
  <si>
    <t>刘凡东</t>
  </si>
  <si>
    <t>01331</t>
  </si>
  <si>
    <t>116131081104</t>
  </si>
  <si>
    <t>郭俊</t>
  </si>
  <si>
    <t>综合福利处主任科员及以下职位</t>
  </si>
  <si>
    <t>01332</t>
  </si>
  <si>
    <t>116131182028</t>
  </si>
  <si>
    <t>李凌潼</t>
  </si>
  <si>
    <t>01333</t>
  </si>
  <si>
    <t>116132042721</t>
  </si>
  <si>
    <t>丁微君</t>
  </si>
  <si>
    <t>01334</t>
  </si>
  <si>
    <t>116132042723</t>
  </si>
  <si>
    <t>郭涛磊</t>
  </si>
  <si>
    <t>01335</t>
  </si>
  <si>
    <t>116132043203</t>
  </si>
  <si>
    <t>李博海</t>
  </si>
  <si>
    <t>01336</t>
  </si>
  <si>
    <t>116132044728</t>
  </si>
  <si>
    <t>徐苏</t>
  </si>
  <si>
    <t>01337</t>
  </si>
  <si>
    <t>116132044821</t>
  </si>
  <si>
    <t>李涵婷</t>
  </si>
  <si>
    <t>01338</t>
  </si>
  <si>
    <t>116132155127</t>
  </si>
  <si>
    <t>郑婧</t>
  </si>
  <si>
    <t>01339</t>
  </si>
  <si>
    <t>116132220805</t>
  </si>
  <si>
    <t>方樾宇</t>
  </si>
  <si>
    <t>01340</t>
  </si>
  <si>
    <t>116132222105</t>
  </si>
  <si>
    <t>01341</t>
  </si>
  <si>
    <t>116132325010</t>
  </si>
  <si>
    <t>沈巍莎</t>
  </si>
  <si>
    <t>01342</t>
  </si>
  <si>
    <t>116133044619</t>
  </si>
  <si>
    <t>谢博晓</t>
  </si>
  <si>
    <t>0801013009</t>
  </si>
  <si>
    <t>国际合作处主任科员及以下职位</t>
  </si>
  <si>
    <t>01343</t>
  </si>
  <si>
    <t>116133049313</t>
  </si>
  <si>
    <t>朱锦</t>
  </si>
  <si>
    <t>01344</t>
  </si>
  <si>
    <t>116133049518</t>
  </si>
  <si>
    <t>陈一兰</t>
  </si>
  <si>
    <t>01345</t>
  </si>
  <si>
    <t>116133052207</t>
  </si>
  <si>
    <t>贾煜程</t>
  </si>
  <si>
    <t>01346</t>
  </si>
  <si>
    <t>116141012511</t>
  </si>
  <si>
    <t>谭黎鑫</t>
  </si>
  <si>
    <t>01347</t>
  </si>
  <si>
    <t>116141018201</t>
  </si>
  <si>
    <t>崔辉超</t>
  </si>
  <si>
    <t>01348</t>
  </si>
  <si>
    <t>116141141728</t>
  </si>
  <si>
    <t>张达</t>
  </si>
  <si>
    <t>01349</t>
  </si>
  <si>
    <t>116141142916</t>
  </si>
  <si>
    <t>过啟</t>
  </si>
  <si>
    <t>01350</t>
  </si>
  <si>
    <t>116141144220</t>
  </si>
  <si>
    <t>张佳</t>
  </si>
  <si>
    <t>命题管理处主任科员及以下职位</t>
  </si>
  <si>
    <t>01351</t>
  </si>
  <si>
    <t>116141211329</t>
  </si>
  <si>
    <t>苏子</t>
  </si>
  <si>
    <t>01352</t>
  </si>
  <si>
    <t>116142104104</t>
  </si>
  <si>
    <t>张闪好</t>
  </si>
  <si>
    <t>01353</t>
  </si>
  <si>
    <t>116142106019</t>
  </si>
  <si>
    <t>董陆珠</t>
  </si>
  <si>
    <t>01354</t>
  </si>
  <si>
    <t>116142115323</t>
  </si>
  <si>
    <t>刘卓昊</t>
  </si>
  <si>
    <t>01355</t>
  </si>
  <si>
    <t>116143060424</t>
  </si>
  <si>
    <t>任晨娟</t>
  </si>
  <si>
    <t>01356</t>
  </si>
  <si>
    <t>116143061808</t>
  </si>
  <si>
    <t>霍世宇</t>
  </si>
  <si>
    <t>01357</t>
  </si>
  <si>
    <t>116143111817</t>
  </si>
  <si>
    <t>朱昕</t>
  </si>
  <si>
    <t>01358</t>
  </si>
  <si>
    <t>116143122726</t>
  </si>
  <si>
    <t>黄璐敏</t>
  </si>
  <si>
    <t>01359</t>
  </si>
  <si>
    <t>116143123220</t>
  </si>
  <si>
    <t>黄赫</t>
  </si>
  <si>
    <t>01360</t>
  </si>
  <si>
    <t>116144024504</t>
  </si>
  <si>
    <t>唐杨菲</t>
  </si>
  <si>
    <t>01361</t>
  </si>
  <si>
    <t>116144025014</t>
  </si>
  <si>
    <t>魏璐</t>
  </si>
  <si>
    <t>01362</t>
  </si>
  <si>
    <t>116144025020</t>
  </si>
  <si>
    <t>齐畅阳</t>
  </si>
  <si>
    <t>01363</t>
  </si>
  <si>
    <t>116144025320</t>
  </si>
  <si>
    <t>周雨安</t>
  </si>
  <si>
    <t>01364</t>
  </si>
  <si>
    <t>116144025426</t>
  </si>
  <si>
    <t>汪琳涛</t>
  </si>
  <si>
    <t>01365</t>
  </si>
  <si>
    <t>116151020919</t>
  </si>
  <si>
    <t>盛明军</t>
  </si>
  <si>
    <t>01366</t>
  </si>
  <si>
    <t>116161170615</t>
  </si>
  <si>
    <t>谢勤发</t>
  </si>
  <si>
    <t>01367</t>
  </si>
  <si>
    <t>116161176511</t>
  </si>
  <si>
    <t>卢楠明</t>
  </si>
  <si>
    <t>01368</t>
  </si>
  <si>
    <t>116161212911</t>
  </si>
  <si>
    <t>李帆农</t>
  </si>
  <si>
    <t>01369</t>
  </si>
  <si>
    <t>116163070801</t>
  </si>
  <si>
    <t>徐茜珈</t>
  </si>
  <si>
    <t>01370</t>
  </si>
  <si>
    <t>116170010126</t>
  </si>
  <si>
    <t>郑璐涛</t>
  </si>
  <si>
    <t>01371</t>
  </si>
  <si>
    <t>116170010209</t>
  </si>
  <si>
    <t>李希佳</t>
  </si>
  <si>
    <t>01372</t>
  </si>
  <si>
    <t>116170011123</t>
  </si>
  <si>
    <t>岳丽清</t>
  </si>
  <si>
    <t>01373</t>
  </si>
  <si>
    <t>116170011715</t>
  </si>
  <si>
    <t>朱国林</t>
  </si>
  <si>
    <t>01374</t>
  </si>
  <si>
    <t>116170051215</t>
  </si>
  <si>
    <t>王棋丽</t>
  </si>
  <si>
    <t>01375</t>
  </si>
  <si>
    <t>116170070116</t>
  </si>
  <si>
    <t>陆玉苑</t>
  </si>
  <si>
    <t>01376</t>
  </si>
  <si>
    <t>116170070616</t>
  </si>
  <si>
    <t>乔述忠</t>
  </si>
  <si>
    <t>01377</t>
  </si>
  <si>
    <t>116170110310</t>
  </si>
  <si>
    <t>范金宇</t>
  </si>
  <si>
    <t>01378</t>
  </si>
  <si>
    <t>125111010220</t>
  </si>
  <si>
    <t>宋俊骥</t>
  </si>
  <si>
    <t>商务部</t>
  </si>
  <si>
    <t>0410013001</t>
  </si>
  <si>
    <t>德语</t>
  </si>
  <si>
    <t>01379</t>
  </si>
  <si>
    <t>125111010230</t>
  </si>
  <si>
    <t>王贞怡</t>
  </si>
  <si>
    <t>01380</t>
  </si>
  <si>
    <t>125111010430</t>
  </si>
  <si>
    <t>郎维</t>
  </si>
  <si>
    <t>01381</t>
  </si>
  <si>
    <t>125111010512</t>
  </si>
  <si>
    <t>沈毅青</t>
  </si>
  <si>
    <t>01382</t>
  </si>
  <si>
    <t>125111010615</t>
  </si>
  <si>
    <t>孟远珂</t>
  </si>
  <si>
    <t>01383</t>
  </si>
  <si>
    <t>125111010628</t>
  </si>
  <si>
    <t>陈茜君</t>
  </si>
  <si>
    <t>01384</t>
  </si>
  <si>
    <t>125111010718</t>
  </si>
  <si>
    <t>李淼霞</t>
  </si>
  <si>
    <t>01385</t>
  </si>
  <si>
    <t>125111010723</t>
  </si>
  <si>
    <t>迟锐</t>
  </si>
  <si>
    <t>01386</t>
  </si>
  <si>
    <t>125111010804</t>
  </si>
  <si>
    <t>王圣斌</t>
  </si>
  <si>
    <t>01387</t>
  </si>
  <si>
    <t>125111010808</t>
  </si>
  <si>
    <t>毕超珊</t>
  </si>
  <si>
    <t>01388</t>
  </si>
  <si>
    <t>125111011203</t>
  </si>
  <si>
    <t>李书苹</t>
  </si>
  <si>
    <t>0407008001</t>
  </si>
  <si>
    <t>俄语</t>
  </si>
  <si>
    <t>01389</t>
  </si>
  <si>
    <t>125111011206</t>
  </si>
  <si>
    <t>何元</t>
  </si>
  <si>
    <t>01390</t>
  </si>
  <si>
    <t>125111011303</t>
  </si>
  <si>
    <t>邱红民</t>
  </si>
  <si>
    <t>0408011001</t>
  </si>
  <si>
    <t>西班牙语</t>
  </si>
  <si>
    <t>01391</t>
  </si>
  <si>
    <t>125111011813</t>
  </si>
  <si>
    <t>安新</t>
  </si>
  <si>
    <t>01392</t>
  </si>
  <si>
    <t>125111011815</t>
  </si>
  <si>
    <t>李铭晶</t>
  </si>
  <si>
    <t>01393</t>
  </si>
  <si>
    <t>125111011819</t>
  </si>
  <si>
    <t>赵宝</t>
  </si>
  <si>
    <t>01394</t>
  </si>
  <si>
    <t>125111011820</t>
  </si>
  <si>
    <t>侯楠鹏</t>
  </si>
  <si>
    <t>01395</t>
  </si>
  <si>
    <t>125111011828</t>
  </si>
  <si>
    <t>杨艳</t>
  </si>
  <si>
    <t>01396</t>
  </si>
  <si>
    <t>125111011830</t>
  </si>
  <si>
    <t>霍丹斌</t>
  </si>
  <si>
    <t>01397</t>
  </si>
  <si>
    <t>125111012016</t>
  </si>
  <si>
    <t>钟京琪</t>
  </si>
  <si>
    <t>01398</t>
  </si>
  <si>
    <t>125111012022</t>
  </si>
  <si>
    <t>刘超</t>
  </si>
  <si>
    <t>01399</t>
  </si>
  <si>
    <t>125111012024</t>
  </si>
  <si>
    <t>张文元</t>
  </si>
  <si>
    <t>01400</t>
  </si>
  <si>
    <t>125111012108</t>
  </si>
  <si>
    <t>孟直竹</t>
  </si>
  <si>
    <t>01401</t>
  </si>
  <si>
    <t>125111012111</t>
  </si>
  <si>
    <t>01402</t>
  </si>
  <si>
    <t>125111030325</t>
  </si>
  <si>
    <t>胡书</t>
  </si>
  <si>
    <t>0411012002</t>
  </si>
  <si>
    <t>朝鲜语</t>
  </si>
  <si>
    <t>01403</t>
  </si>
  <si>
    <t>125111030505</t>
  </si>
  <si>
    <t>冯永骄</t>
  </si>
  <si>
    <t>01404</t>
  </si>
  <si>
    <t>125111030516</t>
  </si>
  <si>
    <t>王书雯</t>
  </si>
  <si>
    <t>01405</t>
  </si>
  <si>
    <t>125111030521</t>
  </si>
  <si>
    <t>赵纳宝</t>
  </si>
  <si>
    <t>01406</t>
  </si>
  <si>
    <t>125111030724</t>
  </si>
  <si>
    <t>曹沁</t>
  </si>
  <si>
    <t>01407</t>
  </si>
  <si>
    <t>125111030820</t>
  </si>
  <si>
    <t>宁钊</t>
  </si>
  <si>
    <t>01408</t>
  </si>
  <si>
    <t>125111030823</t>
  </si>
  <si>
    <t>袁芳</t>
  </si>
  <si>
    <t>01409</t>
  </si>
  <si>
    <t>125111061005</t>
  </si>
  <si>
    <t>王思</t>
  </si>
  <si>
    <t>英语三</t>
  </si>
  <si>
    <t>01410</t>
  </si>
  <si>
    <t>125111061923</t>
  </si>
  <si>
    <t>贾萌</t>
  </si>
  <si>
    <t>英语一</t>
  </si>
  <si>
    <t>01411</t>
  </si>
  <si>
    <t>125111061925</t>
  </si>
  <si>
    <t>陆鼎庆</t>
  </si>
  <si>
    <t>01412</t>
  </si>
  <si>
    <t>125111070529</t>
  </si>
  <si>
    <t>姜乐坤</t>
  </si>
  <si>
    <t>0405012001</t>
  </si>
  <si>
    <t>日语</t>
  </si>
  <si>
    <t>01413</t>
  </si>
  <si>
    <t>125111070817</t>
  </si>
  <si>
    <t>张芯然</t>
  </si>
  <si>
    <t>01414</t>
  </si>
  <si>
    <t>125111071002</t>
  </si>
  <si>
    <t>宫楠悦</t>
  </si>
  <si>
    <t>0406009001</t>
  </si>
  <si>
    <t>法语</t>
  </si>
  <si>
    <t>01415</t>
  </si>
  <si>
    <t>125111071007</t>
  </si>
  <si>
    <t>秦垠</t>
  </si>
  <si>
    <t>01416</t>
  </si>
  <si>
    <t>125111071013</t>
  </si>
  <si>
    <t>李召楠</t>
  </si>
  <si>
    <t>01417</t>
  </si>
  <si>
    <t>125111071414</t>
  </si>
  <si>
    <t>赵一</t>
  </si>
  <si>
    <t>01418</t>
  </si>
  <si>
    <t>125111071417</t>
  </si>
  <si>
    <t>安欣</t>
  </si>
  <si>
    <t>01419</t>
  </si>
  <si>
    <t>125111071420</t>
  </si>
  <si>
    <t>柳军</t>
  </si>
  <si>
    <t>01420</t>
  </si>
  <si>
    <t>125111071424</t>
  </si>
  <si>
    <t>韩苗国</t>
  </si>
  <si>
    <t>01421</t>
  </si>
  <si>
    <t>125111071429</t>
  </si>
  <si>
    <t>杜德贺</t>
  </si>
  <si>
    <t>01422</t>
  </si>
  <si>
    <t>125111071510</t>
  </si>
  <si>
    <t>袁怡年</t>
  </si>
  <si>
    <t>01423</t>
  </si>
  <si>
    <t>125111071512</t>
  </si>
  <si>
    <t>刘一</t>
  </si>
  <si>
    <t>01424</t>
  </si>
  <si>
    <t>125111071514</t>
  </si>
  <si>
    <t>姜琦</t>
  </si>
  <si>
    <t>01425</t>
  </si>
  <si>
    <t>125111071520</t>
  </si>
  <si>
    <t>鹿昕</t>
  </si>
  <si>
    <t>01426</t>
  </si>
  <si>
    <t>125111071524</t>
  </si>
  <si>
    <t>胡亚浩</t>
  </si>
  <si>
    <t>01427</t>
  </si>
  <si>
    <t>125111080126</t>
  </si>
  <si>
    <t>付静强</t>
  </si>
  <si>
    <t>01428</t>
  </si>
  <si>
    <t>125111080302</t>
  </si>
  <si>
    <t>朱倩豫</t>
  </si>
  <si>
    <t>01429</t>
  </si>
  <si>
    <t>125111080525</t>
  </si>
  <si>
    <t>吴珏婷</t>
  </si>
  <si>
    <t>01430</t>
  </si>
  <si>
    <t>125111080917</t>
  </si>
  <si>
    <t>惠锋曜</t>
  </si>
  <si>
    <t>01431</t>
  </si>
  <si>
    <t>125111081127</t>
  </si>
  <si>
    <t>吴颖</t>
  </si>
  <si>
    <t>01432</t>
  </si>
  <si>
    <t>125111081203</t>
  </si>
  <si>
    <t>李腾</t>
  </si>
  <si>
    <t>01433</t>
  </si>
  <si>
    <t>125111081218</t>
  </si>
  <si>
    <t>文舒</t>
  </si>
  <si>
    <t>01434</t>
  </si>
  <si>
    <t>125111081303</t>
  </si>
  <si>
    <t>金乐</t>
  </si>
  <si>
    <t>01435</t>
  </si>
  <si>
    <t>125111090924</t>
  </si>
  <si>
    <t>王思聪</t>
  </si>
  <si>
    <t>01436</t>
  </si>
  <si>
    <t>125111091408</t>
  </si>
  <si>
    <t>孔靓</t>
  </si>
  <si>
    <t>英语二</t>
  </si>
  <si>
    <t>01437</t>
  </si>
  <si>
    <t>125111091815</t>
  </si>
  <si>
    <t>李海</t>
  </si>
  <si>
    <t>01438</t>
  </si>
  <si>
    <t>125111091914</t>
  </si>
  <si>
    <t>周玲</t>
  </si>
  <si>
    <t>01439</t>
  </si>
  <si>
    <t>125111130104</t>
  </si>
  <si>
    <t>邱富耀</t>
  </si>
  <si>
    <t>01440</t>
  </si>
  <si>
    <t>125111130105</t>
  </si>
  <si>
    <t>杨振琳</t>
  </si>
  <si>
    <t>01441</t>
  </si>
  <si>
    <t>125111130110</t>
  </si>
  <si>
    <t>张双石</t>
  </si>
  <si>
    <t>01442</t>
  </si>
  <si>
    <t>125111130116</t>
  </si>
  <si>
    <t>商海沛</t>
  </si>
  <si>
    <t>01443</t>
  </si>
  <si>
    <t>125111130204</t>
  </si>
  <si>
    <t>潘晓佳</t>
  </si>
  <si>
    <t>01444</t>
  </si>
  <si>
    <t>125111130223</t>
  </si>
  <si>
    <t>景珍</t>
  </si>
  <si>
    <t>01445</t>
  </si>
  <si>
    <t>125111130224</t>
  </si>
  <si>
    <t>牛静强</t>
  </si>
  <si>
    <t>01446</t>
  </si>
  <si>
    <t>125111130304</t>
  </si>
  <si>
    <t>李业珊</t>
  </si>
  <si>
    <t>01447</t>
  </si>
  <si>
    <t>125111201924</t>
  </si>
  <si>
    <t>高珂强</t>
  </si>
  <si>
    <t>01448</t>
  </si>
  <si>
    <t>125111220122</t>
  </si>
  <si>
    <t>王叙昀</t>
  </si>
  <si>
    <t>01449</t>
  </si>
  <si>
    <t>125111400608</t>
  </si>
  <si>
    <t>李澄岩</t>
  </si>
  <si>
    <t>01450</t>
  </si>
  <si>
    <t>125111400705</t>
  </si>
  <si>
    <t>朱飞</t>
  </si>
  <si>
    <t>01451</t>
  </si>
  <si>
    <t>125111401006</t>
  </si>
  <si>
    <t>高琪</t>
  </si>
  <si>
    <t>01452</t>
  </si>
  <si>
    <t>125111410202</t>
  </si>
  <si>
    <t>赵阳静</t>
  </si>
  <si>
    <t>01453</t>
  </si>
  <si>
    <t>125111410226</t>
  </si>
  <si>
    <t>王慧坤</t>
  </si>
  <si>
    <t>01454</t>
  </si>
  <si>
    <t>125111410312</t>
  </si>
  <si>
    <t>尤旭民</t>
  </si>
  <si>
    <t>01455</t>
  </si>
  <si>
    <t>125111411428</t>
  </si>
  <si>
    <t>卓文峰</t>
  </si>
  <si>
    <t>01456</t>
  </si>
  <si>
    <t>125111510819</t>
  </si>
  <si>
    <t>魏奕斌</t>
  </si>
  <si>
    <t>01457</t>
  </si>
  <si>
    <t>125111530108</t>
  </si>
  <si>
    <t>杜志</t>
  </si>
  <si>
    <t>01458</t>
  </si>
  <si>
    <t>125111531006</t>
  </si>
  <si>
    <t>肖锦夫</t>
  </si>
  <si>
    <t>英语六</t>
  </si>
  <si>
    <t>01459</t>
  </si>
  <si>
    <t>125111531008</t>
  </si>
  <si>
    <t>孙正心</t>
  </si>
  <si>
    <t>0402009002</t>
  </si>
  <si>
    <t>葡萄牙语</t>
  </si>
  <si>
    <t>01460</t>
  </si>
  <si>
    <t>125111531024</t>
  </si>
  <si>
    <t>韩星鸿</t>
  </si>
  <si>
    <t>01461</t>
  </si>
  <si>
    <t>125111531229</t>
  </si>
  <si>
    <t>01462</t>
  </si>
  <si>
    <t>125111531521</t>
  </si>
  <si>
    <t>李志凡</t>
  </si>
  <si>
    <t>01463</t>
  </si>
  <si>
    <t>125111531530</t>
  </si>
  <si>
    <t>石硕泉</t>
  </si>
  <si>
    <t>01464</t>
  </si>
  <si>
    <t>125111540916</t>
  </si>
  <si>
    <t>01465</t>
  </si>
  <si>
    <t>125111541005</t>
  </si>
  <si>
    <t>郭晨恒</t>
  </si>
  <si>
    <t>01466</t>
  </si>
  <si>
    <t>125111541207</t>
  </si>
  <si>
    <t>陈莹成</t>
  </si>
  <si>
    <t>01467</t>
  </si>
  <si>
    <t>125111541713</t>
  </si>
  <si>
    <t>冶振铮</t>
  </si>
  <si>
    <t>01468</t>
  </si>
  <si>
    <t>125111550106</t>
  </si>
  <si>
    <t>况瑜彬</t>
  </si>
  <si>
    <t>01469</t>
  </si>
  <si>
    <t>125111572327</t>
  </si>
  <si>
    <t>李赛</t>
  </si>
  <si>
    <t>01470</t>
  </si>
  <si>
    <t>125111572622</t>
  </si>
  <si>
    <t>何娅</t>
  </si>
  <si>
    <t>01471</t>
  </si>
  <si>
    <t>125111572729</t>
  </si>
  <si>
    <t>王盼程</t>
  </si>
  <si>
    <t>01472</t>
  </si>
  <si>
    <t>125111572828</t>
  </si>
  <si>
    <t>姜长</t>
  </si>
  <si>
    <t>01473</t>
  </si>
  <si>
    <t>125111573206</t>
  </si>
  <si>
    <t>李冰涛</t>
  </si>
  <si>
    <t>01474</t>
  </si>
  <si>
    <t>125111573312</t>
  </si>
  <si>
    <t>黄韩卉</t>
  </si>
  <si>
    <t>01475</t>
  </si>
  <si>
    <t>125111580510</t>
  </si>
  <si>
    <t>赵南浩</t>
  </si>
  <si>
    <t>01476</t>
  </si>
  <si>
    <t>125111580514</t>
  </si>
  <si>
    <t>01477</t>
  </si>
  <si>
    <t>125111580619</t>
  </si>
  <si>
    <t>李伟婷</t>
  </si>
  <si>
    <t>01478</t>
  </si>
  <si>
    <t>125111580624</t>
  </si>
  <si>
    <t>尹定雯</t>
  </si>
  <si>
    <t>01479</t>
  </si>
  <si>
    <t>125111580720</t>
  </si>
  <si>
    <t>苗世</t>
  </si>
  <si>
    <t>01480</t>
  </si>
  <si>
    <t>125111580905</t>
  </si>
  <si>
    <t>张一华</t>
  </si>
  <si>
    <t>01481</t>
  </si>
  <si>
    <t>125111581306</t>
  </si>
  <si>
    <t>黄泓鹏</t>
  </si>
  <si>
    <t>01482</t>
  </si>
  <si>
    <t>125111581716</t>
  </si>
  <si>
    <t>王晓琪</t>
  </si>
  <si>
    <t>01483</t>
  </si>
  <si>
    <t>125111581826</t>
  </si>
  <si>
    <t>王佳</t>
  </si>
  <si>
    <t>01484</t>
  </si>
  <si>
    <t>125111582119</t>
  </si>
  <si>
    <t>黄佳媛</t>
  </si>
  <si>
    <t>01485</t>
  </si>
  <si>
    <t>125111641121</t>
  </si>
  <si>
    <t>蔡晓</t>
  </si>
  <si>
    <t>01486</t>
  </si>
  <si>
    <t>125111641706</t>
  </si>
  <si>
    <t>郑林赛</t>
  </si>
  <si>
    <t>0402013002</t>
  </si>
  <si>
    <t>塞尔维亚语</t>
  </si>
  <si>
    <t>01487</t>
  </si>
  <si>
    <t>125111641812</t>
  </si>
  <si>
    <t>黄剑</t>
  </si>
  <si>
    <t>01488</t>
  </si>
  <si>
    <t>125111641825</t>
  </si>
  <si>
    <t>涂恒</t>
  </si>
  <si>
    <t>01489</t>
  </si>
  <si>
    <t>125111642423</t>
  </si>
  <si>
    <t>徐丽然</t>
  </si>
  <si>
    <t>01490</t>
  </si>
  <si>
    <t>125111642502</t>
  </si>
  <si>
    <t>胡楠</t>
  </si>
  <si>
    <t>01491</t>
  </si>
  <si>
    <t>125111642701</t>
  </si>
  <si>
    <t>张冰强</t>
  </si>
  <si>
    <t>01492</t>
  </si>
  <si>
    <t>125111642802</t>
  </si>
  <si>
    <t>庄义文</t>
  </si>
  <si>
    <t>01493</t>
  </si>
  <si>
    <t>125111642814</t>
  </si>
  <si>
    <t>贾晗瑜</t>
  </si>
  <si>
    <t>01494</t>
  </si>
  <si>
    <t>125111642906</t>
  </si>
  <si>
    <t>赵海超</t>
  </si>
  <si>
    <t>01495</t>
  </si>
  <si>
    <t>125111650208</t>
  </si>
  <si>
    <t>王金</t>
  </si>
  <si>
    <t>01496</t>
  </si>
  <si>
    <t>125111650323</t>
  </si>
  <si>
    <t>王鹏彦</t>
  </si>
  <si>
    <t>01497</t>
  </si>
  <si>
    <t>125111650420</t>
  </si>
  <si>
    <t>王坤冰</t>
  </si>
  <si>
    <t>01498</t>
  </si>
  <si>
    <t>125111650913</t>
  </si>
  <si>
    <t>王阳</t>
  </si>
  <si>
    <t>01499</t>
  </si>
  <si>
    <t>125111651017</t>
  </si>
  <si>
    <t>陈启喆</t>
  </si>
  <si>
    <t>01500</t>
  </si>
  <si>
    <t>125111651116</t>
  </si>
  <si>
    <t>张李乐</t>
  </si>
  <si>
    <t>01501</t>
  </si>
  <si>
    <t>125111651317</t>
  </si>
  <si>
    <t>侯宁楠</t>
  </si>
  <si>
    <t>01502</t>
  </si>
  <si>
    <t>125111651328</t>
  </si>
  <si>
    <t>赵玮雨</t>
  </si>
  <si>
    <t>01503</t>
  </si>
  <si>
    <t>125111651520</t>
  </si>
  <si>
    <t>罗宇源</t>
  </si>
  <si>
    <t>01504</t>
  </si>
  <si>
    <t>125111652015</t>
  </si>
  <si>
    <t>张巍泉</t>
  </si>
  <si>
    <t>01505</t>
  </si>
  <si>
    <t>125111652206</t>
  </si>
  <si>
    <t>许雅葭</t>
  </si>
  <si>
    <t>01506</t>
  </si>
  <si>
    <t>125111652210</t>
  </si>
  <si>
    <t>沈思淳</t>
  </si>
  <si>
    <t>01507</t>
  </si>
  <si>
    <t>125111652313</t>
  </si>
  <si>
    <t>赵鹏凤</t>
  </si>
  <si>
    <t>01508</t>
  </si>
  <si>
    <t>125111652314</t>
  </si>
  <si>
    <t>01509</t>
  </si>
  <si>
    <t>125111652515</t>
  </si>
  <si>
    <t>赵景蓓</t>
  </si>
  <si>
    <t>01510</t>
  </si>
  <si>
    <t>125111660330</t>
  </si>
  <si>
    <t>谭炳之</t>
  </si>
  <si>
    <t>01511</t>
  </si>
  <si>
    <t>125111660409</t>
  </si>
  <si>
    <t>申鹏晶</t>
  </si>
  <si>
    <t>01512</t>
  </si>
  <si>
    <t>125111660701</t>
  </si>
  <si>
    <t>郭旻硕</t>
  </si>
  <si>
    <t>01513</t>
  </si>
  <si>
    <t>125111661616</t>
  </si>
  <si>
    <t>王伯</t>
  </si>
  <si>
    <t>01514</t>
  </si>
  <si>
    <t>125111661619</t>
  </si>
  <si>
    <t>侯德宇</t>
  </si>
  <si>
    <t>01515</t>
  </si>
  <si>
    <t>125111661722</t>
  </si>
  <si>
    <t>郭绍焜</t>
  </si>
  <si>
    <t>01516</t>
  </si>
  <si>
    <t>125111661829</t>
  </si>
  <si>
    <t>张曼</t>
  </si>
  <si>
    <t>01517</t>
  </si>
  <si>
    <t>125111661914</t>
  </si>
  <si>
    <t>王亚笑</t>
  </si>
  <si>
    <t>01518</t>
  </si>
  <si>
    <t>125111671012</t>
  </si>
  <si>
    <t>姜泉帆</t>
  </si>
  <si>
    <t>英语五</t>
  </si>
  <si>
    <t>01519</t>
  </si>
  <si>
    <t>125111671127</t>
  </si>
  <si>
    <t>韩艳娅</t>
  </si>
  <si>
    <t>01520</t>
  </si>
  <si>
    <t>125111671227</t>
  </si>
  <si>
    <t>付修</t>
  </si>
  <si>
    <t>01521</t>
  </si>
  <si>
    <t>125111671319</t>
  </si>
  <si>
    <t>01522</t>
  </si>
  <si>
    <t>125111671508</t>
  </si>
  <si>
    <t>赵泽鸿</t>
  </si>
  <si>
    <t>01523</t>
  </si>
  <si>
    <t>125111671517</t>
  </si>
  <si>
    <t>唐喜</t>
  </si>
  <si>
    <t>01524</t>
  </si>
  <si>
    <t>125111671701</t>
  </si>
  <si>
    <t>臧新飞</t>
  </si>
  <si>
    <t>01525</t>
  </si>
  <si>
    <t>125111672015</t>
  </si>
  <si>
    <t>杨曾慧</t>
  </si>
  <si>
    <t>01526</t>
  </si>
  <si>
    <t>125111690122</t>
  </si>
  <si>
    <t>张泽怡</t>
  </si>
  <si>
    <t>01527</t>
  </si>
  <si>
    <t>125111690414</t>
  </si>
  <si>
    <t>孟逸凡</t>
  </si>
  <si>
    <t>01528</t>
  </si>
  <si>
    <t>125111690502</t>
  </si>
  <si>
    <t>武立敏</t>
  </si>
  <si>
    <t>01529</t>
  </si>
  <si>
    <t>125111690719</t>
  </si>
  <si>
    <t>何密远</t>
  </si>
  <si>
    <t>01530</t>
  </si>
  <si>
    <t>125111690913</t>
  </si>
  <si>
    <t>焦镇庆</t>
  </si>
  <si>
    <t>01531</t>
  </si>
  <si>
    <t>125111691315</t>
  </si>
  <si>
    <t>熊冰娜</t>
  </si>
  <si>
    <t>01532</t>
  </si>
  <si>
    <t>125111691402</t>
  </si>
  <si>
    <t>宋永丹</t>
  </si>
  <si>
    <t>英语四</t>
  </si>
  <si>
    <t>01533</t>
  </si>
  <si>
    <t>125111691406</t>
  </si>
  <si>
    <t>霍婉平</t>
  </si>
  <si>
    <t>01534</t>
  </si>
  <si>
    <t>125111760802</t>
  </si>
  <si>
    <t>刘林</t>
  </si>
  <si>
    <t>01535</t>
  </si>
  <si>
    <t>125111761225</t>
  </si>
  <si>
    <t>刘韵</t>
  </si>
  <si>
    <t>01536</t>
  </si>
  <si>
    <t>125111761306</t>
  </si>
  <si>
    <t>董云</t>
  </si>
  <si>
    <t>01537</t>
  </si>
  <si>
    <t>125111761505</t>
  </si>
  <si>
    <t>李宠彦</t>
  </si>
  <si>
    <t>01538</t>
  </si>
  <si>
    <t>125111761720</t>
  </si>
  <si>
    <t>王屹士</t>
  </si>
  <si>
    <t>01539</t>
  </si>
  <si>
    <t>125111761920</t>
  </si>
  <si>
    <t>张松刚</t>
  </si>
  <si>
    <t>01540</t>
  </si>
  <si>
    <t>125111762013</t>
  </si>
  <si>
    <t>安文明</t>
  </si>
  <si>
    <t>01541</t>
  </si>
  <si>
    <t>125111762123</t>
  </si>
  <si>
    <t>赵国莉</t>
  </si>
  <si>
    <t>01542</t>
  </si>
  <si>
    <t>125111762825</t>
  </si>
  <si>
    <t>邹兰然</t>
  </si>
  <si>
    <t>01543</t>
  </si>
  <si>
    <t>125111763329</t>
  </si>
  <si>
    <t>王桓</t>
  </si>
  <si>
    <t>01544</t>
  </si>
  <si>
    <t>125111763630</t>
  </si>
  <si>
    <t>李枫娟</t>
  </si>
  <si>
    <t>01545</t>
  </si>
  <si>
    <t>125111770225</t>
  </si>
  <si>
    <t>张腾</t>
  </si>
  <si>
    <t>01546</t>
  </si>
  <si>
    <t>125111770427</t>
  </si>
  <si>
    <t>石凯川</t>
  </si>
  <si>
    <t>01547</t>
  </si>
  <si>
    <t>125111790518</t>
  </si>
  <si>
    <t>董璐文</t>
  </si>
  <si>
    <t>01548</t>
  </si>
  <si>
    <t>125111790521</t>
  </si>
  <si>
    <t>黄小</t>
  </si>
  <si>
    <t>01549</t>
  </si>
  <si>
    <t>125111790913</t>
  </si>
  <si>
    <t>李昌</t>
  </si>
  <si>
    <t>01550</t>
  </si>
  <si>
    <t>125111791624</t>
  </si>
  <si>
    <t>赵嘉阳</t>
  </si>
  <si>
    <t>01551</t>
  </si>
  <si>
    <t>125111791724</t>
  </si>
  <si>
    <t>孙淋飞</t>
  </si>
  <si>
    <t>01552</t>
  </si>
  <si>
    <t>125111841028</t>
  </si>
  <si>
    <t>董丽汝</t>
  </si>
  <si>
    <t>01553</t>
  </si>
  <si>
    <t>125111841215</t>
  </si>
  <si>
    <t>梁晓</t>
  </si>
  <si>
    <t>01554</t>
  </si>
  <si>
    <t>125111841319</t>
  </si>
  <si>
    <t>牛业萍</t>
  </si>
  <si>
    <t>01555</t>
  </si>
  <si>
    <t>125111841413</t>
  </si>
  <si>
    <t>张欢征</t>
  </si>
  <si>
    <t>01556</t>
  </si>
  <si>
    <t>125111841421</t>
  </si>
  <si>
    <t>赵阳璐</t>
  </si>
  <si>
    <t>01557</t>
  </si>
  <si>
    <t>125111842019</t>
  </si>
  <si>
    <t>毛旭惠</t>
  </si>
  <si>
    <t>01558</t>
  </si>
  <si>
    <t>125111842125</t>
  </si>
  <si>
    <t>崔曦俊</t>
  </si>
  <si>
    <t>01559</t>
  </si>
  <si>
    <t>125111842909</t>
  </si>
  <si>
    <t>姜绿云</t>
  </si>
  <si>
    <t>01560</t>
  </si>
  <si>
    <t>125111842911</t>
  </si>
  <si>
    <t>陶演</t>
  </si>
  <si>
    <t>01561</t>
  </si>
  <si>
    <t>125111843021</t>
  </si>
  <si>
    <t>李晓男</t>
  </si>
  <si>
    <t>01562</t>
  </si>
  <si>
    <t>125111850624</t>
  </si>
  <si>
    <t>李波兰</t>
  </si>
  <si>
    <t>01563</t>
  </si>
  <si>
    <t>125111850901</t>
  </si>
  <si>
    <t>焦慧丽</t>
  </si>
  <si>
    <t>01564</t>
  </si>
  <si>
    <t>125111881306</t>
  </si>
  <si>
    <t>郑玮钧</t>
  </si>
  <si>
    <t>0402014001</t>
  </si>
  <si>
    <t>波斯语</t>
  </si>
  <si>
    <t>01565</t>
  </si>
  <si>
    <t>125111900427</t>
  </si>
  <si>
    <t>解腾国</t>
  </si>
  <si>
    <t>01566</t>
  </si>
  <si>
    <t>125111911009</t>
  </si>
  <si>
    <t>龙珊</t>
  </si>
  <si>
    <t>01567</t>
  </si>
  <si>
    <t>125111911109</t>
  </si>
  <si>
    <t>张同</t>
  </si>
  <si>
    <t>01568</t>
  </si>
  <si>
    <t>125111911205</t>
  </si>
  <si>
    <t>金越</t>
  </si>
  <si>
    <t>01569</t>
  </si>
  <si>
    <t>125111920921</t>
  </si>
  <si>
    <t>鲁明珣</t>
  </si>
  <si>
    <t>01570</t>
  </si>
  <si>
    <t>125111971204</t>
  </si>
  <si>
    <t>孙倩昊</t>
  </si>
  <si>
    <t>01571</t>
  </si>
  <si>
    <t>125112050217</t>
  </si>
  <si>
    <t>刘志</t>
  </si>
  <si>
    <t>01572</t>
  </si>
  <si>
    <t>125112050718</t>
  </si>
  <si>
    <t>谢璨</t>
  </si>
  <si>
    <t>01573</t>
  </si>
  <si>
    <t>125112051607</t>
  </si>
  <si>
    <t>张良馨</t>
  </si>
  <si>
    <t>01574</t>
  </si>
  <si>
    <t>125112091711</t>
  </si>
  <si>
    <t>刘临芳</t>
  </si>
  <si>
    <t>01575</t>
  </si>
  <si>
    <t>125112100426</t>
  </si>
  <si>
    <t>杜华龙</t>
  </si>
  <si>
    <t>01576</t>
  </si>
  <si>
    <t>125112101226</t>
  </si>
  <si>
    <t>韦荣</t>
  </si>
  <si>
    <t>01577</t>
  </si>
  <si>
    <t>125131051304</t>
  </si>
  <si>
    <t>尹瑜喆</t>
  </si>
  <si>
    <t>01578</t>
  </si>
  <si>
    <t>125131051729</t>
  </si>
  <si>
    <t>阎旭</t>
  </si>
  <si>
    <t>01579</t>
  </si>
  <si>
    <t>125131051921</t>
  </si>
  <si>
    <t>张敏婷</t>
  </si>
  <si>
    <t>01580</t>
  </si>
  <si>
    <t>125131062525</t>
  </si>
  <si>
    <t>刘冠</t>
  </si>
  <si>
    <t>01581</t>
  </si>
  <si>
    <t>125131062526</t>
  </si>
  <si>
    <t>刘成</t>
  </si>
  <si>
    <t>01582</t>
  </si>
  <si>
    <t>125131064029</t>
  </si>
  <si>
    <t>钱娆</t>
  </si>
  <si>
    <t>01583</t>
  </si>
  <si>
    <t>125131064519</t>
  </si>
  <si>
    <t>郭蒙</t>
  </si>
  <si>
    <t>01584</t>
  </si>
  <si>
    <t>125131064619</t>
  </si>
  <si>
    <t>李月汉</t>
  </si>
  <si>
    <t>01585</t>
  </si>
  <si>
    <t>125131064709</t>
  </si>
  <si>
    <t>李芳静</t>
  </si>
  <si>
    <t>01586</t>
  </si>
  <si>
    <t>125131064804</t>
  </si>
  <si>
    <t>罗维</t>
  </si>
  <si>
    <t>01587</t>
  </si>
  <si>
    <t>125131065027</t>
  </si>
  <si>
    <t>陈姗</t>
  </si>
  <si>
    <t>01588</t>
  </si>
  <si>
    <t>125131065029</t>
  </si>
  <si>
    <t>段艺峰</t>
  </si>
  <si>
    <t>01589</t>
  </si>
  <si>
    <t>125131065409</t>
  </si>
  <si>
    <t>张芳</t>
  </si>
  <si>
    <t>01590</t>
  </si>
  <si>
    <t>125131065630</t>
  </si>
  <si>
    <t>阳红菊</t>
  </si>
  <si>
    <t>01591</t>
  </si>
  <si>
    <t>125131065729</t>
  </si>
  <si>
    <t>牛璐</t>
  </si>
  <si>
    <t>01592</t>
  </si>
  <si>
    <t>125131065830</t>
  </si>
  <si>
    <t>王双</t>
  </si>
  <si>
    <t>01593</t>
  </si>
  <si>
    <t>125131080721</t>
  </si>
  <si>
    <t>杨磊明</t>
  </si>
  <si>
    <t>01594</t>
  </si>
  <si>
    <t>125131081426</t>
  </si>
  <si>
    <t>王达</t>
  </si>
  <si>
    <t>01595</t>
  </si>
  <si>
    <t>125131082109</t>
  </si>
  <si>
    <t>朱阳</t>
  </si>
  <si>
    <t>01596</t>
  </si>
  <si>
    <t>125131162409</t>
  </si>
  <si>
    <t>李振喆</t>
  </si>
  <si>
    <t>01597</t>
  </si>
  <si>
    <t>125131181323</t>
  </si>
  <si>
    <t>卢友</t>
  </si>
  <si>
    <t>01598</t>
  </si>
  <si>
    <t>125132012505</t>
  </si>
  <si>
    <t>李立也</t>
  </si>
  <si>
    <t>01599</t>
  </si>
  <si>
    <t>125132033707</t>
  </si>
  <si>
    <t>付慧伟</t>
  </si>
  <si>
    <t>01600</t>
  </si>
  <si>
    <t>125132034327</t>
  </si>
  <si>
    <t>田宇</t>
  </si>
  <si>
    <t>01601</t>
  </si>
  <si>
    <t>125132035105</t>
  </si>
  <si>
    <t>冉兰</t>
  </si>
  <si>
    <t>01602</t>
  </si>
  <si>
    <t>125132036912</t>
  </si>
  <si>
    <t>熊晓</t>
  </si>
  <si>
    <t>01603</t>
  </si>
  <si>
    <t>125132037720</t>
  </si>
  <si>
    <t>杜慕杰</t>
  </si>
  <si>
    <t>01604</t>
  </si>
  <si>
    <t>125132038006</t>
  </si>
  <si>
    <t>马昭凯</t>
  </si>
  <si>
    <t>01605</t>
  </si>
  <si>
    <t>125132042921</t>
  </si>
  <si>
    <t>廖颖晖</t>
  </si>
  <si>
    <t>01606</t>
  </si>
  <si>
    <t>125132044629</t>
  </si>
  <si>
    <t>罗立</t>
  </si>
  <si>
    <t>01607</t>
  </si>
  <si>
    <t>125132045811</t>
  </si>
  <si>
    <t>赵聪杰</t>
  </si>
  <si>
    <t>01608</t>
  </si>
  <si>
    <t>125132150115</t>
  </si>
  <si>
    <t>顾娟</t>
  </si>
  <si>
    <t>01609</t>
  </si>
  <si>
    <t>125132151123</t>
  </si>
  <si>
    <t>赵冉</t>
  </si>
  <si>
    <t>01610</t>
  </si>
  <si>
    <t>125132152525</t>
  </si>
  <si>
    <t>史荻颖</t>
  </si>
  <si>
    <t>01611</t>
  </si>
  <si>
    <t>125132153428</t>
  </si>
  <si>
    <t>曹晨</t>
  </si>
  <si>
    <t>01612</t>
  </si>
  <si>
    <t>125132221411</t>
  </si>
  <si>
    <t>郭思曈</t>
  </si>
  <si>
    <t>01613</t>
  </si>
  <si>
    <t>125132230228</t>
  </si>
  <si>
    <t>李曈</t>
  </si>
  <si>
    <t>01614</t>
  </si>
  <si>
    <t>125132231405</t>
  </si>
  <si>
    <t>石晨朋</t>
  </si>
  <si>
    <t>01615</t>
  </si>
  <si>
    <t>125132321722</t>
  </si>
  <si>
    <t>袁腾</t>
  </si>
  <si>
    <t>01616</t>
  </si>
  <si>
    <t>125132323104</t>
  </si>
  <si>
    <t>张亚</t>
  </si>
  <si>
    <t>01617</t>
  </si>
  <si>
    <t>125133040716</t>
  </si>
  <si>
    <t>朱雨</t>
  </si>
  <si>
    <t>01618</t>
  </si>
  <si>
    <t>125133041116</t>
  </si>
  <si>
    <t>赵超明</t>
  </si>
  <si>
    <t>01619</t>
  </si>
  <si>
    <t>125133042002</t>
  </si>
  <si>
    <t>芦铭珂</t>
  </si>
  <si>
    <t>01620</t>
  </si>
  <si>
    <t>125133042108</t>
  </si>
  <si>
    <t>吴新</t>
  </si>
  <si>
    <t>01621</t>
  </si>
  <si>
    <t>125133043404</t>
  </si>
  <si>
    <t>张木</t>
  </si>
  <si>
    <t>01622</t>
  </si>
  <si>
    <t>125133044308</t>
  </si>
  <si>
    <t>蔡立</t>
  </si>
  <si>
    <t>01623</t>
  </si>
  <si>
    <t>125133046719</t>
  </si>
  <si>
    <t>郑侠</t>
  </si>
  <si>
    <t>01624</t>
  </si>
  <si>
    <t>125133048914</t>
  </si>
  <si>
    <t>葛江生</t>
  </si>
  <si>
    <t>英语七</t>
  </si>
  <si>
    <t>01625</t>
  </si>
  <si>
    <t>125133049524</t>
  </si>
  <si>
    <t>魏顺义</t>
  </si>
  <si>
    <t>01626</t>
  </si>
  <si>
    <t>125133050702</t>
  </si>
  <si>
    <t>文驰玲</t>
  </si>
  <si>
    <t>01627</t>
  </si>
  <si>
    <t>125133053514</t>
  </si>
  <si>
    <t>樊菁帅</t>
  </si>
  <si>
    <t>01628</t>
  </si>
  <si>
    <t>125133210508</t>
  </si>
  <si>
    <t>冯豪</t>
  </si>
  <si>
    <t>01629</t>
  </si>
  <si>
    <t>125133212914</t>
  </si>
  <si>
    <t>赵艳</t>
  </si>
  <si>
    <t>01630</t>
  </si>
  <si>
    <t>125133213613</t>
  </si>
  <si>
    <t>刘仲</t>
  </si>
  <si>
    <t>01631</t>
  </si>
  <si>
    <t>125133312711</t>
  </si>
  <si>
    <t>朱明珊</t>
  </si>
  <si>
    <t>01632</t>
  </si>
  <si>
    <t>125133312810</t>
  </si>
  <si>
    <t>陈洁</t>
  </si>
  <si>
    <t>01633</t>
  </si>
  <si>
    <t>125133313114</t>
  </si>
  <si>
    <t>向红丽</t>
  </si>
  <si>
    <t>01634</t>
  </si>
  <si>
    <t>125133710908</t>
  </si>
  <si>
    <t>张山晴</t>
  </si>
  <si>
    <t>01635</t>
  </si>
  <si>
    <t>125134011115</t>
  </si>
  <si>
    <t>孙梅</t>
  </si>
  <si>
    <t>01636</t>
  </si>
  <si>
    <t>125137343026</t>
  </si>
  <si>
    <t>肖青成</t>
  </si>
  <si>
    <t>01637</t>
  </si>
  <si>
    <t>125137351721</t>
  </si>
  <si>
    <t>王昊君</t>
  </si>
  <si>
    <t>01638</t>
  </si>
  <si>
    <t>125137360207</t>
  </si>
  <si>
    <t>朱文栋</t>
  </si>
  <si>
    <t>01639</t>
  </si>
  <si>
    <t>125137360904</t>
  </si>
  <si>
    <t>李宇</t>
  </si>
  <si>
    <t>01640</t>
  </si>
  <si>
    <t>125137361917</t>
  </si>
  <si>
    <t>黄腾</t>
  </si>
  <si>
    <t>01641</t>
  </si>
  <si>
    <t>125137631728</t>
  </si>
  <si>
    <t>沈辉</t>
  </si>
  <si>
    <t>01642</t>
  </si>
  <si>
    <t>125137640411</t>
  </si>
  <si>
    <t>王绍</t>
  </si>
  <si>
    <t>01643</t>
  </si>
  <si>
    <t>125137641510</t>
  </si>
  <si>
    <t>胥宝和</t>
  </si>
  <si>
    <t>01644</t>
  </si>
  <si>
    <t>125137710104</t>
  </si>
  <si>
    <t>桑引</t>
  </si>
  <si>
    <t>01645</t>
  </si>
  <si>
    <t>125137713630</t>
  </si>
  <si>
    <t>彭恺淅</t>
  </si>
  <si>
    <t>01646</t>
  </si>
  <si>
    <t>125137714308</t>
  </si>
  <si>
    <t>林巍</t>
  </si>
  <si>
    <t>01647</t>
  </si>
  <si>
    <t>125137714329</t>
  </si>
  <si>
    <t>范慧卉</t>
  </si>
  <si>
    <t>01648</t>
  </si>
  <si>
    <t>125137715422</t>
  </si>
  <si>
    <t>左易</t>
  </si>
  <si>
    <t>01649</t>
  </si>
  <si>
    <t>125137717704</t>
  </si>
  <si>
    <t>李雯</t>
  </si>
  <si>
    <t>01650</t>
  </si>
  <si>
    <t>125137723004</t>
  </si>
  <si>
    <t>王坤</t>
  </si>
  <si>
    <t>01651</t>
  </si>
  <si>
    <t>125137730501</t>
  </si>
  <si>
    <t>陈娴彤</t>
  </si>
  <si>
    <t>01652</t>
  </si>
  <si>
    <t>125137731113</t>
  </si>
  <si>
    <t>周羚丹</t>
  </si>
  <si>
    <t>01653</t>
  </si>
  <si>
    <t>125141011003</t>
  </si>
  <si>
    <t>李卿珺</t>
  </si>
  <si>
    <t>01654</t>
  </si>
  <si>
    <t>125141012207</t>
  </si>
  <si>
    <t>卜婧童</t>
  </si>
  <si>
    <t>01655</t>
  </si>
  <si>
    <t>125145501315</t>
  </si>
  <si>
    <t>袁安琴</t>
  </si>
  <si>
    <t>01656</t>
  </si>
  <si>
    <t>125151010411</t>
  </si>
  <si>
    <t>钟颖</t>
  </si>
  <si>
    <t>01657</t>
  </si>
  <si>
    <t>125151011229</t>
  </si>
  <si>
    <t>01658</t>
  </si>
  <si>
    <t>125151012104</t>
  </si>
  <si>
    <t>杨雪琦</t>
  </si>
  <si>
    <t>01659</t>
  </si>
  <si>
    <t>125151013307</t>
  </si>
  <si>
    <t>郑晓雨</t>
  </si>
  <si>
    <t>01660</t>
  </si>
  <si>
    <t>125151013904</t>
  </si>
  <si>
    <t>孙欢翠</t>
  </si>
  <si>
    <t>01661</t>
  </si>
  <si>
    <t>125151014801</t>
  </si>
  <si>
    <t>盛娟煜</t>
  </si>
  <si>
    <t>01662</t>
  </si>
  <si>
    <t>125161170212</t>
  </si>
  <si>
    <t>于添濮</t>
  </si>
  <si>
    <t>01663</t>
  </si>
  <si>
    <t>125161172007</t>
  </si>
  <si>
    <t>钱宁业</t>
  </si>
  <si>
    <t>01664</t>
  </si>
  <si>
    <t>125161214120</t>
  </si>
  <si>
    <t>李笑溱</t>
  </si>
  <si>
    <t>01665</t>
  </si>
  <si>
    <t>125162031920</t>
  </si>
  <si>
    <t>王妙宸</t>
  </si>
  <si>
    <t>01666</t>
  </si>
  <si>
    <t>125163072903</t>
  </si>
  <si>
    <t>马梓冰</t>
  </si>
  <si>
    <t>01667</t>
  </si>
  <si>
    <t>125170012121</t>
  </si>
  <si>
    <t>01668</t>
  </si>
  <si>
    <t>125170020512</t>
  </si>
  <si>
    <t>盖晨攀</t>
  </si>
  <si>
    <t>01669</t>
  </si>
  <si>
    <t>125170050204</t>
  </si>
  <si>
    <t>01670</t>
  </si>
  <si>
    <t>125170090106</t>
  </si>
  <si>
    <t>王旭</t>
  </si>
  <si>
    <t>01671</t>
  </si>
  <si>
    <t>125170110505</t>
  </si>
  <si>
    <t>常颖娟</t>
  </si>
  <si>
    <t>01672</t>
  </si>
  <si>
    <t>125170120128</t>
  </si>
  <si>
    <t>王理钊</t>
  </si>
  <si>
    <t>01673</t>
  </si>
  <si>
    <t>123111220101</t>
  </si>
  <si>
    <t>翁玉峰</t>
  </si>
  <si>
    <t>水利部</t>
  </si>
  <si>
    <t>科技处管理职位</t>
  </si>
  <si>
    <t>01674</t>
  </si>
  <si>
    <t>123111391515</t>
  </si>
  <si>
    <t>赵元龙</t>
  </si>
  <si>
    <t>灌溉节水处灌溉排水技术管理职位</t>
  </si>
  <si>
    <t>01675</t>
  </si>
  <si>
    <t>123111391720</t>
  </si>
  <si>
    <t>李潇</t>
  </si>
  <si>
    <t>机构编制处管理职位</t>
  </si>
  <si>
    <t>01676</t>
  </si>
  <si>
    <t>123111401626</t>
  </si>
  <si>
    <t>周宏</t>
  </si>
  <si>
    <t>01677</t>
  </si>
  <si>
    <t>123111671318</t>
  </si>
  <si>
    <t>盖先海</t>
  </si>
  <si>
    <t>01678</t>
  </si>
  <si>
    <t>123111942101</t>
  </si>
  <si>
    <t>文嘉</t>
  </si>
  <si>
    <t>防汛抗旱综合管理</t>
  </si>
  <si>
    <t>01679</t>
  </si>
  <si>
    <t>123111971413</t>
  </si>
  <si>
    <t>宋娜娜</t>
  </si>
  <si>
    <t>综合处综合管理职位</t>
  </si>
  <si>
    <t>01680</t>
  </si>
  <si>
    <t>123112081515</t>
  </si>
  <si>
    <t>孟爽超</t>
  </si>
  <si>
    <t>01681</t>
  </si>
  <si>
    <t>123113025708</t>
  </si>
  <si>
    <t>行政福利处行政管理职位</t>
  </si>
  <si>
    <t>01682</t>
  </si>
  <si>
    <t>123113032408</t>
  </si>
  <si>
    <t>韩麟</t>
  </si>
  <si>
    <t>01683</t>
  </si>
  <si>
    <t>123114062202</t>
  </si>
  <si>
    <t>闫硕銮</t>
  </si>
  <si>
    <t>01684</t>
  </si>
  <si>
    <t>123121040411</t>
  </si>
  <si>
    <t>何洋</t>
  </si>
  <si>
    <t>01685</t>
  </si>
  <si>
    <t>123121050903</t>
  </si>
  <si>
    <t>袁金</t>
  </si>
  <si>
    <t>01686</t>
  </si>
  <si>
    <t>123121051514</t>
  </si>
  <si>
    <t>徐凡</t>
  </si>
  <si>
    <t>01687</t>
  </si>
  <si>
    <t>123121721829</t>
  </si>
  <si>
    <t>常彦桥</t>
  </si>
  <si>
    <t>01688</t>
  </si>
  <si>
    <t>123132012001</t>
  </si>
  <si>
    <t>张爽</t>
  </si>
  <si>
    <t>01689</t>
  </si>
  <si>
    <t>123132040422</t>
  </si>
  <si>
    <t>吴潇</t>
  </si>
  <si>
    <t>01690</t>
  </si>
  <si>
    <t>123132220902</t>
  </si>
  <si>
    <t>吴一新</t>
  </si>
  <si>
    <t>01691</t>
  </si>
  <si>
    <t>123132222704</t>
  </si>
  <si>
    <t>李兆</t>
  </si>
  <si>
    <t>01692</t>
  </si>
  <si>
    <t>123133048815</t>
  </si>
  <si>
    <t>01693</t>
  </si>
  <si>
    <t>123133053810</t>
  </si>
  <si>
    <t>胡康</t>
  </si>
  <si>
    <t>01694</t>
  </si>
  <si>
    <t>123133211506</t>
  </si>
  <si>
    <t>朱长园</t>
  </si>
  <si>
    <t>01695</t>
  </si>
  <si>
    <t>123134016903</t>
  </si>
  <si>
    <t>刘柏</t>
  </si>
  <si>
    <t>老部长秘书处行政管理职位</t>
  </si>
  <si>
    <t>01696</t>
  </si>
  <si>
    <t>123137011309</t>
  </si>
  <si>
    <t>夏君</t>
  </si>
  <si>
    <t>01697</t>
  </si>
  <si>
    <t>123137350729</t>
  </si>
  <si>
    <t>张文明</t>
  </si>
  <si>
    <t>01698</t>
  </si>
  <si>
    <t>123137361005</t>
  </si>
  <si>
    <t>陈赟腾</t>
  </si>
  <si>
    <t>01699</t>
  </si>
  <si>
    <t>123137361404</t>
  </si>
  <si>
    <t>王琰</t>
  </si>
  <si>
    <t>01700</t>
  </si>
  <si>
    <t>123137713413</t>
  </si>
  <si>
    <t>姚明</t>
  </si>
  <si>
    <t>01701</t>
  </si>
  <si>
    <t>123141014208</t>
  </si>
  <si>
    <t>皇文志鹏</t>
  </si>
  <si>
    <t>01702</t>
  </si>
  <si>
    <t>123141018308</t>
  </si>
  <si>
    <t>廖婧</t>
  </si>
  <si>
    <t>01703</t>
  </si>
  <si>
    <t>123141211813</t>
  </si>
  <si>
    <t>孙浩慧</t>
  </si>
  <si>
    <t>01704</t>
  </si>
  <si>
    <t>123142090623</t>
  </si>
  <si>
    <t>刘力</t>
  </si>
  <si>
    <t>01705</t>
  </si>
  <si>
    <t>123142106125</t>
  </si>
  <si>
    <t>刘友</t>
  </si>
  <si>
    <t>01706</t>
  </si>
  <si>
    <t>123151012711</t>
  </si>
  <si>
    <t>孙昌</t>
  </si>
  <si>
    <t>01707</t>
  </si>
  <si>
    <t>123151023527</t>
  </si>
  <si>
    <t>张炜佩</t>
  </si>
  <si>
    <t>01708</t>
  </si>
  <si>
    <t>114111381122</t>
  </si>
  <si>
    <t>刘宏</t>
  </si>
  <si>
    <t>司法部</t>
  </si>
  <si>
    <t>办公室副主任科员</t>
  </si>
  <si>
    <t>01709</t>
  </si>
  <si>
    <t>114111381830</t>
  </si>
  <si>
    <t>崔祎玉</t>
  </si>
  <si>
    <t>0401004002</t>
  </si>
  <si>
    <t>副主任科员</t>
  </si>
  <si>
    <t>01710</t>
  </si>
  <si>
    <t>114111390413</t>
  </si>
  <si>
    <t>唐小伦</t>
  </si>
  <si>
    <t>01711</t>
  </si>
  <si>
    <t>114111411530</t>
  </si>
  <si>
    <t>01712</t>
  </si>
  <si>
    <t>114111420109</t>
  </si>
  <si>
    <t>吴学</t>
  </si>
  <si>
    <t>01713</t>
  </si>
  <si>
    <t>114111420527</t>
  </si>
  <si>
    <t>徐欣</t>
  </si>
  <si>
    <t>01714</t>
  </si>
  <si>
    <t>114111421227</t>
  </si>
  <si>
    <t>赵万正</t>
  </si>
  <si>
    <t>01715</t>
  </si>
  <si>
    <t>114111451111</t>
  </si>
  <si>
    <t>李绳</t>
  </si>
  <si>
    <t>01716</t>
  </si>
  <si>
    <t>114111490225</t>
  </si>
  <si>
    <t>杜仁</t>
  </si>
  <si>
    <t>01717</t>
  </si>
  <si>
    <t>114111491630</t>
  </si>
  <si>
    <t>贺默</t>
  </si>
  <si>
    <t>生产习艺处副主任科员</t>
  </si>
  <si>
    <t>01718</t>
  </si>
  <si>
    <t>114111491823</t>
  </si>
  <si>
    <t>孙丽哲</t>
  </si>
  <si>
    <t>01719</t>
  </si>
  <si>
    <t>114111493919</t>
  </si>
  <si>
    <t>刘莉圆</t>
  </si>
  <si>
    <t>01720</t>
  </si>
  <si>
    <t>114111540120</t>
  </si>
  <si>
    <t>曾汉倩</t>
  </si>
  <si>
    <t>机要档案督办处副主任科员</t>
  </si>
  <si>
    <t>01721</t>
  </si>
  <si>
    <t>114111580621</t>
  </si>
  <si>
    <t>高静</t>
  </si>
  <si>
    <t>01722</t>
  </si>
  <si>
    <t>114111640520</t>
  </si>
  <si>
    <t>常江阳</t>
  </si>
  <si>
    <t>01723</t>
  </si>
  <si>
    <t>114111641305</t>
  </si>
  <si>
    <t>马明泰</t>
  </si>
  <si>
    <t>01724</t>
  </si>
  <si>
    <t>114111651918</t>
  </si>
  <si>
    <t>袁卓</t>
  </si>
  <si>
    <t>港澳台事务处副主任科员</t>
  </si>
  <si>
    <t>01725</t>
  </si>
  <si>
    <t>114111702519</t>
  </si>
  <si>
    <t>杜闱威</t>
  </si>
  <si>
    <t>01726</t>
  </si>
  <si>
    <t>114111741825</t>
  </si>
  <si>
    <t>王明越</t>
  </si>
  <si>
    <t>01727</t>
  </si>
  <si>
    <t>114111751903</t>
  </si>
  <si>
    <t>张濛</t>
  </si>
  <si>
    <t>01728</t>
  </si>
  <si>
    <t>114111763718</t>
  </si>
  <si>
    <t>高雪州</t>
  </si>
  <si>
    <t>01729</t>
  </si>
  <si>
    <t>114111860711</t>
  </si>
  <si>
    <t>孙然</t>
  </si>
  <si>
    <t>01730</t>
  </si>
  <si>
    <t>114111860801</t>
  </si>
  <si>
    <t>刘帅</t>
  </si>
  <si>
    <t>01731</t>
  </si>
  <si>
    <t>114111861308</t>
  </si>
  <si>
    <t>王欠</t>
  </si>
  <si>
    <t>01732</t>
  </si>
  <si>
    <t>114111920717</t>
  </si>
  <si>
    <t>吴军</t>
  </si>
  <si>
    <t>01733</t>
  </si>
  <si>
    <t>114111921004</t>
  </si>
  <si>
    <t>王书</t>
  </si>
  <si>
    <t>刑罚执行处副主任科员</t>
  </si>
  <si>
    <t>01734</t>
  </si>
  <si>
    <t>114111922028</t>
  </si>
  <si>
    <t>李今</t>
  </si>
  <si>
    <t>01735</t>
  </si>
  <si>
    <t>114111930619</t>
  </si>
  <si>
    <t>顾蕴育</t>
  </si>
  <si>
    <t>组织宣传处副主任科员</t>
  </si>
  <si>
    <t>01736</t>
  </si>
  <si>
    <t>114111942515</t>
  </si>
  <si>
    <t>彭辛</t>
  </si>
  <si>
    <t>01737</t>
  </si>
  <si>
    <t>114111970809</t>
  </si>
  <si>
    <t>王洋男</t>
  </si>
  <si>
    <t>执法监督与仲裁登记管理处副主任科员</t>
  </si>
  <si>
    <t>01738</t>
  </si>
  <si>
    <t>114111971316</t>
  </si>
  <si>
    <t>华泗茜</t>
  </si>
  <si>
    <t>01739</t>
  </si>
  <si>
    <t>114134011503</t>
    <phoneticPr fontId="5" type="noConversion"/>
  </si>
  <si>
    <t>胡旭</t>
  </si>
  <si>
    <t>01740</t>
  </si>
  <si>
    <t>114134011528</t>
  </si>
  <si>
    <t>王茹淑</t>
  </si>
  <si>
    <t>01741</t>
  </si>
  <si>
    <t>114134015824</t>
  </si>
  <si>
    <t>李敏颖</t>
  </si>
  <si>
    <t>行业指导和执业监督处副主任科员</t>
  </si>
  <si>
    <t>01742</t>
  </si>
  <si>
    <t>114135021816</t>
  </si>
  <si>
    <t>朱冰榕</t>
  </si>
  <si>
    <t>01743</t>
  </si>
  <si>
    <t>114135024927</t>
  </si>
  <si>
    <t>张嘉宇</t>
  </si>
  <si>
    <t>01744</t>
  </si>
  <si>
    <t>114136011709</t>
  </si>
  <si>
    <t>焦娜月</t>
  </si>
  <si>
    <t>涉外涉港澳台事务处副主任科员</t>
  </si>
  <si>
    <t>01745</t>
  </si>
  <si>
    <t>114137011029</t>
  </si>
  <si>
    <t>宋帼</t>
  </si>
  <si>
    <t>01746</t>
  </si>
  <si>
    <t>11413701142</t>
    <phoneticPr fontId="5" type="noConversion"/>
  </si>
  <si>
    <t>朱洲彤</t>
  </si>
  <si>
    <t>01747</t>
  </si>
  <si>
    <t>114137011530</t>
  </si>
  <si>
    <t>潘寒婷</t>
  </si>
  <si>
    <t>01748</t>
  </si>
  <si>
    <t>114137051612</t>
  </si>
  <si>
    <t>李建阳</t>
  </si>
  <si>
    <t>司法部</t>
    <phoneticPr fontId="5" type="noConversion"/>
  </si>
  <si>
    <t>01749</t>
  </si>
  <si>
    <t>114137340208</t>
  </si>
  <si>
    <t>梁辉</t>
  </si>
  <si>
    <t>01750</t>
  </si>
  <si>
    <t>114137341307</t>
  </si>
  <si>
    <t>弭登正</t>
  </si>
  <si>
    <t>01751</t>
  </si>
  <si>
    <t>114137342101</t>
  </si>
  <si>
    <t>洪德</t>
  </si>
  <si>
    <t>01752</t>
  </si>
  <si>
    <t>114137352407</t>
  </si>
  <si>
    <t>孙欣</t>
  </si>
  <si>
    <t>01753</t>
  </si>
  <si>
    <t>114137631710</t>
  </si>
  <si>
    <t>彭煜</t>
  </si>
  <si>
    <t>01754</t>
  </si>
  <si>
    <t>114137715712</t>
  </si>
  <si>
    <t>黄莉铭</t>
  </si>
  <si>
    <t>01755</t>
  </si>
  <si>
    <t>114137716917</t>
  </si>
  <si>
    <t>魏祥</t>
  </si>
  <si>
    <t>01756</t>
  </si>
  <si>
    <t>114137720404</t>
  </si>
  <si>
    <t>蒋艳</t>
  </si>
  <si>
    <t>01757</t>
  </si>
  <si>
    <t>114137731618</t>
  </si>
  <si>
    <t>01758</t>
  </si>
  <si>
    <t>114141013514</t>
  </si>
  <si>
    <t>郑钊</t>
  </si>
  <si>
    <t>01759</t>
  </si>
  <si>
    <t>114141017114</t>
  </si>
  <si>
    <t>王金增</t>
  </si>
  <si>
    <t>01760</t>
  </si>
  <si>
    <t>114141018904</t>
  </si>
  <si>
    <t>陈智</t>
  </si>
  <si>
    <t>01761</t>
  </si>
  <si>
    <t>114141140119</t>
  </si>
  <si>
    <t>01762</t>
  </si>
  <si>
    <t>114141143430</t>
  </si>
  <si>
    <t>邵铼滨</t>
  </si>
  <si>
    <t>01763</t>
  </si>
  <si>
    <t>114141240507</t>
  </si>
  <si>
    <t>闫徽宏</t>
  </si>
  <si>
    <t>01764</t>
  </si>
  <si>
    <t>114141242515</t>
  </si>
  <si>
    <t>肖冉</t>
  </si>
  <si>
    <t>01765</t>
  </si>
  <si>
    <t>114142095414</t>
  </si>
  <si>
    <t>王宗语</t>
  </si>
  <si>
    <t>01766</t>
  </si>
  <si>
    <t>114143062802</t>
  </si>
  <si>
    <t>孟哲</t>
  </si>
  <si>
    <t>01767</t>
  </si>
  <si>
    <t>1141440238220</t>
    <phoneticPr fontId="5" type="noConversion"/>
  </si>
  <si>
    <t>01768</t>
  </si>
  <si>
    <t>114144023903</t>
  </si>
  <si>
    <t>庄群</t>
  </si>
  <si>
    <t>01769</t>
  </si>
  <si>
    <t>114145091008</t>
  </si>
  <si>
    <t>刘庆</t>
  </si>
  <si>
    <t>01770</t>
  </si>
  <si>
    <t>114150020628</t>
  </si>
  <si>
    <t>田雅燕</t>
  </si>
  <si>
    <t>01771</t>
  </si>
  <si>
    <t>114151022422</t>
  </si>
  <si>
    <t>王莉</t>
  </si>
  <si>
    <t>01772</t>
  </si>
  <si>
    <t>114153018510</t>
  </si>
  <si>
    <t>肖星</t>
  </si>
  <si>
    <t>01773</t>
  </si>
  <si>
    <t>114161170106</t>
  </si>
  <si>
    <t>陈才</t>
  </si>
  <si>
    <t>01774</t>
  </si>
  <si>
    <t>114170072119</t>
  </si>
  <si>
    <t>徐鑫</t>
  </si>
  <si>
    <t>减免税政策目录及代码</t>
    <phoneticPr fontId="14" type="noConversion"/>
  </si>
  <si>
    <t>序号</t>
  </si>
  <si>
    <t>减免性质代码</t>
    <phoneticPr fontId="14" type="noConversion"/>
  </si>
  <si>
    <t>收入种类</t>
  </si>
  <si>
    <t>减免政策大类</t>
    <phoneticPr fontId="14" type="noConversion"/>
  </si>
  <si>
    <t>减免政策小类</t>
    <phoneticPr fontId="14" type="noConversion"/>
  </si>
  <si>
    <t>政策名称</t>
  </si>
  <si>
    <t>年份</t>
    <phoneticPr fontId="14" type="noConversion"/>
  </si>
  <si>
    <t>优惠条款</t>
  </si>
  <si>
    <t>减免项目名称</t>
    <phoneticPr fontId="14" type="noConversion"/>
  </si>
  <si>
    <t>01010503</t>
  </si>
  <si>
    <t>《财政部 国家税务总局关于免征部分鲜活肉蛋产品流通环节增值税政策的通知》 财税〔2012〕75号</t>
    <phoneticPr fontId="14" type="noConversion"/>
  </si>
  <si>
    <t/>
  </si>
  <si>
    <t>鲜活肉蛋产品免征增值税优惠</t>
  </si>
  <si>
    <t>01010504</t>
  </si>
  <si>
    <t>《财政部 国家税务总局关于免征蔬菜流通环节增值税有关问题的通知》 财税〔2011〕137号</t>
  </si>
  <si>
    <t>蔬菜免征增值税优惠</t>
  </si>
  <si>
    <t>01011604</t>
  </si>
  <si>
    <t>《财政部 海关总署 国家税务总局关于支持芦山地震灾后恢复重建有关税收政策问题的通知》 财税〔2013〕58号</t>
    <phoneticPr fontId="14" type="noConversion"/>
  </si>
  <si>
    <t>第四、五条</t>
  </si>
  <si>
    <t>抗震救灾和灾后恢复重建增值税优惠</t>
  </si>
  <si>
    <t>01011605</t>
  </si>
  <si>
    <t>《财政部 海关总署 国家税务总局关于支持鲁甸地震灾后恢复重建有关税收政策问题的通知》 财税〔2015〕27号</t>
  </si>
  <si>
    <t>第四条第1项
第五条第1、2项</t>
  </si>
  <si>
    <t>01011606</t>
  </si>
  <si>
    <t>《财政部 国家税务总局关于粮食企业增值税征免问题的通知》 财税字〔1999〕198号</t>
    <phoneticPr fontId="14" type="noConversion"/>
  </si>
  <si>
    <t>第二条第（二）项</t>
  </si>
  <si>
    <t>救灾救济粮免征增值税优惠</t>
  </si>
  <si>
    <t>01011802</t>
  </si>
  <si>
    <t>《财政部 国家税务总局关于将铁路运输和邮政业纳入营业税改征增值税试点的通知》 财税〔2013〕106号</t>
  </si>
  <si>
    <t>《附件3.营业税改征增值税试点过渡政策的规定》第一条第（十）款</t>
  </si>
  <si>
    <t>随军家属就业免征增值税优惠</t>
  </si>
  <si>
    <t>01011803</t>
  </si>
  <si>
    <t>《财政部 国家税务总局关于将铁路运输和邮政业纳入营业税改征增值税试点的通知》 财税〔2013〕106号</t>
    <phoneticPr fontId="14" type="noConversion"/>
  </si>
  <si>
    <t>《附件3.营业税改征增值税试点过渡政策的规定》第一条第（十一）款</t>
  </si>
  <si>
    <t>军转干部就业免征增值税优惠</t>
  </si>
  <si>
    <t>01011804</t>
  </si>
  <si>
    <t>《附件3.营业税改征增值税试点过渡政策的规定》第一条第（十二）款</t>
  </si>
  <si>
    <t>城镇退役士兵就业免征增值税优惠</t>
  </si>
  <si>
    <t>01012701</t>
  </si>
  <si>
    <t>《财政部 国家税务总局关于促进残疾人就业税收优惠政策的通知》 财税〔2007〕92号</t>
  </si>
  <si>
    <t>第一、三条</t>
  </si>
  <si>
    <t>安置残疾人就业增值税即征即退</t>
  </si>
  <si>
    <t>01012706</t>
  </si>
  <si>
    <t>《附件3.营业税改征增值税试点过渡政策的规定》第二条第（二）款</t>
  </si>
  <si>
    <t>01012707</t>
  </si>
  <si>
    <t>《中华人民共和国增值税暂行条例》 中华人民共和国国务院令第538号</t>
  </si>
  <si>
    <t>第十五条第（六）项</t>
  </si>
  <si>
    <t>残疾人专用物品免征增值税优惠</t>
  </si>
  <si>
    <t>01013602</t>
  </si>
  <si>
    <t>《附件3.营业税改征增值税试点过渡政策的规定》第一条第（十三）款第1项</t>
    <phoneticPr fontId="14" type="noConversion"/>
  </si>
  <si>
    <t>失业人员从事个体经营增值税优惠</t>
  </si>
  <si>
    <t>01013603</t>
  </si>
  <si>
    <t>高校毕业生从事个体经营增值税优惠</t>
  </si>
  <si>
    <t>01013604</t>
  </si>
  <si>
    <t>《附件3.营业税改征增值税试点过渡政策的规定》第一条第（十三）款第2项</t>
    <phoneticPr fontId="14" type="noConversion"/>
  </si>
  <si>
    <t>失业人员再就业增值税优惠</t>
  </si>
  <si>
    <t>01019901</t>
  </si>
  <si>
    <t>《财政部 国家税务总局关于继续执行边销茶增值税政策的通知》 财税〔2011〕89号</t>
  </si>
  <si>
    <t>第一条</t>
  </si>
  <si>
    <t>边销茶免征增值税优惠</t>
  </si>
  <si>
    <t>01019902</t>
  </si>
  <si>
    <t>《财政部 国家税务总局关于粮食企业增值税征免问题的通知》 财税字〔1999〕198号</t>
  </si>
  <si>
    <t>第一、五条</t>
  </si>
  <si>
    <t>粮食免征增值税优惠</t>
  </si>
  <si>
    <t>01019904</t>
  </si>
  <si>
    <t>《附件3.营业税改征增值税试点过渡政策的规定》第一条第（十五）款</t>
  </si>
  <si>
    <t>世界银行贷款粮食流通项目免征增值税优惠</t>
  </si>
  <si>
    <t>01019905</t>
  </si>
  <si>
    <t>《财政部 国家税务总局关于免征储备大豆增值税政策的通知》 财税〔2014〕38号</t>
  </si>
  <si>
    <t>储备大豆免征增值税优惠</t>
  </si>
  <si>
    <t>01019906</t>
  </si>
  <si>
    <t>第五条</t>
  </si>
  <si>
    <t>政府储备食用植物油免征增值税优惠</t>
  </si>
  <si>
    <t>01021202</t>
  </si>
  <si>
    <t>《附件3.营业税改征增值税试点过渡政策的规定》第一条第（四）款</t>
  </si>
  <si>
    <t>技术转让、技术开发免征增值税优惠</t>
  </si>
  <si>
    <t>01021902</t>
  </si>
  <si>
    <t>《财政部 国家税务总局关于光伏发电增值税政策的通知》 财税〔2013〕66号</t>
  </si>
  <si>
    <t>光伏发电增值税即征即退</t>
  </si>
  <si>
    <t>01023002</t>
  </si>
  <si>
    <t>《附件3.营业税改征增值税试点过渡政策的规定》第一条第（六）款</t>
  </si>
  <si>
    <t>离岸服务外包业务免征增值税优惠</t>
  </si>
  <si>
    <t>01024103</t>
  </si>
  <si>
    <t>《财政部 国家税务总局关于软件产品增值税政策的通知》 财税〔2011〕100号</t>
  </si>
  <si>
    <t>软件产品增值税即征即退</t>
  </si>
  <si>
    <t>01030302</t>
  </si>
  <si>
    <t>《附件3.营业税改征增值税试点过渡政策的规定》第二条第（一）款</t>
  </si>
  <si>
    <t>部分保税港区提供特定增值税劳务即征即退</t>
  </si>
  <si>
    <t>01032102</t>
  </si>
  <si>
    <t>《附件3.营业税改征增值税试点过渡政策的规定》第一条第（七）、（八）款</t>
  </si>
  <si>
    <t>台湾航运公司从事海峡两岸海上直航、空中直航业务免征增值税优惠</t>
  </si>
  <si>
    <t>01033301</t>
  </si>
  <si>
    <t>《附件3.营业税改征增值税试点过渡政策的规定》第一条第（十八）款</t>
  </si>
  <si>
    <t>青藏铁路提供铁路运输服务免征增值税优惠</t>
  </si>
  <si>
    <t>01039901</t>
  </si>
  <si>
    <t>《财政部 海关总署 国家税务总局关于横琴 平潭开发有关增值税和消费税政策的通知》 财税〔2014〕51号</t>
  </si>
  <si>
    <t>第二条</t>
  </si>
  <si>
    <t>横琴、平潭企业销售货物免征增值税优惠</t>
  </si>
  <si>
    <t>01042801</t>
  </si>
  <si>
    <t>第十七条</t>
  </si>
  <si>
    <t>小微企业免征增值税优惠</t>
  </si>
  <si>
    <t>01042803</t>
  </si>
  <si>
    <t>《附件1.营业税改征增值税试点实施办法》第四十五条</t>
  </si>
  <si>
    <t>01042804</t>
  </si>
  <si>
    <t>《财政部 国家税务总局关于修改&lt;中华人民共和国增值税暂行条例实施细则&gt;和&lt;中华人民共和国营业税暂行条例实施细则&gt;的决定 》 中华人民共和国财政部令第65号</t>
  </si>
  <si>
    <t>01045301</t>
  </si>
  <si>
    <t>《财政部 国家税务总局关于暂免征收部分小微企业增值税和营业税的通知》 财税〔2013〕52号</t>
  </si>
  <si>
    <t>01045302</t>
  </si>
  <si>
    <t>《财政部 国家税务总局关于进一步支持小微企业增值税和营业税政策的通知》 财税〔2014〕71号</t>
  </si>
  <si>
    <t>01052402</t>
  </si>
  <si>
    <t>《财政部 国家税务总局关于中国邮政集团公司邮政速递物流业务重组改制有关税收问题的通知》 财税〔2011〕116号</t>
  </si>
  <si>
    <t>资产重组免征增值税优惠</t>
  </si>
  <si>
    <t>01052403</t>
  </si>
  <si>
    <t>《财政部 国家税务总局关于中国邮政储蓄银行改制上市有关税收政策的通知》 财税〔2013〕53号</t>
  </si>
  <si>
    <t>第三条</t>
  </si>
  <si>
    <t>01059901</t>
  </si>
  <si>
    <t>《财政部 国家税务总局关于中国联合网络通信集团有限公司转让CDMA网及其用户资产企业合并资产整合过程中涉及的增值税营业税印花税和土地增值税政策问题的通知》 财税〔2011〕13号</t>
  </si>
  <si>
    <t>第一、二条</t>
  </si>
  <si>
    <t>01064001</t>
  </si>
  <si>
    <t>《财政部 国家税务总局关于促进节能服务产业发展增值税营业税和企业所得税政策问题的通知》 财税〔2010〕110号</t>
  </si>
  <si>
    <t>第一条第（二）项</t>
  </si>
  <si>
    <t>合同能源管理项目免征增值税优惠</t>
  </si>
  <si>
    <t>01064005</t>
  </si>
  <si>
    <t>《财政部 国家税务总局关于继续执行供热企业增值税 房产税 城镇土地使用税优惠政策的通知》 财税〔2011〕118号</t>
  </si>
  <si>
    <t>供热企业免征增值税优惠</t>
  </si>
  <si>
    <t>01064007</t>
  </si>
  <si>
    <t>《财政部 国家税务总局关于污水处理费有关增值税政策的通知》 财税〔2001〕97号</t>
  </si>
  <si>
    <t>污水处理费免征增值税优惠</t>
  </si>
  <si>
    <t>01064017</t>
    <phoneticPr fontId="14" type="noConversion"/>
  </si>
  <si>
    <t>《财政部 国家税务总局关于新型墙体材料增值税政策的通知》 财税〔2015〕73号</t>
    <phoneticPr fontId="14" type="noConversion"/>
  </si>
  <si>
    <t>新型墙体材料增值税即征即退</t>
    <phoneticPr fontId="14" type="noConversion"/>
  </si>
  <si>
    <t>01064018</t>
    <phoneticPr fontId="14" type="noConversion"/>
  </si>
  <si>
    <t>《财政部 国家税务总局关于风力发电增值税政策的通知》 财税〔2015〕74号</t>
    <phoneticPr fontId="14" type="noConversion"/>
  </si>
  <si>
    <t>风力发电增值税即征即退</t>
    <phoneticPr fontId="14" type="noConversion"/>
  </si>
  <si>
    <t>01064019</t>
    <phoneticPr fontId="14" type="noConversion"/>
  </si>
  <si>
    <t>《财政部 国家税务总局关于印发&lt;资源综合利用产品和劳务增值税优惠目录&gt;的通知》 财税〔2015〕78号</t>
    <phoneticPr fontId="14" type="noConversion"/>
  </si>
  <si>
    <t>资源综合利用产品及劳务增值税即征即退</t>
  </si>
  <si>
    <t>01064204</t>
  </si>
  <si>
    <t>《财政部 国家税务总局关于大型水电企业增值税政策的通知》 财税〔2014〕10号</t>
  </si>
  <si>
    <t>水力发电增值税即征即退</t>
  </si>
  <si>
    <t>01069901</t>
  </si>
  <si>
    <t>《附件3.营业税改征增值税试点过渡政策的规定》第一条第（五）款</t>
  </si>
  <si>
    <t>01081501</t>
  </si>
  <si>
    <t>《财政部 国家税务总局关于被撤销金融机构有关税收政策问题的通知》 财税〔2003〕141号</t>
  </si>
  <si>
    <t>第二条第4款</t>
  </si>
  <si>
    <t>被撤销金融机构转让财产免征增值税优惠</t>
  </si>
  <si>
    <t>01081502</t>
  </si>
  <si>
    <t>《财政部 国家税务总局关于黄金期货交易有关税收政策的通知》 财税〔2008〕5号</t>
    <phoneticPr fontId="14" type="noConversion"/>
  </si>
  <si>
    <t>“黄金期货交易免征增值税优惠 ”和“黄金期货交易增值税即征即退”</t>
    <phoneticPr fontId="14" type="noConversion"/>
  </si>
  <si>
    <t>01081503</t>
  </si>
  <si>
    <t>《财政部 国家税务总局关于上海期货交易所开展期货保税交割业务有关增值税问题的通知》 财税〔2010〕108号</t>
  </si>
  <si>
    <t>上海期货保税交割免征增值税优惠</t>
  </si>
  <si>
    <t>01081505</t>
  </si>
  <si>
    <t>《财政部 海关总署 国家税务总局关于调整钻石及上海钻石交易所有关税收政策的通知》 财税〔2006〕65号</t>
  </si>
  <si>
    <t>钻石交易免征增值税优惠</t>
    <phoneticPr fontId="14" type="noConversion"/>
  </si>
  <si>
    <t>01081506</t>
    <phoneticPr fontId="14" type="noConversion"/>
  </si>
  <si>
    <t>《财政部 国家税务总局关于原油和铁矿石期货保税交割业务增值税政策的通知》 财税〔2015〕35号</t>
    <phoneticPr fontId="14" type="noConversion"/>
  </si>
  <si>
    <t>原油和铁矿石期货保税交割业务增值税政策</t>
    <phoneticPr fontId="14" type="noConversion"/>
  </si>
  <si>
    <t>01083901</t>
  </si>
  <si>
    <t>《财政部 国家税务总局关于4家资产管理公司接收资本金项下的资产在办理过户时有关税收政策问题的通知》 财税〔2003〕21号</t>
  </si>
  <si>
    <t>金融资产管理公司免征增值税优惠</t>
  </si>
  <si>
    <t>01083903</t>
  </si>
  <si>
    <t>《财政部 国家税务总局关于中国信达等4家金融资产管理公司税收政策问题的通知》 财税〔2001〕10号</t>
  </si>
  <si>
    <t>01083904</t>
  </si>
  <si>
    <t>《财政部 国家税务总局关于中国东方资产管理公司处置港澳国际（集团）有限公司有关资产税收政策问题的通知》 财税〔2003〕212号</t>
  </si>
  <si>
    <t>第二条第4项、第三条第4项、第四条第4项</t>
  </si>
  <si>
    <t>01083907</t>
  </si>
  <si>
    <t>《财政部 国家税务总局关于熊猫普制金币免征增值税政策的通知》 财税〔2012〕97号</t>
  </si>
  <si>
    <t>熊猫普制金币免征增值税优惠</t>
    <phoneticPr fontId="14" type="noConversion"/>
  </si>
  <si>
    <t>01083910</t>
  </si>
  <si>
    <t>《附件3.营业税改征增值税试点过渡政策的规定》第二条第（四）款</t>
  </si>
  <si>
    <t>有形动产融资租赁服务增值税即征即退</t>
  </si>
  <si>
    <t>01083911</t>
  </si>
  <si>
    <t>《财政部 国家税务总局关于中国信达资产管理股份有限公司等4家金融资产管理公司有关税收政策问题的通知》 财税〔2013〕56号</t>
  </si>
  <si>
    <t>01092202</t>
  </si>
  <si>
    <t>《财政部 国家税务总局关于饲料产品免征增值税问题的通知》 财税〔2001〕121号</t>
  </si>
  <si>
    <t>饲料产品免征增值税优惠</t>
  </si>
  <si>
    <t>01092203</t>
  </si>
  <si>
    <t>《财政部 国家税务总局关于有机肥产品免征增值税的通知》 财税〔2008〕56号</t>
  </si>
  <si>
    <t>有机肥免征增值税优惠</t>
  </si>
  <si>
    <t>01092212</t>
  </si>
  <si>
    <t>《财政部 国家税务总局关于豆粕等粕类产品征免增值税政策的通知》 财税〔2001〕30号</t>
  </si>
  <si>
    <t>01092301</t>
  </si>
  <si>
    <t>《财政部 国家税务总局关于不带动力的手扶拖拉机和三轮农用运输车增值税政策的通知》 财税〔2002〕89号</t>
  </si>
  <si>
    <t>农业生产资料免征增值税优惠</t>
  </si>
  <si>
    <t>01092303</t>
  </si>
  <si>
    <t>《财政部 国家税务总局关于免征农村电网维护费增值税问题的通知》 财税字〔1998〕47号</t>
  </si>
  <si>
    <t>农村电网维护费免征增值税优惠</t>
  </si>
  <si>
    <t>01092309</t>
  </si>
  <si>
    <t>《财政部 国家税务总局关于支持农村饮水安全工程建设运营税收政策的通知》 财税〔2012〕30号</t>
  </si>
  <si>
    <t>第四条</t>
  </si>
  <si>
    <t>农村饮水安全工程免征增值税优惠</t>
  </si>
  <si>
    <t>01092310</t>
  </si>
  <si>
    <t>《附件3.营业税改征增值税试点过渡政策的规定》第一条第（三）款</t>
  </si>
  <si>
    <t xml:space="preserve">航空公司提供飞机播洒农药服务免征增值税优惠 </t>
  </si>
  <si>
    <t>01092311</t>
  </si>
  <si>
    <t>《财政部 国家税务总局关于农民专业合作社有关税收政策的通知》 财税〔2008〕81号</t>
  </si>
  <si>
    <t>第一、二、三条</t>
  </si>
  <si>
    <t>农民专业合作社免征增值税优惠</t>
  </si>
  <si>
    <t>01092312</t>
  </si>
  <si>
    <t>《财政部 国家税务总局关于农业生产资料征免增值税政策的通知》 财税〔2001〕113号</t>
  </si>
  <si>
    <t>农业生产资料免征增值税优惠</t>
    <phoneticPr fontId="14" type="noConversion"/>
  </si>
  <si>
    <t>01099901</t>
  </si>
  <si>
    <t>《财政部 国家税务总局关于免征滴灌带和滴灌管产品增值税的通知》 财税〔2007〕83号</t>
  </si>
  <si>
    <t>滴灌带和滴灌管产品免征增值税优惠</t>
  </si>
  <si>
    <t>01101401</t>
  </si>
  <si>
    <t>《财政部 国家税务总局关于教育税收政策的通知》 财税〔2004〕39号</t>
  </si>
  <si>
    <t>第一条第7项</t>
  </si>
  <si>
    <t>特殊教育校办企业增值税优惠</t>
  </si>
  <si>
    <t>01103203</t>
  </si>
  <si>
    <t>《财政部 国家税务总局关于北京中科进出口公司销售给高等学校科研单位和北京图书馆的进口图书报刊资料免征增值税问题的通知》 财税字〔1998〕69号</t>
  </si>
  <si>
    <t>进口图书、报刊资料免征增值税优惠</t>
  </si>
  <si>
    <t>01103207</t>
  </si>
  <si>
    <t>《财政部 国家税务总局关于中国国际图书贸易总公司销售给高等学校教育科研单位和北京图书馆的进口图书报刊资料免征增值税问题的通知》 财税字〔1998〕68号</t>
  </si>
  <si>
    <t>01103208</t>
  </si>
  <si>
    <t>《财政部 国家税务总局关于中国教育图书进出口公司销售给高等学校教育科研单位和北京图书馆的进口图书报刊资料免征增值税问题的通知》 财税字〔1998〕67号</t>
  </si>
  <si>
    <t>01103209</t>
  </si>
  <si>
    <t>《财政部 国家税务总局关于中国经济图书进出口公司中国出版对外贸易总公司销售给大专院校和科研单位的进口书刊资料免征增值税的通知》 财税字〔1999〕255号</t>
  </si>
  <si>
    <t>01103210</t>
  </si>
  <si>
    <t>《财政部 国家税务总局关于中国科技资料进出口总公司销售进口图书享受免征国内销售环节增值税政策的通知》 财税〔2004〕69号</t>
  </si>
  <si>
    <t>01103211</t>
  </si>
  <si>
    <t>《财政部 国家税务总局关于中国图书进出口总公司销售给科研教学单位的进口书刊资料免征增值税问题的通知》 财税字〔1997〕66号</t>
  </si>
  <si>
    <t>01103215</t>
  </si>
  <si>
    <t>《财政部 国家税务总局 中宣部关于下发红旗出版社有限责任公司等中央所属转制文化企业名单的通知》 财税〔2011〕3号</t>
  </si>
  <si>
    <t>文化事业单位转制免征增值税优惠</t>
  </si>
  <si>
    <t>01103216</t>
  </si>
  <si>
    <t>《财政部 国家税务总局 中宣部关于下发人民网股份有限公司等81家中央所属转制文化企业名单的通知》 财税〔2011〕27号</t>
  </si>
  <si>
    <t>01103217</t>
  </si>
  <si>
    <t>《财政部 国家税务总局 中宣部关于下发世界知识出版社等35家中央所属转制文化企业名单的通知》 财税〔2011〕120号</t>
  </si>
  <si>
    <t>01103220</t>
  </si>
  <si>
    <t>《财政部 国家税务总局关于延续宣传文化增值税和营业税优惠政策的通知》 财税〔2013〕87号</t>
  </si>
  <si>
    <t>图书批发、零售环节免征增值税优惠</t>
  </si>
  <si>
    <t>01103222</t>
  </si>
  <si>
    <t>《财政部 国家税务总局关于动漫产业增值税和营业税政策的通知》 财税〔2013〕98号</t>
  </si>
  <si>
    <t>动漫企业增值税即征即退</t>
  </si>
  <si>
    <t>01103224</t>
  </si>
  <si>
    <t>《财政部 海关总署 国家税务总局关于继续实施支持文化企业发展若干税收政策的通知》 财税〔2014〕85号</t>
  </si>
  <si>
    <t>电影产业免征增值税优惠</t>
  </si>
  <si>
    <t>01103225</t>
  </si>
  <si>
    <t>《财政部 国家税务总局 中宣部关于继续实施文化体制改革中经营性文化事业单位转制为企业若干税收政策的通知》 财税〔2014〕84号</t>
  </si>
  <si>
    <t>第一条第（三）、（四）项</t>
  </si>
  <si>
    <t>转制文化企业免征增值税优惠</t>
  </si>
  <si>
    <t>01103226</t>
  </si>
  <si>
    <t>有线电视基本收视费免征增值税优惠</t>
  </si>
  <si>
    <t>01120401</t>
  </si>
  <si>
    <t>《财政部 国家税务总局关于飞机维修增值税问题的通知》 财税〔2000〕102号</t>
  </si>
  <si>
    <t>飞机维修劳务增值税即征即退</t>
  </si>
  <si>
    <t>01121301</t>
  </si>
  <si>
    <t>《财政部 国家税务总局关于铁路货车修理免征增值税的通知》 财税〔2001〕54号</t>
  </si>
  <si>
    <t>铁路货车修理免征增值税优惠</t>
  </si>
  <si>
    <t>01121306</t>
  </si>
  <si>
    <t>《附件3.营业税改征增值税试点过渡政策的规定》第一条第（十四）款</t>
  </si>
  <si>
    <t>国际货物运输代理服务免征增值税优惠</t>
  </si>
  <si>
    <t>01121309</t>
  </si>
  <si>
    <t>《附件3.营业税改征增值税试点过渡政策的规定》第二条第（三）款</t>
    <phoneticPr fontId="14" type="noConversion"/>
  </si>
  <si>
    <t>管道运输服务增值税即征即退</t>
  </si>
  <si>
    <t>01123401</t>
  </si>
  <si>
    <t>《财政部 国家税务总局关于继续免征国产抗艾滋病病毒药品增值税的通知》 财税〔2011〕128号</t>
  </si>
  <si>
    <t>抗艾滋病药品免征增值税优惠</t>
  </si>
  <si>
    <t>01124302</t>
  </si>
  <si>
    <t>《财政部 国家税务总局外经贸部关于外国政府和国际组织无偿援助项目在华采购物资免征增值税问题的通知》 财税〔2002〕2号</t>
  </si>
  <si>
    <t>无偿援助项目免征增值税优惠</t>
  </si>
  <si>
    <t>01129901</t>
  </si>
  <si>
    <t>《财政部 国家税务总局关于铂金及其制品税收政策的通知》 财税〔2003〕86号</t>
  </si>
  <si>
    <t>第一、二、四条</t>
  </si>
  <si>
    <t>铂金增值税即征即退</t>
  </si>
  <si>
    <t>01129902</t>
    <phoneticPr fontId="14" type="noConversion"/>
  </si>
  <si>
    <t>《财政部 国家税务总局关于部分货物适用增值税低税率和简易办法征收增值税政策的通知》 财税〔2009〕9号</t>
    <phoneticPr fontId="14" type="noConversion"/>
  </si>
  <si>
    <t>第二条（一）、（二）项</t>
    <phoneticPr fontId="14" type="noConversion"/>
  </si>
  <si>
    <t>已使用固定资产减征增值税</t>
  </si>
  <si>
    <t>01129907</t>
  </si>
  <si>
    <t>《财政部 国家税务总局关于黄金税收政策问题的通知》 财税〔2002〕142号</t>
  </si>
  <si>
    <t>黄金交易免征增值税优惠</t>
  </si>
  <si>
    <t>01129911</t>
  </si>
  <si>
    <t>《国家税务总局关于拍卖行取得的拍卖收入征收增值税、营业税有关问题的通知》 国税发〔1999〕40号</t>
  </si>
  <si>
    <t>拍卖货物免征增值税优惠</t>
  </si>
  <si>
    <t>01129914</t>
    <phoneticPr fontId="14" type="noConversion"/>
  </si>
  <si>
    <t>《财政部 国家税务总局关于增值税税控系统专用设备和技术维护费用抵减增值税税额有关政策的通知》 财税〔2012〕15号</t>
    <phoneticPr fontId="14" type="noConversion"/>
  </si>
  <si>
    <t>购置增值税税控系统专用设备抵减增值税</t>
    <phoneticPr fontId="14" type="noConversion"/>
  </si>
  <si>
    <t>01129916</t>
  </si>
  <si>
    <t>《财政部 国家税务总局 中国人民银行关于配售出口黄金有关税收规定的通知》 财税〔2000〕3号</t>
  </si>
  <si>
    <t>01129917</t>
  </si>
  <si>
    <t>《财政部 国家税务总局关于推广税控收款机有关税收政策的通知》 财税〔2004〕167号</t>
  </si>
  <si>
    <t>01129920</t>
  </si>
  <si>
    <t>《附件3.营业税改征增值税试点过渡政策的规定》第一条第（九）款</t>
    <phoneticPr fontId="14" type="noConversion"/>
  </si>
  <si>
    <t>美国ABS船级社免征增值税优惠</t>
  </si>
  <si>
    <t>01129922</t>
  </si>
  <si>
    <t>《财政部 国家税务总局关于将电信业纳入营业税改征增值税试点的通知》 财税〔2014〕43号</t>
  </si>
  <si>
    <t>第六条</t>
  </si>
  <si>
    <t>电信业服务免征增值税优惠</t>
  </si>
  <si>
    <t>01129924</t>
    <phoneticPr fontId="14" type="noConversion"/>
  </si>
  <si>
    <t>《财政部 国家税务总局关于简并增值税征收率政策的通知》 财税〔2014〕57号</t>
    <phoneticPr fontId="14" type="noConversion"/>
  </si>
  <si>
    <t>01129926</t>
  </si>
  <si>
    <t>《附件3.营业税改征增值税试点过渡政策的规定》第一条第（十六）、（十七）款</t>
    <phoneticPr fontId="14" type="noConversion"/>
  </si>
  <si>
    <t>邮政服务免征增值税优惠</t>
    <phoneticPr fontId="14" type="noConversion"/>
  </si>
  <si>
    <t>01129927</t>
  </si>
  <si>
    <t>《附件3.营业税改征增值税试点过渡政策的规定》第一条第（一）款</t>
  </si>
  <si>
    <t>个人转让著作权免征增值税优惠</t>
  </si>
  <si>
    <t>01129928</t>
  </si>
  <si>
    <t>《财政部 国家税务总局关于血站有关税收问题的通知》 财税字〔1999〕264号</t>
  </si>
  <si>
    <t>血站免征增值税优惠</t>
  </si>
  <si>
    <t>01129929</t>
  </si>
  <si>
    <t>《财政部 国家税务总局关于医疗卫生机构有关税收政策的通知》 财税〔2000〕42号</t>
  </si>
  <si>
    <t>第一条第（三）项、第二条第（一）项</t>
    <phoneticPr fontId="14" type="noConversion"/>
  </si>
  <si>
    <t>医疗卫生机构免征增值税优惠</t>
  </si>
  <si>
    <t>01129930</t>
  </si>
  <si>
    <t>第十五条第（二）、（七）项</t>
  </si>
  <si>
    <t>避孕药品和用具免征增值税优惠</t>
  </si>
  <si>
    <t>01129931</t>
  </si>
  <si>
    <t>第十五条第（三）项</t>
  </si>
  <si>
    <t>古旧图书免征增值税优惠</t>
  </si>
  <si>
    <t>01129999</t>
    <phoneticPr fontId="14" type="noConversion"/>
  </si>
  <si>
    <t>第十五条第（一）项</t>
  </si>
  <si>
    <t>自产农产品免征增值税优惠</t>
  </si>
  <si>
    <t>02039901</t>
    <phoneticPr fontId="14" type="noConversion"/>
  </si>
  <si>
    <t>《财政部 海关总署 国家税务总局关于横琴 平潭开发有关增值税和消费税政策的通知》 财税〔2014〕51号</t>
    <phoneticPr fontId="14" type="noConversion"/>
  </si>
  <si>
    <t>横琴、平潭区内企业销售货物免征消费税</t>
    <phoneticPr fontId="14" type="noConversion"/>
  </si>
  <si>
    <t>02061003</t>
  </si>
  <si>
    <t>《财政部　国家税务总局关于对电池 涂料征收消费税的通知》 财税〔2015〕16号</t>
  </si>
  <si>
    <t>第二条第一款</t>
  </si>
  <si>
    <t>节能环保电池免税</t>
  </si>
  <si>
    <t>02061004</t>
  </si>
  <si>
    <t>第二条第三款</t>
  </si>
  <si>
    <t>节能环保涂料免税</t>
  </si>
  <si>
    <t>02064001</t>
  </si>
  <si>
    <t>《财政部 国家税务总局关于对利用废弃的动植物油生产纯生物柴油免征消费税的通知》 财税〔2010〕118号</t>
  </si>
  <si>
    <t>废动植物油生产纯生物柴油免税</t>
  </si>
  <si>
    <t>02064003</t>
  </si>
  <si>
    <t>《财政部 国家税务总局关于对废矿物油再生油品免征消费税的通知》 财税〔2013〕105号</t>
  </si>
  <si>
    <t>用废矿物油生产的工业油料免税</t>
  </si>
  <si>
    <t>02125204</t>
  </si>
  <si>
    <t>《财政部 国家税务总局关于对成品油生产企业生产自用油免征消费税的通知》 财税〔2010〕98号</t>
  </si>
  <si>
    <t>生产成品油过程中消耗的自产成品油部分免税</t>
  </si>
  <si>
    <t>02125205</t>
  </si>
  <si>
    <t>《财政部 国家税务总局关于延续执行部分石脑油燃料油消费税政策的通知》 财税〔2011〕87号</t>
  </si>
  <si>
    <t>自产石脑油、燃料油生产乙烯、芳烃产品免税</t>
  </si>
  <si>
    <t>02125207</t>
  </si>
  <si>
    <t>《财政部 国家税务总局关于提高成品油消费税税率后相关成品油消费税政策的通知》 财税〔2008〕168号</t>
  </si>
  <si>
    <t>用已税汽油生产的乙醇汽油免税</t>
  </si>
  <si>
    <t>02129999</t>
  </si>
  <si>
    <t>03011604</t>
  </si>
  <si>
    <t>《财政部 海关总署 国家税务总局关于支持芦山地震灾后恢复重建有关税收政策问题的通知》 财税〔2013〕58号</t>
  </si>
  <si>
    <t>第五条第2项</t>
  </si>
  <si>
    <t>受灾地区个体经营限额减免营业税</t>
  </si>
  <si>
    <t>03011605</t>
  </si>
  <si>
    <t>03011606</t>
  </si>
  <si>
    <t>第五条第1项</t>
  </si>
  <si>
    <t>受灾地区促进就业企业限额减免营业税</t>
  </si>
  <si>
    <t>03011607</t>
  </si>
  <si>
    <t>03011702</t>
  </si>
  <si>
    <t>《财政部 国家税务总局关于调整住房租赁市场税收政策的通知》 财税〔2000〕125号</t>
  </si>
  <si>
    <t>按政府规定价格出租公有住房和廉租住房免征营业税</t>
  </si>
  <si>
    <t>03011707</t>
  </si>
  <si>
    <t>《财政部 国家税务总局关于住房公积金管理中心有关税收政策的通知》 财税〔2000〕94号</t>
  </si>
  <si>
    <t>住房公积金管理中心委托银行发放个人住房贷款收入免征营业税</t>
  </si>
  <si>
    <t>03011708</t>
  </si>
  <si>
    <t>《财政部 国家税务总局关于铁路房建生活单位营业税政策的通知》 财税〔2012〕94号</t>
  </si>
  <si>
    <t>经批准改制的铁路房建生活单位为铁道部所属铁路局及国有铁路运输控股公司提供营业税应税劳务取得的收入免征营业税</t>
  </si>
  <si>
    <t>03011711</t>
  </si>
  <si>
    <t>《财政部 国家税务总局关于职业教育等营业税若干政策问题的通知》 财税〔2013〕62号</t>
  </si>
  <si>
    <t>个人自建自用住房，销售时免征营业税</t>
  </si>
  <si>
    <t>03011712</t>
  </si>
  <si>
    <t>《财政部 国家税务总局关于促进公共租赁住房发展有关税收优惠政策的通知》 财税〔2014〕52号</t>
  </si>
  <si>
    <t>第七条</t>
  </si>
  <si>
    <t>经营公租房所取得的租金收入免征营业税</t>
  </si>
  <si>
    <t>03011713</t>
  </si>
  <si>
    <t>《财政部 国家税务总局关于个人金融商品买卖等营业税若干免税政策的通知》 财税〔2009〕111号</t>
  </si>
  <si>
    <t>个人无偿赠与不动产、土地使用权符合特定条件的暂免征收营业税</t>
  </si>
  <si>
    <t>03011714</t>
  </si>
  <si>
    <t>企业、行政事业单位按房改成本价、标准价出售住房的收入暂免征收营业税</t>
  </si>
  <si>
    <t>03011715</t>
  </si>
  <si>
    <t>《财政部 国家税务总局关于调整个人住房转让营业税政策的通知》 财税〔2015〕39号</t>
  </si>
  <si>
    <t>个人销售普通住宅营业税减免</t>
  </si>
  <si>
    <t>03011803</t>
  </si>
  <si>
    <t>《财政部 国家税务总局关于随军家属就业有关税收政策的通知》 财税〔2000〕84号</t>
  </si>
  <si>
    <t>安置随军家属就业新办企业免征营业税</t>
    <phoneticPr fontId="14" type="noConversion"/>
  </si>
  <si>
    <t>03011804</t>
  </si>
  <si>
    <t>《财政部 国家税务总局关于自主择业的军队转业干部有关税收政策问题的通知》 财税〔2003〕26号</t>
  </si>
  <si>
    <t>自主择业军队转业干部从事个体经营免征营业税</t>
  </si>
  <si>
    <t>03011805</t>
  </si>
  <si>
    <t>《财政部 国家税务总局 民政部关于调整完善扶持自主就业退役士兵创业就业有关税收政策的通知》 财税〔2014〕42号</t>
  </si>
  <si>
    <t>退役士兵从事个体经营限额减征营业税</t>
    <phoneticPr fontId="14" type="noConversion"/>
  </si>
  <si>
    <t>03011806</t>
  </si>
  <si>
    <t>随军家属从事个体经营免征营业税</t>
    <phoneticPr fontId="14" type="noConversion"/>
  </si>
  <si>
    <t>03011807</t>
  </si>
  <si>
    <t xml:space="preserve">
安置自主择业军转干部新办企业免征营业税</t>
  </si>
  <si>
    <t>03011808</t>
  </si>
  <si>
    <t>新办企业招用退役士兵限额减征营业税</t>
  </si>
  <si>
    <t>03012701</t>
  </si>
  <si>
    <t xml:space="preserve">第一条第一款 </t>
  </si>
  <si>
    <t>安置残疾人就业企业减征营业税</t>
  </si>
  <si>
    <t>03012704</t>
  </si>
  <si>
    <t>《中华人民共和国营业税暂行条例》 中华人民共和国国务院令第540号</t>
  </si>
  <si>
    <t>第八条第（一）项</t>
  </si>
  <si>
    <t>托儿所、幼儿园、养老院、残疾人福利机构提供的育养服务免征营业税</t>
  </si>
  <si>
    <t>03012705</t>
  </si>
  <si>
    <t>《财政部 国家税务总局关于支持文化服务出口等营业税政策的通知》 财税〔2014〕118号</t>
  </si>
  <si>
    <t>养老机构提供的养老服务免征营业税</t>
  </si>
  <si>
    <t>03012706</t>
  </si>
  <si>
    <t>第三条第一款</t>
  </si>
  <si>
    <t>残疾人个人提供劳务免征营业税</t>
  </si>
  <si>
    <t>03012707</t>
  </si>
  <si>
    <t>婚姻介绍免征营业税</t>
  </si>
  <si>
    <t>03012708</t>
  </si>
  <si>
    <t>殡葬服务免征营业税</t>
  </si>
  <si>
    <t>03013604</t>
  </si>
  <si>
    <t>《财政部 国家税务总局关于外派海员等劳务免征营业税的通知》 财税〔2012〕54号</t>
  </si>
  <si>
    <t>第一条第二款</t>
  </si>
  <si>
    <t>外派海员劳务免征营业税</t>
  </si>
  <si>
    <t>03013605</t>
  </si>
  <si>
    <t>《财政部 国家税务总局 人力资源社会保障部关于继续实施支持和促进重点群体创业就业有关税收政策的通知》 财税〔2014〕39号</t>
  </si>
  <si>
    <t>除高校毕业生以外的失业人员从事个体经营扣减营业税</t>
  </si>
  <si>
    <t>03013606</t>
  </si>
  <si>
    <t>高校毕业生从事个体经营扣减营业税</t>
  </si>
  <si>
    <t>03013607</t>
  </si>
  <si>
    <t>安置失业人员就业企业扣减营业税</t>
    <phoneticPr fontId="14" type="noConversion"/>
  </si>
  <si>
    <t>03013608</t>
  </si>
  <si>
    <t>低保及零就业家庭从事个体经营，限额扣减营业税</t>
  </si>
  <si>
    <t>03019901</t>
  </si>
  <si>
    <t>《财政部 国家税务总局关于世行贷款粮食流通项目建筑安装工程和服务收入免征营业税的通知》 财税字〔1998〕87号</t>
  </si>
  <si>
    <t>世行贷款粮食流通项目免征营业税</t>
  </si>
  <si>
    <t>03021905</t>
  </si>
  <si>
    <t>《财政部 国家税务总局关于科技企业孵化器税收政策的通知》 财税〔2013〕117号</t>
  </si>
  <si>
    <t>科技企业孵化器收入免征营业税</t>
  </si>
  <si>
    <t>03021906</t>
  </si>
  <si>
    <t>《财政部 国家税务总局关于国家大学科技园税收政策的通知》 财税〔2013〕118号</t>
  </si>
  <si>
    <t>国家大学科技园收入免征营业税</t>
  </si>
  <si>
    <t>03030301</t>
  </si>
  <si>
    <t>《财政部 国家税务总局关于上海建设国际金融和国际航运中心营业税政策的通知》 财税〔2009〕91号</t>
  </si>
  <si>
    <t>注册在上海的保险企业从事国际航运保险业务取得的收入免征营业税</t>
  </si>
  <si>
    <t>03030302</t>
  </si>
  <si>
    <t>《财政部 国家税务总局关于深圳前海国际航运保险业务营业税免税政策的通知》 财税〔2010〕115号</t>
  </si>
  <si>
    <t>对注册在深圳市的保险企业向注册在前海深港现代服务业合作区的企业提供国际航运保险业务取得的收入免征营业税</t>
  </si>
  <si>
    <t>03030303</t>
  </si>
  <si>
    <t>《财政部 国家税务总局关于天津北方国际航运中心核心功能区营业税政策的通知》 财税〔2011〕68号</t>
  </si>
  <si>
    <t xml:space="preserve">第三条 </t>
  </si>
  <si>
    <t>注册在天津的保险企业从事国际航运保险业务收入免征营业税</t>
  </si>
  <si>
    <t>03032104</t>
  </si>
  <si>
    <t>《财政部 国家税务总局关于福建省平潭综合实验区营业税政策的通知》 财税〔2012〕60号</t>
  </si>
  <si>
    <t xml:space="preserve">第二条 </t>
  </si>
  <si>
    <t>注册在平潭的保险企业向注册在平潭的企业提供国际航运保险服务取得的收入免征营业税</t>
    <phoneticPr fontId="14" type="noConversion"/>
  </si>
  <si>
    <t>03033302</t>
  </si>
  <si>
    <t>《财政部 国家税务总局关于免征新疆国际大巴扎项目营业税的通知》 财税〔2013〕77号</t>
  </si>
  <si>
    <t>从事与新疆国际大巴扎项目有关的营业税应税业务免征营业税</t>
  </si>
  <si>
    <t>03041502</t>
    <phoneticPr fontId="14" type="noConversion"/>
  </si>
  <si>
    <t>《工业和信息化部 国家税务总局关于中小企业信用担保机构免征营业税审批事项取消后有关问题的通知》 工信部联企业〔2015〕286号</t>
    <phoneticPr fontId="14" type="noConversion"/>
  </si>
  <si>
    <t>第一条</t>
    <phoneticPr fontId="14" type="noConversion"/>
  </si>
  <si>
    <t>中小企业信用担保机构免征营业税</t>
  </si>
  <si>
    <t>03042802</t>
  </si>
  <si>
    <t>未达起征点免征营业税</t>
  </si>
  <si>
    <t>03045301</t>
  </si>
  <si>
    <t>营业额不超过2万元的企业或非企业性单位暂免征收营业税</t>
  </si>
  <si>
    <t>03045302</t>
  </si>
  <si>
    <t>月营业额2万元至3万元的营业税纳税人（非个体、个人）免征营业税</t>
  </si>
  <si>
    <t>03045303</t>
  </si>
  <si>
    <t>月营业额2万元至3万元的营业税纳税人（个体、个人）免征营业税</t>
  </si>
  <si>
    <t>03052401</t>
  </si>
  <si>
    <t>中国邮政转制公司之间进行资产置换免征营业税</t>
  </si>
  <si>
    <t>03052501</t>
  </si>
  <si>
    <t>中国邮政集团公司邮政速递物流业务重组改制邮政公司向各省邮政速递物流有限公司转移资产免征营业税</t>
  </si>
  <si>
    <t>03081502</t>
  </si>
  <si>
    <t>《财政部 国家税务总局关于对保险公司开办个人投资分红保险业务取得的保费收入免征营业税的通知》 财税字〔1996〕102号</t>
  </si>
  <si>
    <t>个人投资分红保险业务免征营业税</t>
  </si>
  <si>
    <t>03081503</t>
  </si>
  <si>
    <t>《财政部 国家税务总局关于对外汇管理部门委托贷款利息收入免征营业税的通知》 财税〔2000〕78号</t>
  </si>
  <si>
    <t>外汇管理部门委托金融机构发放的外汇贷款利息收入免征营业税</t>
  </si>
  <si>
    <t>03081505</t>
  </si>
  <si>
    <t>《财政部 国家税务总局关于国债转贷利息收入免征营业税的通知》 财税字〔1999〕220号</t>
  </si>
  <si>
    <t>专项国债转贷取得的利息收入免征营业税</t>
  </si>
  <si>
    <t>03081519</t>
  </si>
  <si>
    <t>第二条第4项</t>
  </si>
  <si>
    <t>被撤销金融机构清偿债务免征营业税</t>
  </si>
  <si>
    <t>03081520</t>
  </si>
  <si>
    <t>《财政部 国家税务总局关于国有独资商业银行国家开发银行承购金融资产管理公司发行的专项债券利息收入免征税收问题的通知》 财税〔2001〕152号</t>
  </si>
  <si>
    <t>国有独资商业银行、国家开发银行购买金融资产管理公司发行的专项债券利息收入免征营业税</t>
    <phoneticPr fontId="14" type="noConversion"/>
  </si>
  <si>
    <t>03081521</t>
  </si>
  <si>
    <t>《财政部 国家税务总局 证监会关于沪港股票市场交易互联互通机制试点有关税收政策的通知》 财税〔2014〕81号</t>
  </si>
  <si>
    <t>第三条第2项</t>
  </si>
  <si>
    <t>内地个人投资者通过沪港通买卖香港联交所上市股票取得的差价收入，免征收营业税</t>
    <phoneticPr fontId="14" type="noConversion"/>
  </si>
  <si>
    <t>03083901</t>
  </si>
  <si>
    <t>国有商业银行划转给金融资产管理公司的资产免征营业税</t>
  </si>
  <si>
    <t>03083902</t>
  </si>
  <si>
    <t>个人从事外汇、有价证券、非货物期货和其他金融商品买卖业务取得的收入暂免征收营业税</t>
  </si>
  <si>
    <t>03083904</t>
  </si>
  <si>
    <t>《财政部 国家税务总局关于合格境外机构投资者营业税政策的通知》 财税〔2005〕155号</t>
  </si>
  <si>
    <t>合格境外机构投资者证券买卖业务差价收入免征营业税</t>
  </si>
  <si>
    <t>03083907</t>
  </si>
  <si>
    <t>《财政部 国家税务总局关于全国社会保障基金有关税收政策问题的通知》 财税〔2002〕75号</t>
  </si>
  <si>
    <t>全国社会保障基金有关收入免征营业税</t>
  </si>
  <si>
    <t>03083908</t>
  </si>
  <si>
    <t>《财政部 国家税务总局关于证券投资基金税收政策的通知》 财税〔2004〕78号</t>
  </si>
  <si>
    <t>证券投资基金管理人运用基金买卖股票、债券的差价收入免征营业税</t>
  </si>
  <si>
    <t>03083910</t>
  </si>
  <si>
    <t>金融资产管理公司收购、承接、处置不良资产免征营业税</t>
  </si>
  <si>
    <t>03083913</t>
  </si>
  <si>
    <t>03083914</t>
  </si>
  <si>
    <t>第八条第（七）项</t>
  </si>
  <si>
    <t>境内保险机构为出口货物提供的保险产品免征营业税</t>
  </si>
  <si>
    <t>03083916</t>
  </si>
  <si>
    <t>第一、二条</t>
    <phoneticPr fontId="14" type="noConversion"/>
  </si>
  <si>
    <t>03083917</t>
  </si>
  <si>
    <t>《财政部关于金融资产管理公司接受以物抵债资产过户税费问题的通知》 财金〔2001〕189号</t>
  </si>
  <si>
    <t>资产公司接受相关国有银行的不良债权，免征转让该不动产和利用该不动产从事融资租赁业务应缴纳的营业税</t>
    <phoneticPr fontId="14" type="noConversion"/>
  </si>
  <si>
    <t>03083918</t>
    <phoneticPr fontId="14" type="noConversion"/>
  </si>
  <si>
    <t>《财政部 国家税务总局关于一年期以上返还性人身保险产品营业税免税政策的通知》 财税〔2015〕86号</t>
    <phoneticPr fontId="14" type="noConversion"/>
  </si>
  <si>
    <t>一年期以上返还性人身保险免征营业税</t>
  </si>
  <si>
    <t>03091502</t>
  </si>
  <si>
    <t>《财政部 国家税务总局关于延长农村金融机构营业税政策执行期限的通知》 财税〔2011〕101号</t>
  </si>
  <si>
    <t>农村金融机构减征营业税</t>
  </si>
  <si>
    <t>03091506</t>
  </si>
  <si>
    <t>《财政部 国家税务总局关于对国际农发基金贷款回收利息税收问题的批复》 财税字〔1995〕108号</t>
  </si>
  <si>
    <t>国际农发基金贷款利息收入免征营业税</t>
  </si>
  <si>
    <t>03091507</t>
  </si>
  <si>
    <t>《财政部 国家税务总局关于延续并完善支持农村金融发展有关税收政策的通知》 财税〔2014〕102号</t>
  </si>
  <si>
    <t>金融机构农户小额贷款的利息收入免征营业税</t>
  </si>
  <si>
    <t>03091508</t>
  </si>
  <si>
    <t>《财政部 国家税务总局关于中国扶贫基金会小额信贷试点项目继续参照执行农村金融有关税收政策通知》 财税〔2015〕12号</t>
  </si>
  <si>
    <t>对金融机构农户小额贷款的利息收入免征营业税</t>
  </si>
  <si>
    <t>03092303</t>
  </si>
  <si>
    <t>《财政部 国家税务总局关于对农村合作基金会专项贷款利息收入免征营业税的通知》 财税字〔1999〕303号</t>
  </si>
  <si>
    <t>地方商业银行转贷用于清偿农村合作基金会债务的专项贷款利息收入免征营业税</t>
  </si>
  <si>
    <t>03092304</t>
  </si>
  <si>
    <t>第八条第（五）项</t>
  </si>
  <si>
    <t>农业机耕、排灌、病虫害防治、植物保护、农牧保险以及相关技术培训业务，家禽、牲畜、水生动物的配种和疾病防治免征营业税</t>
  </si>
  <si>
    <t>03092306</t>
    <phoneticPr fontId="14" type="noConversion"/>
  </si>
  <si>
    <t>《财政部 国家税务总局关于中国农业银行三农金融事业部涉农贷款营业税优惠政策的通知》 财税〔2015〕67号</t>
    <phoneticPr fontId="14" type="noConversion"/>
  </si>
  <si>
    <t>中国农业银行三农事业部涉农贷款减征营业税</t>
    <phoneticPr fontId="14" type="noConversion"/>
  </si>
  <si>
    <t>03099903</t>
  </si>
  <si>
    <t>《财政部 国家税务总局关于对若干项目免征营业税的通知》 财税字〔1994〕2号</t>
  </si>
  <si>
    <t>土地使用权转让给农业生产者免征营业税</t>
  </si>
  <si>
    <t>03101402</t>
  </si>
  <si>
    <t>从事学历教育的学校提供教育劳务免征营业税</t>
  </si>
  <si>
    <t>03101404</t>
  </si>
  <si>
    <t>《中国人民银行 财政部 教育部 国家税务总局关于进一步推进国家助学贷款业务发展的通知》 银发〔2001〕245号</t>
  </si>
  <si>
    <t>国家助学贷款利息收入免征营业税</t>
  </si>
  <si>
    <t>03101405</t>
  </si>
  <si>
    <t>《财政部 国家税务总局关于经营高校学生公寓和食堂有关税收政策的通知》 财税〔2013〕83号</t>
  </si>
  <si>
    <t>第三条 第四条</t>
  </si>
  <si>
    <t>高校学生食堂餐饮服务收入免征营业税 高校学生公寓住宿费收入免征营业税</t>
  </si>
  <si>
    <t>03101406</t>
  </si>
  <si>
    <t xml:space="preserve">
进修班、培训班取得收入免征营业税</t>
  </si>
  <si>
    <t>03101407</t>
  </si>
  <si>
    <t>职业学校设立企业从事服务免征营业税</t>
  </si>
  <si>
    <t>03102901</t>
  </si>
  <si>
    <t>《财政部 海关总署 国家税务总局关于第三届亚洲沙滩运动会税收政策的通知》 财税〔2011〕11号</t>
  </si>
  <si>
    <t>第一条1-5项</t>
  </si>
  <si>
    <t>第三届亚洲沙滩运动会营业税优惠政策</t>
  </si>
  <si>
    <t>03102903</t>
  </si>
  <si>
    <t>《财政部 海关总署 国家税务总局关于第16届亚洲运动会等三项国际综合运动会税收政策的通知》 财税〔2009〕94号</t>
  </si>
  <si>
    <t>第一条1-6项</t>
  </si>
  <si>
    <t>第16届亚洲运动会等三项国际综合运动会营业税优惠政策</t>
  </si>
  <si>
    <t>03102904</t>
  </si>
  <si>
    <t>《财政部 海关总署 国家税务总局关于第二届夏季青年奥林匹克运动会等三项国际综合运动会税收政策的通知》 财税〔2013〕11号</t>
  </si>
  <si>
    <t>第二届夏季青年奥林匹克运动会等三项国际综合运动会营业税优惠政策</t>
  </si>
  <si>
    <t>03103201</t>
  </si>
  <si>
    <t>《财政部 国家税务总局关于2010年上海世博会有关税收政策问题的通知》 财税〔2005〕180号</t>
  </si>
  <si>
    <t>第一条1-2项</t>
  </si>
  <si>
    <t>2010年上海世博会营业税优惠政策</t>
  </si>
  <si>
    <t>03103211</t>
  </si>
  <si>
    <t>第八条第（六）项</t>
  </si>
  <si>
    <t>宗教场所举办文化、宗教活动的门票收入免征营业税；纪念馆、博物馆、文化馆、文物保护单位管理机构、美术馆、展览馆、书画院、图书馆举办文化活动的门票收入免征营业税</t>
    <phoneticPr fontId="14" type="noConversion"/>
  </si>
  <si>
    <t>03103212</t>
  </si>
  <si>
    <t>第八条第（四）项</t>
  </si>
  <si>
    <t>学校和其他教育机构提供的教育劳务免征营业税</t>
  </si>
  <si>
    <t>03103220</t>
  </si>
  <si>
    <t>科普活动门票收入及境外单位向境内科普单位转让科普影视作品播映权收入免征营业税</t>
  </si>
  <si>
    <t>03103222</t>
  </si>
  <si>
    <t>第一条第（四）项</t>
  </si>
  <si>
    <t>经营性文化事业单位转制为企业免征营业税</t>
  </si>
  <si>
    <t>03103223</t>
  </si>
  <si>
    <t>纳税人为境外单位或个人在境外提供文物、遗址等的修复保护服务，免征营业税</t>
    <phoneticPr fontId="14" type="noConversion"/>
  </si>
  <si>
    <t>03103224</t>
  </si>
  <si>
    <t>纳税人为境外单位或个人在境外提供的纳入国家级非物质文化遗产名录的传统医药诊疗保健服务免征营业税</t>
  </si>
  <si>
    <t>03103225</t>
  </si>
  <si>
    <t>学生勤工俭学提供的劳务免征营业税</t>
  </si>
  <si>
    <t>03120701</t>
  </si>
  <si>
    <t>《财政部 国家税务总局关于暂免征收军队空余房产租赁收入营业税房产税的通知》 财税〔2004〕123号</t>
  </si>
  <si>
    <t>部队空余房产租赁免征营业税</t>
  </si>
  <si>
    <t>03121301</t>
  </si>
  <si>
    <t>《财政部 国家税务总局关于公路经营企业车辆通行费收入营业税政策的通知》 财税〔2005〕77号</t>
  </si>
  <si>
    <t>公路经营企业收取的高速公路车辆通行费收入减按3%的税率征收营业税</t>
  </si>
  <si>
    <t>03122601</t>
  </si>
  <si>
    <t>《财政部 国家税务总局关于国家石油储备基地建设有关税收政策的通知》 财税〔2005〕23号</t>
  </si>
  <si>
    <t>免征国家石油储备基地第一期项目建设过程中涉及的营业税</t>
  </si>
  <si>
    <t>03123401</t>
  </si>
  <si>
    <t>第八条第（三）项</t>
  </si>
  <si>
    <t>医院、诊所和其他医疗机构提供的医疗服务免征营业税</t>
  </si>
  <si>
    <t>03129907</t>
  </si>
  <si>
    <t>营业税纳税人购进税控收款机抵免营业税</t>
  </si>
  <si>
    <t>03129908</t>
  </si>
  <si>
    <t>《财政部 国家税务总局关于廉租住房经济适用住房和住房租赁有关税收政策的通知》 财税〔2008〕24号</t>
  </si>
  <si>
    <t>对个人出租住房，不区分用途，在3％税率的基础上减半征收营业税</t>
  </si>
  <si>
    <t>03129909</t>
  </si>
  <si>
    <t>《财政部 国家税务总局关于邮政企业代办金融和速递物流业务继续免征营业税的通知》 财税〔2013〕82号</t>
  </si>
  <si>
    <t>邮政企业代办金融业务免征营业税</t>
  </si>
  <si>
    <t>03129910</t>
  </si>
  <si>
    <t>境外提供建筑业、文化体育业劳务暂免征收营业税</t>
  </si>
  <si>
    <t>03129911</t>
  </si>
  <si>
    <t>符合条件的行政事业性收费和政府性基金暂免征收营业税</t>
  </si>
  <si>
    <t>03129912</t>
  </si>
  <si>
    <t>免征营业税的一年期以上返还性人身保险产品各批次名单</t>
  </si>
  <si>
    <t>除22、23、24批次以外的其他各批次名单内容</t>
  </si>
  <si>
    <t>03129999</t>
    <phoneticPr fontId="14" type="noConversion"/>
  </si>
  <si>
    <t>04011605</t>
  </si>
  <si>
    <t>第一条第1项</t>
  </si>
  <si>
    <t>受灾地区损失严重企业免征企业所得税（芦山）</t>
  </si>
  <si>
    <t>04011608</t>
  </si>
  <si>
    <t>受灾地区损失严重企业免征企业所得税（鲁甸）</t>
  </si>
  <si>
    <t>04011609</t>
  </si>
  <si>
    <t>第一条第2项</t>
  </si>
  <si>
    <t>受灾地区企业取得的救灾和灾后恢复重建款项等收入免征企业所得税（芦山）</t>
  </si>
  <si>
    <t>04011610</t>
  </si>
  <si>
    <t>第一条第3项</t>
  </si>
  <si>
    <t>受灾地区农村信用社免征企业所得税（芦山）</t>
  </si>
  <si>
    <t>04011611</t>
  </si>
  <si>
    <t>受灾地区的促进就业企业限额减征企业所得税（芦山）</t>
  </si>
  <si>
    <t>04011612</t>
  </si>
  <si>
    <t>受灾地区企业取得的救灾和灾后恢复重建款项等收入免征企业所得税（鲁甸）</t>
  </si>
  <si>
    <t>04011613</t>
  </si>
  <si>
    <t>受灾地区农村信用社免征企业所得税（鲁甸）</t>
  </si>
  <si>
    <t>04011614</t>
  </si>
  <si>
    <t>受灾地区的促进就业企业限额减征企业所得税（鲁甸）</t>
  </si>
  <si>
    <t>04011801</t>
  </si>
  <si>
    <t>促进就业企业限额减征企业所得税</t>
  </si>
  <si>
    <t>04012703</t>
  </si>
  <si>
    <t>《财政部 国家税务总局 民政部关于生产和装配伤残人员专门用品企业免征企业所得税的通知》 财税〔2011〕81号</t>
  </si>
  <si>
    <t>符合条件的生产和装配伤残人员专门用品企业免征企业所得税</t>
  </si>
  <si>
    <t>04012704</t>
  </si>
  <si>
    <t>《中华人民共和国企业所得税法》 中华人民共和国主席令第63号</t>
  </si>
  <si>
    <t>第三十条第二款</t>
  </si>
  <si>
    <t>安置残疾人员及国家鼓励安置的其他就业人员所支付的工资加计扣除</t>
  </si>
  <si>
    <t>04013607</t>
  </si>
  <si>
    <t>04021201</t>
  </si>
  <si>
    <t>第二十七条第四款</t>
  </si>
  <si>
    <t>符合条件的技术转让所得减免征收企业所得税</t>
  </si>
  <si>
    <t>04021202</t>
  </si>
  <si>
    <t>《财政部 国家税务总局关于中关村国家自主创新示范区技术转让企业所得税试点政策的通知》 财税〔2013〕72号</t>
  </si>
  <si>
    <t>中关村国家自主创新示范区内企业符合条件的技术转让所得减免征收企业所得税</t>
  </si>
  <si>
    <t>04021203</t>
    <phoneticPr fontId="14" type="noConversion"/>
  </si>
  <si>
    <t>《财政部 国家税务总局关于将国家自主创新示范区有关税收试点政策推广到全国范围实施的通知》 财税〔2015〕116号</t>
    <phoneticPr fontId="14" type="noConversion"/>
  </si>
  <si>
    <t>有限合伙制创业投资企业法人合伙人按投资额的一定比例抵扣应纳税所得额</t>
  </si>
  <si>
    <t>04021907</t>
  </si>
  <si>
    <t>《财政部 国家税务总局关于进一步鼓励软件产业和集成电路产业发展企业所得税政策的通知》 财税〔2012〕27号</t>
  </si>
  <si>
    <t>集成电路线宽小于0.8微米（含）的集成电路生产企业定期减免企业所得税</t>
    <phoneticPr fontId="14" type="noConversion"/>
  </si>
  <si>
    <t>04021913</t>
  </si>
  <si>
    <t>线宽小于0.25微米的集成电路生产企业减按15%税率征收企业所得税</t>
  </si>
  <si>
    <t>04021914</t>
  </si>
  <si>
    <t>新办集成电路设计企业定期减免企业所得税</t>
  </si>
  <si>
    <t>04021915</t>
  </si>
  <si>
    <t>国家规划布局内重点软件企业可减按10%的税率征收企业所得税</t>
  </si>
  <si>
    <t>04021916</t>
    <phoneticPr fontId="14" type="noConversion"/>
  </si>
  <si>
    <t>投资额超过80亿元的集成电路生产企业减按15%税率征收企业所得税</t>
  </si>
  <si>
    <t>04021917</t>
    <phoneticPr fontId="14" type="noConversion"/>
  </si>
  <si>
    <t>线宽小于0.25微米的集成电路生产企业定期减免企业所得税</t>
    <phoneticPr fontId="14" type="noConversion"/>
  </si>
  <si>
    <t>04021918</t>
    <phoneticPr fontId="14" type="noConversion"/>
  </si>
  <si>
    <t>投资额超过80亿元的集成电路生产企业定期减免企业所得税</t>
    <phoneticPr fontId="14" type="noConversion"/>
  </si>
  <si>
    <t>04021919</t>
    <phoneticPr fontId="14" type="noConversion"/>
  </si>
  <si>
    <t>符合条件的软件企业定期减免企业所得税</t>
  </si>
  <si>
    <t>04021920</t>
    <phoneticPr fontId="14" type="noConversion"/>
  </si>
  <si>
    <t>国家规划布局内集成电路设计企业可减按10%的税率征收企业所得税</t>
  </si>
  <si>
    <t>04021921</t>
    <phoneticPr fontId="14" type="noConversion"/>
  </si>
  <si>
    <t>《财政部 国家税务总局 发展改革委 工业和信息化部关于进一步鼓励集成电路产业发展企业所得税政策的通知》 财税〔2015〕6 号</t>
    <phoneticPr fontId="14" type="noConversion"/>
  </si>
  <si>
    <t>符合条件的集成电路封装、测试企业定期减免企业所得税</t>
  </si>
  <si>
    <t>04021922</t>
    <phoneticPr fontId="14" type="noConversion"/>
  </si>
  <si>
    <t>符合条件的集成电路关键专用材料生产企业、集成电路专用设备生产企业定期减免企业所得税</t>
  </si>
  <si>
    <t>04023003</t>
  </si>
  <si>
    <t>《财政部 国家税务总局 商务部 科技部 国家发展改革委员会关于完善技术先进型服务企业有关企业所得税政策问题的通知》 财税〔2014〕59号</t>
  </si>
  <si>
    <t>技术先进型服务企业减按15%的税率征收企业所得税</t>
  </si>
  <si>
    <t>04024401</t>
  </si>
  <si>
    <t>第三十条第一款</t>
  </si>
  <si>
    <t>开发新技术、新产品、新工艺发生的研究开发费用加计扣除</t>
  </si>
  <si>
    <t>04024404</t>
  </si>
  <si>
    <t>《国务院关于经济特区和上海浦东新区新设立高新技术企业实行过渡性税收优惠的通知》 国发〔2007〕40号</t>
  </si>
  <si>
    <t>经济特区和上海浦东新区新设立的高新技术企业在区内取得的所得定期减免征收企业所得税</t>
  </si>
  <si>
    <t>04024501</t>
  </si>
  <si>
    <t>第二十八条第二款</t>
  </si>
  <si>
    <t>国家需要重点扶持的高新技术企业减按15％的税率征收企业所得税</t>
  </si>
  <si>
    <t>04024508</t>
  </si>
  <si>
    <t>《中华人民共和国企业所得税法》 中华人民共和国主席令第63号</t>
    <phoneticPr fontId="14" type="noConversion"/>
  </si>
  <si>
    <t>第三十一条</t>
  </si>
  <si>
    <t>创业投资企业按投资额的一定比例抵扣应纳税所得额</t>
  </si>
  <si>
    <t>04032101</t>
  </si>
  <si>
    <t>《财政部 国家税务总局关于海峡两岸海上直航营业税和企业所得税政策的通知》 财税〔2009〕4号</t>
  </si>
  <si>
    <t>海峡两岸海上直航免征企业所得税</t>
  </si>
  <si>
    <t>04032102</t>
  </si>
  <si>
    <t>《财政部 国家税务总局关于海峡两岸空中直航营业税和企业所得税政策的通知》 财税〔2010〕63号</t>
  </si>
  <si>
    <t>海峡两岸空中直航免征企业所得税</t>
  </si>
  <si>
    <t>04032103</t>
  </si>
  <si>
    <t>《财政部 国家税务总局关于福建沿海与金门、马祖、澎湖海上直航业务有关税收政策的通知》 财税〔2007〕91号</t>
  </si>
  <si>
    <t>从事福建沿海与金门、马祖、澎湖海上直航业务取得的运输收入免征企业所得税</t>
  </si>
  <si>
    <t>04033302</t>
  </si>
  <si>
    <t>《财政部 海关总署 国家税务总局关于深入实施西部大开发战略有关税收政策问题的通知》 财税〔2011〕58号</t>
  </si>
  <si>
    <t>设在西部地区的鼓励类产业企业减按15%的税率征收企业所得税</t>
  </si>
  <si>
    <t>04033303</t>
  </si>
  <si>
    <t>《财政部 国家税务总局关于新疆喀什霍尔果斯两个特殊经济开发区企业所得税优惠政策的通知》 财税〔2011〕112号</t>
  </si>
  <si>
    <t>新疆喀什、霍尔果斯特殊经济开发区新办企业定期免征企业所得税</t>
  </si>
  <si>
    <t>04033304</t>
  </si>
  <si>
    <t>《财政部 国家税务总局关于新疆困难地区新办企业所得税优惠政策的通知》 财税〔2011〕53号</t>
  </si>
  <si>
    <t>新疆困难地区新办企业定期减免征收企业所得税</t>
  </si>
  <si>
    <t>04033305</t>
  </si>
  <si>
    <t>第二十九条</t>
  </si>
  <si>
    <t>民族自治地方的自治机关对本民族自治地方的企业应缴纳的企业所得税中属于地方分享的部分减征或免征</t>
  </si>
  <si>
    <t>04039901</t>
  </si>
  <si>
    <t>《财政部 国家税务总局关于广东横琴新区福建平潭综合实验区 深圳前海深港现代化服务业合作区企业所得税优惠政策及优惠目录的通知》 财税〔2014〕26号</t>
  </si>
  <si>
    <t>广东横琴、福建平潭、深圳前海等地区的鼓励类产业企业减按15%税率征收企业所得税</t>
  </si>
  <si>
    <t>04049904</t>
  </si>
  <si>
    <t>第二十八条第一款</t>
  </si>
  <si>
    <t>符合条件的小型微利企业减按20%的税率征收企业所得税（减低税率）</t>
  </si>
  <si>
    <t>04049907</t>
  </si>
  <si>
    <t>《财政部 国家税务总局关于小型微利企业所得税优惠政策的通知》财税〔2015〕34号</t>
  </si>
  <si>
    <t>符合条件的小型微利企业减免企业所得税（20万元及以下）</t>
    <phoneticPr fontId="14" type="noConversion"/>
  </si>
  <si>
    <t>04049908</t>
    <phoneticPr fontId="14" type="noConversion"/>
  </si>
  <si>
    <t>《财政部 国家税务总局关于进一步扩大小型微利企业所得税优惠政策范围的通知》 财税〔2015〕99号</t>
    <phoneticPr fontId="14" type="noConversion"/>
  </si>
  <si>
    <t>符合条件的小型微利企业减免企业所得税（20万元至30万元）</t>
    <phoneticPr fontId="14" type="noConversion"/>
  </si>
  <si>
    <t>04061002</t>
  </si>
  <si>
    <t>《财政部 国家税务总局关于中国清洁发展机制基金及清洁发展机制项目实施企业有关企业所得税政策问题的通知》 财税〔2009〕30号</t>
  </si>
  <si>
    <t>中国清洁发展机制基金取得的收入免征企业所得税</t>
    <phoneticPr fontId="14" type="noConversion"/>
  </si>
  <si>
    <t>04061004</t>
  </si>
  <si>
    <t>第二十七条第三款</t>
    <phoneticPr fontId="14" type="noConversion"/>
  </si>
  <si>
    <t>从事符合条件的环境保护、节能节水项目的所得定期减免征收企业所得税</t>
    <phoneticPr fontId="14" type="noConversion"/>
  </si>
  <si>
    <t>04061008</t>
  </si>
  <si>
    <t>第二条第二款</t>
  </si>
  <si>
    <t>实施清洁发展机制项目的所得定期减免企业所得税</t>
    <phoneticPr fontId="14" type="noConversion"/>
  </si>
  <si>
    <t>04061009</t>
  </si>
  <si>
    <t>第三十四条</t>
  </si>
  <si>
    <t>购置用于环境保护、节能节水、安全生产等专用设备的投资额按一定比例实行税额抵免</t>
  </si>
  <si>
    <t>04064001</t>
  </si>
  <si>
    <t>第二条第（一）项</t>
  </si>
  <si>
    <t>符合条件的节能服务公司实施合同能源管理项目的所得定期减免征收企业所得税</t>
  </si>
  <si>
    <t>04064005</t>
  </si>
  <si>
    <t>第三十三条</t>
  </si>
  <si>
    <t>综合利用资源生产产品取得的收入在计算应纳税所得额时减计收入</t>
  </si>
  <si>
    <t>04081507</t>
  </si>
  <si>
    <t>《财政部 国家税务总局关于地方政府债券利息免征所得税问题的通知》 财税〔2013〕5号</t>
  </si>
  <si>
    <t>取得的地方政府债券利息收入免征企业所得税</t>
  </si>
  <si>
    <t>04081508</t>
  </si>
  <si>
    <t>《中华人民共和国企业所得税法实施条例》 中华人民共和国国务院令 第512号</t>
  </si>
  <si>
    <t>第九十一条第一款</t>
  </si>
  <si>
    <t>非居民企业减按10%税率征收企业所得税</t>
  </si>
  <si>
    <t>04081511</t>
  </si>
  <si>
    <t>第九十一条第二款第（一）项</t>
  </si>
  <si>
    <t>外国政府利息免征企业所得税</t>
  </si>
  <si>
    <t>04081512</t>
  </si>
  <si>
    <t>《中华人民共和国企业所得税法实施条例》 中华人民共和国国务院令 第512号</t>
    <phoneticPr fontId="14" type="noConversion"/>
  </si>
  <si>
    <t>第九十一条第二款第（二）项</t>
  </si>
  <si>
    <t>国际金融组织利息免征企业所得税</t>
  </si>
  <si>
    <t>04081513</t>
  </si>
  <si>
    <t>《财政部 国家税务总局 证监会关于QFII和RQFII取得中国境内的股票等权益性投资资产转让所得暂免征收企业所得税问题的通知》 财税〔2014〕79号</t>
  </si>
  <si>
    <t>QFII和RQFII股票转让免征企业所得税</t>
  </si>
  <si>
    <t>04081514</t>
  </si>
  <si>
    <t>第二条第1项</t>
  </si>
  <si>
    <t>沪港通A股转让免征企业所得税</t>
  </si>
  <si>
    <t>04081516</t>
    <phoneticPr fontId="14" type="noConversion"/>
  </si>
  <si>
    <t>《财政部 国家税务总局关于企业所得税若干优惠政策的通知》 财税〔2008〕1号</t>
  </si>
  <si>
    <t>第二条第二款</t>
    <phoneticPr fontId="14" type="noConversion"/>
  </si>
  <si>
    <t>投资者从证券投资基金分配中取得的收入暂不征收企业所得税</t>
  </si>
  <si>
    <t>04081518</t>
    <phoneticPr fontId="14" type="noConversion"/>
  </si>
  <si>
    <t>《财政部 国家税务总局 证监会关于沪港股票市场交易互联互通机制试点有关税收政策的通知》 财税〔2014〕81号</t>
    <phoneticPr fontId="14" type="noConversion"/>
  </si>
  <si>
    <t>第一条第四项</t>
  </si>
  <si>
    <t>内地居民企业连续持有H股满12个月取得的股息红利所得免征企业所得税</t>
  </si>
  <si>
    <t>04083904</t>
  </si>
  <si>
    <t>第二十六条第（一）项</t>
    <phoneticPr fontId="14" type="noConversion"/>
  </si>
  <si>
    <t>国债利息收入免征企业所得税</t>
  </si>
  <si>
    <t>04083906</t>
  </si>
  <si>
    <t>第二十六条第(三)项</t>
  </si>
  <si>
    <t>设立机构、场所的非居民企业从居民企业取得与该机构、场所有实际联系的股息、红利免税</t>
  </si>
  <si>
    <t>04083907</t>
  </si>
  <si>
    <t>第二十六条第二款</t>
  </si>
  <si>
    <t>符合条件的居民企业之间的股息、红利等权益性投资收益免征企业所得税</t>
  </si>
  <si>
    <t>04091505</t>
  </si>
  <si>
    <t>第二、三条</t>
  </si>
  <si>
    <t>金融、保险等机构取得的涉农贷款利息收入、保费收入在计算应纳税所得额时减计收入</t>
  </si>
  <si>
    <t>04099905</t>
  </si>
  <si>
    <t>第二十七条第（一）项</t>
  </si>
  <si>
    <t>从事农、林、牧、渔业项目的所得减免征收企业所得税</t>
  </si>
  <si>
    <t>04103206</t>
  </si>
  <si>
    <t>《财政部 国家税务总局关于扶持动漫产业发展有关税收政策问题的通知》 财税〔2009〕65号</t>
  </si>
  <si>
    <t>动漫企业自主开发、生产动漫产品定期减免征收企业所得税</t>
  </si>
  <si>
    <t>04103214</t>
  </si>
  <si>
    <t>第一条第（一）、（四）项</t>
  </si>
  <si>
    <t>经营性文化事业单位转制为企业的免征企业所得税</t>
  </si>
  <si>
    <t>04120601</t>
  </si>
  <si>
    <t>第二十六条第（四）项</t>
  </si>
  <si>
    <t>符合条件的非营利组织的收入免征企业所得税</t>
  </si>
  <si>
    <t>04121101</t>
  </si>
  <si>
    <t>第二十七条第二款</t>
  </si>
  <si>
    <t>从事国家重点扶持的公共基础设施项目投资经营的所得定期减免征收企业所得税</t>
  </si>
  <si>
    <t>04121302</t>
  </si>
  <si>
    <t>《财政部 国家税务总局关于2014 2015年铁路建设债券利息收入企业所得税政策的通知》 财税〔2014〕2号</t>
  </si>
  <si>
    <t>取得企业债券利息收入减半征收企业所得税</t>
    <phoneticPr fontId="14" type="noConversion"/>
  </si>
  <si>
    <t>04129910</t>
  </si>
  <si>
    <t>04129920</t>
  </si>
  <si>
    <t>固定资产或购入软件等可以加速折旧或摊销</t>
    <phoneticPr fontId="14" type="noConversion"/>
  </si>
  <si>
    <t>04129921</t>
  </si>
  <si>
    <t>《财政部 国家税务总局关于完善固定资产加速折旧企业所得税政策的通知》 财税〔2014〕75号</t>
    <phoneticPr fontId="14" type="noConversion"/>
  </si>
  <si>
    <t>第一、二、三条</t>
    <phoneticPr fontId="14" type="noConversion"/>
  </si>
  <si>
    <t>固定资产加速折旧或一次性扣除(2014年新政）</t>
    <phoneticPr fontId="14" type="noConversion"/>
  </si>
  <si>
    <t>04129922</t>
  </si>
  <si>
    <t>分配08年以前股息红利免征企业所得税</t>
  </si>
  <si>
    <t>04129923</t>
    <phoneticPr fontId="14" type="noConversion"/>
  </si>
  <si>
    <t>《财政部 国家税务总局关于进一步完善固定资产加速折旧企业所得税政策的通知》 财税〔2015〕106号</t>
    <phoneticPr fontId="14" type="noConversion"/>
  </si>
  <si>
    <t>固定资产加速折旧或一次性扣除(2015年新政）</t>
  </si>
  <si>
    <t>04129924</t>
    <phoneticPr fontId="14" type="noConversion"/>
  </si>
  <si>
    <t>《国务院关于实施企业所得税过渡优惠政策的通知》 国发〔2007〕39号</t>
    <phoneticPr fontId="14" type="noConversion"/>
  </si>
  <si>
    <t>享受过渡期税收优惠定期减免企业所得税</t>
    <phoneticPr fontId="14" type="noConversion"/>
  </si>
  <si>
    <t>04129925</t>
  </si>
  <si>
    <t>04129999</t>
    <phoneticPr fontId="14" type="noConversion"/>
  </si>
  <si>
    <t>04135401</t>
  </si>
  <si>
    <t>我国对外签订的避免双重征税协定及内地对香港和澳门签订的避免双重征税安排</t>
  </si>
  <si>
    <t>税收协定中股息条款</t>
  </si>
  <si>
    <t>税收协定减免股息所得企业所得税</t>
  </si>
  <si>
    <t>04135501</t>
  </si>
  <si>
    <t>税收协定中利息条款</t>
  </si>
  <si>
    <t>税收协定减免利息所得企业所得税</t>
  </si>
  <si>
    <t>04135601</t>
  </si>
  <si>
    <t>税收协定中特许权使用费条款</t>
  </si>
  <si>
    <t>税收协定减免特许权使用费所得企业所得税</t>
  </si>
  <si>
    <t>04135701</t>
  </si>
  <si>
    <t>税收协定中财产收益条款</t>
  </si>
  <si>
    <t>税收协定减免财产收益所得企业所得税</t>
  </si>
  <si>
    <t>04139901</t>
  </si>
  <si>
    <t>我国对外签订的避免双重征税协定及内地对香港和澳门签订的避免双重征税安排，含税收条款的国际运输协定等其他类协定、免税协议、换函等</t>
    <phoneticPr fontId="14" type="noConversion"/>
  </si>
  <si>
    <t>税收协定中常设机构和营业利润、海运、空运和陆运、其他所得条款，国际运输协定的税收条款等</t>
    <phoneticPr fontId="14" type="noConversion"/>
  </si>
  <si>
    <t>税收协定和其他类协定等减免其他各类所得企业所得税</t>
    <phoneticPr fontId="14" type="noConversion"/>
  </si>
  <si>
    <t>05011601</t>
  </si>
  <si>
    <t>《财政部 国家税务总局关于认真落实抗震救灾及灾后重建税收政策问题的通知》 财税〔2008〕62号</t>
  </si>
  <si>
    <t xml:space="preserve">第二条
</t>
  </si>
  <si>
    <t>其他地区地震受灾减免个人所得税</t>
  </si>
  <si>
    <t>05011605</t>
  </si>
  <si>
    <t>《中华人民共和国个人所得税法》 中华人民共和国主席令第48号</t>
  </si>
  <si>
    <t>第五条第二项</t>
  </si>
  <si>
    <t>其他自然灾害受灾减免个人所得税</t>
  </si>
  <si>
    <t>05011606</t>
  </si>
  <si>
    <t>芦山地震受灾减免个人所得税</t>
  </si>
  <si>
    <t>05011607</t>
  </si>
  <si>
    <t>第二条
第五条第2项</t>
  </si>
  <si>
    <t>鲁甸地震受灾减免个人所得税</t>
  </si>
  <si>
    <t>05011709</t>
  </si>
  <si>
    <t>《财政部 国家税务总局关于个人所得税若干政策问题的通知》 财税字〔1994〕20号</t>
  </si>
  <si>
    <t>第二条第（六）项</t>
  </si>
  <si>
    <t>个人转让5年以上唯一住房免征个人所得税</t>
  </si>
  <si>
    <t>05011801</t>
  </si>
  <si>
    <t>随军家属从事个体经营免征个人所得税</t>
  </si>
  <si>
    <t>05011802</t>
  </si>
  <si>
    <t>军转干部从事个体经营免征个人所得税</t>
  </si>
  <si>
    <t>05011803</t>
  </si>
  <si>
    <t>退役士兵从事个体经营减免个人所得税</t>
  </si>
  <si>
    <t>05012710</t>
  </si>
  <si>
    <t>第五条第一项</t>
  </si>
  <si>
    <t>残疾、孤老、烈属减征个人所得税</t>
  </si>
  <si>
    <t>05013606</t>
  </si>
  <si>
    <t>失业人员从事个体经营减免个人所得税</t>
  </si>
  <si>
    <t>05013608</t>
  </si>
  <si>
    <t>高校毕业生从事个体经营减免个人所得税</t>
  </si>
  <si>
    <t>05013609</t>
  </si>
  <si>
    <t>低保及零就业家庭从事个体经营减免个人所得税</t>
    <phoneticPr fontId="14" type="noConversion"/>
  </si>
  <si>
    <t>05099901</t>
  </si>
  <si>
    <t>《财政部 国家税务总局关于农村税费改革试点地区有关个人所得税问题的通知》 财税〔2004〕30号</t>
  </si>
  <si>
    <t>取消农业税从事四业所得暂免征收个人所得税</t>
  </si>
  <si>
    <t>05129908</t>
  </si>
  <si>
    <t>《财政部 国家税务总局关于个人无偿受赠房屋有关个人所得税问题的通知》 财税〔2009〕78号</t>
  </si>
  <si>
    <t>符合条件的房屋赠与免征个人所得税</t>
  </si>
  <si>
    <t>05129909</t>
  </si>
  <si>
    <t>第一条第（一）项</t>
  </si>
  <si>
    <t>内地个人投资者通过沪港通投资香港联交所上市股票取得的转让差价所得，免征收个人所得税</t>
    <phoneticPr fontId="14" type="noConversion"/>
  </si>
  <si>
    <t>05129910</t>
  </si>
  <si>
    <t>《财政部 国家税务总局 证监会关于实施全国中小企业股份转让系统挂牌公司股息红利差别化个人所得税政策有关问题的通知》 财税〔2014〕48号</t>
  </si>
  <si>
    <t>第一条　</t>
  </si>
  <si>
    <t>三板市场股息红利差别化征税</t>
  </si>
  <si>
    <t>05129911</t>
  </si>
  <si>
    <t>《财政部 国家税务总局关于城市和国有工矿棚户区改造项目有关税收优惠政策的通知》 财税〔2010〕42号</t>
  </si>
  <si>
    <t>个人取得的拆迁补偿款及因拆迁重新购置安置住房，可按有关规定享受个人所得税减免</t>
    <phoneticPr fontId="14" type="noConversion"/>
  </si>
  <si>
    <t>05129912</t>
  </si>
  <si>
    <t>《财政部 国家税务总局关于城镇房屋拆迁有关税收政策的通知》 财税〔2005〕45号</t>
  </si>
  <si>
    <t>拆迁补偿款免税</t>
  </si>
  <si>
    <t>05129913</t>
  </si>
  <si>
    <t>《财政部 国家税务总局关于储蓄存款利息所得有关个人所得税政策的通知》 财税〔2008〕132号</t>
  </si>
  <si>
    <t>储蓄存款利息免税</t>
  </si>
  <si>
    <t>05129914</t>
  </si>
  <si>
    <t>低保家庭领取住房租赁补贴免税</t>
  </si>
  <si>
    <t>05129915</t>
  </si>
  <si>
    <t>地方政府债券利息免税</t>
  </si>
  <si>
    <t>05129916</t>
  </si>
  <si>
    <t>《财政部 国家税务总局关于发给见义勇为者的奖金免征个人所得税问题的通知》 财税字〔1995〕25号</t>
  </si>
  <si>
    <t>见义勇为奖金免税</t>
  </si>
  <si>
    <t>05129917</t>
  </si>
  <si>
    <t>《财政部 国家税务总局关于福建平潭综合实验区个人所得税优惠政策的通知》 财税〔2014〕24号</t>
  </si>
  <si>
    <t>平潭台湾居民免税</t>
  </si>
  <si>
    <t>05129918</t>
  </si>
  <si>
    <t>《财政部 国家税务总局关于高级专家延长离休退休期间取得工资薪金所得有关个人所得税问题的通知》 财税〔2008〕7号</t>
  </si>
  <si>
    <t xml:space="preserve">
</t>
  </si>
  <si>
    <t>高级专家延长离退休期间工薪免征个人所得税</t>
  </si>
  <si>
    <t>05129919</t>
  </si>
  <si>
    <t>《财政部 国家税务总局关于个人独资企业和合伙企业投资者取得种植业养殖业饲养业捕捞业所得有关个人所得税问题的批复》 财税〔2010〕96号</t>
    <phoneticPr fontId="14" type="noConversion"/>
  </si>
  <si>
    <t>05129920</t>
  </si>
  <si>
    <t>《财政部 国家税务总局关于个人取得体育彩票中奖所得征免个人所得税问题的通知》 财税字〔1998〕12号</t>
  </si>
  <si>
    <t>体彩中奖1万元以下免税</t>
  </si>
  <si>
    <t>05129921</t>
  </si>
  <si>
    <t>《财政部 国家税务总局关于个人取得有奖发票奖金征免个人所得税问题的通知》 财税〔2007〕34号</t>
  </si>
  <si>
    <t>发票中奖暂免征收个人所得税</t>
  </si>
  <si>
    <t>05129922</t>
  </si>
  <si>
    <t>第二条第（八）项</t>
  </si>
  <si>
    <t>外籍个人取得外商投资企业股息红利免征个人所得税</t>
  </si>
  <si>
    <t>05129923</t>
  </si>
  <si>
    <t xml:space="preserve">第二条第（二）项
</t>
  </si>
  <si>
    <t>外籍个人出差补贴免税</t>
    <phoneticPr fontId="14" type="noConversion"/>
  </si>
  <si>
    <t>05129924</t>
  </si>
  <si>
    <t xml:space="preserve">第二条第（九）项
</t>
  </si>
  <si>
    <t>符合条件的外籍专家工薪免征个人所得税</t>
  </si>
  <si>
    <t>05129925</t>
  </si>
  <si>
    <t>第二条第（七）项</t>
  </si>
  <si>
    <t>05129926</t>
  </si>
  <si>
    <t xml:space="preserve">第二条第（三）项
</t>
  </si>
  <si>
    <t>外籍个人探亲费、语言训练费、子女教育费免税</t>
    <phoneticPr fontId="14" type="noConversion"/>
  </si>
  <si>
    <t>05129927</t>
  </si>
  <si>
    <t>第二条第（四）项</t>
  </si>
  <si>
    <t>举报、协查违法犯罪奖金免税</t>
  </si>
  <si>
    <t>05129928</t>
  </si>
  <si>
    <t>《财政部 国家税务总局关于个人转让股票所得继续暂免征收个人所得税的通知》 财税字〔1998〕61号</t>
  </si>
  <si>
    <t>转让上市公司股票免税</t>
  </si>
  <si>
    <t>05129929</t>
  </si>
  <si>
    <t>《财政部 国家税务总局关于工伤职工取得的工伤保险待遇有关个人所得税政策的通知》 财税〔2012〕40号</t>
  </si>
  <si>
    <t>工伤保险免税</t>
  </si>
  <si>
    <t>05129930</t>
  </si>
  <si>
    <t>《财政部 国家税务总局关于股权分置试点改革有关税收政策问题的通知》 财税〔2005〕103号</t>
  </si>
  <si>
    <t>股权分置改革非流通股股东向流通股股东支付对价免税</t>
  </si>
  <si>
    <t>05129931</t>
  </si>
  <si>
    <t>《财政部 国家税务总局关于广东横琴新区个人所得税优惠政策的通知》 财税〔2014〕23号</t>
  </si>
  <si>
    <t>横琴、香港、澳门居民免税</t>
    <phoneticPr fontId="14" type="noConversion"/>
  </si>
  <si>
    <t>05129932</t>
  </si>
  <si>
    <t>第一条第11项</t>
  </si>
  <si>
    <t>奖学金免税</t>
  </si>
  <si>
    <t>05129933</t>
  </si>
  <si>
    <t>第二条第一项</t>
  </si>
  <si>
    <t>个人出租房屋减征个人所得税</t>
  </si>
  <si>
    <t>05129934</t>
  </si>
  <si>
    <t>个人出租房屋减征</t>
  </si>
  <si>
    <t>05129935</t>
  </si>
  <si>
    <t>《财政部 国家税务总局关于棚户区改造有关税收政策的通知》 财税〔2013〕101号</t>
  </si>
  <si>
    <t>05129936</t>
  </si>
  <si>
    <t>《财政部 国家税务总局关于深圳前海深港现代服务业合作区个人所得税优惠政策的通知》 财税〔2014〕25号</t>
  </si>
  <si>
    <t>前海港澳台高端人才和紧缺人才免税</t>
  </si>
  <si>
    <t>05129937</t>
  </si>
  <si>
    <t>《财政部 国家税务总局关于生育津贴和生育医疗费有关个人所得税政策的通知》 财税〔2008〕8号</t>
  </si>
  <si>
    <t>生育津贴和生育医疗费免税</t>
  </si>
  <si>
    <t>05129938</t>
  </si>
  <si>
    <t>05129939</t>
  </si>
  <si>
    <t>《财政部 国家税务总局关于外籍个人取得港澳地区住房等补贴征免个人所得税的通知》 财税〔2004〕29号</t>
    <phoneticPr fontId="14" type="noConversion"/>
  </si>
  <si>
    <t>05129940</t>
  </si>
  <si>
    <t>《财政部 国家税务总局关于证券市场个人投资者证券交易结算资金利息所得有关个人所得税政策的通知》 财税〔2008〕140号</t>
  </si>
  <si>
    <t>证券资金利息免税</t>
  </si>
  <si>
    <t>05129941</t>
  </si>
  <si>
    <t>《财政部 国家税务总局关于住房公积金、医疗保险金、基本养老保险金、失业保险基金个人账户存款利息所得免征个人所得税的通知》 财税字〔1999〕267号</t>
  </si>
  <si>
    <t>住房公积金、医疗保险金、基本养老保险金、失业保险基金个人账户存款利息所得免征个人所得税</t>
  </si>
  <si>
    <t>05129942</t>
  </si>
  <si>
    <t>青奥会、亚青会、东亚会税收优惠</t>
    <phoneticPr fontId="14" type="noConversion"/>
  </si>
  <si>
    <t>05129943</t>
  </si>
  <si>
    <t>亚沙会税收优惠</t>
  </si>
  <si>
    <t>05129944</t>
  </si>
  <si>
    <t>《国家税务总局关于社会福利有奖募捐发行收入税收问题的通知》 国税发〔1994〕127号</t>
  </si>
  <si>
    <t>社会福利有奖募捐奖券中奖所得免税</t>
  </si>
  <si>
    <t>05129945</t>
  </si>
  <si>
    <t>《国家税务总局关于外籍个人取得有关补贴征免个人所得税执行问题的通知》 国税发〔1997〕54号</t>
    <phoneticPr fontId="14" type="noConversion"/>
  </si>
  <si>
    <t>05129946</t>
  </si>
  <si>
    <t>《国家税务总局关于远洋运输船员工资薪金所得个人所得税费用扣除问题的通知》 国税发〔1999〕202号</t>
  </si>
  <si>
    <t>远洋运输船员伙食费</t>
  </si>
  <si>
    <t>05129947</t>
  </si>
  <si>
    <t>第七项</t>
  </si>
  <si>
    <t>安家费、退职费、退休工资、离休工资、离休生活补助费免税</t>
  </si>
  <si>
    <t>05129948</t>
  </si>
  <si>
    <t>第四条第八项</t>
  </si>
  <si>
    <t>符合条件的外交人员免征个人所得税</t>
  </si>
  <si>
    <t>05129949</t>
  </si>
  <si>
    <t xml:space="preserve">第四条第二、五项
</t>
  </si>
  <si>
    <t>保险赔款免税</t>
  </si>
  <si>
    <t>05129950</t>
  </si>
  <si>
    <t xml:space="preserve">第四条第三项
</t>
  </si>
  <si>
    <t>符合条件的津补贴免征个人所得税</t>
  </si>
  <si>
    <t>05129951</t>
  </si>
  <si>
    <t>第四条第一项</t>
  </si>
  <si>
    <t>省级、部委、军级奖金免征个人所得税</t>
  </si>
  <si>
    <t>05129999</t>
    <phoneticPr fontId="14" type="noConversion"/>
  </si>
  <si>
    <t>05135401</t>
  </si>
  <si>
    <t>税收协定减免股息所得个人所得税</t>
  </si>
  <si>
    <t>05135501</t>
  </si>
  <si>
    <t>税收协定减免利息所得个人所得税</t>
  </si>
  <si>
    <t>05135601</t>
  </si>
  <si>
    <t>税收协定减免特许权使用费所得个人所得税</t>
  </si>
  <si>
    <t>05135701</t>
  </si>
  <si>
    <t>税收协定减免财产收益所得个人所得税</t>
  </si>
  <si>
    <t>05139901</t>
  </si>
  <si>
    <t>我国对外签订的避免双重征税协定及内地对香港和澳门签订的避免双重征税安排，含税收条款的其他类协定等</t>
    <phoneticPr fontId="14" type="noConversion"/>
  </si>
  <si>
    <t>税收协定中常设机构和营业利润、独立个人劳务、受雇所得（非独立个人劳务）、演艺人员和运动员、退休金、政府服务、教师和研究人员、学生、其他所得等条款，其他类协定的税收条款等</t>
    <phoneticPr fontId="14" type="noConversion"/>
  </si>
  <si>
    <t>税收协定和其他类协定等减免其他各类所得个人所得税</t>
    <phoneticPr fontId="14" type="noConversion"/>
  </si>
  <si>
    <t>06011601</t>
  </si>
  <si>
    <t>地震灾害减免资源税</t>
  </si>
  <si>
    <t>06033301</t>
  </si>
  <si>
    <t>《财政部 国家税务总局关于青藏铁路公司运营期间有关税收等政策问题的通知》 财税〔2007〕11号</t>
  </si>
  <si>
    <t>青藏铁路自采自用砂石等免征资源税</t>
    <phoneticPr fontId="14" type="noConversion"/>
  </si>
  <si>
    <t>06064002</t>
  </si>
  <si>
    <t>《财政部 国家税务总局关于调整天津溏沽盐场资源税税额标准的通知》 财税〔2005〕173号</t>
  </si>
  <si>
    <t>塘沽盐场减征资源税</t>
  </si>
  <si>
    <t>06064006</t>
  </si>
  <si>
    <t>《财政部 国家税务总局关于实施煤炭资源税改革的通知》 财税〔2014〕72号</t>
  </si>
  <si>
    <t>第四条第（一）款</t>
  </si>
  <si>
    <t>衰竭期煤矿减征资源税</t>
  </si>
  <si>
    <t>06064007</t>
  </si>
  <si>
    <t>第四条第（二）款</t>
  </si>
  <si>
    <t>充填开采煤炭减征资源税</t>
  </si>
  <si>
    <t>06064008</t>
    <phoneticPr fontId="14" type="noConversion"/>
  </si>
  <si>
    <t>《财政部 国家税务总局关于调整铁矿石资源税征收比例的通知》 财税〔2015〕46号</t>
    <phoneticPr fontId="14" type="noConversion"/>
  </si>
  <si>
    <t>铁矿石资源税由减按规定税额标准的80%征收调整为减按规定税额标准的40%征收</t>
    <phoneticPr fontId="14" type="noConversion"/>
  </si>
  <si>
    <t>06129902</t>
  </si>
  <si>
    <t>《国务院关于修改&lt;中华人民共和国资源税暂行条例&gt;的决定》 中华人民共和国国务院令第605号</t>
  </si>
  <si>
    <t>第七条第（二）款、第七条第（三）款</t>
    <phoneticPr fontId="14" type="noConversion"/>
  </si>
  <si>
    <t>事故灾害等原因减免资源税</t>
  </si>
  <si>
    <t>06129904</t>
  </si>
  <si>
    <t>《财政部 国家税务总局关于调整原油、天然气资源税有关政策的通知》 财税〔2014〕73号</t>
  </si>
  <si>
    <t>第二条第（一）款</t>
  </si>
  <si>
    <t>用于运输稠油加热的油气免征资源税</t>
  </si>
  <si>
    <t>06129905</t>
  </si>
  <si>
    <t>第七条第（一）款</t>
  </si>
  <si>
    <t>加热修井用油免征资源税</t>
  </si>
  <si>
    <t>06129906</t>
  </si>
  <si>
    <t>第二条第（二）、（三）、（四）款</t>
  </si>
  <si>
    <t>陆上油气田资源税综合性减征</t>
  </si>
  <si>
    <t>06129909</t>
  </si>
  <si>
    <t>第二条第（五）款</t>
  </si>
  <si>
    <t>深水油气田资源税减征</t>
  </si>
  <si>
    <t>06129910</t>
  </si>
  <si>
    <t>06129999</t>
    <phoneticPr fontId="14" type="noConversion"/>
  </si>
  <si>
    <t>07064002</t>
  </si>
  <si>
    <t>《财政部 国家税务总局关于免征国家重大水利工程建设基金的城市维护建设税和教育费附加的通知》 财税〔2010〕44号</t>
  </si>
  <si>
    <t>国家重大水利工程建设基金免征城市维护建设税</t>
  </si>
  <si>
    <t>07129999</t>
  </si>
  <si>
    <t>08011601</t>
  </si>
  <si>
    <t>地震毁损不堪和危险房屋免房产税</t>
  </si>
  <si>
    <t>08011605</t>
  </si>
  <si>
    <t>第三条第5项</t>
  </si>
  <si>
    <t>芦山因灾损毁的房产免征房产税</t>
  </si>
  <si>
    <t>08011606</t>
  </si>
  <si>
    <t>鲁甸因灾损毁的房产免征房产税</t>
  </si>
  <si>
    <t>08011701</t>
  </si>
  <si>
    <t>按政府规定价格出租的公有住房和廉租住房免征房产税</t>
    <phoneticPr fontId="14" type="noConversion"/>
  </si>
  <si>
    <t>08011702</t>
  </si>
  <si>
    <t>第一条第一项</t>
  </si>
  <si>
    <t>廉租住房租金收入免征房产税</t>
  </si>
  <si>
    <t>08011704</t>
  </si>
  <si>
    <t>公共租赁住房免征房产税</t>
  </si>
  <si>
    <t>08012701</t>
  </si>
  <si>
    <t>《财政部 国家税务总局关于对老年服务机构有关税收政策问题的通知》 财税〔2000〕97号</t>
  </si>
  <si>
    <t>非营利性老年服务机构自用房产免征房产税</t>
  </si>
  <si>
    <t>08019901</t>
  </si>
  <si>
    <t>《财政部 国家税务总局关于农产品批发市场 农贸市场房产税 城镇土地使用税政策的通知》 财税〔2012〕68号</t>
  </si>
  <si>
    <t>农产品批发市场农贸市场房产免征房产税</t>
  </si>
  <si>
    <t>08019902</t>
  </si>
  <si>
    <t>《中华人民共和国房产税暂行条例》 国发〔1986〕90号</t>
  </si>
  <si>
    <t>企业纳税困难减免房产税</t>
  </si>
  <si>
    <t>08021904</t>
  </si>
  <si>
    <t>孵化器自用及提供孵化企业使用房产免征房产税</t>
  </si>
  <si>
    <t>08021905</t>
  </si>
  <si>
    <t>科技园自用及提供孵化企业使用房产免征房产税</t>
  </si>
  <si>
    <t>08021906</t>
  </si>
  <si>
    <t>《财政部 国家税务总局关于非营利性科研机构税收政策的通知》 财税〔2001〕5号</t>
  </si>
  <si>
    <t>第二条第三项</t>
  </si>
  <si>
    <t>非营利性科研机构自用的房产免征房产税</t>
  </si>
  <si>
    <t>08022001</t>
  </si>
  <si>
    <t>《财政部 国家税务总局关于延长转制科研机构有关税收政策执行期限的通知》 财税〔2005〕14号</t>
  </si>
  <si>
    <t>转制科研机构的科研开发用房免征房产税</t>
  </si>
  <si>
    <t>08033301</t>
  </si>
  <si>
    <t>青藏铁路公司及所属单位自用房产免征房产税</t>
  </si>
  <si>
    <t>08052401</t>
  </si>
  <si>
    <t>《财政部 国家税务总局关于大秦铁路改制上市有关税收问题的通知》 财税〔2006〕32号</t>
  </si>
  <si>
    <t>大秦公司完全按市场化运作前其自用房产免征房产税</t>
  </si>
  <si>
    <t>08061002</t>
  </si>
  <si>
    <t>《财政部 国家税务总局关于天然林保护工程（二期）实施企业和单位房产税、城镇土地使用税政策的通知》 财税〔2011〕90号</t>
  </si>
  <si>
    <t>天然林二期工程的专用房产免征房产税</t>
    <phoneticPr fontId="14" type="noConversion"/>
  </si>
  <si>
    <t>08061003</t>
    <phoneticPr fontId="14" type="noConversion"/>
  </si>
  <si>
    <t>第二条</t>
    <phoneticPr fontId="14" type="noConversion"/>
  </si>
  <si>
    <t>天然林二期工程森工企业闲置房产免征房产税</t>
    <phoneticPr fontId="14" type="noConversion"/>
  </si>
  <si>
    <t>08064001</t>
  </si>
  <si>
    <t>为居民供热所使用的厂房免征房产税</t>
  </si>
  <si>
    <t>08081501</t>
  </si>
  <si>
    <t>第二条第二项</t>
  </si>
  <si>
    <t>被撤销金融机构清算期间房地产免征房产税</t>
  </si>
  <si>
    <t>08083902</t>
  </si>
  <si>
    <t>东方资产管理公司接收港澳国际（集团）有限公司的房地产免征房产税</t>
  </si>
  <si>
    <t>08083904</t>
  </si>
  <si>
    <t>四家金融资产管理公司及分支机构处置不良资产免征房产税</t>
  </si>
  <si>
    <t>08092301</t>
  </si>
  <si>
    <t>农村饮水工程运营管理单位房产免征房产税</t>
  </si>
  <si>
    <t>08101401</t>
  </si>
  <si>
    <t>学校、托儿所、幼儿园自用的房产免征房产税</t>
  </si>
  <si>
    <t>08101404</t>
  </si>
  <si>
    <t>高校学生公寓免征房产税</t>
  </si>
  <si>
    <t>08103207</t>
  </si>
  <si>
    <t>转制文化企业自用房产免征房产税</t>
  </si>
  <si>
    <t>08121302</t>
  </si>
  <si>
    <t>《财政部 国家税务总局关于明确免征房产税城镇土地使用税的铁路运输企业范围的补充通知》 财税〔2006〕17号</t>
  </si>
  <si>
    <t>铁路运输企业免征房产税</t>
  </si>
  <si>
    <t>08121304</t>
  </si>
  <si>
    <t>《财政部 国家税务总局关于股改及合资铁路运输企业房产税、城镇土地使用税有关政策的通知》 财税〔2009〕132号</t>
  </si>
  <si>
    <t>股改铁路运输企业及合资铁路运输公司自用房产免征房产税</t>
  </si>
  <si>
    <t>08122602</t>
  </si>
  <si>
    <t>《财政部 国家税务总局关于部分国家储备商品有关税收政策的通知》 财税〔2013〕59号</t>
  </si>
  <si>
    <t>商品储备业务自用房产免征房产税</t>
  </si>
  <si>
    <t>08123401</t>
  </si>
  <si>
    <t>血站自用的房产免征房产税</t>
  </si>
  <si>
    <t>08123402</t>
  </si>
  <si>
    <t>第一条第（五）项</t>
  </si>
  <si>
    <t>非营利性医疗机构、疾病控制机构和妇幼保健机构等卫生机构自用的房产免征房产税</t>
  </si>
  <si>
    <t>08123404</t>
  </si>
  <si>
    <t>第二条第（一）项、第三条第（二）项</t>
    <phoneticPr fontId="14" type="noConversion"/>
  </si>
  <si>
    <t>营利性医疗机构自用的房产，免征三年免征房产税</t>
  </si>
  <si>
    <t>08125001</t>
  </si>
  <si>
    <t>《财政部 国家税务总局关于对司法部所属的劳改劳教单位征免房产税问题的补充通知》 财税地字〔1987〕29号</t>
  </si>
  <si>
    <t>国家财政拨付事业经费的劳教单位的自用房产免征房产税</t>
  </si>
  <si>
    <t>08125002</t>
  </si>
  <si>
    <t>《财政部 国家税务总局关于对司法部所属的劳改劳教单位征免房产税问题的通知》 财税地字〔1987〕21号</t>
  </si>
  <si>
    <t>司法部门所属监狱等房产免征房产税</t>
  </si>
  <si>
    <t>08129903</t>
  </si>
  <si>
    <t>《财政部 国家税务总局关于房产税若干具体问题的解释和暂行规定》 财税地字〔1986〕8号</t>
  </si>
  <si>
    <t>第十六条</t>
  </si>
  <si>
    <t>毁损房屋和危险房屋免征房产税</t>
  </si>
  <si>
    <t>08129906</t>
  </si>
  <si>
    <t>《财政部 税务总局关于房产税和车船使用税几个业务问题的解释与规定》 财税地字〔1987〕3号</t>
  </si>
  <si>
    <t>工商行政管理部门的集贸市场用房免征房产税</t>
  </si>
  <si>
    <t>08129907</t>
  </si>
  <si>
    <t>《财政部 税务总局关于对房管部门经租的居民住房暂缓征收房产税的通知》 财税地字〔1987〕第30号</t>
  </si>
  <si>
    <t>房管部门经租非营业用房免征房产税</t>
  </si>
  <si>
    <t>08129913</t>
  </si>
  <si>
    <t>《财政部 国家税务总局关于具备房屋功能的地下建筑征收房产税的通知》 财税〔2005〕181号</t>
  </si>
  <si>
    <t>地下建筑减征房产税</t>
  </si>
  <si>
    <t>08129915</t>
  </si>
  <si>
    <t>第二十一条</t>
  </si>
  <si>
    <t>基建工地临时性房屋免征房产税</t>
  </si>
  <si>
    <t>08129916</t>
  </si>
  <si>
    <t>第二十四条</t>
  </si>
  <si>
    <t>大修停用的房产免征房产税</t>
  </si>
  <si>
    <t>08129917</t>
    <phoneticPr fontId="14" type="noConversion"/>
  </si>
  <si>
    <t>《财政部 国家税务总局关于廉租住房经济适用住房和住房租赁有关税收政策的通知》 财税〔2008〕24号</t>
    <phoneticPr fontId="14" type="noConversion"/>
  </si>
  <si>
    <t>第二条第（四）项</t>
    <phoneticPr fontId="14" type="noConversion"/>
  </si>
  <si>
    <t>企事业单位向个人出租住房房产税减按4%税率征收</t>
    <phoneticPr fontId="14" type="noConversion"/>
  </si>
  <si>
    <t>08129918</t>
  </si>
  <si>
    <t>第五条第（一）、（二）、（三）、（四）项</t>
  </si>
  <si>
    <t>公共事业用房产免征房产税</t>
  </si>
  <si>
    <t>08129919</t>
  </si>
  <si>
    <t>《财政部 国家税务总局关于对武警部队房产征免房产税的通知》 财税地字〔1987〕12号</t>
  </si>
  <si>
    <t>第一、四、五条</t>
    <phoneticPr fontId="14" type="noConversion"/>
  </si>
  <si>
    <t>专为武警内部人员及其家属服务的房产免征房产税</t>
  </si>
  <si>
    <t>08129999</t>
    <phoneticPr fontId="14" type="noConversion"/>
  </si>
  <si>
    <t>其他</t>
    <phoneticPr fontId="14" type="noConversion"/>
  </si>
  <si>
    <t>09011604</t>
  </si>
  <si>
    <t>第三条第3项</t>
  </si>
  <si>
    <t>受灾地区建设安居房所签订的建筑工程勘察设计合同等免征印花税</t>
  </si>
  <si>
    <t>09011605</t>
  </si>
  <si>
    <t>第四条第3项</t>
  </si>
  <si>
    <t>财产所有人向受灾地区捐赠所立书据免征印花税</t>
  </si>
  <si>
    <t>09011606</t>
  </si>
  <si>
    <t>第三条第3项、第四条第3项</t>
  </si>
  <si>
    <t>受灾地区建设安居房所签订的建筑工程勘察设计合同等免征印花税
对财产所有人捐赠给受灾地区或受灾居民所书立的产权转移书据，免征印花税</t>
  </si>
  <si>
    <t>09011701</t>
  </si>
  <si>
    <t>《财政部 国家税务总局关于调整房地产交易环节税收政策的通知》 财税〔2008〕137号</t>
  </si>
  <si>
    <t>对个人销售或购买住房暂免征收印花税</t>
  </si>
  <si>
    <t>09011702</t>
  </si>
  <si>
    <t>对廉租住房、经济适用住房经营管理单位与廉租住房、经济适用住房相关的印花税以及廉租住房承租人、经济适用住房购买人涉及的印花税予以免征</t>
  </si>
  <si>
    <t>09011704</t>
  </si>
  <si>
    <t>保障性住房免征印花税</t>
  </si>
  <si>
    <t>09011705</t>
  </si>
  <si>
    <t>对公租房经营管理单位建造、管理公租房、购买住房作为公租房免征印花税</t>
  </si>
  <si>
    <t>09011706</t>
  </si>
  <si>
    <t>对开发商建造廉租房和经济适用住房有关印花税予以免征</t>
  </si>
  <si>
    <t>09011707</t>
  </si>
  <si>
    <t>免征个人出租承租住房签订的租赁合同印花税</t>
  </si>
  <si>
    <t>09011708</t>
  </si>
  <si>
    <t>对公共租赁住房双方免征租赁协议印花税</t>
  </si>
  <si>
    <t>09012701</t>
  </si>
  <si>
    <t>《国家税务总局关于印花税若干具体问题的规定》 国税地字〔1988〕25号</t>
  </si>
  <si>
    <t>房地产管理部门与个人订立的租房合同免征印花税</t>
  </si>
  <si>
    <t>09012702</t>
  </si>
  <si>
    <t>铁路、公路、航运、水路承运快件行李、包裹开具的托运单据免征印花税</t>
  </si>
  <si>
    <t>09033301</t>
  </si>
  <si>
    <t>青藏铁路公司及其所属单位营业账簿免征印花税</t>
  </si>
  <si>
    <t>09041502</t>
  </si>
  <si>
    <t>《财政部 国家税务总局关于金融机构与小型微型企业签订借款合同免征印花税的通知》 财税〔2014〕78号</t>
  </si>
  <si>
    <t>金融机构与小微企业签订的借款合同免征印花税</t>
  </si>
  <si>
    <t>09052401</t>
  </si>
  <si>
    <t>企业改制、重组过程中印花税予以免征</t>
  </si>
  <si>
    <t>09052501</t>
    <phoneticPr fontId="14" type="noConversion"/>
  </si>
  <si>
    <t>《财政部 国家税务总局关于组建中国铁路总公司有关印花税政策的通知》 财税〔2015〕57号</t>
    <phoneticPr fontId="14" type="noConversion"/>
  </si>
  <si>
    <t>对中国铁路总公司改革过程中涉及的印花税进行减免</t>
    <phoneticPr fontId="14" type="noConversion"/>
  </si>
  <si>
    <t>09059901</t>
  </si>
  <si>
    <t>《财政部 国家税务总局关于明确中国邮政集团公司邮政速递物流业务重组改制过程中有关契税和印花税政策的通知》 财税〔2010〕92号</t>
  </si>
  <si>
    <t>第二、三、四条</t>
  </si>
  <si>
    <t>09059902</t>
  </si>
  <si>
    <t>《财政部 国家税务总局关于企业改制过程中有关印花税政策的通知》 财税〔2003〕183号</t>
  </si>
  <si>
    <t>09059903</t>
  </si>
  <si>
    <t>第五、六、七条</t>
    <phoneticPr fontId="14" type="noConversion"/>
  </si>
  <si>
    <t>对企业改制、资产整合过程中涉及的所有产权转移书据及股权转让协议印花税予以免征</t>
  </si>
  <si>
    <t>09059904</t>
  </si>
  <si>
    <t>第八条</t>
  </si>
  <si>
    <t>对联通新时空移动通信有限公司接受中国联合网络通信集团固定通信资产增加资本金涉及的印花税予以免征</t>
  </si>
  <si>
    <t>09059905</t>
  </si>
  <si>
    <t>《财政部 国家税务总局关于中国移动集团股权结构调整及盈余公积转增实收资本有关印花税政策的通知》 财税〔2012〕62号</t>
  </si>
  <si>
    <t>对2011年中国移动增加的资本公积、股权调整协议、盈余公积转增实收资本印花税予以免征</t>
  </si>
  <si>
    <t>09081502</t>
  </si>
  <si>
    <t>《财政部 国家税务总局关于对买卖封闭式证券投资基金继续予以免征印花税的通知》 财税〔2004〕173号</t>
  </si>
  <si>
    <t>买卖封闭式证券投资基金免征印花税</t>
  </si>
  <si>
    <t>09081503</t>
  </si>
  <si>
    <t>股权分置改革过程中发生的股权转让免征印花税</t>
    <phoneticPr fontId="14" type="noConversion"/>
  </si>
  <si>
    <t>09081504</t>
  </si>
  <si>
    <t>《财政部 国家税务总局关于国家开发银行缴纳印花税问题的复函 》 财税字〔1995〕47号</t>
  </si>
  <si>
    <t>贴息贷款合同免征印花税</t>
  </si>
  <si>
    <t>09081505</t>
  </si>
  <si>
    <t>《财政部 国家税务总局关于境内证券市场转持部分国有股充实全国社会保障基金有关证券（股票）交易印花税政策的通知》 财税〔2009〕103号</t>
  </si>
  <si>
    <t>国有股东向全国社会保障基金理事会转持国有股免征证券（股票）交易印花税</t>
  </si>
  <si>
    <t>09081509</t>
  </si>
  <si>
    <t>《财政部 国家税务总局关于外国银行分行改制为外商独资银行有关税收问题的通知》 财税〔2007〕45号</t>
  </si>
  <si>
    <t>企业改制、重组过程中印花税予以免征</t>
    <phoneticPr fontId="14" type="noConversion"/>
  </si>
  <si>
    <t>09081510</t>
  </si>
  <si>
    <t>《财政部 国家税务总局关于信贷资产证券化有关税收政策问题的通知》 财税〔2006〕5号</t>
  </si>
  <si>
    <t>信贷资产证券化免征印花税</t>
  </si>
  <si>
    <t>09081512</t>
  </si>
  <si>
    <t>《财政部 国家税务总局关于证券投资者保护基金有关印花税政策的通知》 财税〔2006〕104号</t>
  </si>
  <si>
    <t>证券投资者保护基金免征印花税</t>
  </si>
  <si>
    <t>09081515</t>
  </si>
  <si>
    <t>《中华人民共和国印花税暂行条例实施细则》 财税字〔1988〕255号</t>
  </si>
  <si>
    <t>第十三条第（二）、（三）项</t>
  </si>
  <si>
    <t>无息、贴息贷款合同免征印花税</t>
  </si>
  <si>
    <t>09081516</t>
  </si>
  <si>
    <t>被撤销金融机构接收债权、清偿债务签订的产权转移书据免征印花税</t>
  </si>
  <si>
    <t>09083901</t>
  </si>
  <si>
    <t>国有商业银行划转给金融资产管理公司的资产免征印花税</t>
  </si>
  <si>
    <t>09083902</t>
  </si>
  <si>
    <t>《财政部 国家税务总局关于开放式证券投资基金有关税收问题的通知》 财税〔2002〕128号</t>
  </si>
  <si>
    <t>证券投资基金免征印花税</t>
  </si>
  <si>
    <t>09083903</t>
  </si>
  <si>
    <t>金融资产管理公司收购、承接、处置不良资产免征印花税</t>
  </si>
  <si>
    <t>09083904</t>
  </si>
  <si>
    <t>《中国人民银行 农业部 国家发展计划委员会 财政部 国家税务总局关于免缴农村信用社接收农村合作基金会财产产权过户税费的通知》 银发〔2000〕21号</t>
  </si>
  <si>
    <t>农村信用社接受农村合作基金会财产产权转移书免征印花税</t>
  </si>
  <si>
    <t>09083906</t>
  </si>
  <si>
    <t>对中国信达资产管理股份有限公司、中国华融资产管理股份有限公司及其分支机构处置剩余政策性剥离不良资产以及出让上市公司股权免征印花税</t>
    <phoneticPr fontId="14" type="noConversion"/>
  </si>
  <si>
    <t>09092301</t>
  </si>
  <si>
    <t>对农民专业合作社与本社成员签订的农业产品和农业生产资料购销合同，免征印花税</t>
  </si>
  <si>
    <t>09092302</t>
  </si>
  <si>
    <t>饮水工程运营管理单位为建设饮水工程取得土地使用权签订的产权转移书据，以及与施工单位签订的建设工程承包合同免征印花税</t>
  </si>
  <si>
    <t>09101401</t>
  </si>
  <si>
    <t>对财产所有人将财产赠给学校所书立的书据免征印花税</t>
  </si>
  <si>
    <t>09101404</t>
  </si>
  <si>
    <t>高校学生公寓租赁合同免征印花税</t>
  </si>
  <si>
    <t>09103201</t>
  </si>
  <si>
    <t>《国家税务局关于图书、报刊等征订凭证征免印花税问题的通知》 国税地字〔1989〕142号</t>
  </si>
  <si>
    <t>发行单位之间，发行单位与订阅单位或个人之间书立的征订凭证，暂免征印花税</t>
  </si>
  <si>
    <t>09103203</t>
  </si>
  <si>
    <t>文化单位转制为企业时的印花税优惠</t>
  </si>
  <si>
    <t>09120601</t>
  </si>
  <si>
    <t>《中华人民共和国印花税暂行条例》 中华人民共和国国务院令第11号</t>
  </si>
  <si>
    <t>第四条第2项</t>
  </si>
  <si>
    <t>财产所有人将财产赠给政府、社会福利单位、学校所立的书据</t>
  </si>
  <si>
    <t>09121301</t>
  </si>
  <si>
    <t>《国家税务总局关于货运凭证征收印花税几个具体问题的通知》 国税发〔1990〕173号</t>
    <phoneticPr fontId="14" type="noConversion"/>
  </si>
  <si>
    <t>特殊货运凭证免征印花税</t>
    <phoneticPr fontId="14" type="noConversion"/>
  </si>
  <si>
    <t>09121302</t>
  </si>
  <si>
    <t>《财政部 国家税务总局关于飞机租赁企业有关印花税政策的通知》 财税〔2014〕18号</t>
  </si>
  <si>
    <t>免征飞机租赁企业购机环节购销合同印花税</t>
  </si>
  <si>
    <t>09122602</t>
  </si>
  <si>
    <t>对国家石油储备基地第一期项目建设过程中涉及的印花税，予以免征</t>
  </si>
  <si>
    <t>09122603</t>
  </si>
  <si>
    <t>储备公司资金账簿和购销合同印花税减免</t>
  </si>
  <si>
    <t>09122604</t>
  </si>
  <si>
    <t>《财政部 国家税务总局关于国家石油储备基地有关税收政策的通知》 财税〔2011〕80号</t>
  </si>
  <si>
    <t>对国家石油储备基地第二期项目建设过程中应缴的印花税，予以免征</t>
  </si>
  <si>
    <t>09129903</t>
  </si>
  <si>
    <t>第二条第2项</t>
  </si>
  <si>
    <t>个人出租、承租住房签订的租赁合同，免征印花税</t>
    <phoneticPr fontId="14" type="noConversion"/>
  </si>
  <si>
    <t>09129904</t>
  </si>
  <si>
    <t>第四条第1项</t>
  </si>
  <si>
    <t>09129999</t>
  </si>
  <si>
    <t>10011604</t>
  </si>
  <si>
    <t>第三条第（五）款</t>
  </si>
  <si>
    <t>芦山地震安居房用地及损毁的土地免土地税</t>
  </si>
  <si>
    <t>10011605</t>
  </si>
  <si>
    <t>地震造成纳税困难免土地税</t>
  </si>
  <si>
    <t>10011606</t>
  </si>
  <si>
    <t xml:space="preserve">第三条第（五）款
</t>
  </si>
  <si>
    <t>鲁甸地震安居房用地以及损毁土地免土地税</t>
  </si>
  <si>
    <t>10011705</t>
  </si>
  <si>
    <t>棚户区改造安置住房建设用地免土地税</t>
  </si>
  <si>
    <t>10011706</t>
  </si>
  <si>
    <t>公共租赁住房用地免土地税</t>
  </si>
  <si>
    <t>10012701</t>
  </si>
  <si>
    <t>《财政部 国家税务总局关于安置残疾人就业单位城镇土地使用税等政策的通知》 财税〔2010〕121号</t>
  </si>
  <si>
    <t>安置残疾人就业单位用地减免土地税</t>
  </si>
  <si>
    <t>10012702</t>
  </si>
  <si>
    <t>福利性非营利性老年服务机构土地免土地税</t>
  </si>
  <si>
    <t>10019901</t>
  </si>
  <si>
    <t>农产品批发市场、农贸市场用地免土地税</t>
  </si>
  <si>
    <t>10019902</t>
  </si>
  <si>
    <t>《国家税务局关于印发&lt;关于土地使用税若干具体问题的补充规定&gt;的通知》 国税地字〔1989〕140号</t>
  </si>
  <si>
    <t>农贸市场（集贸市场）用地免土地税</t>
  </si>
  <si>
    <t>10019903</t>
  </si>
  <si>
    <t>落实私房政策后的房屋用地减免土地税</t>
  </si>
  <si>
    <t>10019904</t>
    <phoneticPr fontId="14" type="noConversion"/>
  </si>
  <si>
    <t>《财政部 国家税务总局关于继续实施物流企业大宗商品仓储设施用地城镇土地使用税优惠政策的通知》 第98号</t>
    <phoneticPr fontId="14" type="noConversion"/>
  </si>
  <si>
    <t>大宗商品仓储设施用地城镇土地使用税优惠</t>
    <phoneticPr fontId="14" type="noConversion"/>
  </si>
  <si>
    <t>10021901</t>
  </si>
  <si>
    <t>第二条第（三）款</t>
  </si>
  <si>
    <t>非营利性科研机构自用土地免土地税</t>
  </si>
  <si>
    <t>10021905</t>
  </si>
  <si>
    <t>孵化器自用及提供孵化企业使用土地免土地税</t>
  </si>
  <si>
    <t>10021906</t>
  </si>
  <si>
    <t>科技园自用及提供孵化企业使用土地免土地税</t>
  </si>
  <si>
    <t>10022002</t>
  </si>
  <si>
    <t>《财政部 国家税务总局关于转制科研机构有关税收政策问题的通知》 财税〔2003〕137号</t>
  </si>
  <si>
    <t>转制科研机构的科研开发自用土地免土地税</t>
  </si>
  <si>
    <t>10033301</t>
  </si>
  <si>
    <t>青藏铁路公司及其所属单位自用土地免土地税</t>
  </si>
  <si>
    <t>10052401</t>
  </si>
  <si>
    <t>大秦公司市场化运作前其自用土地免土地税</t>
  </si>
  <si>
    <t>10052402</t>
  </si>
  <si>
    <t>《财政部 国家税务总局关于广深铁路股份有限公司改制上市和资产收购有关税收问题的通知》 财税〔2008〕12号</t>
  </si>
  <si>
    <t>广深公司承租广铁集团铁路运输用地免土地税</t>
  </si>
  <si>
    <t>10052403</t>
  </si>
  <si>
    <t>第十条</t>
  </si>
  <si>
    <t>企业搬迁原场地不使用的免土地税</t>
  </si>
  <si>
    <t>10061001</t>
  </si>
  <si>
    <t>第十三条</t>
  </si>
  <si>
    <t>企业厂区以外的公共绿化用地免土地税</t>
  </si>
  <si>
    <t>10061002</t>
  </si>
  <si>
    <t>天然林二期工程专用土地免土地税</t>
  </si>
  <si>
    <t>10061003</t>
  </si>
  <si>
    <t>天然林二期工程森工企业闲置土地免土地税</t>
  </si>
  <si>
    <t>10064002</t>
  </si>
  <si>
    <t>居民供热使用土地免土地税</t>
  </si>
  <si>
    <t>10064201</t>
  </si>
  <si>
    <t>《国家税务局关于电力行业征免土地使用税问题的规定》 国税地字〔1989〕13号</t>
  </si>
  <si>
    <t>电力行业部分用地免土地税</t>
  </si>
  <si>
    <t>10064202</t>
  </si>
  <si>
    <t>《国家税务局关于对核工业总公司所属企业征免土地使用税问题的若干规定》 国税地字〔1989〕7号</t>
  </si>
  <si>
    <t>核工业总公司所属企业部分用地免土地税</t>
  </si>
  <si>
    <t>10064203</t>
  </si>
  <si>
    <t>《财政部 国家税务总局关于核电站用地征免城镇土地使用税的通知》 财税〔2007〕124号</t>
  </si>
  <si>
    <t>核电站部分用地减免土地税</t>
  </si>
  <si>
    <t>10083901</t>
    <phoneticPr fontId="14" type="noConversion"/>
  </si>
  <si>
    <t>《财政部 国家税务总局关于中国信达等4家金融资产管理公司税收政策问题的通知》 财税〔2001〕10号</t>
    <phoneticPr fontId="14" type="noConversion"/>
  </si>
  <si>
    <t>4家金融资产公司处置房地产免土地税</t>
    <phoneticPr fontId="14" type="noConversion"/>
  </si>
  <si>
    <t>10083902</t>
  </si>
  <si>
    <t>第二条第（三）款、第三条第（二）款</t>
  </si>
  <si>
    <t>接收港澳国际（集团）有限公司的房产</t>
  </si>
  <si>
    <t>10083903</t>
  </si>
  <si>
    <t>第二条第（二）款</t>
  </si>
  <si>
    <t>被撤销金融机构清算期间自有的或从债务方接收的房地产</t>
  </si>
  <si>
    <t>10083905</t>
    <phoneticPr fontId="14" type="noConversion"/>
  </si>
  <si>
    <t>10092301</t>
  </si>
  <si>
    <t>农村饮水工程运营管理单位自用土地免土地税</t>
  </si>
  <si>
    <t>10101401</t>
  </si>
  <si>
    <t>学校、托儿所、幼儿园自用土地免土地税</t>
  </si>
  <si>
    <t>10120702</t>
  </si>
  <si>
    <t>《财政部 国家税务总局关于对中国航空、航天、船舶工业总公司所属军工企业免征土地使用税的若干规定的通知》 财税〔1995〕27号</t>
  </si>
  <si>
    <t>航空航天公司专属用地免土地税</t>
  </si>
  <si>
    <t>10121301</t>
  </si>
  <si>
    <t>《财政部 国家税务总局关于调整铁路系统房产税城镇土地使用税政策的通知》 财税〔2003〕149号</t>
  </si>
  <si>
    <t>铁道部所属铁路运输企业自用土地免土地税</t>
  </si>
  <si>
    <t>10121303</t>
  </si>
  <si>
    <t>《财政部 国家税务总局关于明确免征房产税城镇土地使用税的铁路运输企业范围及有关问题的通知》 财税〔2004〕36号</t>
  </si>
  <si>
    <t>地方铁路运输企业自用土地免土地税</t>
  </si>
  <si>
    <t>10121304</t>
  </si>
  <si>
    <t>《国家税务局关于对交通部门的港口用地征免土地使用税问题的规定 》 国税地字〔1989〕123号</t>
  </si>
  <si>
    <t>港口的码头用地免土地税</t>
  </si>
  <si>
    <t>10121305</t>
  </si>
  <si>
    <t>《国家税务局关于对民航机场用地征免土地使用税问题的规定 》 国税地字〔1989〕32号</t>
  </si>
  <si>
    <t>民航机场规定用地免土地税</t>
  </si>
  <si>
    <t>10121306</t>
  </si>
  <si>
    <t>股改铁路运输企业及合资铁路运输公司自用的房产免土地税</t>
  </si>
  <si>
    <t>10121307</t>
  </si>
  <si>
    <t>《财政部 国家税务总局关于对城市公交站场道路客运站场免征城镇土地使用税的通知》 财税〔2013〕20号</t>
  </si>
  <si>
    <t>城市公交站场、道路客运站场的运营用地免土地税</t>
  </si>
  <si>
    <t>10121308</t>
  </si>
  <si>
    <t>第十一条</t>
  </si>
  <si>
    <t>厂区外未加隔离的企业铁路专用线用地免土地税</t>
  </si>
  <si>
    <t>10122602</t>
  </si>
  <si>
    <t>国家石油储备基地第一期项目用地免土地税</t>
  </si>
  <si>
    <t>10122603</t>
  </si>
  <si>
    <t>商品储备管理公司及其直属库储备业务自用土地免土地税</t>
  </si>
  <si>
    <t>10122604</t>
  </si>
  <si>
    <t>国家石油储备基地第二期项目用地免土地税</t>
  </si>
  <si>
    <t>10123401</t>
  </si>
  <si>
    <t>血站自用的土地免土地税</t>
  </si>
  <si>
    <t>10123402</t>
  </si>
  <si>
    <t>第一条第（五）项、第三条第（二）项</t>
  </si>
  <si>
    <t>非营利性医疗，疾病控制，妇幼保健机构自用的土地免土地税</t>
  </si>
  <si>
    <t>10123403</t>
  </si>
  <si>
    <t>营利性医疗机构自用的土地3年内免土地税</t>
    <phoneticPr fontId="14" type="noConversion"/>
  </si>
  <si>
    <t>10125002</t>
  </si>
  <si>
    <t>免税单位无偿使用的土地免土地税</t>
  </si>
  <si>
    <t>10125003</t>
  </si>
  <si>
    <t>《国家税务局关于对司法部所属的劳改劳教单位征免土地使用税问题的规定》 国税地字〔1989〕119号</t>
  </si>
  <si>
    <t>劳改劳教单位相关用地免土地税</t>
  </si>
  <si>
    <t>10129901</t>
  </si>
  <si>
    <t>《财政部 国家税务总局关于房产税城镇土地使用税有关问题的通知》 财税〔2009〕128号</t>
  </si>
  <si>
    <t>地下建筑用地暂按50%征收免土地税</t>
  </si>
  <si>
    <t>10129902</t>
  </si>
  <si>
    <t>《财政部 国家税务总局关于房产税城镇土地使用税有关政策的通知》 财税〔2006〕186号</t>
  </si>
  <si>
    <t>采摘观光的种植养殖土地免土地税</t>
  </si>
  <si>
    <t>10129906</t>
  </si>
  <si>
    <t>《国家税务局关于水利设施用地征免土地使用税问题的规定》 国税地字〔1989〕14号</t>
  </si>
  <si>
    <t>水利设施及其管护用地免土地税</t>
  </si>
  <si>
    <t>10129907</t>
  </si>
  <si>
    <t>防火防爆防毒等安全用地免土地税</t>
  </si>
  <si>
    <t>10129909</t>
  </si>
  <si>
    <t>《国家税务局关于对矿山企业征免土地使用税问题的通知》 国税地字〔1989〕122号</t>
  </si>
  <si>
    <t>矿山企业生产专用地免土地税</t>
  </si>
  <si>
    <t>10129910</t>
  </si>
  <si>
    <t>《国家税务局关于对煤炭企业用地征免土地使用税问题的规定 》 国税地字〔1989〕89号</t>
  </si>
  <si>
    <t>煤炭企业规定用地免土地税</t>
  </si>
  <si>
    <t>10129911</t>
  </si>
  <si>
    <t>《国家税务局关于对盐场、盐矿征免城镇土地使用税问题的通知》 国税地字〔1989〕141号</t>
  </si>
  <si>
    <t>盐场的盐滩盐矿的矿井用地免土地税</t>
  </si>
  <si>
    <t>10129913</t>
  </si>
  <si>
    <t>《国家税务局关于林业系统征免土地使用税问题的通知》 国税函发〔1991〕1404号</t>
  </si>
  <si>
    <t>林业系统相关用地免土地税</t>
  </si>
  <si>
    <t>10129917</t>
  </si>
  <si>
    <t>《国务院关于修改&lt;中华人民共和国城镇土地使用税暂行条例&gt;的决定》 中华人民共和国国务院令第483号</t>
  </si>
  <si>
    <t>纳税人困难性减免土地税</t>
  </si>
  <si>
    <t>10129918</t>
    <phoneticPr fontId="14" type="noConversion"/>
  </si>
  <si>
    <t>开山填海整治土地和改造废弃土地免土地税</t>
    <phoneticPr fontId="14" type="noConversion"/>
  </si>
  <si>
    <t>10129919</t>
  </si>
  <si>
    <t>《财政部 国家税务总局关于房改房用地未办理土地使用权过户期间城镇土地使用税政策的通知》 财税〔2013〕44号</t>
  </si>
  <si>
    <t>企业已售房改房占地免土地税</t>
  </si>
  <si>
    <t>10129920</t>
  </si>
  <si>
    <t>第二条第（三）项</t>
  </si>
  <si>
    <t>廉租房用地免土地税</t>
  </si>
  <si>
    <t>10129921</t>
  </si>
  <si>
    <t>《财政部 国家税务总局关于企业范围内荒山 林地 湖泊等占地城镇土地使用税有关政策的通知》 财税〔2014〕1号</t>
  </si>
  <si>
    <t>企业的荒山、林地、湖泊等占地减半征收土地税</t>
  </si>
  <si>
    <t>10129924</t>
    <phoneticPr fontId="14" type="noConversion"/>
  </si>
  <si>
    <t>《关于石油天然气生产企业城镇土地使用税政策的通知》 财税〔2015〕76号　</t>
  </si>
  <si>
    <t>石油天然气生产企业部分用地免土地税</t>
    <phoneticPr fontId="14" type="noConversion"/>
  </si>
  <si>
    <t>10129925</t>
  </si>
  <si>
    <t>《国家税务局关于对武警部队用地征免城镇土地使用税问题的通知》 国税地字〔1989〕120号</t>
  </si>
  <si>
    <t>第一、四、五条</t>
  </si>
  <si>
    <t>武警部队用地免土地税</t>
    <phoneticPr fontId="14" type="noConversion"/>
  </si>
  <si>
    <t>10129999</t>
    <phoneticPr fontId="14" type="noConversion"/>
  </si>
  <si>
    <t>11011604</t>
  </si>
  <si>
    <t>第三条第1项</t>
  </si>
  <si>
    <t>受灾居民安居房建设用地转让免征土地增值税</t>
  </si>
  <si>
    <t>11011605</t>
  </si>
  <si>
    <t>11011701</t>
  </si>
  <si>
    <t>对个人销售住房暂免征收土地增值税</t>
  </si>
  <si>
    <t>11011704</t>
  </si>
  <si>
    <t>《中华人民共和国土地增值税暂行条例》 中华人民共和国国务院令第138号</t>
    <phoneticPr fontId="14" type="noConversion"/>
  </si>
  <si>
    <t>普通标准住宅增值率不超过20%的土地增值税减免</t>
  </si>
  <si>
    <t>11011707</t>
  </si>
  <si>
    <t>转让旧房作为保障性住房且增值额未超过扣除项目金额20%的免征土地增值税</t>
    <phoneticPr fontId="14" type="noConversion"/>
  </si>
  <si>
    <t>11011708</t>
  </si>
  <si>
    <t>转让旧房作为公共租赁住房房源、且增值额未超过扣除项目金额20%的</t>
    <phoneticPr fontId="14" type="noConversion"/>
  </si>
  <si>
    <t>11052401</t>
  </si>
  <si>
    <t>对企业改制、资产整合过程中涉及的土地增值税予以免征</t>
  </si>
  <si>
    <t>11052501</t>
  </si>
  <si>
    <t>11059901</t>
  </si>
  <si>
    <t>《财政部 国家税务总局关于中国中信集团公司重组改制过程中土地增值税等政策的通知》 财税〔2013〕3号</t>
  </si>
  <si>
    <t>11059902</t>
  </si>
  <si>
    <t>第九、十、十一条</t>
    <phoneticPr fontId="14" type="noConversion"/>
  </si>
  <si>
    <t>11083901</t>
  </si>
  <si>
    <t>11083902</t>
  </si>
  <si>
    <t>11083903</t>
  </si>
  <si>
    <t>11102902</t>
  </si>
  <si>
    <t>第一条第6项</t>
  </si>
  <si>
    <t>亚运会组委会赛后出让资产取得的收入免征土地增值税</t>
  </si>
  <si>
    <t>11129901</t>
  </si>
  <si>
    <t xml:space="preserve">被撤销金融机构清偿债务免征土地增值税 </t>
  </si>
  <si>
    <t>11129902</t>
  </si>
  <si>
    <t>《财政部 国家税务总局关于土地增值税若干问题的通知》 财税〔2006〕21号</t>
    <phoneticPr fontId="14" type="noConversion"/>
  </si>
  <si>
    <t>第一、四条</t>
    <phoneticPr fontId="14" type="noConversion"/>
  </si>
  <si>
    <t>普通标准住宅增值率不超过20%的土地增值税减免
因城市实施规划、国家建设需要而搬迁，纳税人自行转让房地产免征土地增值税</t>
  </si>
  <si>
    <t>11129903</t>
    <phoneticPr fontId="14" type="noConversion"/>
  </si>
  <si>
    <t>《财政部 国家税务总局关于土地增值税一些具体问题规定的通知》 财税字〔1995〕48号</t>
    <phoneticPr fontId="14" type="noConversion"/>
  </si>
  <si>
    <t>合作建房自用的土地增值税减免</t>
    <phoneticPr fontId="14" type="noConversion"/>
  </si>
  <si>
    <t>11129905</t>
  </si>
  <si>
    <t>第八条第（二）项</t>
  </si>
  <si>
    <t>因国家建设需要依法征用、收回的房地产土地增值税减免</t>
  </si>
  <si>
    <t>11129999</t>
  </si>
  <si>
    <t>12011601</t>
  </si>
  <si>
    <t>《中华人民共和国车船税法》 中华人民共和国主席令第43号</t>
  </si>
  <si>
    <t>对受严重自然灾害影响纳税困难的，减免车船税</t>
    <phoneticPr fontId="14" type="noConversion"/>
  </si>
  <si>
    <t>12011602</t>
  </si>
  <si>
    <t>12061001</t>
  </si>
  <si>
    <t>节约能源、使用新能源的车船减免车船税</t>
  </si>
  <si>
    <t>12061002</t>
  </si>
  <si>
    <t>《中华人民共和国车船税法实施条例》 中华人民共和国国务院令第611号</t>
  </si>
  <si>
    <t>第十条第一款</t>
  </si>
  <si>
    <t>12061003</t>
  </si>
  <si>
    <t>《财政部 国家税务总局 工业和信息化部关于节约能源使用新能源车船车船税政策的通知》 财税〔2012〕19号</t>
  </si>
  <si>
    <t>12061004</t>
  </si>
  <si>
    <t>《财政部 国家税务总局 工业和信息化部关于节约能源 使用新能源车辆减免车船税的车型目录（第二批）的公告》 财政部 国家税务总局 工业和信息化部公告第25号</t>
    <phoneticPr fontId="14" type="noConversion"/>
  </si>
  <si>
    <t>12061006</t>
  </si>
  <si>
    <t>《财政部 国家税务总局 工业和信息化部关于节约能源 使用新能源车辆减免车船税的车型目录（第一批）的公告》 财政部 国家税务总局 工业和信息化部公告第7号</t>
    <phoneticPr fontId="14" type="noConversion"/>
  </si>
  <si>
    <t>12061008</t>
    <phoneticPr fontId="14" type="noConversion"/>
  </si>
  <si>
    <t>《财政部 国家税务总局 工业和信息化部关于享受车船税减免优惠的节约能源使用新能源汽车车型目录（第三批）的公告》 财政部 国家税务总局 工业和信息化部公告第66号</t>
    <phoneticPr fontId="14" type="noConversion"/>
  </si>
  <si>
    <t>12099901</t>
  </si>
  <si>
    <t>第三条第（一）项</t>
  </si>
  <si>
    <t>捕捞、养殖渔船免征车船税</t>
  </si>
  <si>
    <t>12120701</t>
  </si>
  <si>
    <t>第三条第（二）项</t>
  </si>
  <si>
    <t>军队、武警专用车船免征车船税</t>
  </si>
  <si>
    <t>12121301</t>
  </si>
  <si>
    <t>第二十五条</t>
  </si>
  <si>
    <t>按照有关规定已经缴纳船舶吨税的船舶免征车船税
机场、港口、铁路站场内部行驶或者作业的车船免征车船税</t>
  </si>
  <si>
    <t>12121302</t>
  </si>
  <si>
    <t>对公共交通车船，农村居民拥有并主要在农村地区使用的摩托车、三轮汽车和低速载货汽车定期减征或者免征车船税</t>
  </si>
  <si>
    <t>12121303</t>
  </si>
  <si>
    <t>第三条第（三）项</t>
  </si>
  <si>
    <t>警用车船免征车船税</t>
  </si>
  <si>
    <t>12121304</t>
  </si>
  <si>
    <t>第三条第（四）项</t>
  </si>
  <si>
    <t>外国驻华使馆、领事馆和国际组织驻华机构及其有关人员的车船免征车船税</t>
  </si>
  <si>
    <t>12129999</t>
    <phoneticPr fontId="14" type="noConversion"/>
  </si>
  <si>
    <t>其他特殊原因确需减免车船税</t>
  </si>
  <si>
    <t>13011603</t>
    <phoneticPr fontId="14" type="noConversion"/>
  </si>
  <si>
    <t>《财政部 国家税务总局关于防汛专用等车辆免征车辆购置税的通知》 财税〔2001〕39号</t>
  </si>
  <si>
    <t>防汛车辆</t>
    <phoneticPr fontId="14" type="noConversion"/>
  </si>
  <si>
    <t>13011606</t>
  </si>
  <si>
    <t>第四条第4项</t>
  </si>
  <si>
    <t>芦山地震灾后恢复重建</t>
  </si>
  <si>
    <t>13011607</t>
  </si>
  <si>
    <t>鲁甸地震灾后恢复重建</t>
  </si>
  <si>
    <t>13061001</t>
  </si>
  <si>
    <t>《财政部 国家税务总局关于城市公交企业购置公共汽电车辆免征车辆购置税的通知》 财税〔2012〕51号</t>
  </si>
  <si>
    <t>城市公交企业购置公共汽电车辆</t>
  </si>
  <si>
    <t>13061002</t>
  </si>
  <si>
    <t>《中华人民共和国财政部 国家税务总局 中华人民共和国工业和信息化部关于免征新能源汽车车辆购置税的公告》 中华人民共和国财政部 国家税务总局 中华人民共和国工业和信息化部公告2014年第53号</t>
  </si>
  <si>
    <t>新能源车辆</t>
  </si>
  <si>
    <t>13099901</t>
  </si>
  <si>
    <t>《财政部 国家税务总局关于农用三轮车免征车辆购置税的通知》 财税〔2004〕66号</t>
  </si>
  <si>
    <t>农用三轮运输车</t>
  </si>
  <si>
    <t>13120601</t>
  </si>
  <si>
    <t>《财政部 国家税务总局关于“母亲健康快车”项目专用车辆免征车辆购置税的通知》 财税〔2006〕176号</t>
  </si>
  <si>
    <t>“母亲健康快车”项目专用车辆</t>
  </si>
  <si>
    <t>13120701</t>
  </si>
  <si>
    <t>《中华人民共和国车辆购置税暂行条例》 中华人民共和国国务院令第294号</t>
    <phoneticPr fontId="14" type="noConversion"/>
  </si>
  <si>
    <t>第九条第（二）项</t>
  </si>
  <si>
    <t>中国人民解放军和中国人民武装警察部队列入军队武器装备订货计划的车辆</t>
  </si>
  <si>
    <t>13125002</t>
    <phoneticPr fontId="14" type="noConversion"/>
  </si>
  <si>
    <t>《财政部 国家税务总局关于防汛专用等车辆免征车辆购置税的通知》 财税〔2001〕39号</t>
    <phoneticPr fontId="14" type="noConversion"/>
  </si>
  <si>
    <t>森林消防车辆</t>
    <phoneticPr fontId="14" type="noConversion"/>
  </si>
  <si>
    <t>13129903</t>
  </si>
  <si>
    <t>《财政部 国家税务总局关于免征计划生育流动服务车车辆购置税的通知》 财税〔2010〕78号</t>
  </si>
  <si>
    <t>计划生育流动服务车</t>
  </si>
  <si>
    <t>13129904</t>
  </si>
  <si>
    <t>第九条第（一）项</t>
    <phoneticPr fontId="14" type="noConversion"/>
  </si>
  <si>
    <t>外国驻华使馆、领事馆和国际组织驻华机构的车辆</t>
    <phoneticPr fontId="14" type="noConversion"/>
  </si>
  <si>
    <t>13129908</t>
    <phoneticPr fontId="14" type="noConversion"/>
  </si>
  <si>
    <t>《财政部 国家税务总局关于减征1.6升及以下排量乘用车车辆购置税的通知》 财税〔2015〕104号</t>
    <phoneticPr fontId="14" type="noConversion"/>
  </si>
  <si>
    <t>1.6升以下排量的乘用车减半征收</t>
    <phoneticPr fontId="14" type="noConversion"/>
  </si>
  <si>
    <t>13129909</t>
    <phoneticPr fontId="14" type="noConversion"/>
  </si>
  <si>
    <t>第三条</t>
    <phoneticPr fontId="14" type="noConversion"/>
  </si>
  <si>
    <t>来华专家购置车辆</t>
    <phoneticPr fontId="14" type="noConversion"/>
  </si>
  <si>
    <t>13129910</t>
    <phoneticPr fontId="14" type="noConversion"/>
  </si>
  <si>
    <t>外交人员自用车辆</t>
    <phoneticPr fontId="14" type="noConversion"/>
  </si>
  <si>
    <t>13129911</t>
    <phoneticPr fontId="14" type="noConversion"/>
  </si>
  <si>
    <t>第九条第（三）项</t>
  </si>
  <si>
    <t>设有固定装置的非运输车辆（列入免税图册车辆）</t>
    <phoneticPr fontId="14" type="noConversion"/>
  </si>
  <si>
    <t>13129912</t>
    <phoneticPr fontId="14" type="noConversion"/>
  </si>
  <si>
    <t>留学人员购买车辆</t>
    <phoneticPr fontId="14" type="noConversion"/>
  </si>
  <si>
    <t>13129999</t>
  </si>
  <si>
    <t>14011604</t>
  </si>
  <si>
    <t>震后重建住房在规定标准内的部分免征耕地占用税</t>
  </si>
  <si>
    <t>14011605</t>
  </si>
  <si>
    <t>14019901</t>
  </si>
  <si>
    <t>《中华人民共和国耕地占用税暂行条例》 中华人民共和国国务院令第511号</t>
  </si>
  <si>
    <t>第十条第（二）项</t>
    <phoneticPr fontId="14" type="noConversion"/>
  </si>
  <si>
    <t>耕地占用税困难性减免</t>
  </si>
  <si>
    <t>14092301</t>
  </si>
  <si>
    <t>农村宅基地减征耕地占用税</t>
  </si>
  <si>
    <t>14101402</t>
  </si>
  <si>
    <t>第八条第（二）项</t>
    <phoneticPr fontId="14" type="noConversion"/>
  </si>
  <si>
    <t>学校、幼儿园、养老院、医院占用耕地免征耕地占用税</t>
  </si>
  <si>
    <t>14120701</t>
  </si>
  <si>
    <t>军事设施占用耕地免征耕地占用税</t>
  </si>
  <si>
    <t>14121301</t>
  </si>
  <si>
    <t>第九条</t>
  </si>
  <si>
    <t>交通运输设施占用耕地减征耕地占用税</t>
  </si>
  <si>
    <t>14122601</t>
  </si>
  <si>
    <t>石油储备基地第一期项目免征耕地占用税</t>
  </si>
  <si>
    <t>14122602</t>
  </si>
  <si>
    <t>石油储备基地第二期项目免征耕地占用税</t>
  </si>
  <si>
    <t>14123401</t>
  </si>
  <si>
    <t>14129999</t>
  </si>
  <si>
    <t>15011604</t>
  </si>
  <si>
    <t>第三条第（四）款</t>
  </si>
  <si>
    <t>芦山地震灾民房屋免征契税</t>
  </si>
  <si>
    <t>15011606</t>
  </si>
  <si>
    <t>鲁甸地震灾民房屋免征契税</t>
  </si>
  <si>
    <t>15011704</t>
  </si>
  <si>
    <t>《财政部 国家税务总局关于国有土地使用权出让等有关契税问题的通知》 财税〔2004〕134号</t>
  </si>
  <si>
    <t>已购公有住房补缴土地出让金和其他出让费用免征契税</t>
  </si>
  <si>
    <t>15011705</t>
  </si>
  <si>
    <t>经营管理单位回购经适房继续用于经适房房源免征契税</t>
    <phoneticPr fontId="14" type="noConversion"/>
  </si>
  <si>
    <t>15011706</t>
  </si>
  <si>
    <t>《财政部 国家税务总局关于免征军建离退休干部住房移交地方政府管理所涉及契税的通知》 财税字〔2000〕176号</t>
  </si>
  <si>
    <t>军建离退休干部住房及附属用房移交地方政府管理的免征契税</t>
  </si>
  <si>
    <t>15011709</t>
  </si>
  <si>
    <t>《财政部 国家税务总局 住房和城乡建设部关于调整房地产交易环节契税个人所得税优惠政策的通知》 财税〔2010〕94号</t>
  </si>
  <si>
    <t>个人购买家庭唯一普通住房减半征收契税</t>
  </si>
  <si>
    <t>15011710</t>
  </si>
  <si>
    <t>《中华人民共和国契税暂行条例》 中华人民共和国国务院令第224号</t>
    <phoneticPr fontId="14" type="noConversion"/>
  </si>
  <si>
    <t>第六条第（二）款</t>
  </si>
  <si>
    <t>城镇职工第一次购买公有住房</t>
  </si>
  <si>
    <t>15011712</t>
  </si>
  <si>
    <t>经营管理单位回购改造安置住房仍为安置房免征契税</t>
  </si>
  <si>
    <t>15011713</t>
  </si>
  <si>
    <t>《财政部 国家税务总局关于夫妻之间房屋土地权属变更有关契税政策的通知》 财税〔2014〕4号</t>
  </si>
  <si>
    <t>夫妻之间变更房屋、土地权属或共有份额免征契税</t>
  </si>
  <si>
    <t>15011714</t>
  </si>
  <si>
    <t>《中华人民共和国契税暂行条例细则》 财法字〔1997〕52号</t>
  </si>
  <si>
    <t>土地使用权、房屋交换价格相等的免征，不相等的差额征收</t>
  </si>
  <si>
    <t>15011715</t>
  </si>
  <si>
    <t>公共租赁住房经营管理单位购买住房作为公共租赁住房免征</t>
  </si>
  <si>
    <t>15011716</t>
  </si>
  <si>
    <t>第十五条第（一）款</t>
  </si>
  <si>
    <t>土地、房屋被县级以上政府征用、占用后重新承受土地、房屋权属减免契税</t>
  </si>
  <si>
    <t>15011717</t>
  </si>
  <si>
    <t>第六条第（三）款</t>
  </si>
  <si>
    <t>因不可抗力灭失住房而重新购买住房减征或免征契税</t>
  </si>
  <si>
    <t>15011718</t>
  </si>
  <si>
    <t>个人购买90平米及以下家庭唯一普通住房减按1%征收</t>
  </si>
  <si>
    <t>15011719</t>
  </si>
  <si>
    <t>棚户区个人首次购买90平方米以下改造安置住房减按1%征收契税</t>
  </si>
  <si>
    <t>15011720</t>
  </si>
  <si>
    <t>棚户区购买符合普通住房标准的改造安置住房减半征收契税</t>
  </si>
  <si>
    <t>15011721</t>
  </si>
  <si>
    <t>棚户区被征收房屋取得货币补偿用于购买安置住房免征契税</t>
  </si>
  <si>
    <t>15011722</t>
  </si>
  <si>
    <t>棚户区用改造房屋换取安置住房免征契税</t>
  </si>
  <si>
    <t>15033301</t>
  </si>
  <si>
    <t>青藏铁路公司承受土地、房屋权属用于办公及运输主业免征契税</t>
  </si>
  <si>
    <t>15052401</t>
  </si>
  <si>
    <t>企业改制契税优惠</t>
  </si>
  <si>
    <t>15052506</t>
  </si>
  <si>
    <t>《财政部 国家税务总局关于进一步支持企业事业单位改制重组有关契税政策的通知》 财税〔2015〕37号</t>
  </si>
  <si>
    <t>企业改制后公司承受原企业房屋权属免征契税</t>
  </si>
  <si>
    <t>15052507</t>
  </si>
  <si>
    <t>事业单位改制企业承受原单位土地、房屋权属免征契税</t>
  </si>
  <si>
    <t>15052508</t>
  </si>
  <si>
    <t>公司合并后承受原合并各方土地、房屋权属免征契税</t>
  </si>
  <si>
    <t>15052509</t>
  </si>
  <si>
    <t>公司分立后承受原公司土地、房屋权属免征契税</t>
    <phoneticPr fontId="14" type="noConversion"/>
  </si>
  <si>
    <t>15052510</t>
  </si>
  <si>
    <t>企业破产承受破产企业抵偿债务的土地、房屋权属免征契税</t>
    <phoneticPr fontId="14" type="noConversion"/>
  </si>
  <si>
    <t>15052511</t>
  </si>
  <si>
    <t>第六条第（一）款</t>
  </si>
  <si>
    <t>国有资产划转单位免征契税</t>
  </si>
  <si>
    <t>15052512</t>
  </si>
  <si>
    <t>同一投资主体内部所属企业之间土地、房屋权属的划转免征契税</t>
  </si>
  <si>
    <t>15052513</t>
  </si>
  <si>
    <t>债权转股权后新设公司承受原企业的土地、房屋权属免征契税</t>
  </si>
  <si>
    <t>15052514</t>
    <phoneticPr fontId="14" type="noConversion"/>
  </si>
  <si>
    <t>《财政部 国家税务总局关于中国电信集团公司和中国电信股份有限公司收购CDMA网络资产和业务有关契税政策的通知》 财税〔2009〕42号</t>
    <phoneticPr fontId="14" type="noConversion"/>
  </si>
  <si>
    <t>中国电信收购CDMA免征契税</t>
    <phoneticPr fontId="14" type="noConversion"/>
  </si>
  <si>
    <t>15081502</t>
  </si>
  <si>
    <t>被撤销金融机构接收债务方土地使用权、房屋所有权免征契税</t>
  </si>
  <si>
    <t>15083903</t>
  </si>
  <si>
    <t>农村信用社在接收农村合作基金会的房屋、土地使用权免征契税</t>
  </si>
  <si>
    <t>15083904</t>
    <phoneticPr fontId="14" type="noConversion"/>
  </si>
  <si>
    <t>《财政部 国家税务总局关于中国东方资产管理公司处置港澳国际（集团）有限公司有关资产税收政策问题的通知》 财税〔2003〕212号</t>
    <phoneticPr fontId="14" type="noConversion"/>
  </si>
  <si>
    <t>第二条第2款，第三条第3款、第四条第3款</t>
  </si>
  <si>
    <t>中国东方资产管理公司处置港澳国际（集团）有限公司过程中规定的免征契税</t>
    <phoneticPr fontId="14" type="noConversion"/>
  </si>
  <si>
    <t>15083905</t>
  </si>
  <si>
    <t>4家金融资产公司接受相关国有银行的不良债权，借款方以土地使用权、房屋所有权抵充贷款本息的免征契税</t>
    <phoneticPr fontId="14" type="noConversion"/>
  </si>
  <si>
    <t>15092301</t>
  </si>
  <si>
    <t>农村饮水工程承受土地使用权免征契税</t>
  </si>
  <si>
    <t>15099901</t>
  </si>
  <si>
    <t>第十五条第（二）款</t>
  </si>
  <si>
    <t>承受荒山等土地使用权用于农、林、牧、渔业生产免征契税</t>
  </si>
  <si>
    <t>15101402</t>
  </si>
  <si>
    <t>《财政部 国家税务总局关于社会力量办学契税政策问题的通知》 财税〔2001〕156号</t>
  </si>
  <si>
    <t>社会力量办学、用于教学承受的土地、房屋免征契税</t>
  </si>
  <si>
    <t>15122601</t>
  </si>
  <si>
    <t>国家石油储备基地第一期项目免征契税</t>
  </si>
  <si>
    <t>15122602</t>
  </si>
  <si>
    <t>国家石油储备基地第二期项目免征契税</t>
  </si>
  <si>
    <t>15129902</t>
  </si>
  <si>
    <t>《财政部 国家税务总局关于企业以售后回租方式进行融资等有关契税政策的通知》 财税〔2012〕82号</t>
  </si>
  <si>
    <t>售后回租期满，承租人回购原房屋、土地权属免征契税</t>
    <phoneticPr fontId="14" type="noConversion"/>
  </si>
  <si>
    <t>15129903</t>
  </si>
  <si>
    <t>国家机关、事业单位、社会团体、军事单位公共单位用于教学、科研承受土地、房屋免征契税</t>
  </si>
  <si>
    <t>15129904</t>
  </si>
  <si>
    <t>第一条第（六）款</t>
  </si>
  <si>
    <t>个人购买经济适用住房减半征收契税</t>
  </si>
  <si>
    <t>15129905</t>
  </si>
  <si>
    <t>个人服务被征收用补偿款新购房屋免征契税</t>
  </si>
  <si>
    <t>15129906</t>
    <phoneticPr fontId="14" type="noConversion"/>
  </si>
  <si>
    <t>《财政部 国家税务总局关于企业以售后回租方式进行融资等有关契税政策的通知》 财税〔2012〕82号</t>
    <phoneticPr fontId="14" type="noConversion"/>
  </si>
  <si>
    <t>个人房屋征收房屋调换免征契税</t>
    <phoneticPr fontId="14" type="noConversion"/>
  </si>
  <si>
    <t>15129907</t>
  </si>
  <si>
    <t>第十五条（三）款</t>
  </si>
  <si>
    <t>外交部确认的外交人员承受土地、房屋权属免征契税</t>
  </si>
  <si>
    <t>15129999</t>
    <phoneticPr fontId="14" type="noConversion"/>
  </si>
  <si>
    <t>61042801</t>
  </si>
  <si>
    <t>《财政部 国家税务总局关于对小微企业免征有关政府性基金的通知》　财税〔2014〕122号</t>
  </si>
  <si>
    <t>小微企业免征教育费附加</t>
  </si>
  <si>
    <t>61064002</t>
  </si>
  <si>
    <t>国家重大水利工程建设基金免征教育费附加</t>
  </si>
  <si>
    <t>61129999</t>
  </si>
  <si>
    <t>62042802</t>
  </si>
  <si>
    <t>《财政部 国家税务总局关于对部分营业税纳税人免征文化事业建设费的通知》 财综〔2013〕102号</t>
  </si>
  <si>
    <t>62042803</t>
  </si>
  <si>
    <t>小微企业免征文化事业建设费优惠</t>
  </si>
  <si>
    <t>62129999</t>
  </si>
  <si>
    <t>99021901</t>
  </si>
  <si>
    <t>《财政部关于对分布式光伏发电自发自用电量免征政府性基金有关问题的通知》 财综〔2013〕103号</t>
  </si>
  <si>
    <t>光伏发电免征政府性基金</t>
  </si>
  <si>
    <t>99042801</t>
  </si>
  <si>
    <t>小微企业免征地方教育附加</t>
  </si>
  <si>
    <t>99129999</t>
  </si>
  <si>
    <t>减免性质代码与相关政策分类的对应关系</t>
    <phoneticPr fontId="14" type="noConversion"/>
  </si>
  <si>
    <t>代码第1、2位</t>
    <phoneticPr fontId="14" type="noConversion"/>
  </si>
  <si>
    <t>对应的收入种类</t>
    <phoneticPr fontId="14" type="noConversion"/>
  </si>
  <si>
    <t>代码第3、4位</t>
    <phoneticPr fontId="14" type="noConversion"/>
  </si>
  <si>
    <t>对应的减免政策大类</t>
    <phoneticPr fontId="14" type="noConversion"/>
  </si>
  <si>
    <t>代码第5、6位</t>
    <phoneticPr fontId="14" type="noConversion"/>
  </si>
  <si>
    <t>对应的减免政策小类</t>
    <phoneticPr fontId="14" type="noConversion"/>
  </si>
  <si>
    <t>01</t>
  </si>
  <si>
    <t>增值税</t>
  </si>
  <si>
    <t>改善民生</t>
  </si>
  <si>
    <t>03</t>
  </si>
  <si>
    <t>东部发展</t>
  </si>
  <si>
    <t>02</t>
  </si>
  <si>
    <t>消费税</t>
  </si>
  <si>
    <t>鼓励高新技术</t>
  </si>
  <si>
    <t>04</t>
  </si>
  <si>
    <t>飞机制造</t>
  </si>
  <si>
    <t>营业税</t>
  </si>
  <si>
    <t>促进区域发展</t>
  </si>
  <si>
    <t>05</t>
  </si>
  <si>
    <t>提高居民收入</t>
  </si>
  <si>
    <t>企业所得税</t>
  </si>
  <si>
    <t>促进小微企业发展</t>
  </si>
  <si>
    <t>06</t>
  </si>
  <si>
    <t>公益</t>
  </si>
  <si>
    <t>个人所得税</t>
  </si>
  <si>
    <t>转制升级</t>
  </si>
  <si>
    <t>07</t>
  </si>
  <si>
    <t>国防建设</t>
  </si>
  <si>
    <t>资源税</t>
  </si>
  <si>
    <t>节能环保</t>
  </si>
  <si>
    <t>10</t>
  </si>
  <si>
    <t>环境保护</t>
  </si>
  <si>
    <t>城市维护建设税</t>
  </si>
  <si>
    <t>08</t>
  </si>
  <si>
    <t>支持金融资本市场</t>
  </si>
  <si>
    <t>基础设施建设</t>
  </si>
  <si>
    <t>房产税</t>
  </si>
  <si>
    <t>09</t>
  </si>
  <si>
    <t>支持三农</t>
  </si>
  <si>
    <t>技术转让</t>
  </si>
  <si>
    <t>印花税</t>
  </si>
  <si>
    <t>支持文化教育体育</t>
  </si>
  <si>
    <t>交通运输</t>
  </si>
  <si>
    <t>城镇土地使用税</t>
  </si>
  <si>
    <t>支持其他各项事业</t>
  </si>
  <si>
    <t>教育</t>
  </si>
  <si>
    <t>土地增值税</t>
  </si>
  <si>
    <t>享受税收协定待遇</t>
  </si>
  <si>
    <t>金融市场</t>
  </si>
  <si>
    <t>车船税</t>
  </si>
  <si>
    <t>16</t>
  </si>
  <si>
    <t>救灾及重建</t>
  </si>
  <si>
    <t>车辆购置税</t>
  </si>
  <si>
    <t>17</t>
  </si>
  <si>
    <t>住房</t>
  </si>
  <si>
    <t>耕地占用税</t>
  </si>
  <si>
    <t>18</t>
  </si>
  <si>
    <t>军转择业</t>
  </si>
  <si>
    <t>契税</t>
  </si>
  <si>
    <t>19</t>
  </si>
  <si>
    <t>科技发展</t>
  </si>
  <si>
    <t>教育费附加</t>
  </si>
  <si>
    <t>20</t>
  </si>
  <si>
    <t>科研机构转制</t>
  </si>
  <si>
    <t>文化事业建设费</t>
  </si>
  <si>
    <t>两岸交流</t>
  </si>
  <si>
    <t>99</t>
  </si>
  <si>
    <t>其他收入</t>
  </si>
  <si>
    <t>肥料饲料</t>
  </si>
  <si>
    <t>农村建设</t>
  </si>
  <si>
    <t>24</t>
  </si>
  <si>
    <t>企业发展</t>
  </si>
  <si>
    <t>25</t>
  </si>
  <si>
    <t>企业重组改制</t>
  </si>
  <si>
    <t>26</t>
  </si>
  <si>
    <t>商品储备</t>
  </si>
  <si>
    <t>27</t>
  </si>
  <si>
    <t>社会保障</t>
  </si>
  <si>
    <t>28</t>
  </si>
  <si>
    <t>未达起征点</t>
  </si>
  <si>
    <t>29</t>
  </si>
  <si>
    <t>体育</t>
  </si>
  <si>
    <t>30</t>
  </si>
  <si>
    <t>外包服务</t>
  </si>
  <si>
    <t>文化</t>
  </si>
  <si>
    <t>西部开发</t>
  </si>
  <si>
    <t>医疗卫生</t>
  </si>
  <si>
    <t>再就业扶持</t>
  </si>
  <si>
    <t>39</t>
  </si>
  <si>
    <t>资本市场</t>
  </si>
  <si>
    <t>40</t>
  </si>
  <si>
    <t>资源综合利用</t>
  </si>
  <si>
    <t>自主创新</t>
  </si>
  <si>
    <t>电力建设</t>
  </si>
  <si>
    <t>无偿援助</t>
  </si>
  <si>
    <t>高新技术</t>
  </si>
  <si>
    <t>投资创业</t>
  </si>
  <si>
    <t>公检法</t>
  </si>
  <si>
    <t>成品油</t>
  </si>
  <si>
    <t>免征增值税和营业税政策</t>
  </si>
  <si>
    <t>股息</t>
  </si>
  <si>
    <t>55</t>
  </si>
  <si>
    <t>利息</t>
  </si>
  <si>
    <t>56</t>
  </si>
  <si>
    <t>特许权使用费</t>
  </si>
  <si>
    <t>57</t>
  </si>
  <si>
    <t>财产收益</t>
  </si>
  <si>
    <t>产品类别代码</t>
    <phoneticPr fontId="14" type="noConversion"/>
  </si>
  <si>
    <t>产品型号</t>
    <phoneticPr fontId="14" type="noConversion"/>
  </si>
  <si>
    <t>单价（元）</t>
    <phoneticPr fontId="14" type="noConversion"/>
  </si>
  <si>
    <t>A1</t>
    <phoneticPr fontId="14" type="noConversion"/>
  </si>
  <si>
    <t>P-01</t>
    <phoneticPr fontId="14" type="noConversion"/>
  </si>
  <si>
    <t>P-02</t>
    <phoneticPr fontId="14" type="noConversion"/>
  </si>
  <si>
    <t>A1</t>
  </si>
  <si>
    <t>P-03</t>
    <phoneticPr fontId="14" type="noConversion"/>
  </si>
  <si>
    <t>P-04</t>
    <phoneticPr fontId="14" type="noConversion"/>
  </si>
  <si>
    <t>P-05</t>
    <phoneticPr fontId="14" type="noConversion"/>
  </si>
  <si>
    <t>B3</t>
    <phoneticPr fontId="14" type="noConversion"/>
  </si>
  <si>
    <t>T-01</t>
    <phoneticPr fontId="14" type="noConversion"/>
  </si>
  <si>
    <t>T-02</t>
  </si>
  <si>
    <t>B3</t>
  </si>
  <si>
    <t>T-03</t>
  </si>
  <si>
    <t>T-04</t>
  </si>
  <si>
    <t>T-05</t>
  </si>
  <si>
    <t>T-06</t>
  </si>
  <si>
    <t>T-07</t>
  </si>
  <si>
    <t>T-08</t>
  </si>
  <si>
    <t>A2</t>
    <phoneticPr fontId="14" type="noConversion"/>
  </si>
  <si>
    <t>U-01</t>
    <phoneticPr fontId="14" type="noConversion"/>
  </si>
  <si>
    <t>U-02</t>
  </si>
  <si>
    <t>A2</t>
  </si>
  <si>
    <t>U-03</t>
  </si>
  <si>
    <t>U-04</t>
  </si>
  <si>
    <t>U-05</t>
  </si>
  <si>
    <t>U-06</t>
  </si>
  <si>
    <t>U-07</t>
  </si>
  <si>
    <t>月份</t>
    <phoneticPr fontId="14" type="noConversion"/>
  </si>
  <si>
    <t>销售量</t>
    <phoneticPr fontId="14" type="noConversion"/>
  </si>
  <si>
    <t>单价</t>
    <phoneticPr fontId="14" type="noConversion"/>
  </si>
  <si>
    <t>销售额(元）</t>
    <phoneticPr fontId="14" type="noConversion"/>
  </si>
  <si>
    <t>1月</t>
    <phoneticPr fontId="14" type="noConversion"/>
  </si>
  <si>
    <t>3月</t>
    <phoneticPr fontId="14" type="noConversion"/>
  </si>
  <si>
    <t>2月</t>
    <phoneticPr fontId="14" type="noConversion"/>
  </si>
  <si>
    <t>U-01</t>
  </si>
  <si>
    <t>T-01</t>
  </si>
  <si>
    <t>P-05</t>
  </si>
  <si>
    <t>P-04</t>
  </si>
  <si>
    <t>P-03</t>
  </si>
  <si>
    <t>P-02</t>
  </si>
  <si>
    <t>P-01</t>
  </si>
  <si>
    <t>销售额（元）</t>
    <phoneticPr fontId="14" type="noConversion"/>
  </si>
  <si>
    <t>5月</t>
    <phoneticPr fontId="14" type="noConversion"/>
  </si>
  <si>
    <t>6月</t>
    <phoneticPr fontId="14" type="noConversion"/>
  </si>
  <si>
    <t>4月</t>
    <phoneticPr fontId="14" type="noConversion"/>
  </si>
  <si>
    <t>Contoso 公司销售订单明细表</t>
    <phoneticPr fontId="5" type="noConversion"/>
  </si>
  <si>
    <t>订单编号</t>
  </si>
  <si>
    <t>书店名称</t>
  </si>
  <si>
    <t>图书名称</t>
  </si>
  <si>
    <t>单价</t>
    <phoneticPr fontId="5" type="noConversion"/>
  </si>
  <si>
    <t>销量（本）</t>
  </si>
  <si>
    <t>发货地址</t>
    <phoneticPr fontId="5" type="noConversion"/>
  </si>
  <si>
    <t>所属区域</t>
    <phoneticPr fontId="5" type="noConversion"/>
  </si>
  <si>
    <t>BTW-08001</t>
    <phoneticPr fontId="5" type="noConversion"/>
  </si>
  <si>
    <t>鼎盛书店</t>
  </si>
  <si>
    <t>《计算机基础及MS Office应用》</t>
  </si>
  <si>
    <t>福建省厦门市思明区莲岳路118号中烟大厦1702室</t>
  </si>
  <si>
    <t>BTW-08002</t>
  </si>
  <si>
    <t>博达书店</t>
  </si>
  <si>
    <t>《嵌入式系统开发技术》</t>
  </si>
  <si>
    <t>广东省深圳市南山区蛇口港湾大道2号</t>
  </si>
  <si>
    <t>BTW-08003</t>
  </si>
  <si>
    <t>《操作系统原理》</t>
  </si>
  <si>
    <t>上海市闵行区浦星路699号</t>
  </si>
  <si>
    <t>BTW-08004</t>
  </si>
  <si>
    <t>《MySQL数据库程序设计》</t>
  </si>
  <si>
    <t>上海市浦东新区世纪大道100号上海环球金融中心56楼</t>
  </si>
  <si>
    <t>BTW-08005</t>
  </si>
  <si>
    <t>《MS Office高级应用》</t>
  </si>
  <si>
    <t>海南省海口市琼山区红城湖路22号</t>
  </si>
  <si>
    <t>BTW-08006</t>
  </si>
  <si>
    <t>《网络技术》</t>
  </si>
  <si>
    <t>云南省昆明市官渡区拓东路6号</t>
  </si>
  <si>
    <t>BTW-08600</t>
  </si>
  <si>
    <t>《数据库原理》</t>
  </si>
  <si>
    <t>北京市石河子市石河子信息办公室</t>
  </si>
  <si>
    <t>BTW-08601</t>
  </si>
  <si>
    <t>《VB语言程序设计》</t>
  </si>
  <si>
    <t>重庆市渝中区中山三路155号</t>
  </si>
  <si>
    <t>BTW-08007</t>
  </si>
  <si>
    <t>《数据库技术》</t>
  </si>
  <si>
    <t>广东省深圳市龙岗区坂田</t>
  </si>
  <si>
    <t>BTW-08008</t>
  </si>
  <si>
    <t>《软件测试技术》</t>
  </si>
  <si>
    <t>江西省南昌市西湖区洪城路289号</t>
  </si>
  <si>
    <t>BTW-08009</t>
  </si>
  <si>
    <t>《计算机组成与接口》</t>
  </si>
  <si>
    <t>北京市海淀区东北旺西路8号</t>
  </si>
  <si>
    <t>BTW-08010</t>
  </si>
  <si>
    <t>隆华书店</t>
  </si>
  <si>
    <t>《计算机基础及Photoshop应用》</t>
  </si>
  <si>
    <t>北京市西城区西绒线胡同51号中国会</t>
  </si>
  <si>
    <t>BTW-08011</t>
  </si>
  <si>
    <t>《C语言程序设计》</t>
  </si>
  <si>
    <t>贵州省贵阳市云岩区中山西路51号</t>
  </si>
  <si>
    <t>BTW-08012</t>
  </si>
  <si>
    <t>《信息安全技术》</t>
  </si>
  <si>
    <t>贵州省贵阳市中山西路51号</t>
  </si>
  <si>
    <t>BTW-08013</t>
  </si>
  <si>
    <t>辽宁省大连中山区长江路123号大连日航酒店4层清苑厅</t>
  </si>
  <si>
    <t>BTW-08014</t>
  </si>
  <si>
    <t>四川省成都市城市名人酒店</t>
  </si>
  <si>
    <t>BTW-08015</t>
  </si>
  <si>
    <t>《Java语言程序设计》</t>
  </si>
  <si>
    <t>山西省大同市南城墙永泰西门</t>
  </si>
  <si>
    <t>BTW-08016</t>
  </si>
  <si>
    <t>《Access数据库程序设计》</t>
  </si>
  <si>
    <t>浙江省杭州市西湖区北山路78号香格里拉饭店东楼1栋555房</t>
  </si>
  <si>
    <t>BTW-08017</t>
  </si>
  <si>
    <t>《软件工程》</t>
  </si>
  <si>
    <t>浙江省杭州市西湖区紫金港路21号</t>
  </si>
  <si>
    <t>BTW-08018</t>
  </si>
  <si>
    <t>北京市西城区阜成门外大街29号</t>
  </si>
  <si>
    <t>BTW-08019</t>
  </si>
  <si>
    <t>福建省厦门市软件园二期观日路44号9楼</t>
  </si>
  <si>
    <t>BTW-08020</t>
  </si>
  <si>
    <t>广东省广州市天河区黄埔大道666号</t>
  </si>
  <si>
    <t>BTW-08021</t>
  </si>
  <si>
    <t>广东省广州市天河区林和西路1号广州国际贸易中心42层</t>
  </si>
  <si>
    <t>BTW-08022</t>
  </si>
  <si>
    <t>江苏省南京市白下区汉中路89号</t>
  </si>
  <si>
    <t>BTW-08023</t>
  </si>
  <si>
    <t>天津市和平区南京路189号</t>
  </si>
  <si>
    <t>BTW-08024</t>
  </si>
  <si>
    <t>山东省青岛市颐中皇冠假日酒店三层多功能厅</t>
  </si>
  <si>
    <t>BTW-08025</t>
  </si>
  <si>
    <t>广东省东莞市新城市商务中心区会展北路</t>
  </si>
  <si>
    <t>BTW-08026</t>
  </si>
  <si>
    <t>BTW-08027</t>
  </si>
  <si>
    <t>BTW-08028</t>
  </si>
  <si>
    <t>北京市利星行广场微软大厦206体验中心</t>
  </si>
  <si>
    <t>BTW-08029</t>
  </si>
  <si>
    <t>上海市延安东路100号联谊大厦20楼</t>
  </si>
  <si>
    <t>BTW-08030</t>
  </si>
  <si>
    <t>上海市天平宾馆6层</t>
  </si>
  <si>
    <t>BTW-08031</t>
  </si>
  <si>
    <t>山东省济南市经四小纬二路</t>
  </si>
  <si>
    <t>BTW-08032</t>
  </si>
  <si>
    <t>吉林省长春市东南湖大路1281号</t>
  </si>
  <si>
    <t>BTW-08033</t>
  </si>
  <si>
    <t>河北省廊坊市经济技术开发区华祥路66号</t>
  </si>
  <si>
    <t>BTW-08034</t>
  </si>
  <si>
    <t>广东省珠海市香洲人民东路121号</t>
  </si>
  <si>
    <t>BTW-08035</t>
  </si>
  <si>
    <t>广东省广州市天河区林和西路167号</t>
  </si>
  <si>
    <t>BTW-08036</t>
  </si>
  <si>
    <t>天津市河西区友谊北路银丰花园</t>
  </si>
  <si>
    <t>BTW-08037</t>
  </si>
  <si>
    <t>陕西省西安市南大街30号中大国际大厦605室</t>
  </si>
  <si>
    <t>BTW-08038</t>
  </si>
  <si>
    <t>北京市海淀区知春路113银网中心A座</t>
  </si>
  <si>
    <t>BTW-08039</t>
  </si>
  <si>
    <t>湖北省武汉市经济技术开发区东风大道10号</t>
  </si>
  <si>
    <t>BTW-08040</t>
  </si>
  <si>
    <t>江苏省扬州市汶河北路42号蓝天大厦</t>
  </si>
  <si>
    <t>BTW-08041</t>
  </si>
  <si>
    <t>四川省成都市人民南路一段86号城市之心27楼A座</t>
  </si>
  <si>
    <t>BTW-08042</t>
  </si>
  <si>
    <t>四川省绵阳市绵山路64号</t>
  </si>
  <si>
    <t>BTW-08043</t>
  </si>
  <si>
    <t>江苏省南京市汉中路2号金陵饭店</t>
  </si>
  <si>
    <t>BTW-08044</t>
  </si>
  <si>
    <t>重庆市渝州路68号</t>
  </si>
  <si>
    <t>BTW-08045</t>
  </si>
  <si>
    <t>广东省惠州市巽寮喜来登酒店</t>
  </si>
  <si>
    <t>BTW-08046</t>
  </si>
  <si>
    <t>福建省厦门市湖里区湖里高新科技园361度大厦</t>
  </si>
  <si>
    <t>BTW-08047</t>
  </si>
  <si>
    <t>北京市东城区朝阳门北大街1号</t>
  </si>
  <si>
    <t>BTW-08048</t>
  </si>
  <si>
    <t>上海市静安区华山路250号，上海希尔顿酒店</t>
  </si>
  <si>
    <t>BTW-08049</t>
  </si>
  <si>
    <t>安徽省合肥市蜀山经济开发区创业大道3号创业大道3号</t>
  </si>
  <si>
    <t>BTW-08050</t>
  </si>
  <si>
    <t>北京市海淀区永嘉北路6号</t>
  </si>
  <si>
    <t>BTW-08051</t>
  </si>
  <si>
    <t>河北省保定市朝阳南大街2266号</t>
  </si>
  <si>
    <t>BTW-08052</t>
  </si>
  <si>
    <t>天津市武清开发区新源道北18号</t>
  </si>
  <si>
    <t>BTW-08053</t>
  </si>
  <si>
    <t>浙江省苏州市阊胥路483号创元科技园金阊软件园5号楼5101室</t>
  </si>
  <si>
    <t>BTW-08054</t>
  </si>
  <si>
    <t>江西省南昌市高新区京东大道698号</t>
  </si>
  <si>
    <t>BTW-08055</t>
  </si>
  <si>
    <t>广东省佛山市顺德区容桂高新技术开发区建业中路13号</t>
  </si>
  <si>
    <t>BTW-08056</t>
  </si>
  <si>
    <t>辽宁省沈阳市和平区青年大街390号</t>
  </si>
  <si>
    <t>BTW-08057</t>
  </si>
  <si>
    <t>福建省福州市湖东路中山大厦，兴业银行</t>
  </si>
  <si>
    <t>BTW-08058</t>
  </si>
  <si>
    <t>辽宁省大连市烟草专卖局（大连市五四路26号）</t>
    <phoneticPr fontId="5" type="noConversion"/>
  </si>
  <si>
    <t>BTW-08059</t>
  </si>
  <si>
    <t>浙江省滨江区南环路3758号</t>
  </si>
  <si>
    <t>BTW-08060</t>
  </si>
  <si>
    <t>北京市西城区宣武门西大街32号</t>
  </si>
  <si>
    <t>BTW-08061</t>
  </si>
  <si>
    <t>湖北省武汉市宝丰路6号香溢大酒店20楼</t>
  </si>
  <si>
    <t>BTW-08062</t>
  </si>
  <si>
    <t>河南省郑州金水区金水路115号</t>
  </si>
  <si>
    <t>BTW-08063</t>
  </si>
  <si>
    <t>重庆市北部新区高新园星光大道天王星A1座</t>
  </si>
  <si>
    <t>BTW-08064</t>
  </si>
  <si>
    <t>上海市浦东上丰路1111号</t>
  </si>
  <si>
    <t>BTW-08065</t>
  </si>
  <si>
    <t>北京市方恒假日酒店5号会议室</t>
  </si>
  <si>
    <t>BTW-08066</t>
  </si>
  <si>
    <t>浙江省嘉兴市南湖区亚中路1号</t>
  </si>
  <si>
    <t>BTW-08067</t>
  </si>
  <si>
    <t>上海市静安区海防路555号同乐坊11号楼3楼</t>
  </si>
  <si>
    <t>BTW-08068</t>
  </si>
  <si>
    <t>陕西省西安市曲江南路曲江文化大厦1903室</t>
  </si>
  <si>
    <t>BTW-08069</t>
  </si>
  <si>
    <t>广东省广州市珠江新城广东移动全球通大厦</t>
  </si>
  <si>
    <t>BTW-08070</t>
  </si>
  <si>
    <t>吉林省长春市青荫路435号</t>
  </si>
  <si>
    <t>BTW-08071</t>
  </si>
  <si>
    <t>广东省广州市机场路278号</t>
  </si>
  <si>
    <t>BTW-08072</t>
  </si>
  <si>
    <t>浙江省苏州市工业园区苏虹东路288号</t>
  </si>
  <si>
    <t>BTW-08073</t>
  </si>
  <si>
    <t>BTW-08074</t>
  </si>
  <si>
    <t>北京市国家会议中心</t>
  </si>
  <si>
    <t>BTW-08075</t>
  </si>
  <si>
    <t>北京市朝阳区光华路2号阳光100G座上海文广大夏7层</t>
  </si>
  <si>
    <t>BTW-08076</t>
  </si>
  <si>
    <t>北京市中关村微软MPR办公室</t>
  </si>
  <si>
    <t>BTW-08077</t>
  </si>
  <si>
    <t>上海市虹桥区喜来登太平洋大饭店四层地中海厅</t>
  </si>
  <si>
    <t>BTW-08078</t>
  </si>
  <si>
    <t>广东省深圳市嘉里建设广场2座12层体验中心</t>
  </si>
  <si>
    <t>BTW-08079</t>
  </si>
  <si>
    <t>上海市徐汇区虹桥路3号港汇中心二座10层10.072室</t>
  </si>
  <si>
    <t>BTW-08080</t>
  </si>
  <si>
    <t>广东省广州市越秀区白云路18号4楼405室</t>
  </si>
  <si>
    <t>BTW-08081</t>
  </si>
  <si>
    <t>浙江省杭州市大厦武林广场1号</t>
  </si>
  <si>
    <t>BTW-08082</t>
  </si>
  <si>
    <t>四川省成都市世纪城路936号</t>
  </si>
  <si>
    <t>BTW-08083</t>
  </si>
  <si>
    <t>山东省太仓市上海东路288号</t>
  </si>
  <si>
    <t>BTW-08084</t>
  </si>
  <si>
    <t>江苏省江阴市新桥镇陶新中路8号</t>
  </si>
  <si>
    <t>BTW-08085</t>
  </si>
  <si>
    <t>浙江省嘉兴市环城南路393号</t>
  </si>
  <si>
    <t>BTW-08086</t>
  </si>
  <si>
    <t>贵州省贵阳市云岩区安云路樱花巷20号</t>
  </si>
  <si>
    <t>BTW-08087</t>
  </si>
  <si>
    <t>浙江省苏州市干将西路1296号</t>
  </si>
  <si>
    <t>BTW-08088</t>
  </si>
  <si>
    <t>北京市香山饭店</t>
  </si>
  <si>
    <t>BTW-08089</t>
  </si>
  <si>
    <t>河南省郑州市金水区城东路289号</t>
  </si>
  <si>
    <t>BTW-08090</t>
  </si>
  <si>
    <t>山东省烟台市莱山区港城东大街299号</t>
  </si>
  <si>
    <t>BTW-08091</t>
  </si>
  <si>
    <t>云南省昆明市金鹰广场酒店</t>
  </si>
  <si>
    <t>BTW-08092</t>
  </si>
  <si>
    <t>上海市长宁区福泉北路33号</t>
  </si>
  <si>
    <t>BTW-08093</t>
  </si>
  <si>
    <t>上海市国际贵都大饭店</t>
  </si>
  <si>
    <t>BTW-08094</t>
  </si>
  <si>
    <t>山东省青岛市宁夏路288号青岛软件园3号楼501 微软青岛办事处</t>
  </si>
  <si>
    <t>BTW-08095</t>
  </si>
  <si>
    <t>甘肃省兰州市锦江阳光酒店东海厅</t>
  </si>
  <si>
    <t>BTW-08096</t>
  </si>
  <si>
    <t>浙江省银川市兴庆区北京东路477号柏悦酒店6楼中华厅</t>
  </si>
  <si>
    <t>BTW-08097</t>
  </si>
  <si>
    <t>北京市东城区和平里中街12号</t>
  </si>
  <si>
    <t>BTW-08098</t>
  </si>
  <si>
    <t>河南省郑州市金水东路与民生路</t>
  </si>
  <si>
    <t>BTW-08099</t>
  </si>
  <si>
    <t>上海市徐汇区港汇中心二座微软公司9楼</t>
  </si>
  <si>
    <t>BTW-08100</t>
  </si>
  <si>
    <t>BTW-08101</t>
  </si>
  <si>
    <t>BTW-08102</t>
  </si>
  <si>
    <t>BTW-08103</t>
  </si>
  <si>
    <t>BTW-08104</t>
  </si>
  <si>
    <t>BTW-08105</t>
  </si>
  <si>
    <t>BTW-08106</t>
  </si>
  <si>
    <t>BTW-08107</t>
  </si>
  <si>
    <t>BTW-08108</t>
  </si>
  <si>
    <t>BTW-08109</t>
  </si>
  <si>
    <t>BTW-08110</t>
  </si>
  <si>
    <t>BTW-08111</t>
  </si>
  <si>
    <t>BTW-08112</t>
  </si>
  <si>
    <t>BTW-08113</t>
  </si>
  <si>
    <t>BTW-08114</t>
  </si>
  <si>
    <t>BTW-08115</t>
  </si>
  <si>
    <t>BTW-08116</t>
  </si>
  <si>
    <t>BTW-08117</t>
  </si>
  <si>
    <t>BTW-08118</t>
  </si>
  <si>
    <t>BTW-08119</t>
  </si>
  <si>
    <t>BTW-08120</t>
  </si>
  <si>
    <t>BTW-08121</t>
  </si>
  <si>
    <t>BTW-08122</t>
  </si>
  <si>
    <t>BTW-08123</t>
  </si>
  <si>
    <t>BTW-08124</t>
  </si>
  <si>
    <t>BTW-08125</t>
  </si>
  <si>
    <t>BTW-08126</t>
  </si>
  <si>
    <t>BTW-08127</t>
  </si>
  <si>
    <t>BTW-08128</t>
  </si>
  <si>
    <t>BTW-08129</t>
  </si>
  <si>
    <t>BTW-08130</t>
  </si>
  <si>
    <t>BTW-08131</t>
  </si>
  <si>
    <t>BTW-08132</t>
  </si>
  <si>
    <t>BTW-08133</t>
  </si>
  <si>
    <t>BTW-08134</t>
  </si>
  <si>
    <t>BTW-08135</t>
  </si>
  <si>
    <t>BTW-08136</t>
  </si>
  <si>
    <t>BTW-08137</t>
  </si>
  <si>
    <t>BTW-08138</t>
  </si>
  <si>
    <t>BTW-08139</t>
  </si>
  <si>
    <t>BTW-08140</t>
  </si>
  <si>
    <t>BTW-08141</t>
  </si>
  <si>
    <t>BTW-08142</t>
  </si>
  <si>
    <t>BTW-08143</t>
  </si>
  <si>
    <t>BTW-08144</t>
  </si>
  <si>
    <t>BTW-08145</t>
  </si>
  <si>
    <t>BTW-08146</t>
  </si>
  <si>
    <t>BTW-08147</t>
  </si>
  <si>
    <t>BTW-08148</t>
  </si>
  <si>
    <t>BTW-08149</t>
  </si>
  <si>
    <t>BTW-08150</t>
  </si>
  <si>
    <t>BTW-08151</t>
  </si>
  <si>
    <t>BTW-08152</t>
  </si>
  <si>
    <t>BTW-08153</t>
  </si>
  <si>
    <t>BTW-08154</t>
  </si>
  <si>
    <t>BTW-08155</t>
  </si>
  <si>
    <t>BTW-08156</t>
  </si>
  <si>
    <t>BTW-08157</t>
  </si>
  <si>
    <t>BTW-08158</t>
  </si>
  <si>
    <t>BTW-08159</t>
  </si>
  <si>
    <t>BTW-08160</t>
  </si>
  <si>
    <t>BTW-08161</t>
  </si>
  <si>
    <t>BTW-08162</t>
  </si>
  <si>
    <t>BTW-08163</t>
  </si>
  <si>
    <t>BTW-08164</t>
  </si>
  <si>
    <t>BTW-08165</t>
  </si>
  <si>
    <t>BTW-08166</t>
  </si>
  <si>
    <t>BTW-08167</t>
  </si>
  <si>
    <t>BTW-08168</t>
  </si>
  <si>
    <t>BTW-08169</t>
  </si>
  <si>
    <t>BTW-08170</t>
  </si>
  <si>
    <t>BTW-08171</t>
  </si>
  <si>
    <t>BTW-08172</t>
  </si>
  <si>
    <t>BTW-08173</t>
  </si>
  <si>
    <t>BTW-08174</t>
  </si>
  <si>
    <t>BTW-08175</t>
  </si>
  <si>
    <t>BTW-08176</t>
  </si>
  <si>
    <t>BTW-08177</t>
  </si>
  <si>
    <t>BTW-08178</t>
  </si>
  <si>
    <t>BTW-08179</t>
  </si>
  <si>
    <t>BTW-08180</t>
  </si>
  <si>
    <t>BTW-08181</t>
  </si>
  <si>
    <t>BTW-08182</t>
  </si>
  <si>
    <t>BTW-08183</t>
  </si>
  <si>
    <t>BTW-08184</t>
  </si>
  <si>
    <t>BTW-08185</t>
  </si>
  <si>
    <t>BTW-08186</t>
  </si>
  <si>
    <t>BTW-08187</t>
  </si>
  <si>
    <t>BTW-08188</t>
  </si>
  <si>
    <t>BTW-08189</t>
  </si>
  <si>
    <t>BTW-08190</t>
  </si>
  <si>
    <t>BTW-08191</t>
  </si>
  <si>
    <t>BTW-08192</t>
  </si>
  <si>
    <t>BTW-08193</t>
  </si>
  <si>
    <t>BTW-08194</t>
  </si>
  <si>
    <t>BTW-08195</t>
  </si>
  <si>
    <t>BTW-08196</t>
  </si>
  <si>
    <t>BTW-08197</t>
  </si>
  <si>
    <t>BTW-08198</t>
  </si>
  <si>
    <t>BTW-08199</t>
  </si>
  <si>
    <t>BTW-08200</t>
  </si>
  <si>
    <t>BTW-08201</t>
  </si>
  <si>
    <t>BTW-08202</t>
  </si>
  <si>
    <t>BTW-08203</t>
  </si>
  <si>
    <t>BTW-08204</t>
  </si>
  <si>
    <t>BTW-08205</t>
  </si>
  <si>
    <t>BTW-08206</t>
  </si>
  <si>
    <t>BTW-08207</t>
  </si>
  <si>
    <t>BTW-08208</t>
  </si>
  <si>
    <t>BTW-08209</t>
  </si>
  <si>
    <t>BTW-08210</t>
  </si>
  <si>
    <t>BTW-08211</t>
  </si>
  <si>
    <t>BTW-08212</t>
  </si>
  <si>
    <t>BTW-08213</t>
  </si>
  <si>
    <t>BTW-08214</t>
  </si>
  <si>
    <t>BTW-08215</t>
  </si>
  <si>
    <t>BTW-08216</t>
  </si>
  <si>
    <t>BTW-08217</t>
  </si>
  <si>
    <t>BTW-08218</t>
  </si>
  <si>
    <t>BTW-08219</t>
  </si>
  <si>
    <t>BTW-08220</t>
  </si>
  <si>
    <t>BTW-08221</t>
  </si>
  <si>
    <t>BTW-08222</t>
  </si>
  <si>
    <t>BTW-08223</t>
  </si>
  <si>
    <t>BTW-08224</t>
  </si>
  <si>
    <t>BTW-08225</t>
  </si>
  <si>
    <t>BTW-08226</t>
  </si>
  <si>
    <t>BTW-08227</t>
  </si>
  <si>
    <t>BTW-08228</t>
  </si>
  <si>
    <t>BTW-08229</t>
  </si>
  <si>
    <t>BTW-08230</t>
  </si>
  <si>
    <t>BTW-08231</t>
  </si>
  <si>
    <t>BTW-08232</t>
  </si>
  <si>
    <t>BTW-08233</t>
  </si>
  <si>
    <t>BTW-08234</t>
  </si>
  <si>
    <t>BTW-08235</t>
  </si>
  <si>
    <t>BTW-08236</t>
  </si>
  <si>
    <t>BTW-08237</t>
  </si>
  <si>
    <t>BTW-08238</t>
  </si>
  <si>
    <t>BTW-08239</t>
  </si>
  <si>
    <t>BTW-08240</t>
  </si>
  <si>
    <t>BTW-08241</t>
  </si>
  <si>
    <t>BTW-08242</t>
  </si>
  <si>
    <t>BTW-08243</t>
  </si>
  <si>
    <t>BTW-08244</t>
  </si>
  <si>
    <t>BTW-08245</t>
  </si>
  <si>
    <t>BTW-08246</t>
  </si>
  <si>
    <t>BTW-08334</t>
  </si>
  <si>
    <t>BTW-08247</t>
  </si>
  <si>
    <t>BTW-08248</t>
  </si>
  <si>
    <t>BTW-08249</t>
  </si>
  <si>
    <t>BTW-08250</t>
  </si>
  <si>
    <t>BTW-08251</t>
  </si>
  <si>
    <t>BTW-08252</t>
  </si>
  <si>
    <t>BTW-08253</t>
  </si>
  <si>
    <t>BTW-08254</t>
  </si>
  <si>
    <t>BTW-08255</t>
  </si>
  <si>
    <t>BTW-08256</t>
  </si>
  <si>
    <t>BTW-08257</t>
  </si>
  <si>
    <t>BTW-08258</t>
  </si>
  <si>
    <t>BTW-08259</t>
  </si>
  <si>
    <t>BTW-08260</t>
  </si>
  <si>
    <t>BTW-08261</t>
  </si>
  <si>
    <t>BTW-08262</t>
  </si>
  <si>
    <t>BTW-08263</t>
  </si>
  <si>
    <t>BTW-08264</t>
  </si>
  <si>
    <t>BTW-08265</t>
  </si>
  <si>
    <t>BTW-08266</t>
  </si>
  <si>
    <t>BTW-08267</t>
  </si>
  <si>
    <t>BTW-08268</t>
  </si>
  <si>
    <t>BTW-08269</t>
  </si>
  <si>
    <t>BTW-08270</t>
  </si>
  <si>
    <t>BTW-08271</t>
  </si>
  <si>
    <t>BTW-08272</t>
  </si>
  <si>
    <t>BTW-08273</t>
  </si>
  <si>
    <t>BTW-08274</t>
  </si>
  <si>
    <t>BTW-08275</t>
  </si>
  <si>
    <t>BTW-08276</t>
  </si>
  <si>
    <t>BTW-08277</t>
  </si>
  <si>
    <t>BTW-08278</t>
  </si>
  <si>
    <t>BTW-08279</t>
  </si>
  <si>
    <t>BTW-08280</t>
  </si>
  <si>
    <t>BTW-08281</t>
  </si>
  <si>
    <t>BTW-08282</t>
  </si>
  <si>
    <t>BTW-08283</t>
  </si>
  <si>
    <t>BTW-08284</t>
  </si>
  <si>
    <t>BTW-08285</t>
  </si>
  <si>
    <t>BTW-08286</t>
  </si>
  <si>
    <t>BTW-08287</t>
  </si>
  <si>
    <t>BTW-08288</t>
  </si>
  <si>
    <t>BTW-08289</t>
  </si>
  <si>
    <t>BTW-08290</t>
  </si>
  <si>
    <t>BTW-08291</t>
  </si>
  <si>
    <t>BTW-08292</t>
  </si>
  <si>
    <t>BTW-08293</t>
  </si>
  <si>
    <t>BTW-08294</t>
  </si>
  <si>
    <t>BTW-08295</t>
  </si>
  <si>
    <t>BTW-08296</t>
  </si>
  <si>
    <t>BTW-08297</t>
  </si>
  <si>
    <t>BTW-08298</t>
  </si>
  <si>
    <t>BTW-08299</t>
  </si>
  <si>
    <t>BTW-08300</t>
  </si>
  <si>
    <t>BTW-08301</t>
  </si>
  <si>
    <t>BTW-08302</t>
  </si>
  <si>
    <t>BTW-08303</t>
  </si>
  <si>
    <t>BTW-08304</t>
  </si>
  <si>
    <t>BTW-08305</t>
  </si>
  <si>
    <t>BTW-08306</t>
  </si>
  <si>
    <t>BTW-08307</t>
  </si>
  <si>
    <t>BTW-08308</t>
  </si>
  <si>
    <t>BTW-08309</t>
  </si>
  <si>
    <t>BTW-08310</t>
  </si>
  <si>
    <t>BTW-08311</t>
  </si>
  <si>
    <t>BTW-08312</t>
  </si>
  <si>
    <t>BTW-08313</t>
  </si>
  <si>
    <t>BTW-08314</t>
  </si>
  <si>
    <t>BTW-08315</t>
  </si>
  <si>
    <t>BTW-08316</t>
  </si>
  <si>
    <t>BTW-08317</t>
  </si>
  <si>
    <t>BTW-08318</t>
  </si>
  <si>
    <t>BTW-08319</t>
  </si>
  <si>
    <t>BTW-08320</t>
  </si>
  <si>
    <t>BTW-08321</t>
  </si>
  <si>
    <t>BTW-08322</t>
  </si>
  <si>
    <t>BTW-08323</t>
  </si>
  <si>
    <t>BTW-08324</t>
  </si>
  <si>
    <t>BTW-08325</t>
  </si>
  <si>
    <t>BTW-08326</t>
  </si>
  <si>
    <t>BTW-08327</t>
  </si>
  <si>
    <t>BTW-08328</t>
  </si>
  <si>
    <t>BTW-08329</t>
  </si>
  <si>
    <t>BTW-08330</t>
  </si>
  <si>
    <t>BTW-08331</t>
  </si>
  <si>
    <t>BTW-08332</t>
  </si>
  <si>
    <t>BTW-08333</t>
  </si>
  <si>
    <t>BTW-08335</t>
  </si>
  <si>
    <t>BTW-08336</t>
  </si>
  <si>
    <t>BTW-08337</t>
  </si>
  <si>
    <t>BTW-08338</t>
  </si>
  <si>
    <t>BTW-08339</t>
  </si>
  <si>
    <t>BTW-08340</t>
  </si>
  <si>
    <t>BTW-08341</t>
  </si>
  <si>
    <t>BTW-08342</t>
  </si>
  <si>
    <t>BTW-08343</t>
  </si>
  <si>
    <t>BTW-08344</t>
  </si>
  <si>
    <t>BTW-08345</t>
  </si>
  <si>
    <t>BTW-08346</t>
  </si>
  <si>
    <t>BTW-08347</t>
  </si>
  <si>
    <t>BTW-08348</t>
  </si>
  <si>
    <t>BTW-08349</t>
  </si>
  <si>
    <t>BTW-08350</t>
  </si>
  <si>
    <t>BTW-08351</t>
  </si>
  <si>
    <t>BTW-08352</t>
  </si>
  <si>
    <t>BTW-08353</t>
  </si>
  <si>
    <t>BTW-08354</t>
  </si>
  <si>
    <t>BTW-08355</t>
  </si>
  <si>
    <t>BTW-08356</t>
  </si>
  <si>
    <t>BTW-08357</t>
  </si>
  <si>
    <t>BTW-08358</t>
  </si>
  <si>
    <t>BTW-08359</t>
  </si>
  <si>
    <t>BTW-08360</t>
  </si>
  <si>
    <t>BTW-08361</t>
  </si>
  <si>
    <t>BTW-08362</t>
  </si>
  <si>
    <t>BTW-08363</t>
  </si>
  <si>
    <t>BTW-08364</t>
  </si>
  <si>
    <t>BTW-08365</t>
  </si>
  <si>
    <t>BTW-08366</t>
  </si>
  <si>
    <t>BTW-08367</t>
  </si>
  <si>
    <t>BTW-08368</t>
  </si>
  <si>
    <t>BTW-08369</t>
  </si>
  <si>
    <t>BTW-08370</t>
  </si>
  <si>
    <t>BTW-08371</t>
  </si>
  <si>
    <t>BTW-08372</t>
  </si>
  <si>
    <t>BTW-08373</t>
  </si>
  <si>
    <t>BTW-08374</t>
  </si>
  <si>
    <t>BTW-08375</t>
  </si>
  <si>
    <t>BTW-08376</t>
  </si>
  <si>
    <t>BTW-08377</t>
  </si>
  <si>
    <t>BTW-08378</t>
  </si>
  <si>
    <t>BTW-08379</t>
  </si>
  <si>
    <t>BTW-08380</t>
  </si>
  <si>
    <t>BTW-08381</t>
  </si>
  <si>
    <t>BTW-08382</t>
  </si>
  <si>
    <t>BTW-08383</t>
  </si>
  <si>
    <t>BTW-08384</t>
  </si>
  <si>
    <t>BTW-08385</t>
  </si>
  <si>
    <t>BTW-08386</t>
  </si>
  <si>
    <t>BTW-08387</t>
  </si>
  <si>
    <t>BTW-08388</t>
  </si>
  <si>
    <t>BTW-08389</t>
  </si>
  <si>
    <t>BTW-08390</t>
  </si>
  <si>
    <t>BTW-08391</t>
  </si>
  <si>
    <t>BTW-08392</t>
  </si>
  <si>
    <t>BTW-08393</t>
  </si>
  <si>
    <t>BTW-08394</t>
  </si>
  <si>
    <t>BTW-08395</t>
  </si>
  <si>
    <t>BTW-08396</t>
  </si>
  <si>
    <t>BTW-08397</t>
  </si>
  <si>
    <t>BTW-08398</t>
  </si>
  <si>
    <t>BTW-08399</t>
  </si>
  <si>
    <t>BTW-08400</t>
  </si>
  <si>
    <t>BTW-08401</t>
  </si>
  <si>
    <t>BTW-08402</t>
  </si>
  <si>
    <t>BTW-08403</t>
  </si>
  <si>
    <t>BTW-08404</t>
  </si>
  <si>
    <t>BTW-08405</t>
  </si>
  <si>
    <t>BTW-08406</t>
  </si>
  <si>
    <t>BTW-08407</t>
  </si>
  <si>
    <t>BTW-08408</t>
  </si>
  <si>
    <t>BTW-08409</t>
  </si>
  <si>
    <t>BTW-08410</t>
  </si>
  <si>
    <t>BTW-08411</t>
  </si>
  <si>
    <t>BTW-08412</t>
  </si>
  <si>
    <t>BTW-08413</t>
  </si>
  <si>
    <t>BTW-08414</t>
  </si>
  <si>
    <t>BTW-08415</t>
  </si>
  <si>
    <t>BTW-08416</t>
  </si>
  <si>
    <t>BTW-08417</t>
  </si>
  <si>
    <t>BTW-08418</t>
  </si>
  <si>
    <t>BTW-08419</t>
  </si>
  <si>
    <t>BTW-08420</t>
  </si>
  <si>
    <t>BTW-08421</t>
  </si>
  <si>
    <t>BTW-08422</t>
  </si>
  <si>
    <t>BTW-08423</t>
  </si>
  <si>
    <t>BTW-08424</t>
  </si>
  <si>
    <t>BTW-08425</t>
  </si>
  <si>
    <t>BTW-08426</t>
  </si>
  <si>
    <t>BTW-08427</t>
  </si>
  <si>
    <t>BTW-08428</t>
  </si>
  <si>
    <t>BTW-08429</t>
  </si>
  <si>
    <t>BTW-08430</t>
  </si>
  <si>
    <t>BTW-08431</t>
  </si>
  <si>
    <t>BTW-08432</t>
  </si>
  <si>
    <t>BTW-08433</t>
  </si>
  <si>
    <t>BTW-08434</t>
  </si>
  <si>
    <t>BTW-08435</t>
  </si>
  <si>
    <t>BTW-08436</t>
  </si>
  <si>
    <t>BTW-08437</t>
  </si>
  <si>
    <t>BTW-08438</t>
  </si>
  <si>
    <t>BTW-08439</t>
  </si>
  <si>
    <t>BTW-08440</t>
  </si>
  <si>
    <t>BTW-08441</t>
  </si>
  <si>
    <t>BTW-08442</t>
  </si>
  <si>
    <t>BTW-08443</t>
  </si>
  <si>
    <t>BTW-08444</t>
  </si>
  <si>
    <t>BTW-08445</t>
  </si>
  <si>
    <t>BTW-08446</t>
  </si>
  <si>
    <t>BTW-08447</t>
  </si>
  <si>
    <t>BTW-08448</t>
  </si>
  <si>
    <t>BTW-08449</t>
  </si>
  <si>
    <t>BTW-08450</t>
  </si>
  <si>
    <t>BTW-08451</t>
  </si>
  <si>
    <t>BTW-08452</t>
  </si>
  <si>
    <t>BTW-08453</t>
  </si>
  <si>
    <t>BTW-08454</t>
  </si>
  <si>
    <t>BTW-08455</t>
  </si>
  <si>
    <t>BTW-08456</t>
  </si>
  <si>
    <t>BTW-08457</t>
  </si>
  <si>
    <t>BTW-08458</t>
  </si>
  <si>
    <t>BTW-08459</t>
  </si>
  <si>
    <t>BTW-08460</t>
  </si>
  <si>
    <t>BTW-08608</t>
  </si>
  <si>
    <t>BTW-08461</t>
  </si>
  <si>
    <t>BTW-08462</t>
  </si>
  <si>
    <t>BTW-08463</t>
  </si>
  <si>
    <t>BTW-08464</t>
  </si>
  <si>
    <t>BTW-08465</t>
  </si>
  <si>
    <t>BTW-08466</t>
  </si>
  <si>
    <t>BTW-08467</t>
  </si>
  <si>
    <t>BTW-08468</t>
  </si>
  <si>
    <t>BTW-08469</t>
  </si>
  <si>
    <t>BTW-08470</t>
  </si>
  <si>
    <t>BTW-08471</t>
  </si>
  <si>
    <t>BTW-08472</t>
  </si>
  <si>
    <t>BTW-08473</t>
  </si>
  <si>
    <t>BTW-08474</t>
  </si>
  <si>
    <t>BTW-08475</t>
  </si>
  <si>
    <t>BTW-08476</t>
  </si>
  <si>
    <t>BTW-08477</t>
  </si>
  <si>
    <t>BTW-08478</t>
  </si>
  <si>
    <t>BTW-08479</t>
  </si>
  <si>
    <t>BTW-08480</t>
  </si>
  <si>
    <t>BTW-08481</t>
  </si>
  <si>
    <t>BTW-08482</t>
  </si>
  <si>
    <t>BTW-08483</t>
  </si>
  <si>
    <t>BTW-08484</t>
  </si>
  <si>
    <t>BTW-08485</t>
  </si>
  <si>
    <t>BTW-08486</t>
  </si>
  <si>
    <t>BTW-08487</t>
  </si>
  <si>
    <t>BTW-08488</t>
  </si>
  <si>
    <t>BTW-08489</t>
  </si>
  <si>
    <t>BTW-08490</t>
  </si>
  <si>
    <t>BTW-08491</t>
  </si>
  <si>
    <t>BTW-08492</t>
  </si>
  <si>
    <t>BTW-08493</t>
  </si>
  <si>
    <t>BTW-08494</t>
  </si>
  <si>
    <t>BTW-08495</t>
  </si>
  <si>
    <t>BTW-08496</t>
  </si>
  <si>
    <t>BTW-08497</t>
  </si>
  <si>
    <t>BTW-08498</t>
  </si>
  <si>
    <t>BTW-08499</t>
  </si>
  <si>
    <t>BTW-08500</t>
  </si>
  <si>
    <t>BTW-08501</t>
  </si>
  <si>
    <t>BTW-08502</t>
  </si>
  <si>
    <t>BTW-08503</t>
  </si>
  <si>
    <t>BTW-08504</t>
  </si>
  <si>
    <t>BTW-08505</t>
  </si>
  <si>
    <t>BTW-08506</t>
  </si>
  <si>
    <t>BTW-08507</t>
  </si>
  <si>
    <t>BTW-08508</t>
  </si>
  <si>
    <t>BTW-08509</t>
  </si>
  <si>
    <t>BTW-08510</t>
  </si>
  <si>
    <t>BTW-08511</t>
  </si>
  <si>
    <t>BTW-08512</t>
  </si>
  <si>
    <t>BTW-08513</t>
  </si>
  <si>
    <t>BTW-08514</t>
  </si>
  <si>
    <t>BTW-08515</t>
  </si>
  <si>
    <t>BTW-08516</t>
  </si>
  <si>
    <t>BTW-08517</t>
  </si>
  <si>
    <t>BTW-08518</t>
  </si>
  <si>
    <t>BTW-08519</t>
  </si>
  <si>
    <t>BTW-08520</t>
  </si>
  <si>
    <t>BTW-08521</t>
  </si>
  <si>
    <t>BTW-08522</t>
  </si>
  <si>
    <t>BTW-08523</t>
  </si>
  <si>
    <t>BTW-08524</t>
  </si>
  <si>
    <t>BTW-08525</t>
  </si>
  <si>
    <t>BTW-08526</t>
  </si>
  <si>
    <t>BTW-08527</t>
  </si>
  <si>
    <t>BTW-08528</t>
  </si>
  <si>
    <t>BTW-08529</t>
  </si>
  <si>
    <t>BTW-08530</t>
  </si>
  <si>
    <t>BTW-08531</t>
  </si>
  <si>
    <t>BTW-08532</t>
  </si>
  <si>
    <t>BTW-08533</t>
  </si>
  <si>
    <t>BTW-08534</t>
  </si>
  <si>
    <t>BTW-08535</t>
  </si>
  <si>
    <t>BTW-08536</t>
  </si>
  <si>
    <t>BTW-08537</t>
  </si>
  <si>
    <t>BTW-08538</t>
  </si>
  <si>
    <t>BTW-08539</t>
  </si>
  <si>
    <t>BTW-08540</t>
  </si>
  <si>
    <t>BTW-08541</t>
  </si>
  <si>
    <t>BTW-08542</t>
  </si>
  <si>
    <t>BTW-08543</t>
  </si>
  <si>
    <t>BTW-08544</t>
  </si>
  <si>
    <t>BTW-08545</t>
  </si>
  <si>
    <t>BTW-08546</t>
  </si>
  <si>
    <t>BTW-08547</t>
  </si>
  <si>
    <t>BTW-08548</t>
  </si>
  <si>
    <t>BTW-08549</t>
  </si>
  <si>
    <t>BTW-08550</t>
  </si>
  <si>
    <t>BTW-08551</t>
  </si>
  <si>
    <t>BTW-08552</t>
  </si>
  <si>
    <t>BTW-08553</t>
  </si>
  <si>
    <t>BTW-08554</t>
  </si>
  <si>
    <t>BTW-08555</t>
  </si>
  <si>
    <t>BTW-08556</t>
  </si>
  <si>
    <t>BTW-08557</t>
  </si>
  <si>
    <t>BTW-08558</t>
  </si>
  <si>
    <t>BTW-08559</t>
  </si>
  <si>
    <t>BTW-08560</t>
  </si>
  <si>
    <t>BTW-08561</t>
  </si>
  <si>
    <t>BTW-08562</t>
  </si>
  <si>
    <t>BTW-08563</t>
  </si>
  <si>
    <t>BTW-08564</t>
  </si>
  <si>
    <t>BTW-08565</t>
  </si>
  <si>
    <t>BTW-08566</t>
  </si>
  <si>
    <t>BTW-08567</t>
  </si>
  <si>
    <t>BTW-08568</t>
  </si>
  <si>
    <t>BTW-08569</t>
  </si>
  <si>
    <t>BTW-08570</t>
  </si>
  <si>
    <t>BTW-08571</t>
  </si>
  <si>
    <t>BTW-08572</t>
  </si>
  <si>
    <t>BTW-08573</t>
  </si>
  <si>
    <t>BTW-08574</t>
  </si>
  <si>
    <t>BTW-08575</t>
  </si>
  <si>
    <t>BTW-08576</t>
  </si>
  <si>
    <t>BTW-08577</t>
  </si>
  <si>
    <t>BTW-08578</t>
  </si>
  <si>
    <t>BTW-08579</t>
  </si>
  <si>
    <t>隆华书店</t>
    <phoneticPr fontId="5" type="noConversion"/>
  </si>
  <si>
    <t>BTW-08580</t>
  </si>
  <si>
    <t>BTW-08581</t>
  </si>
  <si>
    <t>BTW-08582</t>
  </si>
  <si>
    <t>BTW-08583</t>
  </si>
  <si>
    <t>BTW-08584</t>
  </si>
  <si>
    <t>BTW-08585</t>
  </si>
  <si>
    <t>BTW-08586</t>
  </si>
  <si>
    <t>BTW-08587</t>
  </si>
  <si>
    <t>BTW-08588</t>
  </si>
  <si>
    <t>BTW-08589</t>
  </si>
  <si>
    <t>BTW-08590</t>
  </si>
  <si>
    <t>BTW-08591</t>
  </si>
  <si>
    <t>BTW-08592</t>
  </si>
  <si>
    <t>BTW-08593</t>
  </si>
  <si>
    <t>BTW-08594</t>
  </si>
  <si>
    <t>BTW-08595</t>
  </si>
  <si>
    <t>BTW-08596</t>
  </si>
  <si>
    <t>BTW-08597</t>
  </si>
  <si>
    <t>BTW-08598</t>
  </si>
  <si>
    <t>BTW-08599</t>
  </si>
  <si>
    <t>BTW-08602</t>
  </si>
  <si>
    <t>BTW-08603</t>
  </si>
  <si>
    <t>BTW-08604</t>
  </si>
  <si>
    <t>BTW-08605</t>
  </si>
  <si>
    <t>BTW-08606</t>
  </si>
  <si>
    <t>BTW-08607</t>
  </si>
  <si>
    <t>BTW-08609</t>
  </si>
  <si>
    <t>BTW-08610</t>
  </si>
  <si>
    <t>BTW-08611</t>
  </si>
  <si>
    <t>BTW-08612</t>
  </si>
  <si>
    <t>BTW-08613</t>
  </si>
  <si>
    <t>BTW-08614</t>
  </si>
  <si>
    <t>BTW-08615</t>
  </si>
  <si>
    <t>BTW-08616</t>
  </si>
  <si>
    <t>BTW-08617</t>
  </si>
  <si>
    <t>BTW-08618</t>
  </si>
  <si>
    <t>BTW-08619</t>
  </si>
  <si>
    <t>BTW-08620</t>
  </si>
  <si>
    <t>BTW-08621</t>
  </si>
  <si>
    <t>BTW-08622</t>
  </si>
  <si>
    <t>BTW-08623</t>
  </si>
  <si>
    <t>BTW-08624</t>
  </si>
  <si>
    <t>BTW-08625</t>
  </si>
  <si>
    <t>BTW-08626</t>
  </si>
  <si>
    <t>BTW-08627</t>
  </si>
  <si>
    <t>BTW-08628</t>
  </si>
  <si>
    <t>BTW-08629</t>
  </si>
  <si>
    <t>BTW-08630</t>
  </si>
  <si>
    <t>BTW-08631</t>
  </si>
  <si>
    <t>BTW-08632</t>
  </si>
  <si>
    <t>BTW-08633</t>
  </si>
  <si>
    <t>BTW-08634</t>
  </si>
  <si>
    <t>图书定价参考表</t>
    <phoneticPr fontId="5" type="noConversion"/>
  </si>
  <si>
    <t>图书名称</t>
    <phoneticPr fontId="5" type="noConversion"/>
  </si>
  <si>
    <t>定价</t>
    <phoneticPr fontId="5" type="noConversion"/>
  </si>
  <si>
    <t>《MS Office高级应用》</t>
    <phoneticPr fontId="5" type="noConversion"/>
  </si>
  <si>
    <t>城市区域对照表</t>
    <phoneticPr fontId="5" type="noConversion"/>
  </si>
  <si>
    <t>省市</t>
    <phoneticPr fontId="5" type="noConversion"/>
  </si>
  <si>
    <t>销售区域</t>
    <phoneticPr fontId="5" type="noConversion"/>
  </si>
  <si>
    <t>南区</t>
    <phoneticPr fontId="5" type="noConversion"/>
  </si>
  <si>
    <t>东区</t>
    <phoneticPr fontId="5" type="noConversion"/>
  </si>
  <si>
    <t>西区</t>
    <phoneticPr fontId="5" type="noConversion"/>
  </si>
  <si>
    <t>北区</t>
    <phoneticPr fontId="5" type="noConversion"/>
  </si>
  <si>
    <t>计算机</t>
  </si>
  <si>
    <t>电视</t>
  </si>
  <si>
    <t>空调</t>
  </si>
  <si>
    <t>冰箱</t>
  </si>
  <si>
    <t>热水器</t>
  </si>
  <si>
    <t>洗衣机</t>
  </si>
  <si>
    <t>市场</t>
  </si>
  <si>
    <t>管理</t>
  </si>
  <si>
    <t>研发</t>
  </si>
  <si>
    <t>行政</t>
  </si>
  <si>
    <t>人事</t>
  </si>
  <si>
    <t>2012年</t>
  </si>
  <si>
    <t>2011年</t>
  </si>
  <si>
    <t>2013年</t>
  </si>
  <si>
    <t>2015年</t>
  </si>
  <si>
    <t>1999年</t>
  </si>
  <si>
    <t>2007年</t>
  </si>
  <si>
    <t>2014年</t>
  </si>
  <si>
    <t>2010年</t>
  </si>
  <si>
    <t>2001年</t>
  </si>
  <si>
    <t>2003年</t>
  </si>
  <si>
    <t>2008年</t>
  </si>
  <si>
    <t>2006年</t>
  </si>
  <si>
    <t>2002年</t>
  </si>
  <si>
    <t>1998年</t>
  </si>
  <si>
    <t>2004年</t>
  </si>
  <si>
    <t>1997年</t>
  </si>
  <si>
    <t>2000年</t>
  </si>
  <si>
    <t>2009年</t>
  </si>
  <si>
    <t>1996年</t>
  </si>
  <si>
    <t>2005年</t>
  </si>
  <si>
    <t>1995年</t>
  </si>
  <si>
    <t>1994年</t>
  </si>
  <si>
    <t>1986年</t>
  </si>
  <si>
    <t>1987年</t>
  </si>
  <si>
    <t>1988年</t>
  </si>
  <si>
    <t>1989年</t>
  </si>
  <si>
    <t>1990年</t>
  </si>
  <si>
    <t>1991年</t>
  </si>
  <si>
    <t>福建省厦门市思明区莲岳路118号中烟大厦1702室</t>
    <phoneticPr fontId="4" type="noConversion"/>
  </si>
  <si>
    <t>广东省深圳市南山区蛇口港湾大道2号</t>
    <phoneticPr fontId="4" type="noConversion"/>
  </si>
  <si>
    <t>运动型眼镜</t>
    <phoneticPr fontId="4" type="noConversion"/>
  </si>
  <si>
    <t xml:space="preserve">VINET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</si>
</sst>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7" formatCode="&quot;¥&quot;#,##0.00;&quot;¥&quot;\-#,##0.00"/>
    <numFmt numFmtId="44" formatCode="_ &quot;¥&quot;* #,##0.00_ ;_ &quot;¥&quot;* \-#,##0.00_ ;_ &quot;¥&quot;* &quot;-&quot;??_ ;_ @_ "/>
    <numFmt numFmtId="176" formatCode="0_ "/>
    <numFmt numFmtId="177" formatCode="#,##0.00_ "/>
    <numFmt numFmtId="178" formatCode="0.00_);[Red]\(0.00\)"/>
    <numFmt numFmtId="179" formatCode="000"/>
    <numFmt numFmtId="180" formatCode="&quot;$&quot;#,##0_);[Red]\(&quot;$&quot;#,##0\)"/>
    <numFmt numFmtId="181" formatCode="0000"/>
    <numFmt numFmtId="182" formatCode="yyyy&quot;年&quot;m&quot;月&quot;d&quot;日&quot;_ ;@"/>
    <numFmt numFmtId="183" formatCode="yy&quot;年&quot;m&quot;月&quot;d&quot;日&quot;;@"/>
    <numFmt numFmtId="184" formatCode="&quot;¥&quot;#,##0_);[Red]\(&quot;¥&quot;#,##0\)"/>
    <numFmt numFmtId="185" formatCode="0.0000_ "/>
    <numFmt numFmtId="186" formatCode="#,##0_ "/>
    <numFmt numFmtId="187" formatCode="0%;;&quot;-&quot;"/>
    <numFmt numFmtId="188" formatCode="&quot;¥&quot;#,##0.00_);[Red]\(&quot;¥&quot;#,##0.00\)"/>
    <numFmt numFmtId="189" formatCode="0.000&quot;分&quot;"/>
    <numFmt numFmtId="190" formatCode="0.00_ "/>
    <numFmt numFmtId="191" formatCode="#,##0.00_);[Red]\(#,##0.00\)"/>
    <numFmt numFmtId="192" formatCode="[$-F800]dddd\,\ mmmm\ dd\,\ yyyy"/>
    <numFmt numFmtId="193" formatCode="_ [$¥-804]* #,##0.00_ ;_ [$¥-804]* \-#,##0.00_ ;_ [$¥-804]* &quot;-&quot;??_ ;_ @_ "/>
  </numFmts>
  <fonts count="57">
    <font>
      <sz val="11"/>
      <color theme="1"/>
      <name val="等线"/>
      <family val="2"/>
      <scheme val="minor"/>
    </font>
    <font>
      <sz val="11"/>
      <color theme="1"/>
      <name val="等线"/>
      <family val="2"/>
      <scheme val="minor"/>
    </font>
    <font>
      <sz val="11"/>
      <color theme="1"/>
      <name val="等线"/>
      <family val="2"/>
      <charset val="134"/>
      <scheme val="minor"/>
    </font>
    <font>
      <sz val="16"/>
      <color rgb="FFFF0000"/>
      <name val="黑体"/>
      <family val="3"/>
      <charset val="134"/>
    </font>
    <font>
      <sz val="9"/>
      <name val="等线"/>
      <family val="3"/>
      <charset val="134"/>
      <scheme val="minor"/>
    </font>
    <font>
      <sz val="9"/>
      <name val="等线"/>
      <family val="2"/>
      <charset val="134"/>
      <scheme val="minor"/>
    </font>
    <font>
      <b/>
      <sz val="11"/>
      <color theme="1"/>
      <name val="微软雅黑"/>
      <family val="2"/>
      <charset val="134"/>
    </font>
    <font>
      <sz val="10"/>
      <color theme="1"/>
      <name val="微软雅黑"/>
      <family val="2"/>
      <charset val="134"/>
    </font>
    <font>
      <sz val="11"/>
      <color theme="0"/>
      <name val="微软雅黑"/>
      <family val="2"/>
      <charset val="134"/>
    </font>
    <font>
      <sz val="11"/>
      <color theme="1"/>
      <name val="微软雅黑"/>
      <family val="2"/>
      <charset val="134"/>
    </font>
    <font>
      <sz val="12"/>
      <color theme="1"/>
      <name val="等线"/>
      <family val="2"/>
      <charset val="134"/>
      <scheme val="minor"/>
    </font>
    <font>
      <sz val="12"/>
      <color theme="1"/>
      <name val="微软雅黑 Light"/>
      <family val="2"/>
      <charset val="134"/>
    </font>
    <font>
      <sz val="10"/>
      <name val="微软雅黑 Light"/>
      <family val="2"/>
      <charset val="134"/>
    </font>
    <font>
      <sz val="12"/>
      <name val="微软雅黑 Light"/>
      <family val="2"/>
      <charset val="134"/>
    </font>
    <font>
      <sz val="9"/>
      <name val="宋体"/>
      <family val="3"/>
      <charset val="134"/>
    </font>
    <font>
      <sz val="16"/>
      <color rgb="FF0070C0"/>
      <name val="幼圆"/>
      <family val="3"/>
      <charset val="134"/>
    </font>
    <font>
      <sz val="12"/>
      <color theme="1"/>
      <name val="幼圆"/>
      <family val="3"/>
      <charset val="134"/>
    </font>
    <font>
      <b/>
      <sz val="12"/>
      <color theme="1"/>
      <name val="幼圆"/>
      <family val="3"/>
      <charset val="134"/>
    </font>
    <font>
      <sz val="18"/>
      <color theme="3"/>
      <name val="微软雅黑"/>
      <family val="2"/>
      <charset val="134"/>
    </font>
    <font>
      <sz val="20"/>
      <color theme="1"/>
      <name val="黑体"/>
      <family val="3"/>
      <charset val="134"/>
    </font>
    <font>
      <b/>
      <sz val="15"/>
      <color theme="3"/>
      <name val="等线"/>
      <family val="2"/>
      <charset val="134"/>
      <scheme val="minor"/>
    </font>
    <font>
      <b/>
      <sz val="11"/>
      <name val="微软雅黑"/>
      <family val="2"/>
      <charset val="134"/>
    </font>
    <font>
      <sz val="9"/>
      <name val="等线"/>
      <family val="3"/>
      <charset val="136"/>
      <scheme val="minor"/>
    </font>
    <font>
      <b/>
      <sz val="11"/>
      <color theme="0"/>
      <name val="等线"/>
      <family val="2"/>
      <scheme val="minor"/>
    </font>
    <font>
      <sz val="9"/>
      <color theme="1"/>
      <name val="等线"/>
      <family val="2"/>
      <charset val="134"/>
      <scheme val="minor"/>
    </font>
    <font>
      <b/>
      <sz val="9"/>
      <name val="宋体"/>
      <family val="3"/>
      <charset val="134"/>
    </font>
    <font>
      <sz val="12"/>
      <color theme="1"/>
      <name val="微軟正黑體"/>
      <family val="2"/>
      <charset val="136"/>
    </font>
    <font>
      <sz val="12"/>
      <color theme="1"/>
      <name val="等线"/>
      <family val="3"/>
      <charset val="134"/>
      <scheme val="minor"/>
    </font>
    <font>
      <sz val="9"/>
      <name val="微軟正黑體"/>
      <family val="2"/>
      <charset val="136"/>
    </font>
    <font>
      <sz val="9"/>
      <color theme="1"/>
      <name val="宋体"/>
      <family val="3"/>
      <charset val="134"/>
    </font>
    <font>
      <sz val="9"/>
      <color theme="1"/>
      <name val="Arial"/>
      <family val="2"/>
    </font>
    <font>
      <b/>
      <sz val="12"/>
      <color rgb="FFFF0000"/>
      <name val="微软雅黑"/>
      <family val="2"/>
      <charset val="134"/>
    </font>
    <font>
      <b/>
      <sz val="9"/>
      <color rgb="FF0070C0"/>
      <name val="等线"/>
      <family val="3"/>
      <charset val="134"/>
      <scheme val="minor"/>
    </font>
    <font>
      <b/>
      <sz val="9"/>
      <name val="等线"/>
      <family val="3"/>
      <charset val="134"/>
      <scheme val="minor"/>
    </font>
    <font>
      <sz val="14"/>
      <color theme="3"/>
      <name val="微软雅黑"/>
      <family val="2"/>
      <charset val="134"/>
    </font>
    <font>
      <b/>
      <sz val="9"/>
      <color theme="0"/>
      <name val="等线"/>
      <family val="2"/>
      <charset val="134"/>
      <scheme val="minor"/>
    </font>
    <font>
      <sz val="9"/>
      <color indexed="81"/>
      <name val="宋体"/>
      <family val="3"/>
      <charset val="134"/>
    </font>
    <font>
      <b/>
      <sz val="15"/>
      <color indexed="56"/>
      <name val="宋体"/>
      <family val="3"/>
      <charset val="134"/>
    </font>
    <font>
      <b/>
      <sz val="15"/>
      <color indexed="56"/>
      <name val="微软雅黑"/>
      <family val="2"/>
      <charset val="134"/>
    </font>
    <font>
      <sz val="11"/>
      <color indexed="8"/>
      <name val="宋体"/>
      <family val="3"/>
      <charset val="134"/>
    </font>
    <font>
      <b/>
      <sz val="9"/>
      <color theme="0"/>
      <name val="宋体"/>
      <family val="3"/>
      <charset val="134"/>
    </font>
    <font>
      <b/>
      <sz val="9"/>
      <color indexed="17"/>
      <name val="宋体"/>
      <family val="3"/>
      <charset val="134"/>
    </font>
    <font>
      <sz val="9"/>
      <color indexed="17"/>
      <name val="宋体"/>
      <family val="3"/>
      <charset val="134"/>
    </font>
    <font>
      <b/>
      <sz val="9"/>
      <color indexed="8"/>
      <name val="宋体"/>
      <family val="3"/>
      <charset val="134"/>
    </font>
    <font>
      <sz val="12"/>
      <color indexed="8"/>
      <name val="宋体"/>
      <family val="3"/>
      <charset val="134"/>
    </font>
    <font>
      <sz val="9"/>
      <color indexed="8"/>
      <name val="宋体"/>
      <family val="3"/>
      <charset val="134"/>
    </font>
    <font>
      <sz val="12"/>
      <name val="宋体"/>
      <family val="3"/>
      <charset val="134"/>
    </font>
    <font>
      <sz val="11"/>
      <color theme="1"/>
      <name val="Tahoma"/>
      <family val="2"/>
    </font>
    <font>
      <b/>
      <sz val="11"/>
      <color theme="0"/>
      <name val="微软雅黑"/>
      <family val="2"/>
      <charset val="134"/>
    </font>
    <font>
      <sz val="11"/>
      <name val="Times New Roman"/>
      <family val="1"/>
    </font>
    <font>
      <sz val="12"/>
      <name val="微软雅黑"/>
      <family val="2"/>
      <charset val="134"/>
    </font>
    <font>
      <sz val="16"/>
      <color theme="1"/>
      <name val="微软雅黑"/>
      <family val="2"/>
      <charset val="134"/>
    </font>
    <font>
      <b/>
      <sz val="10"/>
      <color theme="0"/>
      <name val="Arial Unicode MS"/>
      <family val="2"/>
      <charset val="134"/>
    </font>
    <font>
      <sz val="10"/>
      <color theme="1"/>
      <name val="Arial Unicode MS"/>
      <family val="2"/>
      <charset val="134"/>
    </font>
    <font>
      <b/>
      <sz val="11"/>
      <color theme="0"/>
      <name val="Arial Unicode MS"/>
      <family val="2"/>
      <charset val="134"/>
    </font>
    <font>
      <sz val="11"/>
      <color theme="1"/>
      <name val="Arial Unicode MS"/>
      <family val="2"/>
      <charset val="134"/>
    </font>
    <font>
      <sz val="18"/>
      <color theme="1"/>
      <name val="Arial Unicode MS"/>
      <family val="2"/>
      <charset val="134"/>
    </font>
  </fonts>
  <fills count="21">
    <fill>
      <patternFill patternType="none"/>
    </fill>
    <fill>
      <patternFill patternType="gray125"/>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8" tint="0.79998168889431442"/>
        <bgColor indexed="64"/>
      </patternFill>
    </fill>
    <fill>
      <patternFill patternType="solid">
        <fgColor theme="4"/>
        <bgColor theme="4"/>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9"/>
        <bgColor theme="9"/>
      </patternFill>
    </fill>
    <fill>
      <patternFill patternType="solid">
        <fgColor theme="7"/>
        <bgColor theme="7"/>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theme="0"/>
        <bgColor indexed="64"/>
      </patternFill>
    </fill>
    <fill>
      <patternFill patternType="solid">
        <fgColor theme="0" tint="-0.14999847407452621"/>
        <bgColor theme="0" tint="-0.14999847407452621"/>
      </patternFill>
    </fill>
    <fill>
      <patternFill patternType="solid">
        <fgColor theme="8"/>
        <bgColor theme="8"/>
      </patternFill>
    </fill>
    <fill>
      <patternFill patternType="solid">
        <fgColor theme="8" tint="0.79998168889431442"/>
        <bgColor theme="8" tint="0.79998168889431442"/>
      </patternFill>
    </fill>
    <fill>
      <patternFill patternType="solid">
        <fgColor theme="7" tint="0.59999389629810485"/>
        <bgColor theme="7" tint="0.59999389629810485"/>
      </patternFill>
    </fill>
  </fills>
  <borders count="5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style="thin">
        <color theme="5"/>
      </left>
      <right/>
      <top style="thin">
        <color theme="5"/>
      </top>
      <bottom/>
      <diagonal/>
    </border>
    <border>
      <left style="thin">
        <color theme="5"/>
      </left>
      <right style="thin">
        <color theme="5"/>
      </right>
      <top style="thin">
        <color theme="5"/>
      </top>
      <bottom/>
      <diagonal/>
    </border>
    <border>
      <left style="thin">
        <color theme="5"/>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theme="5"/>
      </left>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medium">
        <color theme="4"/>
      </top>
      <bottom/>
      <diagonal/>
    </border>
    <border>
      <left style="thin">
        <color theme="4"/>
      </left>
      <right style="thin">
        <color theme="4"/>
      </right>
      <top style="medium">
        <color theme="4"/>
      </top>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ck">
        <color indexed="62"/>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
      <left style="thin">
        <color theme="7" tint="0.39997558519241921"/>
      </left>
      <right/>
      <top style="thin">
        <color theme="7" tint="0.39997558519241921"/>
      </top>
      <bottom/>
      <diagonal/>
    </border>
    <border>
      <left/>
      <right style="thin">
        <color theme="7" tint="0.39997558519241921"/>
      </right>
      <top style="thin">
        <color theme="7"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7" tint="0.39997558519241921"/>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style="medium">
        <color theme="1"/>
      </top>
      <bottom/>
      <diagonal/>
    </border>
    <border>
      <left/>
      <right/>
      <top/>
      <bottom style="medium">
        <color theme="1"/>
      </bottom>
      <diagonal/>
    </border>
    <border>
      <left/>
      <right/>
      <top style="thin">
        <color theme="6" tint="0.39997558519241921"/>
      </top>
      <bottom/>
      <diagonal/>
    </border>
    <border>
      <left/>
      <right/>
      <top style="thin">
        <color theme="6" tint="0.39997558519241921"/>
      </top>
      <bottom style="thin">
        <color theme="6"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7">
    <xf numFmtId="0" fontId="0" fillId="0" borderId="0"/>
    <xf numFmtId="0" fontId="2" fillId="0" borderId="0">
      <alignment vertical="center"/>
    </xf>
    <xf numFmtId="0" fontId="10" fillId="0" borderId="0">
      <alignment vertical="center"/>
    </xf>
    <xf numFmtId="0" fontId="14" fillId="0" borderId="0">
      <alignment vertical="center"/>
    </xf>
    <xf numFmtId="0" fontId="14" fillId="0" borderId="0">
      <alignment vertical="center"/>
    </xf>
    <xf numFmtId="0" fontId="15" fillId="0" borderId="6">
      <alignment vertical="center"/>
    </xf>
    <xf numFmtId="0" fontId="18" fillId="0" borderId="0" applyNumberFormat="0" applyFill="0" applyBorder="0" applyAlignment="0" applyProtection="0">
      <alignment vertical="center"/>
    </xf>
    <xf numFmtId="0" fontId="1" fillId="0" borderId="0"/>
    <xf numFmtId="0" fontId="20" fillId="0" borderId="10" applyNumberFormat="0" applyFill="0" applyAlignment="0" applyProtection="0">
      <alignment vertical="center"/>
    </xf>
    <xf numFmtId="0" fontId="24" fillId="0" borderId="0">
      <alignment vertical="center"/>
    </xf>
    <xf numFmtId="0" fontId="26" fillId="0" borderId="0">
      <alignment vertical="center"/>
    </xf>
    <xf numFmtId="0" fontId="34" fillId="0" borderId="10" applyNumberFormat="0" applyFill="0" applyProtection="0">
      <alignment horizontal="centerContinuous" vertical="center"/>
    </xf>
    <xf numFmtId="0" fontId="37" fillId="0" borderId="33" applyNumberFormat="0" applyFill="0" applyAlignment="0" applyProtection="0">
      <alignment vertical="center"/>
    </xf>
    <xf numFmtId="0" fontId="39" fillId="0" borderId="0"/>
    <xf numFmtId="0" fontId="39" fillId="0" borderId="0"/>
    <xf numFmtId="0" fontId="44" fillId="0" borderId="0"/>
    <xf numFmtId="0" fontId="46" fillId="0" borderId="0"/>
  </cellStyleXfs>
  <cellXfs count="313">
    <xf numFmtId="0" fontId="0" fillId="0" borderId="0" xfId="0"/>
    <xf numFmtId="0" fontId="3" fillId="0" borderId="0" xfId="1" applyFont="1" applyAlignment="1">
      <alignment horizontal="centerContinuous" vertical="center"/>
    </xf>
    <xf numFmtId="0" fontId="2" fillId="0" borderId="0" xfId="1">
      <alignment vertical="center"/>
    </xf>
    <xf numFmtId="0" fontId="2" fillId="0" borderId="0" xfId="1" applyAlignment="1">
      <alignment horizontal="center" vertical="center"/>
    </xf>
    <xf numFmtId="0" fontId="6" fillId="0" borderId="0" xfId="1" applyFont="1" applyAlignment="1">
      <alignment horizontal="center" vertical="center"/>
    </xf>
    <xf numFmtId="0" fontId="7" fillId="0" borderId="0" xfId="1" applyFont="1">
      <alignment vertical="center"/>
    </xf>
    <xf numFmtId="0" fontId="7" fillId="0" borderId="0" xfId="1" applyFont="1" applyAlignment="1">
      <alignment horizontal="center" vertical="center"/>
    </xf>
    <xf numFmtId="176" fontId="7" fillId="0" borderId="0" xfId="1" applyNumberFormat="1" applyFont="1">
      <alignment vertical="center"/>
    </xf>
    <xf numFmtId="177" fontId="7" fillId="0" borderId="0" xfId="1" applyNumberFormat="1" applyFont="1">
      <alignment vertical="center"/>
    </xf>
    <xf numFmtId="0" fontId="8" fillId="2" borderId="0" xfId="1" applyFont="1" applyFill="1" applyAlignment="1">
      <alignment horizontal="center" vertical="center"/>
    </xf>
    <xf numFmtId="0" fontId="8" fillId="2" borderId="1" xfId="1" applyFont="1" applyFill="1" applyBorder="1" applyAlignment="1">
      <alignment horizontal="center" vertical="center"/>
    </xf>
    <xf numFmtId="0" fontId="9" fillId="3" borderId="2" xfId="1" applyFont="1" applyFill="1" applyBorder="1">
      <alignment vertical="center"/>
    </xf>
    <xf numFmtId="177" fontId="9" fillId="3" borderId="3" xfId="1" applyNumberFormat="1" applyFont="1" applyFill="1" applyBorder="1">
      <alignment vertical="center"/>
    </xf>
    <xf numFmtId="0" fontId="9" fillId="4" borderId="4" xfId="1" applyFont="1" applyFill="1" applyBorder="1">
      <alignment vertical="center"/>
    </xf>
    <xf numFmtId="177" fontId="9" fillId="4" borderId="5" xfId="1" applyNumberFormat="1" applyFont="1" applyFill="1" applyBorder="1">
      <alignment vertical="center"/>
    </xf>
    <xf numFmtId="0" fontId="9" fillId="3" borderId="4" xfId="1" applyFont="1" applyFill="1" applyBorder="1">
      <alignment vertical="center"/>
    </xf>
    <xf numFmtId="177" fontId="9" fillId="3" borderId="5" xfId="1" applyNumberFormat="1" applyFont="1" applyFill="1" applyBorder="1">
      <alignment vertical="center"/>
    </xf>
    <xf numFmtId="0" fontId="11" fillId="0" borderId="6" xfId="2" applyFont="1" applyBorder="1" applyAlignment="1">
      <alignment horizontal="center" vertical="center"/>
    </xf>
    <xf numFmtId="0" fontId="10" fillId="0" borderId="0" xfId="2">
      <alignment vertical="center"/>
    </xf>
    <xf numFmtId="0" fontId="12" fillId="0" borderId="6" xfId="2" applyFont="1" applyBorder="1" applyAlignment="1">
      <alignment horizontal="center" vertical="center"/>
    </xf>
    <xf numFmtId="0" fontId="13" fillId="0" borderId="6" xfId="2" applyFont="1" applyBorder="1" applyAlignment="1">
      <alignment horizontal="center"/>
    </xf>
    <xf numFmtId="0" fontId="12" fillId="0" borderId="6" xfId="3" applyFont="1" applyBorder="1" applyAlignment="1">
      <alignment horizontal="center" vertical="center"/>
    </xf>
    <xf numFmtId="0" fontId="12" fillId="0" borderId="6" xfId="2" applyFont="1" applyBorder="1" applyAlignment="1">
      <alignment horizontal="center" vertical="center" shrinkToFit="1"/>
    </xf>
    <xf numFmtId="0" fontId="12" fillId="0" borderId="6" xfId="2" applyFont="1" applyBorder="1" applyAlignment="1">
      <alignment horizontal="center" vertical="center" wrapText="1" shrinkToFit="1"/>
    </xf>
    <xf numFmtId="0" fontId="12" fillId="0" borderId="6" xfId="4" applyFont="1" applyBorder="1" applyAlignment="1">
      <alignment horizontal="center" vertical="center" shrinkToFit="1"/>
    </xf>
    <xf numFmtId="0" fontId="15" fillId="0" borderId="6" xfId="5" applyAlignment="1" applyProtection="1">
      <alignment horizontal="centerContinuous" vertical="center"/>
      <protection locked="0"/>
    </xf>
    <xf numFmtId="0" fontId="16" fillId="0" borderId="0" xfId="2" applyFont="1" applyProtection="1">
      <alignment vertical="center"/>
      <protection locked="0"/>
    </xf>
    <xf numFmtId="0" fontId="17" fillId="0" borderId="6" xfId="2" applyFont="1" applyBorder="1" applyAlignment="1" applyProtection="1">
      <alignment horizontal="center" vertical="center"/>
      <protection locked="0"/>
    </xf>
    <xf numFmtId="0" fontId="17" fillId="0" borderId="0" xfId="2" applyFont="1" applyAlignment="1" applyProtection="1">
      <alignment horizontal="center" vertical="center"/>
      <protection locked="0"/>
    </xf>
    <xf numFmtId="0" fontId="16" fillId="0" borderId="6" xfId="2" applyFont="1" applyBorder="1" applyProtection="1">
      <alignment vertical="center"/>
      <protection locked="0"/>
    </xf>
    <xf numFmtId="14" fontId="16" fillId="0" borderId="6" xfId="2" applyNumberFormat="1" applyFont="1" applyBorder="1" applyProtection="1">
      <alignment vertical="center"/>
      <protection locked="0"/>
    </xf>
    <xf numFmtId="0" fontId="16" fillId="0" borderId="6" xfId="2" applyFont="1" applyBorder="1" applyProtection="1">
      <alignment vertical="center"/>
      <protection hidden="1"/>
    </xf>
    <xf numFmtId="178" fontId="16" fillId="0" borderId="0" xfId="2" applyNumberFormat="1" applyFont="1" applyProtection="1">
      <alignment vertical="center"/>
      <protection locked="0"/>
    </xf>
    <xf numFmtId="0" fontId="18" fillId="0" borderId="0" xfId="6" applyAlignment="1">
      <alignment horizontal="centerContinuous" vertical="center"/>
    </xf>
    <xf numFmtId="0" fontId="19" fillId="0" borderId="0" xfId="1" applyFont="1" applyAlignment="1">
      <alignment horizontal="centerContinuous" vertical="center"/>
    </xf>
    <xf numFmtId="0" fontId="2" fillId="0" borderId="0" xfId="1" applyAlignment="1">
      <alignment horizontal="centerContinuous" vertical="center"/>
    </xf>
    <xf numFmtId="0" fontId="2" fillId="0" borderId="6" xfId="1" applyBorder="1">
      <alignment vertical="center"/>
    </xf>
    <xf numFmtId="179" fontId="2" fillId="0" borderId="6" xfId="1" applyNumberFormat="1" applyBorder="1">
      <alignment vertical="center"/>
    </xf>
    <xf numFmtId="44" fontId="2" fillId="0" borderId="6" xfId="1" applyNumberFormat="1" applyBorder="1">
      <alignment vertical="center"/>
    </xf>
    <xf numFmtId="0" fontId="2" fillId="5" borderId="6" xfId="1" applyFill="1" applyBorder="1">
      <alignment vertical="center"/>
    </xf>
    <xf numFmtId="0" fontId="1" fillId="5" borderId="6" xfId="7" applyFill="1" applyBorder="1" applyAlignment="1">
      <alignment horizontal="center"/>
    </xf>
    <xf numFmtId="9" fontId="1" fillId="5" borderId="6" xfId="7" applyNumberFormat="1" applyFill="1" applyBorder="1" applyAlignment="1">
      <alignment horizontal="center"/>
    </xf>
    <xf numFmtId="0" fontId="21" fillId="0" borderId="11" xfId="0" applyFont="1" applyBorder="1" applyAlignment="1">
      <alignment horizontal="center" vertical="center"/>
    </xf>
    <xf numFmtId="49" fontId="21" fillId="0" borderId="11" xfId="0" applyNumberFormat="1" applyFont="1" applyBorder="1" applyAlignment="1">
      <alignment horizontal="center" vertical="center"/>
    </xf>
    <xf numFmtId="0" fontId="21" fillId="0" borderId="12" xfId="0" applyFont="1" applyBorder="1" applyAlignment="1">
      <alignment horizontal="center" vertical="center"/>
    </xf>
    <xf numFmtId="0" fontId="9" fillId="0" borderId="0" xfId="0" applyFont="1" applyAlignment="1">
      <alignment horizontal="center" vertical="center"/>
    </xf>
    <xf numFmtId="0" fontId="9" fillId="0" borderId="13" xfId="0" applyFont="1" applyBorder="1" applyAlignment="1">
      <alignment horizontal="left" vertical="center"/>
    </xf>
    <xf numFmtId="49" fontId="9" fillId="0" borderId="14" xfId="0" applyNumberFormat="1" applyFont="1" applyBorder="1" applyAlignment="1">
      <alignment horizontal="left" vertical="center"/>
    </xf>
    <xf numFmtId="0" fontId="9" fillId="0" borderId="14" xfId="0" applyFont="1" applyBorder="1" applyAlignment="1">
      <alignment vertical="center"/>
    </xf>
    <xf numFmtId="180" fontId="9" fillId="0" borderId="14" xfId="0" applyNumberFormat="1" applyFont="1" applyBorder="1" applyAlignment="1">
      <alignment vertical="center"/>
    </xf>
    <xf numFmtId="0" fontId="9" fillId="0" borderId="15" xfId="0" applyFont="1" applyBorder="1" applyAlignment="1">
      <alignment horizontal="right" vertical="center"/>
    </xf>
    <xf numFmtId="0" fontId="9" fillId="0" borderId="0" xfId="0" applyFont="1" applyAlignment="1">
      <alignment vertical="center"/>
    </xf>
    <xf numFmtId="0" fontId="9" fillId="0" borderId="0" xfId="0" applyFont="1"/>
    <xf numFmtId="0" fontId="9" fillId="0" borderId="16" xfId="0" applyFont="1" applyBorder="1" applyAlignment="1">
      <alignment horizontal="left" vertical="center"/>
    </xf>
    <xf numFmtId="49" fontId="9" fillId="0" borderId="7" xfId="0" applyNumberFormat="1" applyFont="1" applyBorder="1" applyAlignment="1">
      <alignment horizontal="left" vertical="center"/>
    </xf>
    <xf numFmtId="0" fontId="9" fillId="0" borderId="7" xfId="0" applyFont="1" applyBorder="1" applyAlignment="1">
      <alignment vertical="center"/>
    </xf>
    <xf numFmtId="0" fontId="9" fillId="0" borderId="6" xfId="0" applyFont="1" applyBorder="1" applyAlignment="1">
      <alignment horizontal="right" vertical="center"/>
    </xf>
    <xf numFmtId="49" fontId="9" fillId="0" borderId="0" xfId="0" applyNumberFormat="1" applyFont="1"/>
    <xf numFmtId="0" fontId="23" fillId="6" borderId="14" xfId="0" applyFont="1" applyFill="1" applyBorder="1"/>
    <xf numFmtId="0" fontId="23" fillId="6" borderId="15" xfId="0" applyFont="1" applyFill="1" applyBorder="1"/>
    <xf numFmtId="0" fontId="0" fillId="0" borderId="14" xfId="0" applyBorder="1"/>
    <xf numFmtId="0" fontId="0" fillId="0" borderId="15" xfId="0" applyBorder="1"/>
    <xf numFmtId="0" fontId="0" fillId="0" borderId="7" xfId="0" applyBorder="1"/>
    <xf numFmtId="0" fontId="0" fillId="0" borderId="6" xfId="0" applyBorder="1"/>
    <xf numFmtId="0" fontId="20" fillId="0" borderId="10" xfId="8" applyAlignment="1">
      <alignment horizontal="centerContinuous" vertical="center"/>
    </xf>
    <xf numFmtId="0" fontId="24" fillId="0" borderId="0" xfId="9">
      <alignment vertical="center"/>
    </xf>
    <xf numFmtId="0" fontId="14" fillId="0" borderId="0" xfId="9" applyFont="1" applyAlignment="1">
      <alignment horizontal="center" vertical="center"/>
    </xf>
    <xf numFmtId="0" fontId="14" fillId="0" borderId="0" xfId="9" applyFont="1">
      <alignment vertical="center"/>
    </xf>
    <xf numFmtId="0" fontId="25" fillId="7" borderId="0" xfId="9" applyFont="1" applyFill="1" applyAlignment="1">
      <alignment horizontal="center" vertical="center"/>
    </xf>
    <xf numFmtId="0" fontId="25" fillId="7" borderId="1" xfId="9" applyFont="1" applyFill="1" applyBorder="1" applyAlignment="1">
      <alignment horizontal="center" vertical="center"/>
    </xf>
    <xf numFmtId="0" fontId="9" fillId="0" borderId="0" xfId="9" applyFont="1" applyAlignment="1">
      <alignment horizontal="center" vertical="center"/>
    </xf>
    <xf numFmtId="181" fontId="24" fillId="8" borderId="2" xfId="9" applyNumberFormat="1" applyFill="1" applyBorder="1" applyAlignment="1">
      <alignment horizontal="center" vertical="center"/>
    </xf>
    <xf numFmtId="0" fontId="24" fillId="8" borderId="3" xfId="9" applyFill="1" applyBorder="1" applyAlignment="1">
      <alignment horizontal="center" vertical="center"/>
    </xf>
    <xf numFmtId="0" fontId="24" fillId="8" borderId="3" xfId="9" applyFill="1" applyBorder="1">
      <alignment vertical="center"/>
    </xf>
    <xf numFmtId="182" fontId="24" fillId="8" borderId="3" xfId="9" applyNumberFormat="1" applyFill="1" applyBorder="1">
      <alignment vertical="center"/>
    </xf>
    <xf numFmtId="176" fontId="24" fillId="8" borderId="3" xfId="9" applyNumberFormat="1" applyFill="1" applyBorder="1">
      <alignment vertical="center"/>
    </xf>
    <xf numFmtId="177" fontId="24" fillId="8" borderId="3" xfId="9" applyNumberFormat="1" applyFill="1" applyBorder="1">
      <alignment vertical="center"/>
    </xf>
    <xf numFmtId="49" fontId="24" fillId="0" borderId="0" xfId="9" applyNumberFormat="1" applyAlignment="1">
      <alignment horizontal="center" vertical="center"/>
    </xf>
    <xf numFmtId="181" fontId="24" fillId="9" borderId="4" xfId="9" applyNumberFormat="1" applyFill="1" applyBorder="1" applyAlignment="1">
      <alignment horizontal="center" vertical="center"/>
    </xf>
    <xf numFmtId="0" fontId="24" fillId="9" borderId="5" xfId="9" applyFill="1" applyBorder="1" applyAlignment="1">
      <alignment horizontal="center" vertical="center"/>
    </xf>
    <xf numFmtId="0" fontId="24" fillId="9" borderId="5" xfId="9" applyFill="1" applyBorder="1">
      <alignment vertical="center"/>
    </xf>
    <xf numFmtId="182" fontId="24" fillId="9" borderId="5" xfId="9" applyNumberFormat="1" applyFill="1" applyBorder="1">
      <alignment vertical="center"/>
    </xf>
    <xf numFmtId="176" fontId="24" fillId="9" borderId="5" xfId="9" applyNumberFormat="1" applyFill="1" applyBorder="1">
      <alignment vertical="center"/>
    </xf>
    <xf numFmtId="177" fontId="24" fillId="9" borderId="5" xfId="9" applyNumberFormat="1" applyFill="1" applyBorder="1">
      <alignment vertical="center"/>
    </xf>
    <xf numFmtId="181" fontId="24" fillId="8" borderId="4" xfId="9" applyNumberFormat="1" applyFill="1" applyBorder="1" applyAlignment="1">
      <alignment horizontal="center" vertical="center"/>
    </xf>
    <xf numFmtId="0" fontId="24" fillId="8" borderId="5" xfId="9" applyFill="1" applyBorder="1" applyAlignment="1">
      <alignment horizontal="center" vertical="center"/>
    </xf>
    <xf numFmtId="0" fontId="24" fillId="8" borderId="5" xfId="9" applyFill="1" applyBorder="1">
      <alignment vertical="center"/>
    </xf>
    <xf numFmtId="182" fontId="24" fillId="8" borderId="5" xfId="9" applyNumberFormat="1" applyFill="1" applyBorder="1">
      <alignment vertical="center"/>
    </xf>
    <xf numFmtId="176" fontId="24" fillId="8" borderId="5" xfId="9" applyNumberFormat="1" applyFill="1" applyBorder="1">
      <alignment vertical="center"/>
    </xf>
    <xf numFmtId="177" fontId="24" fillId="8" borderId="5" xfId="9" applyNumberFormat="1" applyFill="1" applyBorder="1">
      <alignment vertical="center"/>
    </xf>
    <xf numFmtId="49" fontId="24" fillId="0" borderId="0" xfId="9" applyNumberFormat="1">
      <alignment vertical="center"/>
    </xf>
    <xf numFmtId="0" fontId="24" fillId="0" borderId="0" xfId="9" applyAlignment="1">
      <alignment horizontal="center" vertical="center"/>
    </xf>
    <xf numFmtId="0" fontId="27" fillId="0" borderId="0" xfId="10" applyFont="1">
      <alignment vertical="center"/>
    </xf>
    <xf numFmtId="183" fontId="27" fillId="0" borderId="0" xfId="10" applyNumberFormat="1" applyFont="1">
      <alignment vertical="center"/>
    </xf>
    <xf numFmtId="0" fontId="29" fillId="0" borderId="0" xfId="10" applyFont="1">
      <alignment vertical="center"/>
    </xf>
    <xf numFmtId="0" fontId="30" fillId="0" borderId="0" xfId="10" applyFont="1">
      <alignment vertical="center"/>
    </xf>
    <xf numFmtId="184" fontId="27" fillId="0" borderId="0" xfId="10" applyNumberFormat="1" applyFont="1">
      <alignment vertical="center"/>
    </xf>
    <xf numFmtId="14" fontId="30" fillId="0" borderId="0" xfId="10" applyNumberFormat="1" applyFont="1">
      <alignment vertical="center"/>
    </xf>
    <xf numFmtId="14" fontId="27" fillId="0" borderId="0" xfId="10" applyNumberFormat="1" applyFont="1">
      <alignment vertical="center"/>
    </xf>
    <xf numFmtId="0" fontId="27" fillId="0" borderId="6" xfId="0" applyFont="1" applyBorder="1" applyAlignment="1">
      <alignment horizontal="center" vertical="center"/>
    </xf>
    <xf numFmtId="0" fontId="23" fillId="6" borderId="17" xfId="0" applyFont="1" applyFill="1" applyBorder="1"/>
    <xf numFmtId="0" fontId="23" fillId="6" borderId="18" xfId="0" applyFont="1" applyFill="1" applyBorder="1"/>
    <xf numFmtId="0" fontId="23" fillId="6" borderId="18" xfId="0" applyFont="1" applyFill="1" applyBorder="1" applyAlignment="1">
      <alignment wrapText="1"/>
    </xf>
    <xf numFmtId="0" fontId="23" fillId="6" borderId="19" xfId="0" applyFont="1" applyFill="1" applyBorder="1"/>
    <xf numFmtId="0" fontId="0" fillId="10" borderId="17" xfId="0" applyFill="1" applyBorder="1"/>
    <xf numFmtId="0" fontId="0" fillId="10" borderId="18" xfId="0" applyFill="1" applyBorder="1"/>
    <xf numFmtId="185" fontId="0" fillId="10" borderId="18" xfId="0" applyNumberFormat="1" applyFill="1" applyBorder="1"/>
    <xf numFmtId="176" fontId="0" fillId="10" borderId="18" xfId="0" applyNumberFormat="1" applyFill="1" applyBorder="1"/>
    <xf numFmtId="186" fontId="0" fillId="10" borderId="18" xfId="0" applyNumberFormat="1" applyFill="1" applyBorder="1"/>
    <xf numFmtId="177" fontId="0" fillId="10" borderId="19" xfId="0" applyNumberFormat="1" applyFill="1" applyBorder="1"/>
    <xf numFmtId="0" fontId="0" fillId="0" borderId="17" xfId="0" applyBorder="1"/>
    <xf numFmtId="185" fontId="0" fillId="0" borderId="18" xfId="0" applyNumberFormat="1" applyBorder="1"/>
    <xf numFmtId="176" fontId="0" fillId="0" borderId="18" xfId="0" applyNumberFormat="1" applyBorder="1"/>
    <xf numFmtId="186" fontId="0" fillId="0" borderId="18" xfId="0" applyNumberFormat="1" applyBorder="1"/>
    <xf numFmtId="177" fontId="0" fillId="0" borderId="19" xfId="0" applyNumberFormat="1" applyBorder="1"/>
    <xf numFmtId="0" fontId="0" fillId="10" borderId="20" xfId="0" applyFill="1" applyBorder="1"/>
    <xf numFmtId="185" fontId="0" fillId="10" borderId="21" xfId="0" applyNumberFormat="1" applyFill="1" applyBorder="1"/>
    <xf numFmtId="176" fontId="0" fillId="10" borderId="21" xfId="0" applyNumberFormat="1" applyFill="1" applyBorder="1"/>
    <xf numFmtId="186" fontId="0" fillId="10" borderId="21" xfId="0" applyNumberFormat="1" applyFill="1" applyBorder="1"/>
    <xf numFmtId="177" fontId="0" fillId="10" borderId="22" xfId="0" applyNumberFormat="1" applyFill="1" applyBorder="1"/>
    <xf numFmtId="49" fontId="0" fillId="0" borderId="0" xfId="0" applyNumberFormat="1"/>
    <xf numFmtId="0" fontId="6" fillId="0" borderId="23" xfId="1" applyFont="1" applyBorder="1" applyAlignment="1">
      <alignment horizontal="center" vertical="center"/>
    </xf>
    <xf numFmtId="0" fontId="6" fillId="0" borderId="24" xfId="1" applyFont="1" applyBorder="1" applyAlignment="1">
      <alignment horizontal="center" vertical="center"/>
    </xf>
    <xf numFmtId="0" fontId="9" fillId="0" borderId="0" xfId="1" applyFont="1" applyAlignment="1">
      <alignment horizontal="center" vertical="center"/>
    </xf>
    <xf numFmtId="0" fontId="9" fillId="0" borderId="25" xfId="1" applyFont="1" applyBorder="1" applyAlignment="1">
      <alignment horizontal="center" vertical="center"/>
    </xf>
    <xf numFmtId="7" fontId="9" fillId="0" borderId="25" xfId="1" applyNumberFormat="1" applyFont="1" applyBorder="1" applyAlignment="1">
      <alignment horizontal="center" vertical="center"/>
    </xf>
    <xf numFmtId="187" fontId="9" fillId="0" borderId="25" xfId="1" applyNumberFormat="1" applyFont="1" applyBorder="1" applyAlignment="1">
      <alignment horizontal="center" vertical="center"/>
    </xf>
    <xf numFmtId="7" fontId="9" fillId="0" borderId="26" xfId="1" applyNumberFormat="1" applyFont="1" applyBorder="1" applyAlignment="1">
      <alignment horizontal="center" vertical="center"/>
    </xf>
    <xf numFmtId="0" fontId="9" fillId="0" borderId="23" xfId="1" applyFont="1" applyBorder="1" applyAlignment="1">
      <alignment horizontal="center" vertical="center"/>
    </xf>
    <xf numFmtId="7" fontId="9" fillId="0" borderId="23" xfId="1" applyNumberFormat="1" applyFont="1" applyBorder="1" applyAlignment="1">
      <alignment horizontal="center" vertical="center"/>
    </xf>
    <xf numFmtId="187" fontId="9" fillId="0" borderId="23" xfId="1" applyNumberFormat="1" applyFont="1" applyBorder="1" applyAlignment="1">
      <alignment horizontal="center" vertical="center"/>
    </xf>
    <xf numFmtId="7" fontId="9" fillId="0" borderId="24" xfId="1" applyNumberFormat="1" applyFont="1" applyBorder="1" applyAlignment="1">
      <alignment horizontal="center" vertical="center"/>
    </xf>
    <xf numFmtId="0" fontId="9" fillId="0" borderId="27" xfId="1" applyFont="1" applyBorder="1" applyAlignment="1">
      <alignment horizontal="center" vertical="center"/>
    </xf>
    <xf numFmtId="7" fontId="9" fillId="0" borderId="27" xfId="1" applyNumberFormat="1" applyFont="1" applyBorder="1" applyAlignment="1">
      <alignment horizontal="center" vertical="center"/>
    </xf>
    <xf numFmtId="187" fontId="9" fillId="0" borderId="27" xfId="1" applyNumberFormat="1" applyFont="1" applyBorder="1" applyAlignment="1">
      <alignment horizontal="center" vertical="center"/>
    </xf>
    <xf numFmtId="7" fontId="9" fillId="0" borderId="28" xfId="1" applyNumberFormat="1" applyFont="1" applyBorder="1" applyAlignment="1">
      <alignment horizontal="center" vertical="center"/>
    </xf>
    <xf numFmtId="188" fontId="9" fillId="0" borderId="26" xfId="1" applyNumberFormat="1" applyFont="1" applyBorder="1" applyAlignment="1">
      <alignment horizontal="center" vertical="center"/>
    </xf>
    <xf numFmtId="188" fontId="9" fillId="0" borderId="24" xfId="1" applyNumberFormat="1" applyFont="1" applyBorder="1" applyAlignment="1">
      <alignment horizontal="center" vertical="center"/>
    </xf>
    <xf numFmtId="188" fontId="9" fillId="0" borderId="28" xfId="1" applyNumberFormat="1" applyFont="1" applyBorder="1" applyAlignment="1">
      <alignment horizontal="center" vertical="center"/>
    </xf>
    <xf numFmtId="0" fontId="9" fillId="0" borderId="0" xfId="1" applyFont="1">
      <alignment vertical="center"/>
    </xf>
    <xf numFmtId="14" fontId="9" fillId="0" borderId="25" xfId="1" applyNumberFormat="1" applyFont="1" applyBorder="1" applyAlignment="1">
      <alignment horizontal="center" vertical="center"/>
    </xf>
    <xf numFmtId="14" fontId="9" fillId="0" borderId="0" xfId="1" applyNumberFormat="1" applyFont="1">
      <alignment vertical="center"/>
    </xf>
    <xf numFmtId="14" fontId="9" fillId="0" borderId="23" xfId="1" applyNumberFormat="1" applyFont="1" applyBorder="1" applyAlignment="1">
      <alignment horizontal="center" vertical="center"/>
    </xf>
    <xf numFmtId="14" fontId="9" fillId="0" borderId="27" xfId="1" applyNumberFormat="1" applyFont="1" applyBorder="1" applyAlignment="1">
      <alignment horizontal="center" vertical="center"/>
    </xf>
    <xf numFmtId="14" fontId="2" fillId="0" borderId="0" xfId="1" applyNumberFormat="1">
      <alignment vertical="center"/>
    </xf>
    <xf numFmtId="0" fontId="31" fillId="0" borderId="0" xfId="9" applyFont="1" applyAlignment="1">
      <alignment horizontal="center" vertical="center"/>
    </xf>
    <xf numFmtId="49" fontId="32" fillId="0" borderId="0" xfId="9" applyNumberFormat="1" applyFont="1" applyAlignment="1">
      <alignment horizontal="left" vertical="center" indent="1"/>
    </xf>
    <xf numFmtId="49" fontId="33" fillId="0" borderId="0" xfId="9" applyNumberFormat="1" applyFont="1" applyAlignment="1">
      <alignment horizontal="left" vertical="center" indent="1"/>
    </xf>
    <xf numFmtId="0" fontId="33" fillId="0" borderId="0" xfId="9" applyFont="1">
      <alignment vertical="center"/>
    </xf>
    <xf numFmtId="49" fontId="34" fillId="0" borderId="10" xfId="11" applyNumberFormat="1">
      <alignment horizontal="centerContinuous" vertical="center"/>
    </xf>
    <xf numFmtId="0" fontId="34" fillId="0" borderId="10" xfId="11">
      <alignment horizontal="centerContinuous" vertical="center"/>
    </xf>
    <xf numFmtId="0" fontId="34" fillId="0" borderId="10" xfId="11" applyNumberFormat="1">
      <alignment horizontal="centerContinuous" vertical="center"/>
    </xf>
    <xf numFmtId="0" fontId="35" fillId="6" borderId="23" xfId="9" applyFont="1" applyFill="1" applyBorder="1">
      <alignment vertical="center"/>
    </xf>
    <xf numFmtId="49" fontId="35" fillId="6" borderId="29" xfId="9" applyNumberFormat="1" applyFont="1" applyFill="1" applyBorder="1" applyAlignment="1">
      <alignment horizontal="center" vertical="center"/>
    </xf>
    <xf numFmtId="0" fontId="35" fillId="6" borderId="29" xfId="9" applyFont="1" applyFill="1" applyBorder="1" applyAlignment="1">
      <alignment horizontal="center" vertical="center"/>
    </xf>
    <xf numFmtId="0" fontId="35" fillId="6" borderId="29" xfId="9" applyFont="1" applyFill="1" applyBorder="1">
      <alignment vertical="center"/>
    </xf>
    <xf numFmtId="0" fontId="35" fillId="6" borderId="30" xfId="9" applyFont="1" applyFill="1" applyBorder="1">
      <alignment vertical="center"/>
    </xf>
    <xf numFmtId="0" fontId="24" fillId="0" borderId="23" xfId="9" applyBorder="1">
      <alignment vertical="center"/>
    </xf>
    <xf numFmtId="49" fontId="24" fillId="0" borderId="29" xfId="9" applyNumberFormat="1" applyBorder="1" applyAlignment="1">
      <alignment horizontal="center" vertical="center"/>
    </xf>
    <xf numFmtId="0" fontId="24" fillId="0" borderId="29" xfId="9" applyBorder="1" applyAlignment="1">
      <alignment horizontal="center" vertical="center"/>
    </xf>
    <xf numFmtId="0" fontId="24" fillId="0" borderId="29" xfId="9" applyBorder="1">
      <alignment vertical="center"/>
    </xf>
    <xf numFmtId="189" fontId="24" fillId="0" borderId="29" xfId="9" applyNumberFormat="1" applyBorder="1">
      <alignment vertical="center"/>
    </xf>
    <xf numFmtId="189" fontId="24" fillId="0" borderId="30" xfId="9" applyNumberFormat="1" applyBorder="1">
      <alignment vertical="center"/>
    </xf>
    <xf numFmtId="0" fontId="24" fillId="0" borderId="27" xfId="9" applyBorder="1">
      <alignment vertical="center"/>
    </xf>
    <xf numFmtId="49" fontId="24" fillId="0" borderId="31" xfId="9" applyNumberFormat="1" applyBorder="1" applyAlignment="1">
      <alignment horizontal="center" vertical="center"/>
    </xf>
    <xf numFmtId="0" fontId="24" fillId="0" borderId="31" xfId="9" applyBorder="1" applyAlignment="1">
      <alignment horizontal="center" vertical="center"/>
    </xf>
    <xf numFmtId="0" fontId="24" fillId="0" borderId="31" xfId="9" applyBorder="1">
      <alignment vertical="center"/>
    </xf>
    <xf numFmtId="189" fontId="24" fillId="0" borderId="31" xfId="9" applyNumberFormat="1" applyBorder="1">
      <alignment vertical="center"/>
    </xf>
    <xf numFmtId="189" fontId="24" fillId="0" borderId="32" xfId="9" applyNumberFormat="1" applyBorder="1">
      <alignment vertical="center"/>
    </xf>
    <xf numFmtId="0" fontId="39" fillId="0" borderId="0" xfId="13"/>
    <xf numFmtId="0" fontId="39" fillId="0" borderId="0" xfId="13" applyAlignment="1">
      <alignment horizontal="center" vertical="center"/>
    </xf>
    <xf numFmtId="49" fontId="39" fillId="0" borderId="0" xfId="13" applyNumberFormat="1" applyAlignment="1">
      <alignment horizontal="center" vertical="center"/>
    </xf>
    <xf numFmtId="0" fontId="39" fillId="0" borderId="0" xfId="13" applyAlignment="1">
      <alignment vertical="center"/>
    </xf>
    <xf numFmtId="0" fontId="40" fillId="6" borderId="0" xfId="13" applyFont="1" applyFill="1" applyAlignment="1">
      <alignment horizontal="center" vertical="center"/>
    </xf>
    <xf numFmtId="0" fontId="40" fillId="6" borderId="1" xfId="13" applyFont="1" applyFill="1" applyBorder="1" applyAlignment="1">
      <alignment horizontal="center" vertical="center"/>
    </xf>
    <xf numFmtId="0" fontId="40" fillId="6" borderId="1" xfId="13" applyFont="1" applyFill="1" applyBorder="1" applyAlignment="1">
      <alignment vertical="center" wrapText="1"/>
    </xf>
    <xf numFmtId="179" fontId="29" fillId="11" borderId="2" xfId="13" applyNumberFormat="1" applyFont="1" applyFill="1" applyBorder="1" applyAlignment="1">
      <alignment horizontal="center" vertical="center"/>
    </xf>
    <xf numFmtId="49" fontId="29" fillId="11" borderId="3" xfId="13" applyNumberFormat="1" applyFont="1" applyFill="1" applyBorder="1" applyAlignment="1">
      <alignment horizontal="center" vertical="center"/>
    </xf>
    <xf numFmtId="0" fontId="29" fillId="11" borderId="3" xfId="13" applyFont="1" applyFill="1" applyBorder="1" applyAlignment="1">
      <alignment horizontal="center" vertical="center"/>
    </xf>
    <xf numFmtId="0" fontId="29" fillId="11" borderId="3" xfId="13" applyFont="1" applyFill="1" applyBorder="1" applyAlignment="1">
      <alignment vertical="center" wrapText="1"/>
    </xf>
    <xf numFmtId="179" fontId="29" fillId="10" borderId="4" xfId="13" applyNumberFormat="1" applyFont="1" applyFill="1" applyBorder="1" applyAlignment="1">
      <alignment horizontal="center" vertical="center"/>
    </xf>
    <xf numFmtId="49" fontId="29" fillId="10" borderId="5" xfId="13" applyNumberFormat="1" applyFont="1" applyFill="1" applyBorder="1" applyAlignment="1">
      <alignment horizontal="center" vertical="center"/>
    </xf>
    <xf numFmtId="0" fontId="29" fillId="10" borderId="5" xfId="13" applyFont="1" applyFill="1" applyBorder="1" applyAlignment="1">
      <alignment horizontal="center" vertical="center"/>
    </xf>
    <xf numFmtId="0" fontId="29" fillId="10" borderId="5" xfId="13" applyFont="1" applyFill="1" applyBorder="1" applyAlignment="1">
      <alignment vertical="center" wrapText="1"/>
    </xf>
    <xf numFmtId="179" fontId="29" fillId="11" borderId="4" xfId="13" applyNumberFormat="1" applyFont="1" applyFill="1" applyBorder="1" applyAlignment="1">
      <alignment horizontal="center" vertical="center"/>
    </xf>
    <xf numFmtId="49" fontId="29" fillId="11" borderId="5" xfId="13" applyNumberFormat="1" applyFont="1" applyFill="1" applyBorder="1" applyAlignment="1">
      <alignment horizontal="center" vertical="center"/>
    </xf>
    <xf numFmtId="0" fontId="29" fillId="11" borderId="5" xfId="13" applyFont="1" applyFill="1" applyBorder="1" applyAlignment="1">
      <alignment horizontal="center" vertical="center"/>
    </xf>
    <xf numFmtId="0" fontId="29" fillId="11" borderId="5" xfId="13" applyFont="1" applyFill="1" applyBorder="1" applyAlignment="1">
      <alignment vertical="center" wrapText="1"/>
    </xf>
    <xf numFmtId="49" fontId="39" fillId="0" borderId="0" xfId="13" applyNumberFormat="1"/>
    <xf numFmtId="0" fontId="39" fillId="0" borderId="0" xfId="14"/>
    <xf numFmtId="0" fontId="40" fillId="7" borderId="34" xfId="14" applyFont="1" applyFill="1" applyBorder="1" applyAlignment="1">
      <alignment horizontal="center" vertical="center"/>
    </xf>
    <xf numFmtId="0" fontId="40" fillId="7" borderId="35" xfId="14" applyFont="1" applyFill="1" applyBorder="1" applyAlignment="1">
      <alignment horizontal="left" vertical="center"/>
    </xf>
    <xf numFmtId="0" fontId="43" fillId="0" borderId="0" xfId="14" applyFont="1" applyAlignment="1">
      <alignment horizontal="center" vertical="center"/>
    </xf>
    <xf numFmtId="0" fontId="40" fillId="12" borderId="36" xfId="14" applyFont="1" applyFill="1" applyBorder="1" applyAlignment="1">
      <alignment horizontal="center" vertical="center"/>
    </xf>
    <xf numFmtId="0" fontId="40" fillId="12" borderId="37" xfId="14" applyFont="1" applyFill="1" applyBorder="1" applyAlignment="1">
      <alignment horizontal="left" vertical="center"/>
    </xf>
    <xf numFmtId="0" fontId="40" fillId="13" borderId="38" xfId="14" applyFont="1" applyFill="1" applyBorder="1" applyAlignment="1">
      <alignment horizontal="center" vertical="center"/>
    </xf>
    <xf numFmtId="0" fontId="40" fillId="13" borderId="39" xfId="14" applyFont="1" applyFill="1" applyBorder="1" applyAlignment="1">
      <alignment horizontal="left" vertical="center"/>
    </xf>
    <xf numFmtId="49" fontId="14" fillId="9" borderId="34" xfId="15" applyNumberFormat="1" applyFont="1" applyFill="1" applyBorder="1" applyAlignment="1">
      <alignment horizontal="center" vertical="center" wrapText="1"/>
    </xf>
    <xf numFmtId="0" fontId="14" fillId="9" borderId="35" xfId="15" applyFont="1" applyFill="1" applyBorder="1" applyAlignment="1">
      <alignment vertical="center" wrapText="1"/>
    </xf>
    <xf numFmtId="0" fontId="45" fillId="0" borderId="0" xfId="14" applyFont="1"/>
    <xf numFmtId="49" fontId="14" fillId="14" borderId="36" xfId="15" applyNumberFormat="1" applyFont="1" applyFill="1" applyBorder="1" applyAlignment="1">
      <alignment horizontal="center" vertical="center" wrapText="1"/>
    </xf>
    <xf numFmtId="0" fontId="14" fillId="14" borderId="37" xfId="15" applyFont="1" applyFill="1" applyBorder="1" applyAlignment="1">
      <alignment vertical="center" wrapText="1"/>
    </xf>
    <xf numFmtId="49" fontId="14" fillId="15" borderId="38" xfId="15" applyNumberFormat="1" applyFont="1" applyFill="1" applyBorder="1" applyAlignment="1">
      <alignment horizontal="center" vertical="center" wrapText="1"/>
    </xf>
    <xf numFmtId="0" fontId="14" fillId="15" borderId="39" xfId="15" applyFont="1" applyFill="1" applyBorder="1" applyAlignment="1">
      <alignment vertical="center" wrapText="1"/>
    </xf>
    <xf numFmtId="49" fontId="14" fillId="0" borderId="34" xfId="15" applyNumberFormat="1" applyFont="1" applyBorder="1" applyAlignment="1">
      <alignment horizontal="center" vertical="center" wrapText="1"/>
    </xf>
    <xf numFmtId="0" fontId="14" fillId="0" borderId="35" xfId="15" applyFont="1" applyBorder="1" applyAlignment="1">
      <alignment vertical="center" wrapText="1"/>
    </xf>
    <xf numFmtId="49" fontId="14" fillId="0" borderId="36" xfId="15" applyNumberFormat="1" applyFont="1" applyBorder="1" applyAlignment="1">
      <alignment horizontal="center" vertical="center" wrapText="1"/>
    </xf>
    <xf numFmtId="0" fontId="14" fillId="0" borderId="37" xfId="15" applyFont="1" applyBorder="1" applyAlignment="1">
      <alignment vertical="center" wrapText="1"/>
    </xf>
    <xf numFmtId="49" fontId="14" fillId="0" borderId="38" xfId="15" applyNumberFormat="1" applyFont="1" applyBorder="1" applyAlignment="1">
      <alignment horizontal="center" vertical="center" wrapText="1"/>
    </xf>
    <xf numFmtId="0" fontId="14" fillId="0" borderId="39" xfId="15" applyFont="1" applyBorder="1" applyAlignment="1">
      <alignment vertical="center" wrapText="1"/>
    </xf>
    <xf numFmtId="49" fontId="14" fillId="14" borderId="40" xfId="15" applyNumberFormat="1" applyFont="1" applyFill="1" applyBorder="1" applyAlignment="1">
      <alignment horizontal="center" vertical="center" wrapText="1"/>
    </xf>
    <xf numFmtId="0" fontId="14" fillId="14" borderId="41" xfId="15" applyFont="1" applyFill="1" applyBorder="1" applyAlignment="1">
      <alignment vertical="center" wrapText="1"/>
    </xf>
    <xf numFmtId="49" fontId="14" fillId="0" borderId="42" xfId="15" applyNumberFormat="1" applyFont="1" applyBorder="1" applyAlignment="1">
      <alignment horizontal="center" vertical="center" wrapText="1"/>
    </xf>
    <xf numFmtId="0" fontId="14" fillId="0" borderId="43" xfId="15" applyFont="1" applyBorder="1" applyAlignment="1">
      <alignment vertical="center" wrapText="1"/>
    </xf>
    <xf numFmtId="0" fontId="14" fillId="16" borderId="0" xfId="15" applyFont="1" applyFill="1" applyAlignment="1">
      <alignment vertical="center" wrapText="1"/>
    </xf>
    <xf numFmtId="49" fontId="14" fillId="15" borderId="44" xfId="15" applyNumberFormat="1" applyFont="1" applyFill="1" applyBorder="1" applyAlignment="1">
      <alignment horizontal="center" vertical="center" wrapText="1"/>
    </xf>
    <xf numFmtId="0" fontId="14" fillId="15" borderId="45" xfId="15" applyFont="1" applyFill="1" applyBorder="1" applyAlignment="1">
      <alignment vertical="center" wrapText="1"/>
    </xf>
    <xf numFmtId="0" fontId="8" fillId="13" borderId="46" xfId="16" applyFont="1" applyFill="1" applyBorder="1" applyAlignment="1">
      <alignment horizontal="center" vertical="center"/>
    </xf>
    <xf numFmtId="0" fontId="46" fillId="0" borderId="0" xfId="16" applyAlignment="1">
      <alignment vertical="center"/>
    </xf>
    <xf numFmtId="0" fontId="47" fillId="17" borderId="46" xfId="16" applyFont="1" applyFill="1" applyBorder="1" applyAlignment="1">
      <alignment horizontal="center" vertical="center"/>
    </xf>
    <xf numFmtId="177" fontId="47" fillId="17" borderId="46" xfId="16" applyNumberFormat="1" applyFont="1" applyFill="1" applyBorder="1" applyAlignment="1">
      <alignment vertical="center"/>
    </xf>
    <xf numFmtId="176" fontId="46" fillId="0" borderId="0" xfId="16" applyNumberFormat="1" applyAlignment="1">
      <alignment vertical="center"/>
    </xf>
    <xf numFmtId="0" fontId="47" fillId="0" borderId="0" xfId="16" applyFont="1" applyAlignment="1">
      <alignment horizontal="center" vertical="center"/>
    </xf>
    <xf numFmtId="177" fontId="47" fillId="0" borderId="0" xfId="16" applyNumberFormat="1" applyFont="1" applyAlignment="1">
      <alignment vertical="center"/>
    </xf>
    <xf numFmtId="0" fontId="47" fillId="17" borderId="0" xfId="16" applyFont="1" applyFill="1" applyAlignment="1">
      <alignment horizontal="center" vertical="center"/>
    </xf>
    <xf numFmtId="177" fontId="47" fillId="17" borderId="0" xfId="16" applyNumberFormat="1" applyFont="1" applyFill="1" applyAlignment="1">
      <alignment vertical="center"/>
    </xf>
    <xf numFmtId="190" fontId="46" fillId="0" borderId="0" xfId="16" applyNumberFormat="1" applyAlignment="1">
      <alignment vertical="center"/>
    </xf>
    <xf numFmtId="0" fontId="47" fillId="0" borderId="47" xfId="16" applyFont="1" applyBorder="1" applyAlignment="1">
      <alignment horizontal="center" vertical="center"/>
    </xf>
    <xf numFmtId="177" fontId="47" fillId="0" borderId="47" xfId="16" applyNumberFormat="1" applyFont="1" applyBorder="1" applyAlignment="1">
      <alignment vertical="center"/>
    </xf>
    <xf numFmtId="0" fontId="48" fillId="7" borderId="34" xfId="16" applyFont="1" applyFill="1" applyBorder="1" applyAlignment="1">
      <alignment horizontal="center" vertical="center"/>
    </xf>
    <xf numFmtId="0" fontId="48" fillId="7" borderId="48" xfId="16" applyFont="1" applyFill="1" applyBorder="1" applyAlignment="1">
      <alignment horizontal="center" vertical="center"/>
    </xf>
    <xf numFmtId="0" fontId="48" fillId="7" borderId="35" xfId="16" applyFont="1" applyFill="1" applyBorder="1" applyAlignment="1">
      <alignment horizontal="center" vertical="center"/>
    </xf>
    <xf numFmtId="0" fontId="9" fillId="9" borderId="34" xfId="16" applyFont="1" applyFill="1" applyBorder="1" applyAlignment="1">
      <alignment horizontal="center" vertical="center"/>
    </xf>
    <xf numFmtId="0" fontId="9" fillId="9" borderId="48" xfId="16" applyFont="1" applyFill="1" applyBorder="1" applyAlignment="1">
      <alignment horizontal="center" vertical="center"/>
    </xf>
    <xf numFmtId="186" fontId="9" fillId="9" borderId="48" xfId="16" applyNumberFormat="1" applyFont="1" applyFill="1" applyBorder="1" applyAlignment="1">
      <alignment horizontal="right" vertical="center"/>
    </xf>
    <xf numFmtId="177" fontId="9" fillId="9" borderId="48" xfId="16" applyNumberFormat="1" applyFont="1" applyFill="1" applyBorder="1" applyAlignment="1">
      <alignment horizontal="right" vertical="center"/>
    </xf>
    <xf numFmtId="177" fontId="9" fillId="9" borderId="35" xfId="16" applyNumberFormat="1" applyFont="1" applyFill="1" applyBorder="1" applyAlignment="1">
      <alignment vertical="center"/>
    </xf>
    <xf numFmtId="10" fontId="46" fillId="0" borderId="0" xfId="16" applyNumberFormat="1" applyAlignment="1">
      <alignment vertical="center"/>
    </xf>
    <xf numFmtId="0" fontId="9" fillId="0" borderId="34" xfId="16" applyFont="1" applyBorder="1" applyAlignment="1">
      <alignment horizontal="center" vertical="center"/>
    </xf>
    <xf numFmtId="0" fontId="9" fillId="0" borderId="48" xfId="16" applyFont="1" applyBorder="1" applyAlignment="1">
      <alignment horizontal="center" vertical="center"/>
    </xf>
    <xf numFmtId="186" fontId="9" fillId="0" borderId="48" xfId="16" applyNumberFormat="1" applyFont="1" applyBorder="1" applyAlignment="1">
      <alignment horizontal="right" vertical="center"/>
    </xf>
    <xf numFmtId="177" fontId="9" fillId="0" borderId="35" xfId="16" applyNumberFormat="1" applyFont="1" applyBorder="1" applyAlignment="1">
      <alignment vertical="center"/>
    </xf>
    <xf numFmtId="0" fontId="9" fillId="9" borderId="42" xfId="16" applyFont="1" applyFill="1" applyBorder="1" applyAlignment="1">
      <alignment horizontal="center" vertical="center"/>
    </xf>
    <xf numFmtId="0" fontId="9" fillId="9" borderId="49" xfId="16" applyFont="1" applyFill="1" applyBorder="1" applyAlignment="1">
      <alignment horizontal="center" vertical="center"/>
    </xf>
    <xf numFmtId="186" fontId="9" fillId="9" borderId="49" xfId="16" applyNumberFormat="1" applyFont="1" applyFill="1" applyBorder="1" applyAlignment="1">
      <alignment horizontal="right" vertical="center"/>
    </xf>
    <xf numFmtId="177" fontId="9" fillId="9" borderId="43" xfId="16" applyNumberFormat="1" applyFont="1" applyFill="1" applyBorder="1" applyAlignment="1">
      <alignment vertical="center"/>
    </xf>
    <xf numFmtId="0" fontId="49" fillId="0" borderId="0" xfId="16" applyFont="1" applyAlignment="1">
      <alignment horizontal="center" vertical="center"/>
    </xf>
    <xf numFmtId="186" fontId="49" fillId="0" borderId="0" xfId="16" applyNumberFormat="1" applyFont="1" applyAlignment="1">
      <alignment vertical="center"/>
    </xf>
    <xf numFmtId="0" fontId="49" fillId="0" borderId="0" xfId="16" applyFont="1" applyAlignment="1">
      <alignment vertical="center"/>
    </xf>
    <xf numFmtId="0" fontId="48" fillId="18" borderId="50" xfId="16" applyFont="1" applyFill="1" applyBorder="1" applyAlignment="1">
      <alignment horizontal="center" vertical="center"/>
    </xf>
    <xf numFmtId="0" fontId="48" fillId="18" borderId="51" xfId="16" applyFont="1" applyFill="1" applyBorder="1" applyAlignment="1">
      <alignment horizontal="center" vertical="center"/>
    </xf>
    <xf numFmtId="0" fontId="48" fillId="18" borderId="52" xfId="16" applyFont="1" applyFill="1" applyBorder="1" applyAlignment="1">
      <alignment horizontal="center" vertical="center"/>
    </xf>
    <xf numFmtId="186" fontId="9" fillId="19" borderId="50" xfId="16" applyNumberFormat="1" applyFont="1" applyFill="1" applyBorder="1" applyAlignment="1">
      <alignment horizontal="center" vertical="center"/>
    </xf>
    <xf numFmtId="186" fontId="9" fillId="19" borderId="51" xfId="16" applyNumberFormat="1" applyFont="1" applyFill="1" applyBorder="1" applyAlignment="1">
      <alignment horizontal="center" vertical="center"/>
    </xf>
    <xf numFmtId="186" fontId="9" fillId="19" borderId="51" xfId="16" applyNumberFormat="1" applyFont="1" applyFill="1" applyBorder="1" applyAlignment="1">
      <alignment horizontal="right" vertical="center"/>
    </xf>
    <xf numFmtId="191" fontId="9" fillId="19" borderId="51" xfId="16" applyNumberFormat="1" applyFont="1" applyFill="1" applyBorder="1" applyAlignment="1">
      <alignment horizontal="right" vertical="center"/>
    </xf>
    <xf numFmtId="191" fontId="9" fillId="19" borderId="52" xfId="16" applyNumberFormat="1" applyFont="1" applyFill="1" applyBorder="1" applyAlignment="1">
      <alignment vertical="center"/>
    </xf>
    <xf numFmtId="186" fontId="9" fillId="0" borderId="50" xfId="16" applyNumberFormat="1" applyFont="1" applyBorder="1" applyAlignment="1">
      <alignment horizontal="center" vertical="center"/>
    </xf>
    <xf numFmtId="186" fontId="9" fillId="0" borderId="51" xfId="16" applyNumberFormat="1" applyFont="1" applyBorder="1" applyAlignment="1">
      <alignment horizontal="center" vertical="center"/>
    </xf>
    <xf numFmtId="186" fontId="9" fillId="0" borderId="51" xfId="16" applyNumberFormat="1" applyFont="1" applyBorder="1" applyAlignment="1">
      <alignment horizontal="right" vertical="center"/>
    </xf>
    <xf numFmtId="191" fontId="9" fillId="0" borderId="51" xfId="16" applyNumberFormat="1" applyFont="1" applyBorder="1" applyAlignment="1">
      <alignment horizontal="right" vertical="center"/>
    </xf>
    <xf numFmtId="191" fontId="9" fillId="0" borderId="52" xfId="16" applyNumberFormat="1" applyFont="1" applyBorder="1" applyAlignment="1">
      <alignment vertical="center"/>
    </xf>
    <xf numFmtId="186" fontId="9" fillId="0" borderId="53" xfId="16" applyNumberFormat="1" applyFont="1" applyBorder="1" applyAlignment="1">
      <alignment horizontal="center" vertical="center"/>
    </xf>
    <xf numFmtId="186" fontId="9" fillId="0" borderId="54" xfId="16" applyNumberFormat="1" applyFont="1" applyBorder="1" applyAlignment="1">
      <alignment horizontal="center" vertical="center"/>
    </xf>
    <xf numFmtId="186" fontId="9" fillId="0" borderId="54" xfId="16" applyNumberFormat="1" applyFont="1" applyBorder="1" applyAlignment="1">
      <alignment horizontal="right" vertical="center"/>
    </xf>
    <xf numFmtId="191" fontId="9" fillId="0" borderId="54" xfId="16" applyNumberFormat="1" applyFont="1" applyBorder="1" applyAlignment="1">
      <alignment horizontal="right" vertical="center"/>
    </xf>
    <xf numFmtId="191" fontId="9" fillId="0" borderId="55" xfId="16" applyNumberFormat="1" applyFont="1" applyBorder="1" applyAlignment="1">
      <alignment vertical="center"/>
    </xf>
    <xf numFmtId="0" fontId="50" fillId="0" borderId="0" xfId="16" applyFont="1" applyAlignment="1">
      <alignment horizontal="center" vertical="center"/>
    </xf>
    <xf numFmtId="186" fontId="50" fillId="0" borderId="0" xfId="16" applyNumberFormat="1" applyFont="1" applyAlignment="1">
      <alignment vertical="center"/>
    </xf>
    <xf numFmtId="0" fontId="50" fillId="0" borderId="0" xfId="16" applyFont="1" applyAlignment="1">
      <alignment vertical="center"/>
    </xf>
    <xf numFmtId="0" fontId="52" fillId="6" borderId="0" xfId="1" applyFont="1" applyFill="1" applyAlignment="1">
      <alignment horizontal="center" vertical="center"/>
    </xf>
    <xf numFmtId="0" fontId="52" fillId="6" borderId="1" xfId="1" applyFont="1" applyFill="1" applyBorder="1" applyAlignment="1">
      <alignment horizontal="left" vertical="center"/>
    </xf>
    <xf numFmtId="0" fontId="52" fillId="6" borderId="1" xfId="1" applyFont="1" applyFill="1" applyBorder="1" applyAlignment="1">
      <alignment horizontal="center" vertical="center"/>
    </xf>
    <xf numFmtId="0" fontId="52" fillId="6" borderId="1" xfId="1" applyFont="1" applyFill="1" applyBorder="1">
      <alignment vertical="center"/>
    </xf>
    <xf numFmtId="44" fontId="52" fillId="6" borderId="1" xfId="1" applyNumberFormat="1" applyFont="1" applyFill="1" applyBorder="1">
      <alignment vertical="center"/>
    </xf>
    <xf numFmtId="0" fontId="53" fillId="11" borderId="2" xfId="1" applyFont="1" applyFill="1" applyBorder="1" applyAlignment="1">
      <alignment horizontal="center" vertical="center"/>
    </xf>
    <xf numFmtId="192" fontId="53" fillId="11" borderId="3" xfId="1" applyNumberFormat="1" applyFont="1" applyFill="1" applyBorder="1" applyAlignment="1">
      <alignment horizontal="left" vertical="center"/>
    </xf>
    <xf numFmtId="0" fontId="53" fillId="11" borderId="3" xfId="1" applyFont="1" applyFill="1" applyBorder="1" applyAlignment="1">
      <alignment horizontal="center" vertical="center"/>
    </xf>
    <xf numFmtId="0" fontId="53" fillId="11" borderId="3" xfId="1" applyFont="1" applyFill="1" applyBorder="1">
      <alignment vertical="center"/>
    </xf>
    <xf numFmtId="44" fontId="53" fillId="11" borderId="3" xfId="1" applyNumberFormat="1" applyFont="1" applyFill="1" applyBorder="1">
      <alignment vertical="center"/>
    </xf>
    <xf numFmtId="0" fontId="53" fillId="10" borderId="4" xfId="1" applyFont="1" applyFill="1" applyBorder="1" applyAlignment="1">
      <alignment horizontal="center" vertical="center"/>
    </xf>
    <xf numFmtId="192" fontId="53" fillId="10" borderId="5" xfId="1" applyNumberFormat="1" applyFont="1" applyFill="1" applyBorder="1" applyAlignment="1">
      <alignment horizontal="left" vertical="center"/>
    </xf>
    <xf numFmtId="0" fontId="53" fillId="10" borderId="5" xfId="1" applyFont="1" applyFill="1" applyBorder="1" applyAlignment="1">
      <alignment horizontal="center" vertical="center"/>
    </xf>
    <xf numFmtId="0" fontId="53" fillId="10" borderId="5" xfId="1" applyFont="1" applyFill="1" applyBorder="1">
      <alignment vertical="center"/>
    </xf>
    <xf numFmtId="44" fontId="53" fillId="10" borderId="5" xfId="1" applyNumberFormat="1" applyFont="1" applyFill="1" applyBorder="1">
      <alignment vertical="center"/>
    </xf>
    <xf numFmtId="0" fontId="53" fillId="11" borderId="4" xfId="1" applyFont="1" applyFill="1" applyBorder="1" applyAlignment="1">
      <alignment horizontal="center" vertical="center"/>
    </xf>
    <xf numFmtId="192" fontId="53" fillId="11" borderId="5" xfId="1" applyNumberFormat="1" applyFont="1" applyFill="1" applyBorder="1" applyAlignment="1">
      <alignment horizontal="left" vertical="center"/>
    </xf>
    <xf numFmtId="0" fontId="53" fillId="11" borderId="5" xfId="1" applyFont="1" applyFill="1" applyBorder="1" applyAlignment="1">
      <alignment horizontal="center" vertical="center"/>
    </xf>
    <xf numFmtId="0" fontId="53" fillId="11" borderId="5" xfId="1" applyFont="1" applyFill="1" applyBorder="1">
      <alignment vertical="center"/>
    </xf>
    <xf numFmtId="44" fontId="53" fillId="11" borderId="5" xfId="1" applyNumberFormat="1" applyFont="1" applyFill="1" applyBorder="1">
      <alignment vertical="center"/>
    </xf>
    <xf numFmtId="0" fontId="2" fillId="0" borderId="0" xfId="1" applyAlignment="1">
      <alignment horizontal="left" vertical="center"/>
    </xf>
    <xf numFmtId="44" fontId="2" fillId="0" borderId="0" xfId="1" applyNumberFormat="1">
      <alignment vertical="center"/>
    </xf>
    <xf numFmtId="0" fontId="54" fillId="13" borderId="0" xfId="1" applyFont="1" applyFill="1">
      <alignment vertical="center"/>
    </xf>
    <xf numFmtId="0" fontId="54" fillId="13" borderId="1" xfId="1" applyFont="1" applyFill="1" applyBorder="1">
      <alignment vertical="center"/>
    </xf>
    <xf numFmtId="0" fontId="55" fillId="20" borderId="2" xfId="1" applyFont="1" applyFill="1" applyBorder="1">
      <alignment vertical="center"/>
    </xf>
    <xf numFmtId="193" fontId="55" fillId="20" borderId="3" xfId="1" applyNumberFormat="1" applyFont="1" applyFill="1" applyBorder="1">
      <alignment vertical="center"/>
    </xf>
    <xf numFmtId="0" fontId="55" fillId="15" borderId="4" xfId="1" applyFont="1" applyFill="1" applyBorder="1">
      <alignment vertical="center"/>
    </xf>
    <xf numFmtId="193" fontId="55" fillId="15" borderId="5" xfId="1" applyNumberFormat="1" applyFont="1" applyFill="1" applyBorder="1">
      <alignment vertical="center"/>
    </xf>
    <xf numFmtId="0" fontId="55" fillId="20" borderId="4" xfId="1" applyFont="1" applyFill="1" applyBorder="1">
      <alignment vertical="center"/>
    </xf>
    <xf numFmtId="193" fontId="55" fillId="20" borderId="5" xfId="1" applyNumberFormat="1" applyFont="1" applyFill="1" applyBorder="1">
      <alignment vertical="center"/>
    </xf>
    <xf numFmtId="0" fontId="55" fillId="0" borderId="0" xfId="1" applyFont="1">
      <alignment vertical="center"/>
    </xf>
    <xf numFmtId="0" fontId="55" fillId="0" borderId="0" xfId="1" applyFont="1" applyAlignment="1">
      <alignment horizontal="center" vertical="center"/>
    </xf>
    <xf numFmtId="0" fontId="52" fillId="6" borderId="1" xfId="0" applyFont="1" applyFill="1" applyBorder="1" applyAlignment="1">
      <alignment vertical="center"/>
    </xf>
    <xf numFmtId="0" fontId="53" fillId="11" borderId="3" xfId="0" applyFont="1" applyFill="1" applyBorder="1" applyAlignment="1">
      <alignment vertical="center"/>
    </xf>
    <xf numFmtId="0" fontId="53" fillId="10" borderId="5" xfId="0" applyFont="1" applyFill="1" applyBorder="1" applyAlignment="1">
      <alignment vertical="center"/>
    </xf>
    <xf numFmtId="0" fontId="53" fillId="11" borderId="5" xfId="0" applyFont="1" applyFill="1" applyBorder="1" applyAlignment="1">
      <alignment vertical="center"/>
    </xf>
    <xf numFmtId="14" fontId="9" fillId="0" borderId="0" xfId="1" applyNumberFormat="1" applyFont="1" applyAlignment="1">
      <alignment vertical="center" wrapText="1"/>
    </xf>
    <xf numFmtId="0" fontId="16" fillId="0" borderId="7" xfId="2" applyFont="1" applyBorder="1" applyAlignment="1" applyProtection="1">
      <alignment horizontal="center" vertical="center"/>
      <protection locked="0"/>
    </xf>
    <xf numFmtId="0" fontId="16" fillId="0" borderId="8" xfId="2" applyFont="1" applyBorder="1" applyAlignment="1" applyProtection="1">
      <alignment horizontal="center" vertical="center"/>
      <protection locked="0"/>
    </xf>
    <xf numFmtId="0" fontId="16" fillId="0" borderId="9" xfId="2" applyFont="1" applyBorder="1" applyAlignment="1" applyProtection="1">
      <alignment horizontal="center" vertical="center"/>
      <protection locked="0"/>
    </xf>
    <xf numFmtId="0" fontId="38" fillId="0" borderId="33" xfId="12" applyFont="1" applyAlignment="1">
      <alignment horizontal="center" vertical="center"/>
    </xf>
    <xf numFmtId="0" fontId="51" fillId="0" borderId="0" xfId="1" applyFont="1" applyAlignment="1">
      <alignment horizontal="center" vertical="center"/>
    </xf>
    <xf numFmtId="0" fontId="56" fillId="0" borderId="0" xfId="1" applyFont="1" applyAlignment="1">
      <alignment horizontal="center" vertical="center"/>
    </xf>
  </cellXfs>
  <cellStyles count="17">
    <cellStyle name="标题 1" xfId="8" builtinId="16"/>
    <cellStyle name="标题 1 2" xfId="11" xr:uid="{BB5C849C-FD33-494D-875F-81C88818B401}"/>
    <cellStyle name="标题 1 2 2" xfId="12" xr:uid="{14F6F734-F4EC-48E1-8604-4FAB75CE4B42}"/>
    <cellStyle name="标题 5" xfId="6" xr:uid="{10F29188-52A9-4AD9-A8A4-077B2BE64A85}"/>
    <cellStyle name="表格标题" xfId="5" xr:uid="{AE671686-167F-4226-9585-5B69F0E56355}"/>
    <cellStyle name="常规" xfId="0" builtinId="0"/>
    <cellStyle name="常规 2" xfId="1" xr:uid="{1E012EEE-89E3-4C8D-A92B-E4DA1DF6348C}"/>
    <cellStyle name="常规 2 2" xfId="7" xr:uid="{8B9BAF6F-09BD-446C-99F9-9A72A24EF777}"/>
    <cellStyle name="常规 2 2 2" xfId="14" xr:uid="{22D0C2AD-D346-49FA-B685-68E047F2B952}"/>
    <cellStyle name="常规 3" xfId="2" xr:uid="{691EDBA4-B9C4-4448-A8E4-6E9A3E132C19}"/>
    <cellStyle name="常规 4" xfId="9" xr:uid="{6A9FF278-F389-406B-8994-9345F1CD04A3}"/>
    <cellStyle name="常规 5" xfId="10" xr:uid="{9079DC78-41CB-457E-AAA1-10359D40AB6E}"/>
    <cellStyle name="常规 6" xfId="13" xr:uid="{9B00096D-8DEA-4697-8D52-C6837EAB8289}"/>
    <cellStyle name="常规 7" xfId="16" xr:uid="{2A8ADA59-E8AA-4411-BC50-0A1C3C53AD25}"/>
    <cellStyle name="常规_Sheet1" xfId="3" xr:uid="{B3555E8B-43E9-4DD4-8881-D5E5EF0A363A}"/>
    <cellStyle name="常规_Sheet1_46" xfId="4" xr:uid="{970A4963-203A-44DB-B7B4-A4F7685115BF}"/>
    <cellStyle name="常规_整理版本" xfId="15" xr:uid="{14DD62C6-6741-4850-8ECD-7EDCB9995AA8}"/>
  </cellStyles>
  <dxfs count="23">
    <dxf>
      <font>
        <color theme="0"/>
      </font>
      <fill>
        <patternFill>
          <bgColor rgb="FFFF0000"/>
        </patternFill>
      </fill>
    </dxf>
    <dxf>
      <font>
        <b val="0"/>
        <i val="0"/>
        <strike val="0"/>
        <condense val="0"/>
        <extend val="0"/>
        <outline val="0"/>
        <shadow val="0"/>
        <u val="none"/>
        <vertAlign val="baseline"/>
        <sz val="12"/>
        <color theme="1"/>
        <name val="等线"/>
        <scheme val="minor"/>
      </font>
      <numFmt numFmtId="0" formatCode="General"/>
    </dxf>
    <dxf>
      <font>
        <color rgb="FFC00000"/>
      </font>
    </dxf>
    <dxf>
      <font>
        <color rgb="FFC00000"/>
      </font>
    </dxf>
    <dxf>
      <font>
        <color rgb="FFC00000"/>
      </font>
    </dxf>
    <dxf>
      <font>
        <color theme="0"/>
      </font>
      <fill>
        <patternFill>
          <bgColor rgb="FFFF0000"/>
        </patternFill>
      </fill>
    </dxf>
    <dxf>
      <font>
        <color rgb="FFFF0000"/>
      </font>
    </dxf>
    <dxf>
      <font>
        <color rgb="FF00B050"/>
      </font>
    </dxf>
    <dxf>
      <font>
        <color rgb="FF9C0006"/>
      </font>
      <fill>
        <patternFill>
          <bgColor rgb="FFFFC7CE"/>
        </patternFill>
      </fill>
    </dxf>
    <dxf>
      <font>
        <color rgb="FFFF0000"/>
      </font>
    </dxf>
    <dxf>
      <font>
        <color rgb="FF00B050"/>
      </font>
    </dxf>
    <dxf>
      <fill>
        <patternFill>
          <bgColor theme="8" tint="0.59996337778862885"/>
        </patternFill>
      </fill>
    </dxf>
    <dxf>
      <font>
        <strike val="0"/>
        <outline val="0"/>
        <shadow val="0"/>
        <u val="none"/>
        <vertAlign val="baseline"/>
        <sz val="11"/>
        <color theme="1"/>
        <name val="Arial Unicode MS"/>
        <scheme val="none"/>
      </font>
      <alignment horizontal="center" vertical="center" textRotation="0" wrapText="0" indent="0" justifyLastLine="0" shrinkToFit="0" readingOrder="0"/>
    </dxf>
    <dxf>
      <font>
        <strike val="0"/>
        <outline val="0"/>
        <shadow val="0"/>
        <u val="none"/>
        <vertAlign val="baseline"/>
        <sz val="11"/>
        <color theme="1"/>
        <name val="Arial Unicode MS"/>
        <scheme val="none"/>
      </font>
      <alignment horizontal="center" vertical="center" textRotation="0" wrapText="0" indent="0" justifyLastLine="0" shrinkToFit="0" readingOrder="0"/>
    </dxf>
    <dxf>
      <font>
        <strike val="0"/>
        <outline val="0"/>
        <shadow val="0"/>
        <u val="none"/>
        <vertAlign val="baseline"/>
        <sz val="11"/>
        <color theme="1"/>
        <name val="Arial Unicode MS"/>
        <scheme val="none"/>
      </font>
    </dxf>
    <dxf>
      <font>
        <strike val="0"/>
        <outline val="0"/>
        <shadow val="0"/>
        <u val="none"/>
        <vertAlign val="baseline"/>
        <sz val="11"/>
        <color theme="1"/>
        <name val="Arial Unicode MS"/>
        <scheme val="none"/>
      </font>
    </dxf>
    <dxf>
      <font>
        <b val="0"/>
        <i val="0"/>
        <strike val="0"/>
        <condense val="0"/>
        <extend val="0"/>
        <outline val="0"/>
        <shadow val="0"/>
        <u val="none"/>
        <vertAlign val="baseline"/>
        <sz val="12"/>
        <color theme="1"/>
        <name val="等线"/>
        <scheme val="minor"/>
      </font>
      <numFmt numFmtId="184" formatCode="&quot;¥&quot;#,##0_);[Red]\(&quot;¥&quot;#,##0\)"/>
    </dxf>
    <dxf>
      <font>
        <b val="0"/>
        <i val="0"/>
        <strike val="0"/>
        <condense val="0"/>
        <extend val="0"/>
        <outline val="0"/>
        <shadow val="0"/>
        <u val="none"/>
        <vertAlign val="baseline"/>
        <sz val="12"/>
        <color theme="1"/>
        <name val="等线"/>
        <scheme val="minor"/>
      </font>
      <numFmt numFmtId="0" formatCode="General"/>
    </dxf>
    <dxf>
      <font>
        <b val="0"/>
        <i val="0"/>
        <strike val="0"/>
        <condense val="0"/>
        <extend val="0"/>
        <outline val="0"/>
        <shadow val="0"/>
        <u val="none"/>
        <vertAlign val="baseline"/>
        <sz val="12"/>
        <color theme="1"/>
        <name val="等线"/>
        <scheme val="minor"/>
      </font>
      <numFmt numFmtId="183" formatCode="yy&quot;年&quot;m&quot;月&quot;d&quot;日&quot;;@"/>
    </dxf>
    <dxf>
      <font>
        <b val="0"/>
        <i val="0"/>
        <strike val="0"/>
        <condense val="0"/>
        <extend val="0"/>
        <outline val="0"/>
        <shadow val="0"/>
        <u val="none"/>
        <vertAlign val="baseline"/>
        <sz val="12"/>
        <color theme="1"/>
        <name val="等线"/>
        <scheme val="minor"/>
      </font>
    </dxf>
    <dxf>
      <font>
        <b val="0"/>
        <i val="0"/>
        <strike val="0"/>
        <condense val="0"/>
        <extend val="0"/>
        <outline val="0"/>
        <shadow val="0"/>
        <u val="none"/>
        <vertAlign val="baseline"/>
        <sz val="12"/>
        <color theme="1"/>
        <name val="等线"/>
        <scheme val="minor"/>
      </font>
    </dxf>
    <dxf>
      <font>
        <b val="0"/>
        <i val="0"/>
        <strike val="0"/>
        <condense val="0"/>
        <extend val="0"/>
        <outline val="0"/>
        <shadow val="0"/>
        <u val="none"/>
        <vertAlign val="baseline"/>
        <sz val="12"/>
        <color theme="1"/>
        <name val="等线"/>
        <scheme val="minor"/>
      </font>
    </dxf>
    <dxf>
      <font>
        <b val="0"/>
        <i val="0"/>
        <strike val="0"/>
        <condense val="0"/>
        <extend val="0"/>
        <outline val="0"/>
        <shadow val="0"/>
        <u val="none"/>
        <vertAlign val="baseline"/>
        <sz val="12"/>
        <color theme="1"/>
        <name val="等线"/>
        <scheme val="minor"/>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791574" cy="405047"/>
    <xdr:sp macro="" textlink="">
      <xdr:nvSpPr>
        <xdr:cNvPr id="2" name="文本框 1">
          <a:extLst>
            <a:ext uri="{FF2B5EF4-FFF2-40B4-BE49-F238E27FC236}">
              <a16:creationId xmlns:a16="http://schemas.microsoft.com/office/drawing/2014/main" id="{60DEBCFD-3782-7C4A-3314-CF0E1990904E}"/>
            </a:ext>
          </a:extLst>
        </xdr:cNvPr>
        <xdr:cNvSpPr txBox="1"/>
      </xdr:nvSpPr>
      <xdr:spPr>
        <a:xfrm>
          <a:off x="0" y="0"/>
          <a:ext cx="8791574" cy="40504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800">
              <a:solidFill>
                <a:schemeClr val="tx1"/>
              </a:solidFill>
              <a:effectLst/>
              <a:latin typeface="+mn-lt"/>
              <a:ea typeface="+mn-ea"/>
              <a:cs typeface="+mn-cs"/>
            </a:rPr>
            <a:t>自工作表“品名”中获取与商品代码相对应的“品牌”及“商品名称”依次填入C列和D列。</a:t>
          </a:r>
          <a:endParaRPr lang="zh-CN" altLang="en-US" sz="18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1887200" cy="370230"/>
    <xdr:sp macro="" textlink="">
      <xdr:nvSpPr>
        <xdr:cNvPr id="2" name="文本框 1">
          <a:extLst>
            <a:ext uri="{FF2B5EF4-FFF2-40B4-BE49-F238E27FC236}">
              <a16:creationId xmlns:a16="http://schemas.microsoft.com/office/drawing/2014/main" id="{510BC847-0511-613A-F9B0-5E2B4EBFFA4D}"/>
            </a:ext>
          </a:extLst>
        </xdr:cNvPr>
        <xdr:cNvSpPr txBox="1"/>
      </xdr:nvSpPr>
      <xdr:spPr>
        <a:xfrm>
          <a:off x="0" y="0"/>
          <a:ext cx="11887200" cy="3702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600">
              <a:solidFill>
                <a:schemeClr val="tx1"/>
              </a:solidFill>
              <a:effectLst/>
              <a:latin typeface="+mn-lt"/>
              <a:ea typeface="+mn-ea"/>
              <a:cs typeface="+mn-cs"/>
            </a:rPr>
            <a:t>准考证号自左向右数第5、6位为地区代码，依据工作表“行政区划代码”中的对应关系，在“地区”列中输入各准考证号所属的地区名称。</a:t>
          </a:r>
          <a:endParaRPr lang="zh-CN" altLang="en-US" sz="16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1325224" cy="405047"/>
    <xdr:sp macro="" textlink="">
      <xdr:nvSpPr>
        <xdr:cNvPr id="2" name="文本框 1">
          <a:extLst>
            <a:ext uri="{FF2B5EF4-FFF2-40B4-BE49-F238E27FC236}">
              <a16:creationId xmlns:a16="http://schemas.microsoft.com/office/drawing/2014/main" id="{E59048EC-8829-722B-9781-67D9E6B4F02D}"/>
            </a:ext>
          </a:extLst>
        </xdr:cNvPr>
        <xdr:cNvSpPr txBox="1"/>
      </xdr:nvSpPr>
      <xdr:spPr>
        <a:xfrm>
          <a:off x="0" y="0"/>
          <a:ext cx="11325224" cy="40504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800">
              <a:solidFill>
                <a:schemeClr val="tx1"/>
              </a:solidFill>
              <a:effectLst/>
              <a:latin typeface="+mn-lt"/>
              <a:ea typeface="+mn-ea"/>
              <a:cs typeface="+mn-cs"/>
            </a:rPr>
            <a:t>参照工作表“代码”中的代码与分类的对应关系获取相关分类信息并填入工作表“政策目录”的C、D、E三列。</a:t>
          </a:r>
          <a:endParaRPr lang="zh-CN" altLang="en-US" sz="18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3</xdr:col>
      <xdr:colOff>276225</xdr:colOff>
      <xdr:row>0</xdr:row>
      <xdr:rowOff>0</xdr:rowOff>
    </xdr:from>
    <xdr:ext cx="7753350" cy="648126"/>
    <xdr:sp macro="" textlink="">
      <xdr:nvSpPr>
        <xdr:cNvPr id="2" name="文本框 1">
          <a:extLst>
            <a:ext uri="{FF2B5EF4-FFF2-40B4-BE49-F238E27FC236}">
              <a16:creationId xmlns:a16="http://schemas.microsoft.com/office/drawing/2014/main" id="{825D9B93-AC33-E86C-759D-15B5D0695595}"/>
            </a:ext>
          </a:extLst>
        </xdr:cNvPr>
        <xdr:cNvSpPr txBox="1"/>
      </xdr:nvSpPr>
      <xdr:spPr>
        <a:xfrm>
          <a:off x="3952875" y="0"/>
          <a:ext cx="7753350" cy="64812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600">
              <a:solidFill>
                <a:schemeClr val="tx1"/>
              </a:solidFill>
              <a:effectLst/>
              <a:latin typeface="+mn-lt"/>
              <a:ea typeface="+mn-ea"/>
              <a:cs typeface="+mn-cs"/>
            </a:rPr>
            <a:t>按照</a:t>
          </a:r>
          <a:r>
            <a:rPr lang="zh-CN" altLang="en-US" sz="1600">
              <a:solidFill>
                <a:schemeClr val="tx1"/>
              </a:solidFill>
              <a:effectLst/>
              <a:latin typeface="+mn-lt"/>
              <a:ea typeface="+mn-ea"/>
              <a:cs typeface="+mn-cs"/>
            </a:rPr>
            <a:t>此工作表</a:t>
          </a:r>
          <a:r>
            <a:rPr lang="zh-CN" altLang="zh-CN" sz="1600">
              <a:solidFill>
                <a:schemeClr val="tx1"/>
              </a:solidFill>
              <a:effectLst/>
              <a:latin typeface="+mn-lt"/>
              <a:ea typeface="+mn-ea"/>
              <a:cs typeface="+mn-cs"/>
            </a:rPr>
            <a:t>所列信息，运用公式或函数分别在工作表“一季度销售情况表”、“二季度销售情况表”中填入各型号产品对应的单价（产品型号代码是唯一的）</a:t>
          </a:r>
          <a:endParaRPr lang="zh-CN" altLang="en-US" sz="16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1230840" cy="648126"/>
    <xdr:sp macro="" textlink="">
      <xdr:nvSpPr>
        <xdr:cNvPr id="2" name="文本框 1">
          <a:extLst>
            <a:ext uri="{FF2B5EF4-FFF2-40B4-BE49-F238E27FC236}">
              <a16:creationId xmlns:a16="http://schemas.microsoft.com/office/drawing/2014/main" id="{F7AC1526-F648-CA42-F9CF-237C8F4A6345}"/>
            </a:ext>
          </a:extLst>
        </xdr:cNvPr>
        <xdr:cNvSpPr txBox="1"/>
      </xdr:nvSpPr>
      <xdr:spPr>
        <a:xfrm>
          <a:off x="0" y="0"/>
          <a:ext cx="11230840" cy="64812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600">
              <a:solidFill>
                <a:schemeClr val="tx1"/>
              </a:solidFill>
              <a:effectLst/>
              <a:latin typeface="+mn-lt"/>
              <a:ea typeface="+mn-ea"/>
              <a:cs typeface="+mn-cs"/>
            </a:rPr>
            <a:t>一、</a:t>
          </a:r>
          <a:r>
            <a:rPr lang="zh-CN" altLang="zh-CN" sz="1600">
              <a:solidFill>
                <a:schemeClr val="tx1"/>
              </a:solidFill>
              <a:effectLst/>
              <a:latin typeface="+mn-lt"/>
              <a:ea typeface="+mn-ea"/>
              <a:cs typeface="+mn-cs"/>
            </a:rPr>
            <a:t>在</a:t>
          </a:r>
          <a:r>
            <a:rPr lang="zh-CN" altLang="en-US" sz="1600">
              <a:solidFill>
                <a:schemeClr val="tx1"/>
              </a:solidFill>
              <a:effectLst/>
              <a:latin typeface="+mn-lt"/>
              <a:ea typeface="+mn-ea"/>
              <a:cs typeface="+mn-cs"/>
            </a:rPr>
            <a:t>此</a:t>
          </a:r>
          <a:r>
            <a:rPr lang="zh-CN" altLang="zh-CN" sz="1600">
              <a:solidFill>
                <a:schemeClr val="tx1"/>
              </a:solidFill>
              <a:effectLst/>
              <a:latin typeface="+mn-lt"/>
              <a:ea typeface="+mn-ea"/>
              <a:cs typeface="+mn-cs"/>
            </a:rPr>
            <a:t>工作表的“单价”列中，利用VLOOKUP公式计算图书的单价</a:t>
          </a:r>
          <a:r>
            <a:rPr lang="zh-CN" altLang="en-US" sz="1600">
              <a:solidFill>
                <a:schemeClr val="tx1"/>
              </a:solidFill>
              <a:effectLst/>
              <a:latin typeface="+mn-lt"/>
              <a:ea typeface="+mn-ea"/>
              <a:cs typeface="+mn-cs"/>
            </a:rPr>
            <a:t>，</a:t>
          </a:r>
          <a:r>
            <a:rPr lang="zh-CN" altLang="zh-CN" sz="1600">
              <a:solidFill>
                <a:schemeClr val="tx1"/>
              </a:solidFill>
              <a:effectLst/>
              <a:latin typeface="+mn-lt"/>
              <a:ea typeface="+mn-ea"/>
              <a:cs typeface="+mn-cs"/>
            </a:rPr>
            <a:t>图书名称与图书单价的对应关系可参考工作表“图书定价”</a:t>
          </a:r>
          <a:endParaRPr lang="en-US" altLang="zh-CN" sz="1600">
            <a:solidFill>
              <a:schemeClr val="tx1"/>
            </a:solidFill>
            <a:effectLst/>
            <a:latin typeface="+mn-lt"/>
            <a:ea typeface="+mn-ea"/>
            <a:cs typeface="+mn-cs"/>
          </a:endParaRPr>
        </a:p>
        <a:p>
          <a:r>
            <a:rPr lang="zh-CN" altLang="en-US" sz="1600">
              <a:solidFill>
                <a:schemeClr val="tx1"/>
              </a:solidFill>
              <a:effectLst/>
              <a:latin typeface="+mn-lt"/>
              <a:ea typeface="+mn-ea"/>
              <a:cs typeface="+mn-cs"/>
            </a:rPr>
            <a:t>二、根据“发货地址”列信息，并参考“城市对照”工作表中省市与销售区域的对应关系，计算每笔订单的“所属区域”。</a:t>
          </a:r>
          <a:endParaRPr lang="zh-CN" altLang="en-US" sz="16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361950</xdr:colOff>
      <xdr:row>0</xdr:row>
      <xdr:rowOff>0</xdr:rowOff>
    </xdr:from>
    <xdr:ext cx="4339650" cy="1655903"/>
    <xdr:sp macro="" textlink="">
      <xdr:nvSpPr>
        <xdr:cNvPr id="2" name="文本框 1">
          <a:extLst>
            <a:ext uri="{FF2B5EF4-FFF2-40B4-BE49-F238E27FC236}">
              <a16:creationId xmlns:a16="http://schemas.microsoft.com/office/drawing/2014/main" id="{D372BE93-1198-281F-3D42-914F77ED8B0D}"/>
            </a:ext>
          </a:extLst>
        </xdr:cNvPr>
        <xdr:cNvSpPr txBox="1"/>
      </xdr:nvSpPr>
      <xdr:spPr>
        <a:xfrm>
          <a:off x="6791325" y="0"/>
          <a:ext cx="4339650" cy="165590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zh-CN" sz="1800">
              <a:solidFill>
                <a:schemeClr val="tx1"/>
              </a:solidFill>
              <a:effectLst/>
              <a:latin typeface="+mn-lt"/>
              <a:ea typeface="+mn-ea"/>
              <a:cs typeface="+mn-cs"/>
            </a:rPr>
            <a:t>根据工作表“平均单价”中提供的商品单价</a:t>
          </a:r>
          <a:endParaRPr lang="en-US" altLang="zh-CN" sz="1800">
            <a:solidFill>
              <a:schemeClr val="tx1"/>
            </a:solidFill>
            <a:effectLst/>
            <a:latin typeface="+mn-lt"/>
            <a:ea typeface="+mn-ea"/>
            <a:cs typeface="+mn-cs"/>
          </a:endParaRPr>
        </a:p>
        <a:p>
          <a:r>
            <a:rPr lang="zh-CN" altLang="zh-CN" sz="1800">
              <a:solidFill>
                <a:schemeClr val="tx1"/>
              </a:solidFill>
              <a:effectLst/>
              <a:latin typeface="+mn-lt"/>
              <a:ea typeface="+mn-ea"/>
              <a:cs typeface="+mn-cs"/>
            </a:rPr>
            <a:t>运用公式计算F列的销售额</a:t>
          </a:r>
          <a:endParaRPr lang="en-US" altLang="zh-CN" sz="1800">
            <a:solidFill>
              <a:schemeClr val="tx1"/>
            </a:solidFill>
            <a:effectLst/>
            <a:latin typeface="+mn-lt"/>
            <a:ea typeface="+mn-ea"/>
            <a:cs typeface="+mn-cs"/>
          </a:endParaRPr>
        </a:p>
        <a:p>
          <a:r>
            <a:rPr lang="zh-CN" altLang="zh-CN" sz="1800">
              <a:solidFill>
                <a:schemeClr val="tx1"/>
              </a:solidFill>
              <a:effectLst/>
              <a:latin typeface="+mn-lt"/>
              <a:ea typeface="+mn-ea"/>
              <a:cs typeface="+mn-cs"/>
            </a:rPr>
            <a:t>要求公式中必须引用名称“商品均价”</a:t>
          </a:r>
          <a:endParaRPr lang="en-US" altLang="zh-CN" sz="1800">
            <a:solidFill>
              <a:schemeClr val="tx1"/>
            </a:solidFill>
            <a:effectLst/>
            <a:latin typeface="+mn-lt"/>
            <a:ea typeface="+mn-ea"/>
            <a:cs typeface="+mn-cs"/>
          </a:endParaRPr>
        </a:p>
        <a:p>
          <a:r>
            <a:rPr lang="en-US" altLang="zh-CN" sz="1800">
              <a:solidFill>
                <a:schemeClr val="tx1"/>
              </a:solidFill>
              <a:effectLst/>
              <a:latin typeface="+mn-lt"/>
              <a:ea typeface="+mn-ea"/>
              <a:cs typeface="+mn-cs"/>
            </a:rPr>
            <a:t>(</a:t>
          </a:r>
          <a:r>
            <a:rPr lang="zh-CN" altLang="en-US" sz="1800">
              <a:solidFill>
                <a:schemeClr val="tx1"/>
              </a:solidFill>
              <a:effectLst/>
              <a:latin typeface="+mn-lt"/>
              <a:ea typeface="+mn-ea"/>
              <a:cs typeface="+mn-cs"/>
            </a:rPr>
            <a:t>平均单价表的</a:t>
          </a:r>
          <a:r>
            <a:rPr lang="en-US" altLang="zh-CN" sz="1800">
              <a:solidFill>
                <a:schemeClr val="tx1"/>
              </a:solidFill>
              <a:effectLst/>
              <a:latin typeface="+mn-lt"/>
              <a:ea typeface="+mn-ea"/>
              <a:cs typeface="+mn-cs"/>
            </a:rPr>
            <a:t>B3:C7</a:t>
          </a:r>
          <a:r>
            <a:rPr lang="zh-CN" altLang="en-US" sz="1800">
              <a:solidFill>
                <a:schemeClr val="tx1"/>
              </a:solidFill>
              <a:effectLst/>
              <a:latin typeface="+mn-lt"/>
              <a:ea typeface="+mn-ea"/>
              <a:cs typeface="+mn-cs"/>
            </a:rPr>
            <a:t>为</a:t>
          </a:r>
          <a:r>
            <a:rPr lang="zh-CN" altLang="en-US" sz="1800" baseline="0">
              <a:solidFill>
                <a:schemeClr val="tx1"/>
              </a:solidFill>
              <a:effectLst/>
              <a:latin typeface="+mn-lt"/>
              <a:ea typeface="+mn-ea"/>
              <a:cs typeface="+mn-cs"/>
            </a:rPr>
            <a:t> </a:t>
          </a:r>
          <a:r>
            <a:rPr lang="en-US" altLang="zh-CN" sz="1800" baseline="0">
              <a:solidFill>
                <a:schemeClr val="tx1"/>
              </a:solidFill>
              <a:effectLst/>
              <a:latin typeface="+mn-lt"/>
              <a:ea typeface="+mn-ea"/>
              <a:cs typeface="+mn-cs"/>
            </a:rPr>
            <a:t>"</a:t>
          </a:r>
          <a:r>
            <a:rPr lang="zh-CN" altLang="en-US" sz="1800" baseline="0">
              <a:solidFill>
                <a:schemeClr val="tx1"/>
              </a:solidFill>
              <a:effectLst/>
              <a:latin typeface="+mn-lt"/>
              <a:ea typeface="+mn-ea"/>
              <a:cs typeface="+mn-cs"/>
            </a:rPr>
            <a:t>商品均价</a:t>
          </a:r>
          <a:r>
            <a:rPr lang="en-US" altLang="zh-CN" sz="1800" baseline="0">
              <a:solidFill>
                <a:schemeClr val="tx1"/>
              </a:solidFill>
              <a:effectLst/>
              <a:latin typeface="+mn-lt"/>
              <a:ea typeface="+mn-ea"/>
              <a:cs typeface="+mn-cs"/>
            </a:rPr>
            <a:t>"</a:t>
          </a:r>
          <a:r>
            <a:rPr lang="en-US" altLang="zh-CN" sz="1800">
              <a:solidFill>
                <a:schemeClr val="tx1"/>
              </a:solidFill>
              <a:effectLst/>
              <a:latin typeface="+mn-lt"/>
              <a:ea typeface="+mn-ea"/>
              <a:cs typeface="+mn-cs"/>
            </a:rPr>
            <a:t>)</a:t>
          </a:r>
        </a:p>
        <a:p>
          <a:r>
            <a:rPr lang="zh-CN" altLang="zh-CN" sz="1800">
              <a:solidFill>
                <a:schemeClr val="tx1"/>
              </a:solidFill>
              <a:effectLst/>
              <a:latin typeface="+mn-lt"/>
              <a:ea typeface="+mn-ea"/>
              <a:cs typeface="+mn-cs"/>
            </a:rPr>
            <a:t>且商品单价以显示的精度参与后续计算。</a:t>
          </a:r>
          <a:endParaRPr lang="zh-CN" altLang="en-US" sz="1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0</xdr:row>
      <xdr:rowOff>0</xdr:rowOff>
    </xdr:from>
    <xdr:to>
      <xdr:col>17</xdr:col>
      <xdr:colOff>600075</xdr:colOff>
      <xdr:row>11</xdr:row>
      <xdr:rowOff>171450</xdr:rowOff>
    </xdr:to>
    <xdr:sp macro="" textlink="">
      <xdr:nvSpPr>
        <xdr:cNvPr id="3" name="文本框 2">
          <a:extLst>
            <a:ext uri="{FF2B5EF4-FFF2-40B4-BE49-F238E27FC236}">
              <a16:creationId xmlns:a16="http://schemas.microsoft.com/office/drawing/2014/main" id="{CB1C54CA-C902-FE08-0452-E630AAF0AC11}"/>
            </a:ext>
          </a:extLst>
        </xdr:cNvPr>
        <xdr:cNvSpPr txBox="1"/>
      </xdr:nvSpPr>
      <xdr:spPr>
        <a:xfrm>
          <a:off x="9553575" y="0"/>
          <a:ext cx="4724400" cy="31432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solidFill>
                <a:schemeClr val="dk1"/>
              </a:solidFill>
              <a:effectLst/>
              <a:latin typeface="+mn-lt"/>
              <a:ea typeface="+mn-ea"/>
              <a:cs typeface="+mn-cs"/>
            </a:rPr>
            <a:t>一、</a:t>
          </a:r>
          <a:r>
            <a:rPr lang="zh-CN" altLang="zh-CN" sz="1400">
              <a:solidFill>
                <a:schemeClr val="dk1"/>
              </a:solidFill>
              <a:effectLst/>
              <a:latin typeface="+mn-lt"/>
              <a:ea typeface="+mn-ea"/>
              <a:cs typeface="+mn-cs"/>
            </a:rPr>
            <a:t>在单元格区域I3:I22使用公式计算住宿费的实际报销金额，规则如下：</a:t>
          </a:r>
        </a:p>
        <a:p>
          <a:r>
            <a:rPr lang="zh-CN" altLang="zh-CN" sz="1400">
              <a:solidFill>
                <a:schemeClr val="dk1"/>
              </a:solidFill>
              <a:effectLst/>
              <a:latin typeface="+mn-lt"/>
              <a:ea typeface="+mn-ea"/>
              <a:cs typeface="+mn-cs"/>
            </a:rPr>
            <a:t>    ◆ 在不同城市每天住宿费报销的最高标准可以从工作表“城市分级”中查询；</a:t>
          </a:r>
        </a:p>
        <a:p>
          <a:r>
            <a:rPr lang="zh-CN" altLang="zh-CN" sz="1400">
              <a:solidFill>
                <a:schemeClr val="dk1"/>
              </a:solidFill>
              <a:effectLst/>
              <a:latin typeface="+mn-lt"/>
              <a:ea typeface="+mn-ea"/>
              <a:cs typeface="+mn-cs"/>
            </a:rPr>
            <a:t>    ◆ 每次出差报销的最高额度为相应城市的日住宿标准×出差天数（返回日期-出发日期）；</a:t>
          </a:r>
        </a:p>
        <a:p>
          <a:r>
            <a:rPr lang="zh-CN" altLang="zh-CN" sz="1400">
              <a:solidFill>
                <a:schemeClr val="dk1"/>
              </a:solidFill>
              <a:effectLst/>
              <a:latin typeface="+mn-lt"/>
              <a:ea typeface="+mn-ea"/>
              <a:cs typeface="+mn-cs"/>
            </a:rPr>
            <a:t>    ◆ “住宿费-报销金额”取“住宿费-发票金额”与每次出差报销的最高额度两者中的较低者。</a:t>
          </a:r>
          <a:endParaRPr lang="en-US" altLang="zh-CN" sz="1400">
            <a:solidFill>
              <a:schemeClr val="dk1"/>
            </a:solidFill>
            <a:effectLst/>
            <a:latin typeface="+mn-lt"/>
            <a:ea typeface="+mn-ea"/>
            <a:cs typeface="+mn-cs"/>
          </a:endParaRPr>
        </a:p>
        <a:p>
          <a:endParaRPr lang="en-US" altLang="zh-CN" sz="1400">
            <a:solidFill>
              <a:schemeClr val="dk1"/>
            </a:solidFill>
            <a:effectLst/>
            <a:latin typeface="+mn-lt"/>
            <a:ea typeface="+mn-ea"/>
            <a:cs typeface="+mn-cs"/>
          </a:endParaRPr>
        </a:p>
        <a:p>
          <a:r>
            <a:rPr lang="zh-CN" altLang="en-US" sz="1400">
              <a:solidFill>
                <a:schemeClr val="dk1"/>
              </a:solidFill>
              <a:effectLst/>
              <a:latin typeface="+mn-lt"/>
              <a:ea typeface="+mn-ea"/>
              <a:cs typeface="+mn-cs"/>
            </a:rPr>
            <a:t>二、在单元格区域</a:t>
          </a:r>
          <a:r>
            <a:rPr lang="en-US" altLang="zh-CN" sz="1400">
              <a:solidFill>
                <a:schemeClr val="dk1"/>
              </a:solidFill>
              <a:effectLst/>
              <a:latin typeface="+mn-lt"/>
              <a:ea typeface="+mn-ea"/>
              <a:cs typeface="+mn-cs"/>
            </a:rPr>
            <a:t>J3:J22</a:t>
          </a:r>
          <a:r>
            <a:rPr lang="zh-CN" altLang="en-US" sz="1400">
              <a:solidFill>
                <a:schemeClr val="dk1"/>
              </a:solidFill>
              <a:effectLst/>
              <a:latin typeface="+mn-lt"/>
              <a:ea typeface="+mn-ea"/>
              <a:cs typeface="+mn-cs"/>
            </a:rPr>
            <a:t>使用公式计算每位员工的补助金额，计算方法为补助标准</a:t>
          </a:r>
          <a:r>
            <a:rPr lang="en-US" altLang="zh-CN" sz="1400">
              <a:solidFill>
                <a:schemeClr val="dk1"/>
              </a:solidFill>
              <a:effectLst/>
              <a:latin typeface="+mn-lt"/>
              <a:ea typeface="+mn-ea"/>
              <a:cs typeface="+mn-cs"/>
            </a:rPr>
            <a:t>×</a:t>
          </a:r>
          <a:r>
            <a:rPr lang="zh-CN" altLang="en-US" sz="1400">
              <a:solidFill>
                <a:schemeClr val="dk1"/>
              </a:solidFill>
              <a:effectLst/>
              <a:latin typeface="+mn-lt"/>
              <a:ea typeface="+mn-ea"/>
              <a:cs typeface="+mn-cs"/>
            </a:rPr>
            <a:t>出差天数（返回日期</a:t>
          </a:r>
          <a:r>
            <a:rPr lang="en-US" altLang="zh-CN" sz="1400">
              <a:solidFill>
                <a:schemeClr val="dk1"/>
              </a:solidFill>
              <a:effectLst/>
              <a:latin typeface="+mn-lt"/>
              <a:ea typeface="+mn-ea"/>
              <a:cs typeface="+mn-cs"/>
            </a:rPr>
            <a:t>-</a:t>
          </a:r>
          <a:r>
            <a:rPr lang="zh-CN" altLang="en-US" sz="1400">
              <a:solidFill>
                <a:schemeClr val="dk1"/>
              </a:solidFill>
              <a:effectLst/>
              <a:latin typeface="+mn-lt"/>
              <a:ea typeface="+mn-ea"/>
              <a:cs typeface="+mn-cs"/>
            </a:rPr>
            <a:t>出发日期），每天的补助标准可以在“职务级别”工作表中查询。</a:t>
          </a:r>
          <a:endParaRPr lang="zh-CN" altLang="en-US" sz="14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13</xdr:col>
      <xdr:colOff>209550</xdr:colOff>
      <xdr:row>10</xdr:row>
      <xdr:rowOff>85725</xdr:rowOff>
    </xdr:from>
    <xdr:ext cx="6048375" cy="1030475"/>
    <xdr:sp macro="" textlink="">
      <xdr:nvSpPr>
        <xdr:cNvPr id="2" name="文本框 1">
          <a:extLst>
            <a:ext uri="{FF2B5EF4-FFF2-40B4-BE49-F238E27FC236}">
              <a16:creationId xmlns:a16="http://schemas.microsoft.com/office/drawing/2014/main" id="{EF25BCDB-5E2F-8C37-CEAC-ABFDE6CF4FB2}"/>
            </a:ext>
          </a:extLst>
        </xdr:cNvPr>
        <xdr:cNvSpPr txBox="1"/>
      </xdr:nvSpPr>
      <xdr:spPr>
        <a:xfrm>
          <a:off x="11868150" y="2038350"/>
          <a:ext cx="6048375" cy="103047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800">
              <a:solidFill>
                <a:schemeClr val="tx1"/>
              </a:solidFill>
              <a:effectLst/>
              <a:latin typeface="+mn-lt"/>
              <a:ea typeface="+mn-ea"/>
              <a:cs typeface="+mn-cs"/>
            </a:rPr>
            <a:t>计算每位员工的应交个人所得税，计算方法为：应交个人所得税=应纳税所得额*对应税率-对应速算扣除数（对应税率和对应速算扣除</a:t>
          </a:r>
          <a:r>
            <a:rPr lang="zh-CN" altLang="en-US" sz="1800">
              <a:solidFill>
                <a:schemeClr val="tx1"/>
              </a:solidFill>
              <a:effectLst/>
              <a:latin typeface="+mn-lt"/>
              <a:ea typeface="+mn-ea"/>
              <a:cs typeface="+mn-cs"/>
            </a:rPr>
            <a:t>数为上面浅蓝色区域</a:t>
          </a:r>
          <a:r>
            <a:rPr lang="zh-CN" altLang="zh-CN" sz="1800">
              <a:solidFill>
                <a:schemeClr val="tx1"/>
              </a:solidFill>
              <a:effectLst/>
              <a:latin typeface="+mn-lt"/>
              <a:ea typeface="+mn-ea"/>
              <a:cs typeface="+mn-cs"/>
            </a:rPr>
            <a:t>）。</a:t>
          </a:r>
          <a:endParaRPr lang="zh-CN" altLang="en-US" sz="18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9553574" cy="370230"/>
    <xdr:sp macro="" textlink="">
      <xdr:nvSpPr>
        <xdr:cNvPr id="2" name="文本框 1">
          <a:extLst>
            <a:ext uri="{FF2B5EF4-FFF2-40B4-BE49-F238E27FC236}">
              <a16:creationId xmlns:a16="http://schemas.microsoft.com/office/drawing/2014/main" id="{78861293-BF8D-7502-4FD1-3BE5C6624F48}"/>
            </a:ext>
          </a:extLst>
        </xdr:cNvPr>
        <xdr:cNvSpPr txBox="1"/>
      </xdr:nvSpPr>
      <xdr:spPr>
        <a:xfrm>
          <a:off x="0" y="0"/>
          <a:ext cx="9553574" cy="3702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600">
              <a:solidFill>
                <a:schemeClr val="tx1"/>
              </a:solidFill>
              <a:effectLst/>
              <a:latin typeface="+mn-lt"/>
              <a:ea typeface="+mn-ea"/>
              <a:cs typeface="+mn-cs"/>
            </a:rPr>
            <a:t>在H列（“产品价格”列）中填入每种产品的价格，具体价格信息可在“产品信息”工作表中查询。</a:t>
          </a:r>
          <a:endParaRPr lang="zh-CN" altLang="en-US" sz="16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866775</xdr:colOff>
      <xdr:row>0</xdr:row>
      <xdr:rowOff>0</xdr:rowOff>
    </xdr:from>
    <xdr:ext cx="5200650" cy="1030475"/>
    <xdr:sp macro="" textlink="">
      <xdr:nvSpPr>
        <xdr:cNvPr id="2" name="文本框 1">
          <a:extLst>
            <a:ext uri="{FF2B5EF4-FFF2-40B4-BE49-F238E27FC236}">
              <a16:creationId xmlns:a16="http://schemas.microsoft.com/office/drawing/2014/main" id="{61B09A32-D0C1-61AA-D4B1-2309B8797D95}"/>
            </a:ext>
          </a:extLst>
        </xdr:cNvPr>
        <xdr:cNvSpPr txBox="1"/>
      </xdr:nvSpPr>
      <xdr:spPr>
        <a:xfrm>
          <a:off x="5886450" y="0"/>
          <a:ext cx="5200650" cy="103047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800">
              <a:solidFill>
                <a:schemeClr val="tx1"/>
              </a:solidFill>
              <a:effectLst/>
              <a:latin typeface="+mn-lt"/>
              <a:ea typeface="+mn-ea"/>
              <a:cs typeface="+mn-cs"/>
            </a:rPr>
            <a:t>在E列中，计算每位顾客到2017年1月1日止所处的年龄段，年龄段的划分标准位于</a:t>
          </a:r>
          <a:r>
            <a:rPr lang="en-US" altLang="zh-CN" sz="1800">
              <a:solidFill>
                <a:schemeClr val="tx1"/>
              </a:solidFill>
              <a:effectLst/>
              <a:latin typeface="+mn-lt"/>
              <a:ea typeface="+mn-ea"/>
              <a:cs typeface="+mn-cs"/>
            </a:rPr>
            <a:t>H9:I20</a:t>
          </a:r>
          <a:r>
            <a:rPr lang="zh-CN" altLang="en-US" sz="1800">
              <a:solidFill>
                <a:schemeClr val="tx1"/>
              </a:solidFill>
              <a:effectLst/>
              <a:latin typeface="+mn-lt"/>
              <a:ea typeface="+mn-ea"/>
              <a:cs typeface="+mn-cs"/>
            </a:rPr>
            <a:t>区域中</a:t>
          </a:r>
          <a:r>
            <a:rPr lang="zh-CN" altLang="zh-CN" sz="1800">
              <a:solidFill>
                <a:schemeClr val="tx1"/>
              </a:solidFill>
              <a:effectLst/>
              <a:latin typeface="+mn-lt"/>
              <a:ea typeface="+mn-ea"/>
              <a:cs typeface="+mn-cs"/>
            </a:rPr>
            <a:t>。（注意：不要改变顾客编号的默认排序）</a:t>
          </a:r>
          <a:endParaRPr lang="zh-CN" altLang="en-US" sz="18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5486400" cy="926023"/>
    <xdr:sp macro="" textlink="">
      <xdr:nvSpPr>
        <xdr:cNvPr id="2" name="文本框 1">
          <a:extLst>
            <a:ext uri="{FF2B5EF4-FFF2-40B4-BE49-F238E27FC236}">
              <a16:creationId xmlns:a16="http://schemas.microsoft.com/office/drawing/2014/main" id="{272F9ECD-B214-9D80-1093-8BBF56FA4440}"/>
            </a:ext>
          </a:extLst>
        </xdr:cNvPr>
        <xdr:cNvSpPr txBox="1"/>
      </xdr:nvSpPr>
      <xdr:spPr>
        <a:xfrm>
          <a:off x="0" y="0"/>
          <a:ext cx="5486400" cy="9260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600">
              <a:solidFill>
                <a:schemeClr val="tx1"/>
              </a:solidFill>
              <a:effectLst/>
              <a:latin typeface="+mn-lt"/>
              <a:ea typeface="+mn-ea"/>
              <a:cs typeface="+mn-cs"/>
            </a:rPr>
            <a:t>根据工作表“品种目录”中的数据，在B列中为每个菜品填入相应的“类别”，如果某一菜品不属于“品种目录”的任何一个类别，则填入文本“其他”。</a:t>
          </a:r>
          <a:endParaRPr lang="zh-CN" altLang="en-US" sz="16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6800850" cy="717761"/>
    <xdr:sp macro="" textlink="">
      <xdr:nvSpPr>
        <xdr:cNvPr id="2" name="文本框 1">
          <a:extLst>
            <a:ext uri="{FF2B5EF4-FFF2-40B4-BE49-F238E27FC236}">
              <a16:creationId xmlns:a16="http://schemas.microsoft.com/office/drawing/2014/main" id="{5CB253B8-A192-AD10-69EC-833435C2BEBD}"/>
            </a:ext>
          </a:extLst>
        </xdr:cNvPr>
        <xdr:cNvSpPr txBox="1"/>
      </xdr:nvSpPr>
      <xdr:spPr>
        <a:xfrm>
          <a:off x="0" y="0"/>
          <a:ext cx="6800850" cy="7177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zh-CN" altLang="zh-CN" sz="1800">
              <a:solidFill>
                <a:schemeClr val="tx1"/>
              </a:solidFill>
              <a:effectLst/>
              <a:latin typeface="+mn-lt"/>
              <a:ea typeface="+mn-ea"/>
              <a:cs typeface="+mn-cs"/>
            </a:rPr>
            <a:t>根据B列中的产品代码，在C列、D列和E列填入相应的产品名称、产品类别和产品单价（对应信息可在“产品信息</a:t>
          </a:r>
          <a:r>
            <a:rPr lang="en-US" altLang="zh-CN" sz="1800">
              <a:solidFill>
                <a:schemeClr val="tx1"/>
              </a:solidFill>
              <a:effectLst/>
              <a:latin typeface="+mn-lt"/>
              <a:ea typeface="+mn-ea"/>
              <a:cs typeface="+mn-cs"/>
            </a:rPr>
            <a:t>(2)</a:t>
          </a:r>
          <a:r>
            <a:rPr lang="zh-CN" altLang="zh-CN" sz="1800">
              <a:solidFill>
                <a:schemeClr val="tx1"/>
              </a:solidFill>
              <a:effectLst/>
              <a:latin typeface="+mn-lt"/>
              <a:ea typeface="+mn-ea"/>
              <a:cs typeface="+mn-cs"/>
            </a:rPr>
            <a:t>”工作表中查找）</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8</xdr:col>
      <xdr:colOff>171450</xdr:colOff>
      <xdr:row>0</xdr:row>
      <xdr:rowOff>104775</xdr:rowOff>
    </xdr:from>
    <xdr:ext cx="5085128" cy="1203919"/>
    <xdr:sp macro="" textlink="">
      <xdr:nvSpPr>
        <xdr:cNvPr id="2" name="文本框 1">
          <a:extLst>
            <a:ext uri="{FF2B5EF4-FFF2-40B4-BE49-F238E27FC236}">
              <a16:creationId xmlns:a16="http://schemas.microsoft.com/office/drawing/2014/main" id="{8460520C-70F2-11F2-D183-D03AED1579A8}"/>
            </a:ext>
          </a:extLst>
        </xdr:cNvPr>
        <xdr:cNvSpPr txBox="1"/>
      </xdr:nvSpPr>
      <xdr:spPr>
        <a:xfrm>
          <a:off x="7839075" y="104775"/>
          <a:ext cx="5085128" cy="120391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600">
              <a:solidFill>
                <a:schemeClr val="tx1"/>
              </a:solidFill>
              <a:effectLst/>
              <a:latin typeface="+mn-lt"/>
              <a:ea typeface="+mn-ea"/>
              <a:cs typeface="+mn-cs"/>
            </a:rPr>
            <a:t>根据B列中的客户代码，在E列和F列填入相应的发货地区和发货城市</a:t>
          </a:r>
          <a:endParaRPr lang="en-US" altLang="zh-CN" sz="1600">
            <a:solidFill>
              <a:schemeClr val="tx1"/>
            </a:solidFill>
            <a:effectLst/>
            <a:latin typeface="+mn-lt"/>
            <a:ea typeface="+mn-ea"/>
            <a:cs typeface="+mn-cs"/>
          </a:endParaRPr>
        </a:p>
        <a:p>
          <a:r>
            <a:rPr lang="zh-CN" altLang="zh-CN" sz="1600">
              <a:solidFill>
                <a:schemeClr val="tx1"/>
              </a:solidFill>
              <a:effectLst/>
              <a:latin typeface="+mn-lt"/>
              <a:ea typeface="+mn-ea"/>
              <a:cs typeface="+mn-cs"/>
            </a:rPr>
            <a:t>（提示：需首先清除B列中的空格和不可见字符）</a:t>
          </a:r>
          <a:endParaRPr lang="en-US" altLang="zh-CN" sz="1600">
            <a:solidFill>
              <a:schemeClr val="tx1"/>
            </a:solidFill>
            <a:effectLst/>
            <a:latin typeface="+mn-lt"/>
            <a:ea typeface="+mn-ea"/>
            <a:cs typeface="+mn-cs"/>
          </a:endParaRPr>
        </a:p>
        <a:p>
          <a:r>
            <a:rPr lang="zh-CN" altLang="zh-CN" sz="1600">
              <a:solidFill>
                <a:schemeClr val="tx1"/>
              </a:solidFill>
              <a:effectLst/>
              <a:latin typeface="+mn-lt"/>
              <a:ea typeface="+mn-ea"/>
              <a:cs typeface="+mn-cs"/>
            </a:rPr>
            <a:t>对应信息可在“客户信息”工作表中查找。</a:t>
          </a:r>
          <a:endParaRPr lang="zh-CN" altLang="en-US" sz="16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823;&#25996;Excel/&#35838;&#20214;/&#39064;&#24211;&#28304;&#25991;&#20214;/27Excel16&#2925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6446;&#38742;&#36164;&#26009;2010/&#26696;&#20363;&#25991;&#20214;/3.6%20&#21551;&#29992;&#23439;&#30340;&#23398;&#29983;&#25104;&#32489;&#2133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订单明细"/>
      <sheetName val="订单信息"/>
      <sheetName val="产品信息"/>
      <sheetName val="客户信息"/>
      <sheetName val="客户等级"/>
      <sheetName val="产品类别分析"/>
      <sheetName val="地区和城市分析"/>
    </sheetNames>
    <sheetDataSet>
      <sheetData sheetId="0"/>
      <sheetData sheetId="1"/>
      <sheetData sheetId="2">
        <row r="1">
          <cell r="A1" t="str">
            <v>产品代码</v>
          </cell>
          <cell r="B1" t="str">
            <v>产品名称</v>
          </cell>
          <cell r="C1" t="str">
            <v>产品类别</v>
          </cell>
          <cell r="D1" t="str">
            <v>单价</v>
          </cell>
        </row>
        <row r="2">
          <cell r="A2">
            <v>1</v>
          </cell>
          <cell r="B2" t="str">
            <v>苹果汁</v>
          </cell>
          <cell r="C2" t="str">
            <v>日用品</v>
          </cell>
          <cell r="D2">
            <v>18</v>
          </cell>
        </row>
        <row r="3">
          <cell r="A3">
            <v>2</v>
          </cell>
          <cell r="B3" t="str">
            <v>牛奶</v>
          </cell>
          <cell r="C3" t="str">
            <v>饮料</v>
          </cell>
          <cell r="D3">
            <v>19</v>
          </cell>
        </row>
        <row r="4">
          <cell r="A4">
            <v>3</v>
          </cell>
          <cell r="B4" t="str">
            <v>蕃茄酱</v>
          </cell>
          <cell r="C4" t="str">
            <v>调味品</v>
          </cell>
          <cell r="D4">
            <v>10</v>
          </cell>
        </row>
        <row r="5">
          <cell r="A5">
            <v>4</v>
          </cell>
          <cell r="B5" t="str">
            <v>盐</v>
          </cell>
          <cell r="C5" t="str">
            <v>调味品</v>
          </cell>
          <cell r="D5">
            <v>22</v>
          </cell>
        </row>
        <row r="6">
          <cell r="A6">
            <v>5</v>
          </cell>
          <cell r="B6" t="str">
            <v>麻油</v>
          </cell>
          <cell r="C6" t="str">
            <v>调味品</v>
          </cell>
          <cell r="D6">
            <v>21.35</v>
          </cell>
        </row>
        <row r="7">
          <cell r="A7">
            <v>6</v>
          </cell>
          <cell r="B7" t="str">
            <v>酱油</v>
          </cell>
          <cell r="C7" t="str">
            <v>调味品</v>
          </cell>
          <cell r="D7">
            <v>25</v>
          </cell>
        </row>
        <row r="8">
          <cell r="A8">
            <v>7</v>
          </cell>
          <cell r="B8" t="str">
            <v>海鲜粉</v>
          </cell>
          <cell r="C8" t="str">
            <v>特制品</v>
          </cell>
          <cell r="D8">
            <v>30</v>
          </cell>
        </row>
        <row r="9">
          <cell r="A9">
            <v>8</v>
          </cell>
          <cell r="B9" t="str">
            <v>胡椒粉</v>
          </cell>
          <cell r="C9" t="str">
            <v>调味品</v>
          </cell>
          <cell r="D9">
            <v>40</v>
          </cell>
        </row>
        <row r="10">
          <cell r="A10">
            <v>9</v>
          </cell>
          <cell r="B10" t="str">
            <v>鸡</v>
          </cell>
          <cell r="C10" t="str">
            <v>肉/家禽</v>
          </cell>
          <cell r="D10">
            <v>97</v>
          </cell>
        </row>
        <row r="11">
          <cell r="A11">
            <v>10</v>
          </cell>
          <cell r="B11" t="str">
            <v>蟹</v>
          </cell>
          <cell r="C11" t="str">
            <v>海鲜</v>
          </cell>
          <cell r="D11">
            <v>31</v>
          </cell>
        </row>
        <row r="12">
          <cell r="A12">
            <v>11</v>
          </cell>
          <cell r="B12" t="str">
            <v>大众奶酪</v>
          </cell>
          <cell r="C12" t="str">
            <v>日用品</v>
          </cell>
          <cell r="D12">
            <v>21</v>
          </cell>
        </row>
        <row r="13">
          <cell r="A13">
            <v>12</v>
          </cell>
          <cell r="B13" t="str">
            <v>德国奶酪</v>
          </cell>
          <cell r="C13" t="str">
            <v>日用品</v>
          </cell>
          <cell r="D13">
            <v>38</v>
          </cell>
        </row>
        <row r="14">
          <cell r="A14">
            <v>13</v>
          </cell>
          <cell r="B14" t="str">
            <v>龙虾</v>
          </cell>
          <cell r="C14" t="str">
            <v>海鲜</v>
          </cell>
          <cell r="D14">
            <v>6</v>
          </cell>
        </row>
        <row r="15">
          <cell r="A15">
            <v>14</v>
          </cell>
          <cell r="B15" t="str">
            <v>沙茶</v>
          </cell>
          <cell r="C15" t="str">
            <v>特制品</v>
          </cell>
          <cell r="D15">
            <v>23.25</v>
          </cell>
        </row>
        <row r="16">
          <cell r="A16">
            <v>15</v>
          </cell>
          <cell r="B16" t="str">
            <v>味精</v>
          </cell>
          <cell r="C16" t="str">
            <v>调味品</v>
          </cell>
          <cell r="D16">
            <v>15.5</v>
          </cell>
        </row>
        <row r="17">
          <cell r="A17">
            <v>16</v>
          </cell>
          <cell r="B17" t="str">
            <v>饼干</v>
          </cell>
          <cell r="C17" t="str">
            <v>点心</v>
          </cell>
          <cell r="D17">
            <v>17.45</v>
          </cell>
        </row>
        <row r="18">
          <cell r="A18">
            <v>17</v>
          </cell>
          <cell r="B18" t="str">
            <v>猪肉</v>
          </cell>
          <cell r="C18" t="str">
            <v>肉/家禽</v>
          </cell>
          <cell r="D18">
            <v>39</v>
          </cell>
        </row>
        <row r="19">
          <cell r="A19">
            <v>18</v>
          </cell>
          <cell r="B19" t="str">
            <v>墨鱼</v>
          </cell>
          <cell r="C19" t="str">
            <v>海鲜</v>
          </cell>
          <cell r="D19">
            <v>62.5</v>
          </cell>
        </row>
        <row r="20">
          <cell r="A20">
            <v>19</v>
          </cell>
          <cell r="B20" t="str">
            <v>糖果</v>
          </cell>
          <cell r="C20" t="str">
            <v>点心</v>
          </cell>
          <cell r="D20">
            <v>9.1999999999999993</v>
          </cell>
        </row>
        <row r="21">
          <cell r="A21">
            <v>20</v>
          </cell>
          <cell r="B21" t="str">
            <v>桂花糕</v>
          </cell>
          <cell r="C21" t="str">
            <v>点心</v>
          </cell>
          <cell r="D21">
            <v>81</v>
          </cell>
        </row>
        <row r="22">
          <cell r="A22">
            <v>21</v>
          </cell>
          <cell r="B22" t="str">
            <v>花生</v>
          </cell>
          <cell r="C22" t="str">
            <v>点心</v>
          </cell>
          <cell r="D22">
            <v>10</v>
          </cell>
        </row>
        <row r="23">
          <cell r="A23">
            <v>22</v>
          </cell>
          <cell r="B23" t="str">
            <v>糯米</v>
          </cell>
          <cell r="C23" t="str">
            <v>谷类/麦片</v>
          </cell>
          <cell r="D23">
            <v>21</v>
          </cell>
        </row>
        <row r="24">
          <cell r="A24">
            <v>23</v>
          </cell>
          <cell r="B24" t="str">
            <v>燕麦</v>
          </cell>
          <cell r="C24" t="str">
            <v>谷类/麦片</v>
          </cell>
          <cell r="D24">
            <v>9</v>
          </cell>
        </row>
        <row r="25">
          <cell r="A25">
            <v>24</v>
          </cell>
          <cell r="B25" t="str">
            <v>汽水</v>
          </cell>
          <cell r="C25" t="str">
            <v>饮料</v>
          </cell>
          <cell r="D25">
            <v>4.5</v>
          </cell>
        </row>
        <row r="26">
          <cell r="A26">
            <v>25</v>
          </cell>
          <cell r="B26" t="str">
            <v>巧克力</v>
          </cell>
          <cell r="C26" t="str">
            <v>点心</v>
          </cell>
          <cell r="D26">
            <v>14</v>
          </cell>
        </row>
        <row r="27">
          <cell r="A27">
            <v>26</v>
          </cell>
          <cell r="B27" t="str">
            <v>棉花糖</v>
          </cell>
          <cell r="C27" t="str">
            <v>点心</v>
          </cell>
          <cell r="D27">
            <v>31.23</v>
          </cell>
        </row>
        <row r="28">
          <cell r="A28">
            <v>27</v>
          </cell>
          <cell r="B28" t="str">
            <v>牛肉干</v>
          </cell>
          <cell r="C28" t="str">
            <v>点心</v>
          </cell>
          <cell r="D28">
            <v>43.9</v>
          </cell>
        </row>
        <row r="29">
          <cell r="A29">
            <v>28</v>
          </cell>
          <cell r="B29" t="str">
            <v>烤肉酱</v>
          </cell>
          <cell r="C29" t="str">
            <v>特制品</v>
          </cell>
          <cell r="D29">
            <v>45.6</v>
          </cell>
        </row>
        <row r="30">
          <cell r="A30">
            <v>29</v>
          </cell>
          <cell r="B30" t="str">
            <v>鸭肉</v>
          </cell>
          <cell r="C30" t="str">
            <v>肉/家禽</v>
          </cell>
          <cell r="D30">
            <v>123.79</v>
          </cell>
        </row>
        <row r="31">
          <cell r="A31">
            <v>30</v>
          </cell>
          <cell r="B31" t="str">
            <v>黄鱼</v>
          </cell>
          <cell r="C31" t="str">
            <v>海鲜</v>
          </cell>
          <cell r="D31">
            <v>25.89</v>
          </cell>
        </row>
        <row r="32">
          <cell r="A32">
            <v>31</v>
          </cell>
          <cell r="B32" t="str">
            <v>温馨奶酪</v>
          </cell>
          <cell r="C32" t="str">
            <v>日用品</v>
          </cell>
          <cell r="D32">
            <v>12.5</v>
          </cell>
        </row>
        <row r="33">
          <cell r="A33">
            <v>32</v>
          </cell>
          <cell r="B33" t="str">
            <v>白奶酪</v>
          </cell>
          <cell r="C33" t="str">
            <v>日用品</v>
          </cell>
          <cell r="D33">
            <v>32</v>
          </cell>
        </row>
        <row r="34">
          <cell r="A34">
            <v>33</v>
          </cell>
          <cell r="B34" t="str">
            <v>浪花奶酪</v>
          </cell>
          <cell r="C34" t="str">
            <v>日用品</v>
          </cell>
          <cell r="D34">
            <v>2.5</v>
          </cell>
        </row>
        <row r="35">
          <cell r="A35">
            <v>34</v>
          </cell>
          <cell r="B35" t="str">
            <v>啤酒</v>
          </cell>
          <cell r="C35" t="str">
            <v>饮料</v>
          </cell>
          <cell r="D35">
            <v>14</v>
          </cell>
        </row>
        <row r="36">
          <cell r="A36">
            <v>35</v>
          </cell>
          <cell r="B36" t="str">
            <v>蜜桃汁</v>
          </cell>
          <cell r="C36" t="str">
            <v>饮料</v>
          </cell>
          <cell r="D36">
            <v>18</v>
          </cell>
        </row>
        <row r="37">
          <cell r="A37">
            <v>36</v>
          </cell>
          <cell r="B37" t="str">
            <v>鱿鱼</v>
          </cell>
          <cell r="C37" t="str">
            <v>海鲜</v>
          </cell>
          <cell r="D37">
            <v>19</v>
          </cell>
        </row>
        <row r="38">
          <cell r="A38">
            <v>37</v>
          </cell>
          <cell r="B38" t="str">
            <v>干贝</v>
          </cell>
          <cell r="C38" t="str">
            <v>海鲜</v>
          </cell>
          <cell r="D38">
            <v>26</v>
          </cell>
        </row>
        <row r="39">
          <cell r="A39">
            <v>38</v>
          </cell>
          <cell r="B39" t="str">
            <v>绿茶</v>
          </cell>
          <cell r="C39" t="str">
            <v>饮料</v>
          </cell>
          <cell r="D39">
            <v>263.5</v>
          </cell>
        </row>
        <row r="40">
          <cell r="A40">
            <v>39</v>
          </cell>
          <cell r="B40" t="str">
            <v>运动饮料</v>
          </cell>
          <cell r="C40" t="str">
            <v>饮料</v>
          </cell>
          <cell r="D40">
            <v>18</v>
          </cell>
        </row>
        <row r="41">
          <cell r="A41">
            <v>40</v>
          </cell>
          <cell r="B41" t="str">
            <v>虾米</v>
          </cell>
          <cell r="C41" t="str">
            <v>海鲜</v>
          </cell>
          <cell r="D41">
            <v>18.399999999999999</v>
          </cell>
        </row>
        <row r="42">
          <cell r="A42">
            <v>41</v>
          </cell>
          <cell r="B42" t="str">
            <v>虾子</v>
          </cell>
          <cell r="C42" t="str">
            <v>海鲜</v>
          </cell>
          <cell r="D42">
            <v>9.65</v>
          </cell>
        </row>
        <row r="43">
          <cell r="A43">
            <v>42</v>
          </cell>
          <cell r="B43" t="str">
            <v>糙米</v>
          </cell>
          <cell r="C43" t="str">
            <v>谷类/麦片</v>
          </cell>
          <cell r="D43">
            <v>14</v>
          </cell>
        </row>
        <row r="44">
          <cell r="A44">
            <v>43</v>
          </cell>
          <cell r="B44" t="str">
            <v>柳橙汁</v>
          </cell>
          <cell r="C44" t="str">
            <v>饮料</v>
          </cell>
          <cell r="D44">
            <v>46</v>
          </cell>
        </row>
        <row r="45">
          <cell r="A45">
            <v>44</v>
          </cell>
          <cell r="B45" t="str">
            <v>蚝油</v>
          </cell>
          <cell r="C45" t="str">
            <v>调味品</v>
          </cell>
          <cell r="D45">
            <v>19.45</v>
          </cell>
        </row>
        <row r="46">
          <cell r="A46">
            <v>45</v>
          </cell>
          <cell r="B46" t="str">
            <v>雪鱼</v>
          </cell>
          <cell r="C46" t="str">
            <v>海鲜</v>
          </cell>
          <cell r="D46">
            <v>9.5</v>
          </cell>
        </row>
        <row r="47">
          <cell r="A47">
            <v>46</v>
          </cell>
          <cell r="B47" t="str">
            <v>蚵</v>
          </cell>
          <cell r="C47" t="str">
            <v>海鲜</v>
          </cell>
          <cell r="D47">
            <v>12</v>
          </cell>
        </row>
        <row r="48">
          <cell r="A48">
            <v>47</v>
          </cell>
          <cell r="B48" t="str">
            <v>蛋糕</v>
          </cell>
          <cell r="C48" t="str">
            <v>点心</v>
          </cell>
          <cell r="D48">
            <v>9.5</v>
          </cell>
        </row>
        <row r="49">
          <cell r="A49">
            <v>48</v>
          </cell>
          <cell r="B49" t="str">
            <v>玉米片</v>
          </cell>
          <cell r="C49" t="str">
            <v>点心</v>
          </cell>
          <cell r="D49">
            <v>12.75</v>
          </cell>
        </row>
        <row r="50">
          <cell r="A50">
            <v>49</v>
          </cell>
          <cell r="B50" t="str">
            <v>薯条</v>
          </cell>
          <cell r="C50" t="str">
            <v>点心</v>
          </cell>
          <cell r="D50">
            <v>20</v>
          </cell>
        </row>
        <row r="51">
          <cell r="A51">
            <v>50</v>
          </cell>
          <cell r="B51" t="str">
            <v>玉米饼</v>
          </cell>
          <cell r="C51" t="str">
            <v>点心</v>
          </cell>
          <cell r="D51">
            <v>16.25</v>
          </cell>
        </row>
        <row r="52">
          <cell r="A52">
            <v>51</v>
          </cell>
          <cell r="B52" t="str">
            <v>猪肉干</v>
          </cell>
          <cell r="C52" t="str">
            <v>特制品</v>
          </cell>
          <cell r="D52">
            <v>53</v>
          </cell>
        </row>
        <row r="53">
          <cell r="A53">
            <v>52</v>
          </cell>
          <cell r="B53" t="str">
            <v>三合一麦片</v>
          </cell>
          <cell r="C53" t="str">
            <v>谷类/麦片</v>
          </cell>
          <cell r="D53">
            <v>7</v>
          </cell>
        </row>
        <row r="54">
          <cell r="A54">
            <v>53</v>
          </cell>
          <cell r="B54" t="str">
            <v>盐水鸭</v>
          </cell>
          <cell r="C54" t="str">
            <v>肉/家禽</v>
          </cell>
          <cell r="D54">
            <v>32.799999999999997</v>
          </cell>
        </row>
        <row r="55">
          <cell r="A55">
            <v>54</v>
          </cell>
          <cell r="B55" t="str">
            <v>鸡肉</v>
          </cell>
          <cell r="C55" t="str">
            <v>肉/家禽</v>
          </cell>
          <cell r="D55">
            <v>7.45</v>
          </cell>
        </row>
        <row r="56">
          <cell r="A56">
            <v>55</v>
          </cell>
          <cell r="B56" t="str">
            <v>鸭肉</v>
          </cell>
          <cell r="C56" t="str">
            <v>肉/家禽</v>
          </cell>
          <cell r="D56">
            <v>24</v>
          </cell>
        </row>
        <row r="57">
          <cell r="A57">
            <v>56</v>
          </cell>
          <cell r="B57" t="str">
            <v>白米</v>
          </cell>
          <cell r="C57" t="str">
            <v>谷类/麦片</v>
          </cell>
          <cell r="D57">
            <v>38</v>
          </cell>
        </row>
        <row r="58">
          <cell r="A58">
            <v>57</v>
          </cell>
          <cell r="B58" t="str">
            <v>小米</v>
          </cell>
          <cell r="C58" t="str">
            <v>谷类/麦片</v>
          </cell>
          <cell r="D58">
            <v>19.5</v>
          </cell>
        </row>
        <row r="59">
          <cell r="A59">
            <v>58</v>
          </cell>
          <cell r="B59" t="str">
            <v>海参</v>
          </cell>
          <cell r="C59" t="str">
            <v>海鲜</v>
          </cell>
          <cell r="D59">
            <v>13.25</v>
          </cell>
        </row>
        <row r="60">
          <cell r="A60">
            <v>59</v>
          </cell>
          <cell r="B60" t="str">
            <v>光明奶酪</v>
          </cell>
          <cell r="C60" t="str">
            <v>日用品</v>
          </cell>
          <cell r="D60">
            <v>55</v>
          </cell>
        </row>
        <row r="61">
          <cell r="A61">
            <v>60</v>
          </cell>
          <cell r="B61" t="str">
            <v>花奶酪</v>
          </cell>
          <cell r="C61" t="str">
            <v>日用品</v>
          </cell>
          <cell r="D61">
            <v>34</v>
          </cell>
        </row>
        <row r="62">
          <cell r="A62">
            <v>61</v>
          </cell>
          <cell r="B62" t="str">
            <v>海鲜酱</v>
          </cell>
          <cell r="C62" t="str">
            <v>调味品</v>
          </cell>
          <cell r="D62">
            <v>28.5</v>
          </cell>
        </row>
        <row r="63">
          <cell r="A63">
            <v>62</v>
          </cell>
          <cell r="B63" t="str">
            <v>山渣片</v>
          </cell>
          <cell r="C63" t="str">
            <v>点心</v>
          </cell>
          <cell r="D63">
            <v>49.3</v>
          </cell>
        </row>
        <row r="64">
          <cell r="A64">
            <v>63</v>
          </cell>
          <cell r="B64" t="str">
            <v>甜辣酱</v>
          </cell>
          <cell r="C64" t="str">
            <v>调味品</v>
          </cell>
          <cell r="D64">
            <v>43.9</v>
          </cell>
        </row>
        <row r="65">
          <cell r="A65">
            <v>64</v>
          </cell>
          <cell r="B65" t="str">
            <v>黄豆</v>
          </cell>
          <cell r="C65" t="str">
            <v>谷类/麦片</v>
          </cell>
          <cell r="D65">
            <v>33.25</v>
          </cell>
        </row>
        <row r="66">
          <cell r="A66">
            <v>65</v>
          </cell>
          <cell r="B66" t="str">
            <v>海苔酱</v>
          </cell>
          <cell r="C66" t="str">
            <v>调味品</v>
          </cell>
          <cell r="D66">
            <v>21.05</v>
          </cell>
        </row>
        <row r="67">
          <cell r="A67">
            <v>66</v>
          </cell>
          <cell r="B67" t="str">
            <v>肉松</v>
          </cell>
          <cell r="C67" t="str">
            <v>调味品</v>
          </cell>
          <cell r="D67">
            <v>17</v>
          </cell>
        </row>
        <row r="68">
          <cell r="A68">
            <v>67</v>
          </cell>
          <cell r="B68" t="str">
            <v>矿泉水</v>
          </cell>
          <cell r="C68" t="str">
            <v>饮料</v>
          </cell>
          <cell r="D68">
            <v>14</v>
          </cell>
        </row>
        <row r="69">
          <cell r="A69">
            <v>68</v>
          </cell>
          <cell r="B69" t="str">
            <v>绿豆糕</v>
          </cell>
          <cell r="C69" t="str">
            <v>点心</v>
          </cell>
          <cell r="D69">
            <v>12.5</v>
          </cell>
        </row>
        <row r="70">
          <cell r="A70">
            <v>69</v>
          </cell>
          <cell r="B70" t="str">
            <v>黑奶酪</v>
          </cell>
          <cell r="C70" t="str">
            <v>日用品</v>
          </cell>
          <cell r="D70">
            <v>36</v>
          </cell>
        </row>
        <row r="71">
          <cell r="A71">
            <v>70</v>
          </cell>
          <cell r="B71" t="str">
            <v>苏打水</v>
          </cell>
          <cell r="C71" t="str">
            <v>饮料</v>
          </cell>
          <cell r="D71">
            <v>15</v>
          </cell>
        </row>
        <row r="72">
          <cell r="A72">
            <v>71</v>
          </cell>
          <cell r="B72" t="str">
            <v>意大利奶酪</v>
          </cell>
          <cell r="C72" t="str">
            <v>日用品</v>
          </cell>
          <cell r="D72">
            <v>21.5</v>
          </cell>
        </row>
        <row r="73">
          <cell r="A73">
            <v>72</v>
          </cell>
          <cell r="B73" t="str">
            <v>酸奶酪</v>
          </cell>
          <cell r="C73" t="str">
            <v>日用品</v>
          </cell>
          <cell r="D73">
            <v>34.799999999999997</v>
          </cell>
        </row>
        <row r="74">
          <cell r="A74">
            <v>73</v>
          </cell>
          <cell r="B74" t="str">
            <v>海哲皮</v>
          </cell>
          <cell r="C74" t="str">
            <v>海鲜</v>
          </cell>
          <cell r="D74">
            <v>15</v>
          </cell>
        </row>
        <row r="75">
          <cell r="A75">
            <v>74</v>
          </cell>
          <cell r="B75" t="str">
            <v>鸡精</v>
          </cell>
          <cell r="C75" t="str">
            <v>特制品</v>
          </cell>
          <cell r="D75">
            <v>10</v>
          </cell>
        </row>
        <row r="76">
          <cell r="A76">
            <v>75</v>
          </cell>
          <cell r="B76" t="str">
            <v>浓缩咖啡</v>
          </cell>
          <cell r="C76" t="str">
            <v>饮料</v>
          </cell>
          <cell r="D76">
            <v>7.75</v>
          </cell>
        </row>
        <row r="77">
          <cell r="A77">
            <v>76</v>
          </cell>
          <cell r="B77" t="str">
            <v>柠檬汁</v>
          </cell>
          <cell r="C77" t="str">
            <v>饮料</v>
          </cell>
          <cell r="D77">
            <v>18</v>
          </cell>
        </row>
        <row r="78">
          <cell r="A78">
            <v>77</v>
          </cell>
          <cell r="B78" t="str">
            <v>辣椒粉</v>
          </cell>
          <cell r="C78" t="str">
            <v>调味品</v>
          </cell>
          <cell r="D78">
            <v>13</v>
          </cell>
        </row>
      </sheetData>
      <sheetData sheetId="3">
        <row r="1">
          <cell r="A1" t="str">
            <v>客户代码</v>
          </cell>
          <cell r="B1" t="str">
            <v>客户名称</v>
          </cell>
          <cell r="C1" t="str">
            <v>联系人</v>
          </cell>
          <cell r="D1" t="str">
            <v>联系人职务</v>
          </cell>
          <cell r="E1" t="str">
            <v>城市</v>
          </cell>
          <cell r="F1" t="str">
            <v>地区</v>
          </cell>
          <cell r="G1" t="str">
            <v>客户等级</v>
          </cell>
        </row>
        <row r="2">
          <cell r="A2" t="str">
            <v>QUEDE</v>
          </cell>
          <cell r="B2" t="str">
            <v>4568.32</v>
          </cell>
          <cell r="C2" t="str">
            <v>王先生</v>
          </cell>
          <cell r="D2" t="str">
            <v>结算经理</v>
          </cell>
          <cell r="E2" t="str">
            <v>北京</v>
          </cell>
          <cell r="F2" t="str">
            <v>华北</v>
          </cell>
          <cell r="G2" t="str">
            <v>10级</v>
          </cell>
        </row>
        <row r="3">
          <cell r="A3" t="str">
            <v>FOLIG</v>
          </cell>
          <cell r="B3" t="str">
            <v>嘉业</v>
          </cell>
          <cell r="C3" t="str">
            <v>刘先生</v>
          </cell>
          <cell r="D3" t="str">
            <v>助理销售代理</v>
          </cell>
          <cell r="E3" t="str">
            <v>石家庄</v>
          </cell>
          <cell r="F3" t="str">
            <v>华北</v>
          </cell>
          <cell r="G3" t="str">
            <v>10级</v>
          </cell>
        </row>
        <row r="4">
          <cell r="A4" t="str">
            <v>SEVES</v>
          </cell>
          <cell r="B4" t="str">
            <v>艾德高科技</v>
          </cell>
          <cell r="C4" t="str">
            <v>谢小姐</v>
          </cell>
          <cell r="D4" t="str">
            <v>销售经理</v>
          </cell>
          <cell r="E4" t="str">
            <v>天津</v>
          </cell>
          <cell r="F4" t="str">
            <v>华北</v>
          </cell>
          <cell r="G4" t="str">
            <v>8级</v>
          </cell>
        </row>
        <row r="5">
          <cell r="A5" t="str">
            <v>PARIS</v>
          </cell>
          <cell r="B5" t="str">
            <v>立日</v>
          </cell>
          <cell r="C5" t="str">
            <v>李柏麟</v>
          </cell>
          <cell r="D5" t="str">
            <v>物主</v>
          </cell>
          <cell r="E5" t="str">
            <v>石家庄</v>
          </cell>
          <cell r="F5" t="str">
            <v>华北</v>
          </cell>
          <cell r="G5" t="str">
            <v>10级</v>
          </cell>
        </row>
        <row r="6">
          <cell r="A6" t="str">
            <v>CHOPS</v>
          </cell>
          <cell r="B6" t="str">
            <v>浩天旅行社</v>
          </cell>
          <cell r="C6" t="str">
            <v>方先生</v>
          </cell>
          <cell r="D6" t="str">
            <v>物主</v>
          </cell>
          <cell r="E6" t="str">
            <v>天津</v>
          </cell>
          <cell r="F6" t="str">
            <v>华北</v>
          </cell>
          <cell r="G6" t="str">
            <v>10级</v>
          </cell>
        </row>
        <row r="7">
          <cell r="A7" t="str">
            <v>GREAL</v>
          </cell>
          <cell r="B7" t="str">
            <v>仪和贸易</v>
          </cell>
          <cell r="C7" t="str">
            <v>王先生</v>
          </cell>
          <cell r="D7" t="str">
            <v>市场经理</v>
          </cell>
          <cell r="E7" t="str">
            <v>北京</v>
          </cell>
          <cell r="F7" t="str">
            <v>华北</v>
          </cell>
          <cell r="G7" t="str">
            <v>10级</v>
          </cell>
        </row>
        <row r="8">
          <cell r="A8" t="str">
            <v>HILAA</v>
          </cell>
          <cell r="B8" t="str">
            <v>远东开发</v>
          </cell>
          <cell r="C8" t="str">
            <v>王先生</v>
          </cell>
          <cell r="D8" t="str">
            <v>销售代表</v>
          </cell>
          <cell r="E8" t="str">
            <v>深圳</v>
          </cell>
          <cell r="F8" t="str">
            <v>华南</v>
          </cell>
          <cell r="G8" t="str">
            <v>8级</v>
          </cell>
        </row>
        <row r="9">
          <cell r="A9" t="str">
            <v>ANATR</v>
          </cell>
          <cell r="B9" t="str">
            <v>东南实业</v>
          </cell>
          <cell r="C9" t="str">
            <v>王先生</v>
          </cell>
          <cell r="D9" t="str">
            <v>物主</v>
          </cell>
          <cell r="E9" t="str">
            <v>天津</v>
          </cell>
          <cell r="F9" t="str">
            <v>华北</v>
          </cell>
          <cell r="G9" t="str">
            <v>10级</v>
          </cell>
        </row>
        <row r="10">
          <cell r="A10" t="str">
            <v>BERGS</v>
          </cell>
          <cell r="B10" t="str">
            <v>通恒机械</v>
          </cell>
          <cell r="C10" t="str">
            <v>黄小姐</v>
          </cell>
          <cell r="D10" t="str">
            <v>采购员</v>
          </cell>
          <cell r="E10" t="str">
            <v>南京</v>
          </cell>
          <cell r="F10" t="str">
            <v>华东</v>
          </cell>
          <cell r="G10" t="str">
            <v>8级</v>
          </cell>
        </row>
        <row r="11">
          <cell r="A11" t="str">
            <v>LONEP</v>
          </cell>
          <cell r="B11" t="str">
            <v>正太实业</v>
          </cell>
          <cell r="C11" t="str">
            <v>林慧音</v>
          </cell>
          <cell r="D11" t="str">
            <v>销售经理</v>
          </cell>
          <cell r="E11" t="str">
            <v>天津</v>
          </cell>
          <cell r="F11" t="str">
            <v>华北</v>
          </cell>
          <cell r="G11" t="str">
            <v>10级</v>
          </cell>
        </row>
        <row r="12">
          <cell r="A12" t="str">
            <v>WARTH</v>
          </cell>
          <cell r="B12" t="str">
            <v>升格企业</v>
          </cell>
          <cell r="C12" t="str">
            <v>王俊元</v>
          </cell>
          <cell r="D12" t="str">
            <v>结算经理</v>
          </cell>
          <cell r="E12" t="str">
            <v>石家庄</v>
          </cell>
          <cell r="F12" t="str">
            <v>华北</v>
          </cell>
          <cell r="G12" t="str">
            <v>8级</v>
          </cell>
        </row>
        <row r="13">
          <cell r="A13" t="str">
            <v>EASTC</v>
          </cell>
          <cell r="B13" t="str">
            <v>中通</v>
          </cell>
          <cell r="C13" t="str">
            <v>林小姐</v>
          </cell>
          <cell r="D13" t="str">
            <v>销售代理</v>
          </cell>
          <cell r="E13" t="str">
            <v>天津</v>
          </cell>
          <cell r="F13" t="str">
            <v>华北</v>
          </cell>
          <cell r="G13" t="str">
            <v>9级</v>
          </cell>
        </row>
        <row r="14">
          <cell r="A14" t="str">
            <v>RANCH</v>
          </cell>
          <cell r="B14" t="str">
            <v>大东补习班</v>
          </cell>
          <cell r="C14" t="str">
            <v>陈小姐</v>
          </cell>
          <cell r="D14" t="str">
            <v>销售代表</v>
          </cell>
          <cell r="E14" t="str">
            <v>深圳</v>
          </cell>
          <cell r="F14" t="str">
            <v>华南</v>
          </cell>
          <cell r="G14" t="str">
            <v>10级</v>
          </cell>
        </row>
        <row r="15">
          <cell r="A15" t="str">
            <v>LILAS</v>
          </cell>
          <cell r="B15" t="str">
            <v>富泰人寿</v>
          </cell>
          <cell r="C15" t="str">
            <v>陈先生</v>
          </cell>
          <cell r="D15" t="str">
            <v>结算经理</v>
          </cell>
          <cell r="E15" t="str">
            <v>天津</v>
          </cell>
          <cell r="F15" t="str">
            <v>华北</v>
          </cell>
          <cell r="G15" t="str">
            <v>8级</v>
          </cell>
        </row>
        <row r="16">
          <cell r="A16" t="str">
            <v>RICSU</v>
          </cell>
          <cell r="B16" t="str">
            <v>永大企业</v>
          </cell>
          <cell r="C16" t="str">
            <v>余小姐</v>
          </cell>
          <cell r="D16" t="str">
            <v>销售经理</v>
          </cell>
          <cell r="E16" t="str">
            <v>南京</v>
          </cell>
          <cell r="F16" t="str">
            <v>华东</v>
          </cell>
          <cell r="G16" t="str">
            <v>9级</v>
          </cell>
        </row>
        <row r="17">
          <cell r="A17" t="str">
            <v>NORTS</v>
          </cell>
          <cell r="B17" t="str">
            <v>富同企业</v>
          </cell>
          <cell r="C17" t="str">
            <v>王先生</v>
          </cell>
          <cell r="D17" t="str">
            <v>销售员</v>
          </cell>
          <cell r="E17" t="str">
            <v>石家庄</v>
          </cell>
          <cell r="F17" t="str">
            <v>华北</v>
          </cell>
          <cell r="G17" t="str">
            <v>10级</v>
          </cell>
        </row>
        <row r="18">
          <cell r="A18" t="str">
            <v>SANTG</v>
          </cell>
          <cell r="B18" t="str">
            <v>汉光企管</v>
          </cell>
          <cell r="C18" t="str">
            <v>王先生</v>
          </cell>
          <cell r="D18" t="str">
            <v>物主</v>
          </cell>
          <cell r="E18" t="str">
            <v>重庆</v>
          </cell>
          <cell r="F18" t="str">
            <v>西南</v>
          </cell>
          <cell r="G18" t="str">
            <v>10级</v>
          </cell>
        </row>
        <row r="19">
          <cell r="A19" t="str">
            <v>LEHMS</v>
          </cell>
          <cell r="B19" t="str">
            <v>幸义房屋</v>
          </cell>
          <cell r="C19" t="str">
            <v>刘先生</v>
          </cell>
          <cell r="D19" t="str">
            <v>销售代表</v>
          </cell>
          <cell r="E19" t="str">
            <v>南京</v>
          </cell>
          <cell r="F19" t="str">
            <v>华东</v>
          </cell>
          <cell r="G19" t="str">
            <v>8级</v>
          </cell>
        </row>
        <row r="20">
          <cell r="A20" t="str">
            <v>VICTE</v>
          </cell>
          <cell r="B20" t="str">
            <v>千固</v>
          </cell>
          <cell r="C20" t="str">
            <v>苏先生</v>
          </cell>
          <cell r="D20" t="str">
            <v>销售代理</v>
          </cell>
          <cell r="E20" t="str">
            <v>秦皇岛</v>
          </cell>
          <cell r="F20" t="str">
            <v>华北</v>
          </cell>
          <cell r="G20" t="str">
            <v>9级</v>
          </cell>
        </row>
        <row r="21">
          <cell r="A21" t="str">
            <v>SAVEA</v>
          </cell>
          <cell r="B21" t="str">
            <v>大钰贸易</v>
          </cell>
          <cell r="C21" t="str">
            <v>胡继尧</v>
          </cell>
          <cell r="D21" t="str">
            <v>销售代表</v>
          </cell>
          <cell r="E21" t="str">
            <v>重庆</v>
          </cell>
          <cell r="F21" t="str">
            <v>西南</v>
          </cell>
          <cell r="G21" t="str">
            <v>5级</v>
          </cell>
        </row>
        <row r="22">
          <cell r="A22" t="str">
            <v>HANAR</v>
          </cell>
          <cell r="B22" t="str">
            <v>实翼</v>
          </cell>
          <cell r="C22" t="str">
            <v>谢小姐</v>
          </cell>
          <cell r="D22" t="str">
            <v>结算经理</v>
          </cell>
          <cell r="E22" t="str">
            <v>南昌</v>
          </cell>
          <cell r="F22" t="str">
            <v>华东</v>
          </cell>
          <cell r="G22" t="str">
            <v>9级</v>
          </cell>
        </row>
        <row r="23">
          <cell r="A23" t="str">
            <v>SUPRD</v>
          </cell>
          <cell r="B23" t="str">
            <v>福星制衣厂</v>
          </cell>
          <cell r="C23" t="str">
            <v>徐先生</v>
          </cell>
          <cell r="D23" t="str">
            <v>结算经理</v>
          </cell>
          <cell r="E23" t="str">
            <v>天津</v>
          </cell>
          <cell r="F23" t="str">
            <v>华北</v>
          </cell>
          <cell r="G23" t="str">
            <v>7级</v>
          </cell>
        </row>
        <row r="24">
          <cell r="A24" t="str">
            <v>BLAUS</v>
          </cell>
          <cell r="B24" t="str">
            <v>森通</v>
          </cell>
          <cell r="C24" t="str">
            <v>王先生</v>
          </cell>
          <cell r="D24" t="str">
            <v>销售代表</v>
          </cell>
          <cell r="E24" t="str">
            <v>天津</v>
          </cell>
          <cell r="F24" t="str">
            <v>华北</v>
          </cell>
          <cell r="G24" t="str">
            <v>10级</v>
          </cell>
        </row>
        <row r="25">
          <cell r="A25" t="str">
            <v>PERIC</v>
          </cell>
          <cell r="B25" t="str">
            <v>就业广兑</v>
          </cell>
          <cell r="C25" t="str">
            <v>唐小姐</v>
          </cell>
          <cell r="D25" t="str">
            <v>销售代表</v>
          </cell>
          <cell r="E25" t="str">
            <v>天津</v>
          </cell>
          <cell r="F25" t="str">
            <v>华北</v>
          </cell>
          <cell r="G25" t="str">
            <v>10级</v>
          </cell>
        </row>
        <row r="26">
          <cell r="A26" t="str">
            <v>GROSR</v>
          </cell>
          <cell r="B26" t="str">
            <v>光远商贸</v>
          </cell>
          <cell r="C26" t="str">
            <v>陈先生</v>
          </cell>
          <cell r="D26" t="str">
            <v>物主</v>
          </cell>
          <cell r="E26" t="str">
            <v>天津</v>
          </cell>
          <cell r="F26" t="str">
            <v>华北</v>
          </cell>
          <cell r="G26" t="str">
            <v>10级</v>
          </cell>
        </row>
        <row r="27">
          <cell r="A27" t="str">
            <v>BONAP</v>
          </cell>
          <cell r="B27" t="str">
            <v>祥通</v>
          </cell>
          <cell r="C27" t="str">
            <v>刘先生</v>
          </cell>
          <cell r="D27" t="str">
            <v>物主</v>
          </cell>
          <cell r="E27" t="str">
            <v>重庆</v>
          </cell>
          <cell r="F27" t="str">
            <v>西南</v>
          </cell>
          <cell r="G27" t="str">
            <v>8级</v>
          </cell>
        </row>
        <row r="28">
          <cell r="A28" t="str">
            <v>PICCO</v>
          </cell>
          <cell r="B28" t="str">
            <v>顶上系统</v>
          </cell>
          <cell r="C28" t="str">
            <v>方先生</v>
          </cell>
          <cell r="D28" t="str">
            <v>销售经理</v>
          </cell>
          <cell r="E28" t="str">
            <v>常州</v>
          </cell>
          <cell r="F28" t="str">
            <v>华东</v>
          </cell>
          <cell r="G28" t="str">
            <v>7级</v>
          </cell>
        </row>
        <row r="29">
          <cell r="A29" t="str">
            <v>SPLIR</v>
          </cell>
          <cell r="B29" t="str">
            <v>昇昕</v>
          </cell>
          <cell r="C29" t="str">
            <v>谢小姐</v>
          </cell>
          <cell r="D29" t="str">
            <v>销售经理</v>
          </cell>
          <cell r="E29" t="str">
            <v>深圳</v>
          </cell>
          <cell r="F29" t="str">
            <v>华南</v>
          </cell>
          <cell r="G29" t="str">
            <v>8级</v>
          </cell>
        </row>
        <row r="30">
          <cell r="A30" t="str">
            <v>FRANR</v>
          </cell>
          <cell r="B30" t="str">
            <v>国银贸易</v>
          </cell>
          <cell r="C30" t="str">
            <v>余小姐</v>
          </cell>
          <cell r="D30" t="str">
            <v>市场经理</v>
          </cell>
          <cell r="E30" t="str">
            <v>南京</v>
          </cell>
          <cell r="F30" t="str">
            <v>华东</v>
          </cell>
          <cell r="G30" t="str">
            <v>10级</v>
          </cell>
        </row>
        <row r="31">
          <cell r="A31" t="str">
            <v>VINET</v>
          </cell>
          <cell r="B31" t="str">
            <v>山泰企业</v>
          </cell>
          <cell r="C31" t="str">
            <v>黎先生</v>
          </cell>
          <cell r="D31" t="str">
            <v>结算经理</v>
          </cell>
          <cell r="E31" t="str">
            <v>天津</v>
          </cell>
          <cell r="F31" t="str">
            <v>华北</v>
          </cell>
          <cell r="G31" t="str">
            <v>10级</v>
          </cell>
        </row>
        <row r="32">
          <cell r="A32" t="str">
            <v>TOMSP</v>
          </cell>
          <cell r="B32" t="str">
            <v>东帝望</v>
          </cell>
          <cell r="C32" t="str">
            <v>成先生</v>
          </cell>
          <cell r="D32" t="str">
            <v>市场经理</v>
          </cell>
          <cell r="E32" t="str">
            <v>青岛</v>
          </cell>
          <cell r="F32" t="str">
            <v>华东</v>
          </cell>
          <cell r="G32" t="str">
            <v>10级</v>
          </cell>
        </row>
        <row r="33">
          <cell r="A33" t="str">
            <v>BOTTM</v>
          </cell>
          <cell r="B33" t="str">
            <v>广通</v>
          </cell>
          <cell r="C33" t="str">
            <v>王先生</v>
          </cell>
          <cell r="D33" t="str">
            <v>结算经理</v>
          </cell>
          <cell r="E33" t="str">
            <v>重庆</v>
          </cell>
          <cell r="F33" t="str">
            <v>西南</v>
          </cell>
          <cell r="G33" t="str">
            <v>9级</v>
          </cell>
        </row>
        <row r="34">
          <cell r="A34" t="str">
            <v>BOLID</v>
          </cell>
          <cell r="B34" t="str">
            <v>迈多贸易</v>
          </cell>
          <cell r="C34" t="str">
            <v>陈先生</v>
          </cell>
          <cell r="D34" t="str">
            <v>物主</v>
          </cell>
          <cell r="E34" t="str">
            <v>西安</v>
          </cell>
          <cell r="F34" t="str">
            <v>西北</v>
          </cell>
          <cell r="G34" t="str">
            <v>10级</v>
          </cell>
        </row>
        <row r="35">
          <cell r="A35" t="str">
            <v>CENTC</v>
          </cell>
          <cell r="B35" t="str">
            <v>三捷实业</v>
          </cell>
          <cell r="C35" t="str">
            <v>王先生</v>
          </cell>
          <cell r="D35" t="str">
            <v>市场经理</v>
          </cell>
          <cell r="E35" t="str">
            <v>大连</v>
          </cell>
          <cell r="F35" t="str">
            <v>东北</v>
          </cell>
          <cell r="G35" t="str">
            <v>10级</v>
          </cell>
        </row>
        <row r="36">
          <cell r="A36" t="str">
            <v>MEREP</v>
          </cell>
          <cell r="B36" t="str">
            <v>华科</v>
          </cell>
          <cell r="C36" t="str">
            <v>吴小姐</v>
          </cell>
          <cell r="D36" t="str">
            <v>市场助理</v>
          </cell>
          <cell r="E36" t="str">
            <v>大连</v>
          </cell>
          <cell r="F36" t="str">
            <v>东北</v>
          </cell>
          <cell r="G36" t="str">
            <v>6级</v>
          </cell>
        </row>
        <row r="37">
          <cell r="A37" t="str">
            <v>SIMOB</v>
          </cell>
          <cell r="B37" t="str">
            <v>百达电子</v>
          </cell>
          <cell r="C37" t="str">
            <v>徐文彬</v>
          </cell>
          <cell r="D37" t="str">
            <v>物主</v>
          </cell>
          <cell r="E37" t="str">
            <v>天津</v>
          </cell>
          <cell r="F37" t="str">
            <v>华北</v>
          </cell>
          <cell r="G37" t="str">
            <v>7级</v>
          </cell>
        </row>
        <row r="38">
          <cell r="A38" t="str">
            <v>MAGAA</v>
          </cell>
          <cell r="B38" t="str">
            <v>阳林</v>
          </cell>
          <cell r="C38" t="str">
            <v>刘先生</v>
          </cell>
          <cell r="D38" t="str">
            <v>市场经理</v>
          </cell>
          <cell r="E38" t="str">
            <v>深圳</v>
          </cell>
          <cell r="F38" t="str">
            <v>华南</v>
          </cell>
          <cell r="G38" t="str">
            <v>10级</v>
          </cell>
        </row>
        <row r="39">
          <cell r="A39" t="str">
            <v>QUICK</v>
          </cell>
          <cell r="B39" t="str">
            <v>高上补习班</v>
          </cell>
          <cell r="C39" t="str">
            <v>徐先生</v>
          </cell>
          <cell r="D39" t="str">
            <v>结算经理</v>
          </cell>
          <cell r="E39" t="str">
            <v>天津</v>
          </cell>
          <cell r="F39" t="str">
            <v>华北</v>
          </cell>
          <cell r="G39" t="str">
            <v>1级</v>
          </cell>
        </row>
        <row r="40">
          <cell r="A40" t="str">
            <v>FURIB</v>
          </cell>
          <cell r="B40" t="str">
            <v>康浦</v>
          </cell>
          <cell r="C40" t="str">
            <v>王先生</v>
          </cell>
          <cell r="D40" t="str">
            <v>销售经理</v>
          </cell>
          <cell r="E40" t="str">
            <v>南京</v>
          </cell>
          <cell r="F40" t="str">
            <v>华东</v>
          </cell>
          <cell r="G40" t="str">
            <v>9级</v>
          </cell>
        </row>
        <row r="41">
          <cell r="A41" t="str">
            <v>WOLZA</v>
          </cell>
          <cell r="B41" t="str">
            <v>汉典电机</v>
          </cell>
          <cell r="C41" t="str">
            <v>刘先生</v>
          </cell>
          <cell r="D41" t="str">
            <v>物主</v>
          </cell>
          <cell r="E41" t="str">
            <v>天津</v>
          </cell>
          <cell r="F41" t="str">
            <v>华北</v>
          </cell>
          <cell r="G41" t="str">
            <v>10级</v>
          </cell>
        </row>
        <row r="42">
          <cell r="A42" t="str">
            <v>QUEEN</v>
          </cell>
          <cell r="B42" t="str">
            <v>鹰之翼留学服务中心</v>
          </cell>
          <cell r="C42" t="str">
            <v>赵小姐</v>
          </cell>
          <cell r="D42" t="str">
            <v>市场助理</v>
          </cell>
          <cell r="E42" t="str">
            <v>北京</v>
          </cell>
          <cell r="F42" t="str">
            <v>华北</v>
          </cell>
          <cell r="G42" t="str">
            <v>8级</v>
          </cell>
        </row>
        <row r="43">
          <cell r="A43" t="str">
            <v>LETSS</v>
          </cell>
          <cell r="B43" t="str">
            <v>兴中保险</v>
          </cell>
          <cell r="C43" t="str">
            <v>方先生</v>
          </cell>
          <cell r="D43" t="str">
            <v>物主</v>
          </cell>
          <cell r="E43" t="str">
            <v>厦门</v>
          </cell>
          <cell r="F43" t="str">
            <v>华南</v>
          </cell>
          <cell r="G43" t="str">
            <v>10级</v>
          </cell>
        </row>
        <row r="44">
          <cell r="A44" t="str">
            <v>ALFKI</v>
          </cell>
          <cell r="B44" t="str">
            <v>三川实业</v>
          </cell>
          <cell r="C44" t="str">
            <v>刘小姐</v>
          </cell>
          <cell r="D44" t="str">
            <v>销售代表</v>
          </cell>
          <cell r="E44" t="str">
            <v>天津</v>
          </cell>
          <cell r="F44" t="str">
            <v>华北</v>
          </cell>
          <cell r="G44" t="str">
            <v>10级</v>
          </cell>
        </row>
        <row r="45">
          <cell r="A45" t="str">
            <v>ERNSH</v>
          </cell>
          <cell r="B45" t="str">
            <v>正人资源</v>
          </cell>
          <cell r="C45" t="str">
            <v>谢小姐</v>
          </cell>
          <cell r="D45" t="str">
            <v>销售经理</v>
          </cell>
          <cell r="E45" t="str">
            <v>深圳</v>
          </cell>
          <cell r="F45" t="str">
            <v>华南</v>
          </cell>
          <cell r="G45" t="str">
            <v>2级</v>
          </cell>
        </row>
        <row r="46">
          <cell r="A46" t="str">
            <v>RICAR</v>
          </cell>
          <cell r="B46" t="str">
            <v>宇欣实业</v>
          </cell>
          <cell r="C46" t="str">
            <v>黄雅玲</v>
          </cell>
          <cell r="D46" t="str">
            <v>助理销售代理</v>
          </cell>
          <cell r="E46" t="str">
            <v>天津</v>
          </cell>
          <cell r="F46" t="str">
            <v>华北</v>
          </cell>
          <cell r="G46" t="str">
            <v>9级</v>
          </cell>
        </row>
        <row r="47">
          <cell r="A47" t="str">
            <v>PRINI</v>
          </cell>
          <cell r="B47" t="str">
            <v>康毅系统</v>
          </cell>
          <cell r="C47" t="str">
            <v>林彩瑜</v>
          </cell>
          <cell r="D47" t="str">
            <v>销售代表</v>
          </cell>
          <cell r="E47" t="str">
            <v>张家口</v>
          </cell>
          <cell r="F47" t="str">
            <v>华北</v>
          </cell>
          <cell r="G47" t="str">
            <v>10级</v>
          </cell>
        </row>
        <row r="48">
          <cell r="A48" t="str">
            <v>OTTIK</v>
          </cell>
          <cell r="B48" t="str">
            <v>一诠精密工业</v>
          </cell>
          <cell r="C48" t="str">
            <v>刘先生</v>
          </cell>
          <cell r="D48" t="str">
            <v>物主</v>
          </cell>
          <cell r="E48" t="str">
            <v>深圳</v>
          </cell>
          <cell r="F48" t="str">
            <v>华南</v>
          </cell>
          <cell r="G48" t="str">
            <v>9级</v>
          </cell>
        </row>
        <row r="49">
          <cell r="A49" t="str">
            <v>TRADH</v>
          </cell>
          <cell r="B49" t="str">
            <v>亚太公司</v>
          </cell>
          <cell r="C49" t="str">
            <v>陈先生</v>
          </cell>
          <cell r="D49" t="str">
            <v>销售代表</v>
          </cell>
          <cell r="E49" t="str">
            <v>石家庄</v>
          </cell>
          <cell r="F49" t="str">
            <v>华北</v>
          </cell>
          <cell r="G49" t="str">
            <v>10级</v>
          </cell>
        </row>
        <row r="50">
          <cell r="A50" t="str">
            <v>LINOD</v>
          </cell>
          <cell r="B50" t="str">
            <v>保信人寿</v>
          </cell>
          <cell r="C50" t="str">
            <v>方先生</v>
          </cell>
          <cell r="D50" t="str">
            <v>物主</v>
          </cell>
          <cell r="E50" t="str">
            <v>海口</v>
          </cell>
          <cell r="F50" t="str">
            <v>华南</v>
          </cell>
          <cell r="G50" t="str">
            <v>10级</v>
          </cell>
        </row>
        <row r="51">
          <cell r="A51" t="str">
            <v>WHITC</v>
          </cell>
          <cell r="B51" t="str">
            <v>椅天文化事业</v>
          </cell>
          <cell r="C51" t="str">
            <v>方先生</v>
          </cell>
          <cell r="D51" t="str">
            <v>物主</v>
          </cell>
          <cell r="E51" t="str">
            <v>常州</v>
          </cell>
          <cell r="F51" t="str">
            <v>华东</v>
          </cell>
          <cell r="G51" t="str">
            <v>9级</v>
          </cell>
        </row>
        <row r="52">
          <cell r="A52" t="str">
            <v>HUNGO</v>
          </cell>
          <cell r="B52" t="str">
            <v>师大贸易</v>
          </cell>
          <cell r="C52" t="str">
            <v>苏先生</v>
          </cell>
          <cell r="D52" t="str">
            <v>销售员</v>
          </cell>
          <cell r="E52" t="str">
            <v>天津</v>
          </cell>
          <cell r="F52" t="str">
            <v>华北</v>
          </cell>
          <cell r="G52" t="str">
            <v>6级</v>
          </cell>
        </row>
        <row r="53">
          <cell r="A53" t="str">
            <v>GOURL</v>
          </cell>
          <cell r="B53" t="str">
            <v>业兴</v>
          </cell>
          <cell r="C53" t="str">
            <v>李柏麟</v>
          </cell>
          <cell r="D53" t="str">
            <v>销售员</v>
          </cell>
          <cell r="E53" t="str">
            <v>上海</v>
          </cell>
          <cell r="F53" t="str">
            <v>华东</v>
          </cell>
          <cell r="G53" t="str">
            <v>10级</v>
          </cell>
        </row>
        <row r="54">
          <cell r="A54" t="str">
            <v>COMMI</v>
          </cell>
          <cell r="B54" t="str">
            <v>同恒</v>
          </cell>
          <cell r="C54" t="str">
            <v>刘先生</v>
          </cell>
          <cell r="D54" t="str">
            <v>销售员</v>
          </cell>
          <cell r="E54" t="str">
            <v>天津</v>
          </cell>
          <cell r="F54" t="str">
            <v>华北</v>
          </cell>
          <cell r="G54" t="str">
            <v>10级</v>
          </cell>
        </row>
        <row r="55">
          <cell r="A55" t="str">
            <v>WELLI</v>
          </cell>
          <cell r="B55" t="str">
            <v>凯诚国际</v>
          </cell>
          <cell r="C55" t="str">
            <v>刘先生</v>
          </cell>
          <cell r="D55" t="str">
            <v>销售经理</v>
          </cell>
          <cell r="E55" t="str">
            <v>深圳</v>
          </cell>
          <cell r="F55" t="str">
            <v>华南</v>
          </cell>
          <cell r="G55" t="str">
            <v>10级</v>
          </cell>
        </row>
        <row r="56">
          <cell r="A56" t="str">
            <v>ROMEY</v>
          </cell>
          <cell r="B56" t="str">
            <v>德化食品</v>
          </cell>
          <cell r="C56" t="str">
            <v>王先生</v>
          </cell>
          <cell r="D56" t="str">
            <v>结算经理</v>
          </cell>
          <cell r="E56" t="str">
            <v>天津</v>
          </cell>
          <cell r="F56" t="str">
            <v>华北</v>
          </cell>
          <cell r="G56" t="str">
            <v>10级</v>
          </cell>
        </row>
        <row r="57">
          <cell r="A57" t="str">
            <v>ANTON</v>
          </cell>
          <cell r="B57" t="str">
            <v>坦森行贸易</v>
          </cell>
          <cell r="C57" t="str">
            <v>王炫皓</v>
          </cell>
          <cell r="D57" t="str">
            <v>物主</v>
          </cell>
          <cell r="E57" t="str">
            <v>石家庄</v>
          </cell>
          <cell r="F57" t="str">
            <v>华北</v>
          </cell>
          <cell r="G57" t="str">
            <v>9级</v>
          </cell>
        </row>
        <row r="58">
          <cell r="A58" t="str">
            <v>HUNGC</v>
          </cell>
          <cell r="B58" t="str">
            <v>五金机械</v>
          </cell>
          <cell r="C58" t="str">
            <v>苏先生</v>
          </cell>
          <cell r="D58" t="str">
            <v>销售代表</v>
          </cell>
          <cell r="E58" t="str">
            <v>大连</v>
          </cell>
          <cell r="F58" t="str">
            <v>东北</v>
          </cell>
          <cell r="G58" t="str">
            <v>10级</v>
          </cell>
        </row>
        <row r="59">
          <cell r="A59" t="str">
            <v>FAMIA</v>
          </cell>
          <cell r="B59" t="str">
            <v>红阳事业</v>
          </cell>
          <cell r="C59" t="str">
            <v>王先生</v>
          </cell>
          <cell r="D59" t="str">
            <v>市场助理</v>
          </cell>
          <cell r="E59" t="str">
            <v>深圳</v>
          </cell>
          <cell r="F59" t="str">
            <v>华南</v>
          </cell>
          <cell r="G59" t="str">
            <v>10级</v>
          </cell>
        </row>
        <row r="60">
          <cell r="A60" t="str">
            <v>DRACD</v>
          </cell>
          <cell r="B60" t="str">
            <v>世邦</v>
          </cell>
          <cell r="C60" t="str">
            <v>黎先生</v>
          </cell>
          <cell r="D60" t="str">
            <v>采购员</v>
          </cell>
          <cell r="E60" t="str">
            <v>海口</v>
          </cell>
          <cell r="F60" t="str">
            <v>华南</v>
          </cell>
          <cell r="G60" t="str">
            <v>10级</v>
          </cell>
        </row>
        <row r="61">
          <cell r="A61" t="str">
            <v>LAMAI</v>
          </cell>
          <cell r="B61" t="str">
            <v>池春建设</v>
          </cell>
          <cell r="C61" t="str">
            <v>王先生</v>
          </cell>
          <cell r="D61" t="str">
            <v>销售经理</v>
          </cell>
          <cell r="E61" t="str">
            <v>天津</v>
          </cell>
          <cell r="F61" t="str">
            <v>华北</v>
          </cell>
          <cell r="G61" t="str">
            <v>9级</v>
          </cell>
        </row>
        <row r="62">
          <cell r="A62" t="str">
            <v>THEBI</v>
          </cell>
          <cell r="B62" t="str">
            <v>上河工业</v>
          </cell>
          <cell r="C62" t="str">
            <v>谢小姐</v>
          </cell>
          <cell r="D62" t="str">
            <v>市场经理</v>
          </cell>
          <cell r="E62" t="str">
            <v>海口</v>
          </cell>
          <cell r="F62" t="str">
            <v>华南</v>
          </cell>
          <cell r="G62" t="str">
            <v>10级</v>
          </cell>
        </row>
        <row r="63">
          <cell r="A63" t="str">
            <v>GODOS</v>
          </cell>
          <cell r="B63" t="str">
            <v>建资</v>
          </cell>
          <cell r="C63" t="str">
            <v>陈先生</v>
          </cell>
          <cell r="D63" t="str">
            <v>销售经理</v>
          </cell>
          <cell r="E63" t="str">
            <v>张家口</v>
          </cell>
          <cell r="F63" t="str">
            <v>华北</v>
          </cell>
          <cell r="G63" t="str">
            <v>10级</v>
          </cell>
        </row>
        <row r="64">
          <cell r="A64" t="str">
            <v>VAFFE</v>
          </cell>
          <cell r="B64" t="str">
            <v>中硕贸易</v>
          </cell>
          <cell r="C64" t="str">
            <v>苏先生</v>
          </cell>
          <cell r="D64" t="str">
            <v>销售经理</v>
          </cell>
          <cell r="E64" t="str">
            <v>深圳</v>
          </cell>
          <cell r="F64" t="str">
            <v>华南</v>
          </cell>
          <cell r="G64" t="str">
            <v>9级</v>
          </cell>
        </row>
        <row r="65">
          <cell r="A65" t="str">
            <v>CONSH</v>
          </cell>
          <cell r="B65" t="str">
            <v>万海</v>
          </cell>
          <cell r="C65" t="str">
            <v>林小姐</v>
          </cell>
          <cell r="D65" t="str">
            <v>销售代表</v>
          </cell>
          <cell r="E65" t="str">
            <v>厦门</v>
          </cell>
          <cell r="F65" t="str">
            <v>华南</v>
          </cell>
          <cell r="G65" t="str">
            <v>10级</v>
          </cell>
        </row>
        <row r="66">
          <cell r="A66" t="str">
            <v>LACOR</v>
          </cell>
          <cell r="B66" t="str">
            <v>霸力建设</v>
          </cell>
          <cell r="C66" t="str">
            <v>谢小姐</v>
          </cell>
          <cell r="D66" t="str">
            <v>销售代表</v>
          </cell>
          <cell r="E66" t="str">
            <v>重庆</v>
          </cell>
          <cell r="F66" t="str">
            <v>西南</v>
          </cell>
          <cell r="G66" t="str">
            <v>10级</v>
          </cell>
        </row>
        <row r="67">
          <cell r="A67" t="str">
            <v>RATTC</v>
          </cell>
          <cell r="B67" t="str">
            <v>学仁贸易</v>
          </cell>
          <cell r="C67" t="str">
            <v>余小姐</v>
          </cell>
          <cell r="D67" t="str">
            <v>助理销售代表</v>
          </cell>
          <cell r="E67" t="str">
            <v>温州</v>
          </cell>
          <cell r="F67" t="str">
            <v>华东</v>
          </cell>
          <cell r="G67" t="str">
            <v>4级</v>
          </cell>
        </row>
        <row r="68">
          <cell r="A68" t="str">
            <v>MORGK</v>
          </cell>
          <cell r="B68" t="str">
            <v>仲堂企业</v>
          </cell>
          <cell r="C68" t="str">
            <v>徐文彬</v>
          </cell>
          <cell r="D68" t="str">
            <v>市场助理</v>
          </cell>
          <cell r="E68" t="str">
            <v>天津</v>
          </cell>
          <cell r="F68" t="str">
            <v>华北</v>
          </cell>
          <cell r="G68" t="str">
            <v>10级</v>
          </cell>
        </row>
        <row r="69">
          <cell r="A69" t="str">
            <v>OLDWO</v>
          </cell>
          <cell r="B69" t="str">
            <v>瑞栈工艺</v>
          </cell>
          <cell r="C69" t="str">
            <v>苏先生</v>
          </cell>
          <cell r="D69" t="str">
            <v>销售代表</v>
          </cell>
          <cell r="E69" t="str">
            <v>南京</v>
          </cell>
          <cell r="F69" t="str">
            <v>华东</v>
          </cell>
          <cell r="G69" t="str">
            <v>9级</v>
          </cell>
        </row>
        <row r="70">
          <cell r="A70" t="str">
            <v>CACTU</v>
          </cell>
          <cell r="B70" t="str">
            <v>威航货运</v>
          </cell>
          <cell r="C70" t="str">
            <v>刘先生</v>
          </cell>
          <cell r="D70" t="str">
            <v>销售代理</v>
          </cell>
          <cell r="E70" t="str">
            <v>大连</v>
          </cell>
          <cell r="F70" t="str">
            <v>东北</v>
          </cell>
          <cell r="G70" t="str">
            <v>10级</v>
          </cell>
        </row>
        <row r="71">
          <cell r="A71" t="str">
            <v>FISSA</v>
          </cell>
          <cell r="B71" t="str">
            <v>嘉元实业</v>
          </cell>
          <cell r="C71" t="str">
            <v>刘小姐</v>
          </cell>
          <cell r="D71" t="str">
            <v>结算经理</v>
          </cell>
          <cell r="E71" t="str">
            <v>天津</v>
          </cell>
          <cell r="F71" t="str">
            <v>华北</v>
          </cell>
          <cell r="G71" t="str">
            <v>10级</v>
          </cell>
        </row>
        <row r="72">
          <cell r="A72" t="str">
            <v>FOLKO</v>
          </cell>
          <cell r="B72" t="str">
            <v>五洲信托</v>
          </cell>
          <cell r="C72" t="str">
            <v>苏先生</v>
          </cell>
          <cell r="D72" t="str">
            <v>物主</v>
          </cell>
          <cell r="E72" t="str">
            <v>南京</v>
          </cell>
          <cell r="F72" t="str">
            <v>华东</v>
          </cell>
          <cell r="G72" t="str">
            <v>9级</v>
          </cell>
        </row>
        <row r="73">
          <cell r="A73" t="str">
            <v>LAUGB</v>
          </cell>
          <cell r="B73" t="str">
            <v>和福建设</v>
          </cell>
          <cell r="C73" t="str">
            <v>刘先生</v>
          </cell>
          <cell r="D73" t="str">
            <v>市场助理</v>
          </cell>
          <cell r="E73" t="str">
            <v>天津</v>
          </cell>
          <cell r="F73" t="str">
            <v>华北</v>
          </cell>
          <cell r="G73" t="str">
            <v>10级</v>
          </cell>
        </row>
        <row r="74">
          <cell r="A74" t="str">
            <v>AROUT</v>
          </cell>
          <cell r="B74" t="str">
            <v>国顶</v>
          </cell>
          <cell r="C74" t="str">
            <v>方先生</v>
          </cell>
          <cell r="D74" t="str">
            <v>销售代表</v>
          </cell>
          <cell r="E74" t="str">
            <v>深圳</v>
          </cell>
          <cell r="F74" t="str">
            <v>华南</v>
          </cell>
          <cell r="G74" t="str">
            <v>10级</v>
          </cell>
        </row>
        <row r="75">
          <cell r="A75" t="str">
            <v>FRANK</v>
          </cell>
          <cell r="B75" t="str">
            <v>友恒信托</v>
          </cell>
          <cell r="C75" t="str">
            <v>余小姐</v>
          </cell>
          <cell r="D75" t="str">
            <v>市场经理</v>
          </cell>
          <cell r="E75" t="str">
            <v>秦皇岛</v>
          </cell>
          <cell r="F75" t="str">
            <v>华北</v>
          </cell>
          <cell r="G75" t="str">
            <v>7级</v>
          </cell>
        </row>
        <row r="76">
          <cell r="A76" t="str">
            <v>BSBEV</v>
          </cell>
          <cell r="B76" t="str">
            <v>光明杂志</v>
          </cell>
          <cell r="C76" t="str">
            <v>谢丽秋</v>
          </cell>
          <cell r="D76" t="str">
            <v>销售代表</v>
          </cell>
          <cell r="E76" t="str">
            <v>深圳</v>
          </cell>
          <cell r="F76" t="str">
            <v>华南</v>
          </cell>
          <cell r="G76" t="str">
            <v>10级</v>
          </cell>
        </row>
        <row r="77">
          <cell r="A77" t="str">
            <v>OCEAN</v>
          </cell>
          <cell r="B77" t="str">
            <v>利合材料</v>
          </cell>
          <cell r="C77" t="str">
            <v>陈先生</v>
          </cell>
          <cell r="D77" t="str">
            <v>销售代理</v>
          </cell>
          <cell r="E77" t="str">
            <v>秦皇岛</v>
          </cell>
          <cell r="F77" t="str">
            <v>华北</v>
          </cell>
          <cell r="G77" t="str">
            <v>10级</v>
          </cell>
        </row>
        <row r="78">
          <cell r="A78" t="str">
            <v>WILMK</v>
          </cell>
          <cell r="B78" t="str">
            <v>志远</v>
          </cell>
          <cell r="C78" t="str">
            <v>王小姐</v>
          </cell>
          <cell r="D78" t="str">
            <v>物主/市场助理</v>
          </cell>
          <cell r="E78" t="str">
            <v>张家口</v>
          </cell>
          <cell r="F78" t="str">
            <v>华北</v>
          </cell>
          <cell r="G78" t="str">
            <v>10级</v>
          </cell>
        </row>
        <row r="79">
          <cell r="A79" t="str">
            <v>DUMON</v>
          </cell>
          <cell r="B79" t="str">
            <v>迈策船舶</v>
          </cell>
          <cell r="C79" t="str">
            <v>王俊元</v>
          </cell>
          <cell r="D79" t="str">
            <v>物主</v>
          </cell>
          <cell r="E79" t="str">
            <v>常州</v>
          </cell>
          <cell r="F79" t="str">
            <v>华东</v>
          </cell>
          <cell r="G79" t="str">
            <v>10级</v>
          </cell>
        </row>
        <row r="80">
          <cell r="A80" t="str">
            <v>REGGC</v>
          </cell>
          <cell r="B80" t="str">
            <v>建国科技</v>
          </cell>
          <cell r="C80" t="str">
            <v>陈先生</v>
          </cell>
          <cell r="D80" t="str">
            <v>销售员</v>
          </cell>
          <cell r="E80" t="str">
            <v>天津</v>
          </cell>
          <cell r="F80" t="str">
            <v>华北</v>
          </cell>
          <cell r="G80" t="str">
            <v>10级</v>
          </cell>
        </row>
        <row r="81">
          <cell r="A81" t="str">
            <v>WANDK</v>
          </cell>
          <cell r="B81" t="str">
            <v>凯旋科技</v>
          </cell>
          <cell r="C81" t="str">
            <v>方先生</v>
          </cell>
          <cell r="D81" t="str">
            <v>销售代表</v>
          </cell>
          <cell r="E81" t="str">
            <v>天津</v>
          </cell>
          <cell r="F81" t="str">
            <v>华北</v>
          </cell>
          <cell r="G81" t="str">
            <v>9级</v>
          </cell>
        </row>
        <row r="82">
          <cell r="A82" t="str">
            <v>TORTU</v>
          </cell>
          <cell r="B82" t="str">
            <v>协昌妮绒</v>
          </cell>
          <cell r="C82" t="str">
            <v>王先生</v>
          </cell>
          <cell r="D82" t="str">
            <v>物主</v>
          </cell>
          <cell r="E82" t="str">
            <v>天津</v>
          </cell>
          <cell r="F82" t="str">
            <v>华北</v>
          </cell>
          <cell r="G82" t="str">
            <v>9级</v>
          </cell>
        </row>
        <row r="83">
          <cell r="A83" t="str">
            <v>GALED</v>
          </cell>
          <cell r="B83" t="str">
            <v>东旗</v>
          </cell>
          <cell r="C83" t="str">
            <v>王先生</v>
          </cell>
          <cell r="D83" t="str">
            <v>市场经理</v>
          </cell>
          <cell r="E83" t="str">
            <v>深圳</v>
          </cell>
          <cell r="F83" t="str">
            <v>华南</v>
          </cell>
          <cell r="G83" t="str">
            <v>10级</v>
          </cell>
        </row>
        <row r="84">
          <cell r="A84" t="str">
            <v>BLONP</v>
          </cell>
          <cell r="B84" t="str">
            <v>国皓</v>
          </cell>
          <cell r="C84" t="str">
            <v>黄雅玲</v>
          </cell>
          <cell r="D84" t="str">
            <v>市场经理</v>
          </cell>
          <cell r="E84" t="str">
            <v>大连</v>
          </cell>
          <cell r="F84" t="str">
            <v>东北</v>
          </cell>
          <cell r="G84" t="str">
            <v>6级</v>
          </cell>
        </row>
        <row r="85">
          <cell r="A85" t="str">
            <v>FRANS</v>
          </cell>
          <cell r="B85" t="str">
            <v>文成</v>
          </cell>
          <cell r="C85" t="str">
            <v>唐小姐</v>
          </cell>
          <cell r="D85" t="str">
            <v>销售代表</v>
          </cell>
          <cell r="E85" t="str">
            <v>常州</v>
          </cell>
          <cell r="F85" t="str">
            <v>华东</v>
          </cell>
          <cell r="G85" t="str">
            <v>10级</v>
          </cell>
        </row>
        <row r="86">
          <cell r="A86" t="str">
            <v>LAZYK</v>
          </cell>
          <cell r="B86" t="str">
            <v>春永建设</v>
          </cell>
          <cell r="C86" t="str">
            <v>王先生</v>
          </cell>
          <cell r="D86" t="str">
            <v>市场经理</v>
          </cell>
          <cell r="E86" t="str">
            <v>深圳</v>
          </cell>
          <cell r="F86" t="str">
            <v>华南</v>
          </cell>
          <cell r="G86" t="str">
            <v>10级</v>
          </cell>
        </row>
        <row r="87">
          <cell r="A87" t="str">
            <v>SPECD</v>
          </cell>
          <cell r="B87" t="str">
            <v>赐芳股份</v>
          </cell>
          <cell r="C87" t="str">
            <v>刘先生</v>
          </cell>
          <cell r="D87" t="str">
            <v>市场经理</v>
          </cell>
          <cell r="E87" t="str">
            <v>厦门</v>
          </cell>
          <cell r="F87" t="str">
            <v>华南</v>
          </cell>
          <cell r="G87" t="str">
            <v>10级</v>
          </cell>
        </row>
        <row r="88">
          <cell r="A88" t="str">
            <v>MAISD</v>
          </cell>
          <cell r="B88" t="str">
            <v>悦海</v>
          </cell>
          <cell r="C88" t="str">
            <v>陈玉美</v>
          </cell>
          <cell r="D88" t="str">
            <v>销售代理</v>
          </cell>
          <cell r="E88" t="str">
            <v>青岛</v>
          </cell>
          <cell r="F88" t="str">
            <v>华东</v>
          </cell>
          <cell r="G88" t="str">
            <v>10级</v>
          </cell>
        </row>
        <row r="89">
          <cell r="A89" t="str">
            <v>KOENE</v>
          </cell>
          <cell r="B89" t="str">
            <v>永业房屋</v>
          </cell>
          <cell r="C89" t="str">
            <v>谢丽秋</v>
          </cell>
          <cell r="D89" t="str">
            <v>销售员</v>
          </cell>
          <cell r="E89" t="str">
            <v>重庆</v>
          </cell>
          <cell r="F89" t="str">
            <v>西南</v>
          </cell>
          <cell r="G89" t="str">
            <v>9级</v>
          </cell>
        </row>
        <row r="90">
          <cell r="A90" t="str">
            <v>THECR</v>
          </cell>
          <cell r="B90" t="str">
            <v>新巨企业</v>
          </cell>
          <cell r="C90" t="str">
            <v>成先生</v>
          </cell>
          <cell r="D90" t="str">
            <v>市场助理</v>
          </cell>
          <cell r="E90" t="str">
            <v>成都</v>
          </cell>
          <cell r="F90" t="str">
            <v>西南</v>
          </cell>
          <cell r="G90" t="str">
            <v>10级</v>
          </cell>
        </row>
        <row r="91">
          <cell r="A91" t="str">
            <v>ISLAT</v>
          </cell>
          <cell r="B91" t="str">
            <v>鑫增贸易</v>
          </cell>
          <cell r="C91" t="str">
            <v>周先生</v>
          </cell>
          <cell r="D91" t="str">
            <v>市场经理</v>
          </cell>
          <cell r="E91" t="str">
            <v>西安</v>
          </cell>
          <cell r="F91" t="str">
            <v>西北</v>
          </cell>
          <cell r="G91" t="str">
            <v>10级</v>
          </cell>
        </row>
        <row r="92">
          <cell r="A92" t="str">
            <v>TRAIH</v>
          </cell>
          <cell r="B92" t="str">
            <v>伸格公司</v>
          </cell>
          <cell r="C92" t="str">
            <v>林小姐</v>
          </cell>
          <cell r="D92" t="str">
            <v>销售员</v>
          </cell>
          <cell r="E92" t="str">
            <v>深圳</v>
          </cell>
          <cell r="F92" t="str">
            <v>华南</v>
          </cell>
          <cell r="G92" t="str">
            <v>10级</v>
          </cell>
        </row>
      </sheetData>
      <sheetData sheetId="4" refreshError="1"/>
      <sheetData sheetId="5">
        <row r="1">
          <cell r="B1" t="str">
            <v>销售额</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期末成绩"/>
      <sheetName val="学生档案表"/>
    </sheetNames>
    <sheetDataSet>
      <sheetData sheetId="0"/>
      <sheetData sheetId="1">
        <row r="1">
          <cell r="A1" t="str">
            <v>学号</v>
          </cell>
          <cell r="B1" t="str">
            <v>姓名</v>
          </cell>
          <cell r="C1" t="str">
            <v>班级</v>
          </cell>
          <cell r="D1" t="str">
            <v>性别</v>
          </cell>
        </row>
        <row r="2">
          <cell r="A2" t="str">
            <v>C120101</v>
          </cell>
          <cell r="B2" t="str">
            <v>曾令煊</v>
          </cell>
          <cell r="C2" t="str">
            <v>1班</v>
          </cell>
          <cell r="D2" t="str">
            <v>男</v>
          </cell>
        </row>
        <row r="3">
          <cell r="A3" t="str">
            <v>C120102</v>
          </cell>
          <cell r="B3" t="str">
            <v>谢如康</v>
          </cell>
          <cell r="C3" t="str">
            <v>1班</v>
          </cell>
          <cell r="D3" t="str">
            <v>男</v>
          </cell>
        </row>
        <row r="4">
          <cell r="A4" t="str">
            <v>C120103</v>
          </cell>
          <cell r="B4" t="str">
            <v>齐飞扬</v>
          </cell>
          <cell r="C4" t="str">
            <v>1班</v>
          </cell>
          <cell r="D4" t="str">
            <v>女</v>
          </cell>
        </row>
        <row r="5">
          <cell r="A5" t="str">
            <v>C120104</v>
          </cell>
          <cell r="B5" t="str">
            <v>杜学江</v>
          </cell>
          <cell r="C5" t="str">
            <v>1班</v>
          </cell>
          <cell r="D5" t="str">
            <v>男</v>
          </cell>
        </row>
        <row r="6">
          <cell r="A6" t="str">
            <v>C120105</v>
          </cell>
          <cell r="B6" t="str">
            <v>苏解放</v>
          </cell>
          <cell r="C6" t="str">
            <v>1班</v>
          </cell>
          <cell r="D6" t="str">
            <v>男</v>
          </cell>
        </row>
        <row r="7">
          <cell r="A7" t="str">
            <v>C120106</v>
          </cell>
          <cell r="B7" t="str">
            <v>张桂花</v>
          </cell>
          <cell r="C7" t="str">
            <v>1班</v>
          </cell>
          <cell r="D7" t="str">
            <v>女</v>
          </cell>
        </row>
        <row r="8">
          <cell r="A8" t="str">
            <v>C120201</v>
          </cell>
          <cell r="B8" t="str">
            <v>刘鹏举</v>
          </cell>
          <cell r="C8" t="str">
            <v>2班</v>
          </cell>
          <cell r="D8" t="str">
            <v>男</v>
          </cell>
        </row>
        <row r="9">
          <cell r="A9" t="str">
            <v>C120202</v>
          </cell>
          <cell r="B9" t="str">
            <v>孙玉敏</v>
          </cell>
          <cell r="C9" t="str">
            <v>2班</v>
          </cell>
          <cell r="D9" t="str">
            <v>女</v>
          </cell>
        </row>
        <row r="10">
          <cell r="A10" t="str">
            <v>C120203</v>
          </cell>
          <cell r="B10" t="str">
            <v>陈万地</v>
          </cell>
          <cell r="C10" t="str">
            <v>2班</v>
          </cell>
          <cell r="D10" t="str">
            <v>男</v>
          </cell>
        </row>
        <row r="11">
          <cell r="A11" t="str">
            <v>C120204</v>
          </cell>
          <cell r="B11" t="str">
            <v>刘康锋</v>
          </cell>
          <cell r="C11" t="str">
            <v>2班</v>
          </cell>
          <cell r="D11" t="str">
            <v>男</v>
          </cell>
        </row>
        <row r="12">
          <cell r="A12" t="str">
            <v>C120205</v>
          </cell>
          <cell r="B12" t="str">
            <v>王清华</v>
          </cell>
          <cell r="C12" t="str">
            <v>2班</v>
          </cell>
          <cell r="D12" t="str">
            <v>男</v>
          </cell>
        </row>
        <row r="13">
          <cell r="A13" t="str">
            <v>C120206</v>
          </cell>
          <cell r="B13" t="str">
            <v>李北大</v>
          </cell>
          <cell r="C13" t="str">
            <v>2班</v>
          </cell>
          <cell r="D13" t="str">
            <v>男</v>
          </cell>
        </row>
        <row r="14">
          <cell r="A14" t="str">
            <v>C120301</v>
          </cell>
          <cell r="B14" t="str">
            <v>符合</v>
          </cell>
          <cell r="C14" t="str">
            <v>3班</v>
          </cell>
          <cell r="D14" t="str">
            <v>女</v>
          </cell>
        </row>
        <row r="15">
          <cell r="A15" t="str">
            <v>C120302</v>
          </cell>
          <cell r="B15" t="str">
            <v>李娜娜</v>
          </cell>
          <cell r="C15" t="str">
            <v>3班</v>
          </cell>
          <cell r="D15" t="str">
            <v>女</v>
          </cell>
        </row>
        <row r="16">
          <cell r="A16" t="str">
            <v>C120303</v>
          </cell>
          <cell r="B16" t="str">
            <v>闫朝霞</v>
          </cell>
          <cell r="C16" t="str">
            <v>3班</v>
          </cell>
          <cell r="D16" t="str">
            <v>女</v>
          </cell>
        </row>
        <row r="17">
          <cell r="A17" t="str">
            <v>C120304</v>
          </cell>
          <cell r="B17" t="str">
            <v>倪冬声</v>
          </cell>
          <cell r="C17" t="str">
            <v>3班</v>
          </cell>
          <cell r="D17" t="str">
            <v>男</v>
          </cell>
        </row>
        <row r="18">
          <cell r="A18" t="str">
            <v>C120305</v>
          </cell>
          <cell r="B18" t="str">
            <v>包宏伟</v>
          </cell>
          <cell r="C18" t="str">
            <v>3班</v>
          </cell>
          <cell r="D18" t="str">
            <v>男</v>
          </cell>
        </row>
        <row r="19">
          <cell r="A19" t="str">
            <v>C120306</v>
          </cell>
          <cell r="B19" t="str">
            <v>吉祥</v>
          </cell>
          <cell r="C19" t="str">
            <v>3班</v>
          </cell>
          <cell r="D19" t="str">
            <v>女</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品名表" connectionId="1" xr16:uid="{524EF7CA-6AE9-4864-B4D5-9102F746DBF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蔬菜主要品种目录" connectionId="2" xr16:uid="{DE62ACD2-705A-46A4-943B-C509B10CB5EE}"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D6378-FCE0-4709-BC9D-787DE69A53DC}" name="客户资料" displayName="客户资料" ref="A1:F101" totalsRowShown="0" headerRowDxfId="22" dataDxfId="21">
  <autoFilter ref="A1:F101" xr:uid="{00000000-0009-0000-0100-000001000000}"/>
  <tableColumns count="6">
    <tableColumn id="1" xr3:uid="{F18B89A1-F79B-4844-91D1-F1CD19DDEFD6}" name="顾客编号" dataDxfId="20"/>
    <tableColumn id="2" xr3:uid="{76A0B0A1-BB3A-4DEF-8311-16E8BCE30FEA}" name="性别" dataDxfId="19"/>
    <tableColumn id="3" xr3:uid="{44427C78-56CF-4313-835E-D0F46CDF1F74}" name="生日" dataDxfId="18"/>
    <tableColumn id="4" xr3:uid="{DF337573-9EB3-454C-83F7-63CB20B02766}" name="年龄" dataDxfId="17"/>
    <tableColumn id="5" xr3:uid="{88F3C186-8588-4811-A29D-939C6484C040}" name="年龄段" dataDxfId="1">
      <calculatedColumnFormula>VLOOKUP(D3,$H$10:$I$20,2,1)</calculatedColumnFormula>
    </tableColumn>
    <tableColumn id="6" xr3:uid="{A85EEE9D-C973-4E77-B834-7F72C40B3802}" name="年消费金额" dataDxfId="16"/>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42CE21-C305-41DA-9C4C-6CBD77D2C5FB}" name="表3" displayName="表3" ref="A2:B25" totalsRowShown="0" headerRowDxfId="15" dataDxfId="14">
  <autoFilter ref="A2:B25" xr:uid="{00000000-0009-0000-0100-000003000000}">
    <filterColumn colId="0" hiddenButton="1"/>
    <filterColumn colId="1" hiddenButton="1"/>
  </autoFilter>
  <tableColumns count="2">
    <tableColumn id="1" xr3:uid="{45BAA0F6-0444-4D23-B524-EEAD78EAB1A6}" name="省市" dataDxfId="13"/>
    <tableColumn id="2" xr3:uid="{D3845144-5DE3-4A5B-A0B3-EAA43BC144E3}" name="销售区域" dataDxfId="12"/>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externalLinkPath" Target="file:///E:\&#24037;&#20316;\C&#35821;&#35328;&#35838;\&#20570;&#36719;&#20214;\&#26080;&#32440;&#21270;&#27169;&#25311;&#31995;&#32479;\res\Office&#32771;&#35797;&#32032;&#26448;&#25991;&#20214;\28\Excel\&#31572;&#26696;&#25991;&#20214;\Excel.xlsx" TargetMode="External"/><Relationship Id="rId2" Type="http://schemas.openxmlformats.org/officeDocument/2006/relationships/externalLinkPath" Target="file:///E:\&#24037;&#20316;\C&#35821;&#35328;&#35838;\&#20570;&#36719;&#20214;\&#26080;&#32440;&#21270;&#27169;&#25311;&#31995;&#32479;\res\Office&#32771;&#35797;&#32032;&#26448;&#25991;&#20214;\28\Excel\&#31572;&#26696;&#25991;&#20214;\Excel.xlsx" TargetMode="External"/><Relationship Id="rId1" Type="http://schemas.openxmlformats.org/officeDocument/2006/relationships/externalLinkPath" Target="file:///E:\&#24037;&#20316;\C&#35821;&#35328;&#35838;\&#20570;&#36719;&#20214;\&#26080;&#32440;&#21270;&#27169;&#25311;&#31995;&#32479;\res\Office&#32771;&#35797;&#32032;&#26448;&#25991;&#20214;\28\Excel\&#31572;&#26696;&#25991;&#20214;\Excel.xlsx" TargetMode="External"/><Relationship Id="rId6" Type="http://schemas.openxmlformats.org/officeDocument/2006/relationships/drawing" Target="../drawings/drawing7.xml"/><Relationship Id="rId5" Type="http://schemas.openxmlformats.org/officeDocument/2006/relationships/printerSettings" Target="../printerSettings/printerSettings9.bin"/><Relationship Id="rId4" Type="http://schemas.openxmlformats.org/officeDocument/2006/relationships/externalLinkPath" Target="file:///E:\&#24037;&#20316;\C&#35821;&#35328;&#35838;\&#20570;&#36719;&#20214;\&#26080;&#32440;&#21270;&#27169;&#25311;&#31995;&#32479;\res\Office&#32771;&#35797;&#32032;&#26448;&#25991;&#20214;\28\Excel\&#31572;&#26696;&#25991;&#20214;\Excel.xlsx" TargetMode="Externa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D9B1-FE9F-4A7C-AF0D-2230CC29230F}">
  <dimension ref="A1:M383"/>
  <sheetViews>
    <sheetView workbookViewId="0">
      <selection activeCell="J1" sqref="J1"/>
    </sheetView>
  </sheetViews>
  <sheetFormatPr defaultColWidth="9" defaultRowHeight="11.4"/>
  <cols>
    <col min="1" max="1" width="8.77734375" style="91" bestFit="1" customWidth="1"/>
    <col min="2" max="2" width="12" style="91" bestFit="1" customWidth="1"/>
    <col min="3" max="3" width="9.109375" style="91" bestFit="1" customWidth="1"/>
    <col min="4" max="4" width="43.44140625" style="65" bestFit="1" customWidth="1"/>
    <col min="5" max="5" width="12" style="91" bestFit="1" customWidth="1"/>
    <col min="6" max="6" width="12.6640625" style="65" bestFit="1" customWidth="1"/>
    <col min="7" max="7" width="9.109375" style="91" bestFit="1" customWidth="1"/>
    <col min="8" max="8" width="12" style="91" bestFit="1" customWidth="1"/>
    <col min="9" max="9" width="8.77734375" style="65" bestFit="1" customWidth="1"/>
    <col min="10" max="10" width="12" style="65" bestFit="1" customWidth="1"/>
    <col min="11" max="11" width="10.33203125" style="65" bestFit="1" customWidth="1"/>
    <col min="12" max="12" width="12" style="65" bestFit="1" customWidth="1"/>
    <col min="13" max="16384" width="9" style="65"/>
  </cols>
  <sheetData>
    <row r="1" spans="1:13" ht="37.5" customHeight="1"/>
    <row r="2" spans="1:13" ht="19.8" thickBot="1">
      <c r="A2" s="64" t="s">
        <v>1345</v>
      </c>
      <c r="B2" s="64"/>
      <c r="C2" s="64"/>
      <c r="D2" s="64"/>
      <c r="E2" s="64"/>
      <c r="F2" s="64"/>
      <c r="G2" s="64"/>
      <c r="H2" s="64"/>
      <c r="I2" s="64"/>
      <c r="J2" s="64"/>
      <c r="K2" s="64"/>
      <c r="L2" s="64"/>
    </row>
    <row r="3" spans="1:13" ht="4.5" customHeight="1" thickTop="1">
      <c r="A3" s="66"/>
      <c r="B3" s="66"/>
      <c r="C3" s="66"/>
      <c r="D3" s="67"/>
      <c r="E3" s="66"/>
      <c r="F3" s="67"/>
      <c r="G3" s="66"/>
      <c r="H3" s="66"/>
      <c r="I3" s="67"/>
      <c r="J3" s="67"/>
      <c r="K3" s="67"/>
      <c r="L3" s="67"/>
    </row>
    <row r="4" spans="1:13" s="70" customFormat="1" ht="16.5" customHeight="1" thickBot="1">
      <c r="A4" s="68" t="s">
        <v>1</v>
      </c>
      <c r="B4" s="69" t="s">
        <v>1346</v>
      </c>
      <c r="C4" s="69" t="s">
        <v>1347</v>
      </c>
      <c r="D4" s="69" t="s">
        <v>4</v>
      </c>
      <c r="E4" s="69" t="s">
        <v>1348</v>
      </c>
      <c r="F4" s="69" t="s">
        <v>1349</v>
      </c>
      <c r="G4" s="69" t="s">
        <v>1350</v>
      </c>
      <c r="H4" s="69" t="s">
        <v>1351</v>
      </c>
      <c r="I4" s="69" t="s">
        <v>1352</v>
      </c>
      <c r="J4" s="69" t="s">
        <v>1353</v>
      </c>
      <c r="K4" s="69" t="s">
        <v>6</v>
      </c>
      <c r="L4" s="69" t="s">
        <v>1354</v>
      </c>
    </row>
    <row r="5" spans="1:13" ht="15" customHeight="1" thickTop="1">
      <c r="A5" s="71">
        <v>1</v>
      </c>
      <c r="B5" s="72" t="s">
        <v>1355</v>
      </c>
      <c r="C5" s="72" t="str">
        <f>VLOOKUP(B5,品名!$A$2:$C$151,2,FALSE)</f>
        <v>Apple</v>
      </c>
      <c r="D5" s="73" t="str">
        <f>VLOOKUP(B5,品名!$A$2:$C$151,3,FALSE)</f>
        <v>MacBook Air MJVE2CH/A 13.3英寸笔记本电脑</v>
      </c>
      <c r="E5" s="72" t="s">
        <v>12689</v>
      </c>
      <c r="F5" s="74">
        <v>42888</v>
      </c>
      <c r="G5" s="72" t="s">
        <v>1356</v>
      </c>
      <c r="H5" s="72" t="s">
        <v>1357</v>
      </c>
      <c r="I5" s="75">
        <v>12</v>
      </c>
      <c r="J5" s="76">
        <v>6462.8</v>
      </c>
      <c r="K5" s="76">
        <v>77553.600000000006</v>
      </c>
      <c r="L5" s="76">
        <v>62042.879999999997</v>
      </c>
      <c r="M5" s="77"/>
    </row>
    <row r="6" spans="1:13" ht="15" customHeight="1">
      <c r="A6" s="78">
        <v>2</v>
      </c>
      <c r="B6" s="79" t="s">
        <v>1358</v>
      </c>
      <c r="C6" s="79" t="str">
        <f>VLOOKUP(B6,品名!$A$2:$C$151,2,FALSE)</f>
        <v>戴尔</v>
      </c>
      <c r="D6" s="80" t="str">
        <f>VLOOKUP(B6,品名!$A$2:$C$151,3,FALSE)</f>
        <v>Dell Vostro 5480R-3528SS 14英寸笔记本电脑 银色</v>
      </c>
      <c r="E6" s="79" t="s">
        <v>12689</v>
      </c>
      <c r="F6" s="81">
        <v>42745</v>
      </c>
      <c r="G6" s="79" t="s">
        <v>1356</v>
      </c>
      <c r="H6" s="79" t="s">
        <v>1359</v>
      </c>
      <c r="I6" s="82">
        <v>20</v>
      </c>
      <c r="J6" s="83">
        <v>4199</v>
      </c>
      <c r="K6" s="83">
        <v>83980</v>
      </c>
      <c r="L6" s="83">
        <v>70543.199999999997</v>
      </c>
      <c r="M6" s="77"/>
    </row>
    <row r="7" spans="1:13" ht="15" customHeight="1">
      <c r="A7" s="84">
        <v>3</v>
      </c>
      <c r="B7" s="85" t="s">
        <v>1360</v>
      </c>
      <c r="C7" s="85" t="str">
        <f>VLOOKUP(B7,品名!$A$2:$C$151,2,FALSE)</f>
        <v>Apple</v>
      </c>
      <c r="D7" s="86" t="str">
        <f>VLOOKUP(B7,品名!$A$2:$C$151,3,FALSE)</f>
        <v xml:space="preserve">iMac MK452CH/A 21.5英寸一体机 </v>
      </c>
      <c r="E7" s="85" t="s">
        <v>12689</v>
      </c>
      <c r="F7" s="87">
        <v>42750</v>
      </c>
      <c r="G7" s="85" t="s">
        <v>1356</v>
      </c>
      <c r="H7" s="85" t="s">
        <v>1359</v>
      </c>
      <c r="I7" s="88">
        <v>43</v>
      </c>
      <c r="J7" s="89">
        <v>10888</v>
      </c>
      <c r="K7" s="89">
        <v>468184</v>
      </c>
      <c r="L7" s="89">
        <v>407320.07999999996</v>
      </c>
      <c r="M7" s="77"/>
    </row>
    <row r="8" spans="1:13" ht="15" customHeight="1">
      <c r="A8" s="78">
        <v>4</v>
      </c>
      <c r="B8" s="79" t="s">
        <v>1361</v>
      </c>
      <c r="C8" s="79" t="str">
        <f>VLOOKUP(B8,品名!$A$2:$C$151,2,FALSE)</f>
        <v>Apple</v>
      </c>
      <c r="D8" s="80" t="str">
        <f>VLOOKUP(B8,品名!$A$2:$C$151,3,FALSE)</f>
        <v>iPad Air 2 MGKM2CH/A 9.7英寸平板电脑</v>
      </c>
      <c r="E8" s="79" t="s">
        <v>12689</v>
      </c>
      <c r="F8" s="81">
        <v>42909</v>
      </c>
      <c r="G8" s="79" t="s">
        <v>1356</v>
      </c>
      <c r="H8" s="79" t="s">
        <v>1357</v>
      </c>
      <c r="I8" s="82">
        <v>35</v>
      </c>
      <c r="J8" s="83">
        <v>4038</v>
      </c>
      <c r="K8" s="83">
        <v>141330</v>
      </c>
      <c r="L8" s="83">
        <v>124370.40000000001</v>
      </c>
      <c r="M8" s="77"/>
    </row>
    <row r="9" spans="1:13" ht="15" customHeight="1">
      <c r="A9" s="84">
        <v>5</v>
      </c>
      <c r="B9" s="85" t="s">
        <v>1362</v>
      </c>
      <c r="C9" s="85" t="str">
        <f>VLOOKUP(B9,品名!$A$2:$C$151,2,FALSE)</f>
        <v>联想</v>
      </c>
      <c r="D9" s="86" t="str">
        <f>VLOOKUP(B9,品名!$A$2:$C$151,3,FALSE)</f>
        <v>ThinkPad 8（20BNA00RCD）8.3英寸触控平板电脑</v>
      </c>
      <c r="E9" s="85" t="s">
        <v>12689</v>
      </c>
      <c r="F9" s="87">
        <v>42765</v>
      </c>
      <c r="G9" s="85" t="s">
        <v>1356</v>
      </c>
      <c r="H9" s="85" t="s">
        <v>1359</v>
      </c>
      <c r="I9" s="88">
        <v>29</v>
      </c>
      <c r="J9" s="89">
        <v>2599</v>
      </c>
      <c r="K9" s="89">
        <v>75371</v>
      </c>
      <c r="L9" s="89">
        <v>64065.350000000006</v>
      </c>
      <c r="M9" s="77"/>
    </row>
    <row r="10" spans="1:13" ht="15" customHeight="1">
      <c r="A10" s="78">
        <v>6</v>
      </c>
      <c r="B10" s="79" t="s">
        <v>1363</v>
      </c>
      <c r="C10" s="79" t="str">
        <f>VLOOKUP(B10,品名!$A$2:$C$151,2,FALSE)</f>
        <v>海信</v>
      </c>
      <c r="D10" s="80" t="str">
        <f>VLOOKUP(B10,品名!$A$2:$C$151,3,FALSE)</f>
        <v>Hisense LED42K326X3D 42英寸智能网络3D电视</v>
      </c>
      <c r="E10" s="79" t="s">
        <v>12690</v>
      </c>
      <c r="F10" s="81">
        <v>42772</v>
      </c>
      <c r="G10" s="79" t="s">
        <v>1356</v>
      </c>
      <c r="H10" s="79" t="s">
        <v>1359</v>
      </c>
      <c r="I10" s="82">
        <v>11</v>
      </c>
      <c r="J10" s="83">
        <v>3599</v>
      </c>
      <c r="K10" s="83">
        <v>39589</v>
      </c>
      <c r="L10" s="83">
        <v>35630.1</v>
      </c>
      <c r="M10" s="77"/>
    </row>
    <row r="11" spans="1:13" ht="15" customHeight="1">
      <c r="A11" s="84">
        <v>7</v>
      </c>
      <c r="B11" s="85" t="s">
        <v>1364</v>
      </c>
      <c r="C11" s="85" t="str">
        <f>VLOOKUP(B11,品名!$A$2:$C$151,2,FALSE)</f>
        <v>TCL</v>
      </c>
      <c r="D11" s="86" t="str">
        <f>VLOOKUP(B11,品名!$A$2:$C$151,3,FALSE)</f>
        <v>L48F3310-3D平板电视</v>
      </c>
      <c r="E11" s="85" t="s">
        <v>12690</v>
      </c>
      <c r="F11" s="87">
        <v>42780</v>
      </c>
      <c r="G11" s="85" t="s">
        <v>1356</v>
      </c>
      <c r="H11" s="85" t="s">
        <v>1359</v>
      </c>
      <c r="I11" s="88">
        <v>25</v>
      </c>
      <c r="J11" s="89">
        <v>3999</v>
      </c>
      <c r="K11" s="89">
        <v>99975</v>
      </c>
      <c r="L11" s="89">
        <v>86978.25</v>
      </c>
      <c r="M11" s="77"/>
    </row>
    <row r="12" spans="1:13" ht="15" customHeight="1">
      <c r="A12" s="78">
        <v>8</v>
      </c>
      <c r="B12" s="79" t="s">
        <v>1365</v>
      </c>
      <c r="C12" s="79" t="str">
        <f>VLOOKUP(B12,品名!$A$2:$C$151,2,FALSE)</f>
        <v>TCL</v>
      </c>
      <c r="D12" s="80" t="str">
        <f>VLOOKUP(B12,品名!$A$2:$C$151,3,FALSE)</f>
        <v>KFRd-35GW/DE22空调</v>
      </c>
      <c r="E12" s="79" t="s">
        <v>12691</v>
      </c>
      <c r="F12" s="81">
        <v>42786</v>
      </c>
      <c r="G12" s="79" t="s">
        <v>1356</v>
      </c>
      <c r="H12" s="79" t="s">
        <v>1359</v>
      </c>
      <c r="I12" s="82">
        <v>36</v>
      </c>
      <c r="J12" s="83">
        <v>2179</v>
      </c>
      <c r="K12" s="83">
        <v>78444</v>
      </c>
      <c r="L12" s="83">
        <v>66677.400000000009</v>
      </c>
      <c r="M12" s="77"/>
    </row>
    <row r="13" spans="1:13" ht="15" customHeight="1">
      <c r="A13" s="84">
        <v>9</v>
      </c>
      <c r="B13" s="85" t="s">
        <v>1366</v>
      </c>
      <c r="C13" s="85" t="str">
        <f>VLOOKUP(B13,品名!$A$2:$C$151,2,FALSE)</f>
        <v>海信</v>
      </c>
      <c r="D13" s="86" t="str">
        <f>VLOOKUP(B13,品名!$A$2:$C$151,3,FALSE)</f>
        <v>Hisense KFR-26GW/ER01N2空调</v>
      </c>
      <c r="E13" s="85" t="s">
        <v>12691</v>
      </c>
      <c r="F13" s="87">
        <v>42795</v>
      </c>
      <c r="G13" s="85" t="s">
        <v>1356</v>
      </c>
      <c r="H13" s="85" t="s">
        <v>1359</v>
      </c>
      <c r="I13" s="88">
        <v>48</v>
      </c>
      <c r="J13" s="89">
        <v>2179</v>
      </c>
      <c r="K13" s="89">
        <v>104592</v>
      </c>
      <c r="L13" s="89">
        <v>93086.88</v>
      </c>
      <c r="M13" s="77"/>
    </row>
    <row r="14" spans="1:13" ht="15" customHeight="1">
      <c r="A14" s="78">
        <v>10</v>
      </c>
      <c r="B14" s="79" t="s">
        <v>1367</v>
      </c>
      <c r="C14" s="79" t="str">
        <f>VLOOKUP(B14,品名!$A$2:$C$151,2,FALSE)</f>
        <v>海尔</v>
      </c>
      <c r="D14" s="80" t="str">
        <f>VLOOKUP(B14,品名!$A$2:$C$151,3,FALSE)</f>
        <v>Haier BCD-206STPA 206升冰箱</v>
      </c>
      <c r="E14" s="79" t="s">
        <v>12692</v>
      </c>
      <c r="F14" s="81">
        <v>42803</v>
      </c>
      <c r="G14" s="79" t="s">
        <v>1356</v>
      </c>
      <c r="H14" s="79" t="s">
        <v>1359</v>
      </c>
      <c r="I14" s="82">
        <v>23</v>
      </c>
      <c r="J14" s="83">
        <v>1649</v>
      </c>
      <c r="K14" s="83">
        <v>37927</v>
      </c>
      <c r="L14" s="83">
        <v>32237.95</v>
      </c>
      <c r="M14" s="90"/>
    </row>
    <row r="15" spans="1:13" ht="15" customHeight="1">
      <c r="A15" s="84">
        <v>11</v>
      </c>
      <c r="B15" s="85" t="s">
        <v>1368</v>
      </c>
      <c r="C15" s="85" t="str">
        <f>VLOOKUP(B15,品名!$A$2:$C$151,2,FALSE)</f>
        <v>容声</v>
      </c>
      <c r="D15" s="86" t="str">
        <f>VLOOKUP(B15,品名!$A$2:$C$151,3,FALSE)</f>
        <v>Ronshen BCD-202M/TX6-GF61-C冰箱</v>
      </c>
      <c r="E15" s="85" t="s">
        <v>12692</v>
      </c>
      <c r="F15" s="87">
        <v>42810</v>
      </c>
      <c r="G15" s="85" t="s">
        <v>1356</v>
      </c>
      <c r="H15" s="85" t="s">
        <v>1359</v>
      </c>
      <c r="I15" s="88">
        <v>49</v>
      </c>
      <c r="J15" s="89">
        <v>1499</v>
      </c>
      <c r="K15" s="89">
        <v>73451</v>
      </c>
      <c r="L15" s="89">
        <v>65371.389999999992</v>
      </c>
    </row>
    <row r="16" spans="1:13" ht="15" customHeight="1">
      <c r="A16" s="78">
        <v>12</v>
      </c>
      <c r="B16" s="79" t="s">
        <v>1369</v>
      </c>
      <c r="C16" s="79" t="str">
        <f>VLOOKUP(B16,品名!$A$2:$C$151,2,FALSE)</f>
        <v>海尔</v>
      </c>
      <c r="D16" s="80" t="str">
        <f>VLOOKUP(B16,品名!$A$2:$C$151,3,FALSE)</f>
        <v>Haier EC5002-Q6 50升电热水器</v>
      </c>
      <c r="E16" s="79" t="s">
        <v>12693</v>
      </c>
      <c r="F16" s="81">
        <v>42816</v>
      </c>
      <c r="G16" s="79" t="s">
        <v>1356</v>
      </c>
      <c r="H16" s="79" t="s">
        <v>1357</v>
      </c>
      <c r="I16" s="82">
        <v>4</v>
      </c>
      <c r="J16" s="83">
        <v>1098</v>
      </c>
      <c r="K16" s="83">
        <v>4392</v>
      </c>
      <c r="L16" s="83">
        <v>3777.12</v>
      </c>
    </row>
    <row r="17" spans="1:12" ht="15" customHeight="1">
      <c r="A17" s="84">
        <v>13</v>
      </c>
      <c r="B17" s="85" t="s">
        <v>1370</v>
      </c>
      <c r="C17" s="85" t="str">
        <f>VLOOKUP(B17,品名!$A$2:$C$151,2,FALSE)</f>
        <v>美的</v>
      </c>
      <c r="D17" s="86" t="str">
        <f>VLOOKUP(B17,品名!$A$2:$C$151,3,FALSE)</f>
        <v>Midea F60-15WB5(Y)电热水器</v>
      </c>
      <c r="E17" s="85" t="s">
        <v>12693</v>
      </c>
      <c r="F17" s="87">
        <v>42823</v>
      </c>
      <c r="G17" s="85" t="s">
        <v>1356</v>
      </c>
      <c r="H17" s="85" t="s">
        <v>1357</v>
      </c>
      <c r="I17" s="88">
        <v>19</v>
      </c>
      <c r="J17" s="89">
        <v>1298</v>
      </c>
      <c r="K17" s="89">
        <v>24662</v>
      </c>
      <c r="L17" s="89">
        <v>20962.7</v>
      </c>
    </row>
    <row r="18" spans="1:12" ht="15" customHeight="1">
      <c r="A18" s="78">
        <v>14</v>
      </c>
      <c r="B18" s="79" t="s">
        <v>1371</v>
      </c>
      <c r="C18" s="79" t="str">
        <f>VLOOKUP(B18,品名!$A$2:$C$151,2,FALSE)</f>
        <v>安仕</v>
      </c>
      <c r="D18" s="80" t="str">
        <f>VLOOKUP(B18,品名!$A$2:$C$151,3,FALSE)</f>
        <v>ASG-131S双层干衣机</v>
      </c>
      <c r="E18" s="79" t="s">
        <v>12694</v>
      </c>
      <c r="F18" s="81">
        <v>42831</v>
      </c>
      <c r="G18" s="79" t="s">
        <v>1356</v>
      </c>
      <c r="H18" s="79" t="s">
        <v>1357</v>
      </c>
      <c r="I18" s="82">
        <v>48</v>
      </c>
      <c r="J18" s="83">
        <v>198</v>
      </c>
      <c r="K18" s="83">
        <v>9504</v>
      </c>
      <c r="L18" s="83">
        <v>7983.36</v>
      </c>
    </row>
    <row r="19" spans="1:12" ht="15" customHeight="1">
      <c r="A19" s="84">
        <v>15</v>
      </c>
      <c r="B19" s="85" t="s">
        <v>1372</v>
      </c>
      <c r="C19" s="85" t="str">
        <f>VLOOKUP(B19,品名!$A$2:$C$151,2,FALSE)</f>
        <v>华光</v>
      </c>
      <c r="D19" s="86" t="str">
        <f>VLOOKUP(B19,品名!$A$2:$C$151,3,FALSE)</f>
        <v>HG GY01 双层干衣机</v>
      </c>
      <c r="E19" s="85" t="s">
        <v>12694</v>
      </c>
      <c r="F19" s="87">
        <v>42838</v>
      </c>
      <c r="G19" s="85" t="s">
        <v>1356</v>
      </c>
      <c r="H19" s="85" t="s">
        <v>1357</v>
      </c>
      <c r="I19" s="88">
        <v>39</v>
      </c>
      <c r="J19" s="89">
        <v>99</v>
      </c>
      <c r="K19" s="89">
        <v>3861</v>
      </c>
      <c r="L19" s="89">
        <v>3320.46</v>
      </c>
    </row>
    <row r="20" spans="1:12" ht="15" customHeight="1">
      <c r="A20" s="78">
        <v>16</v>
      </c>
      <c r="B20" s="79" t="s">
        <v>1373</v>
      </c>
      <c r="C20" s="79" t="str">
        <f>VLOOKUP(B20,品名!$A$2:$C$151,2,FALSE)</f>
        <v>小鸭</v>
      </c>
      <c r="D20" s="80" t="str">
        <f>VLOOKUP(B20,品名!$A$2:$C$151,3,FALSE)</f>
        <v>XPB28-1808S双缸洗衣机</v>
      </c>
      <c r="E20" s="79" t="s">
        <v>12694</v>
      </c>
      <c r="F20" s="81">
        <v>42850</v>
      </c>
      <c r="G20" s="79" t="s">
        <v>1356</v>
      </c>
      <c r="H20" s="79" t="s">
        <v>1357</v>
      </c>
      <c r="I20" s="82">
        <v>48</v>
      </c>
      <c r="J20" s="83">
        <v>338</v>
      </c>
      <c r="K20" s="83">
        <v>16224</v>
      </c>
      <c r="L20" s="83">
        <v>13790.400000000001</v>
      </c>
    </row>
    <row r="21" spans="1:12" ht="15" customHeight="1">
      <c r="A21" s="84">
        <v>17</v>
      </c>
      <c r="B21" s="85" t="s">
        <v>1374</v>
      </c>
      <c r="C21" s="85" t="str">
        <f>VLOOKUP(B21,品名!$A$2:$C$151,2,FALSE)</f>
        <v>Apple</v>
      </c>
      <c r="D21" s="86" t="str">
        <f>VLOOKUP(B21,品名!$A$2:$C$151,3,FALSE)</f>
        <v>MacBook MJY32CH/A 12英寸笔记本电脑</v>
      </c>
      <c r="E21" s="85" t="s">
        <v>12689</v>
      </c>
      <c r="F21" s="87">
        <v>42857</v>
      </c>
      <c r="G21" s="85" t="s">
        <v>1356</v>
      </c>
      <c r="H21" s="85" t="s">
        <v>1357</v>
      </c>
      <c r="I21" s="88">
        <v>43</v>
      </c>
      <c r="J21" s="89">
        <v>8888</v>
      </c>
      <c r="K21" s="89">
        <v>382184</v>
      </c>
      <c r="L21" s="89">
        <v>328678.24</v>
      </c>
    </row>
    <row r="22" spans="1:12" ht="15" customHeight="1">
      <c r="A22" s="78">
        <v>18</v>
      </c>
      <c r="B22" s="79" t="s">
        <v>1375</v>
      </c>
      <c r="C22" s="79" t="str">
        <f>VLOOKUP(B22,品名!$A$2:$C$151,2,FALSE)</f>
        <v>戴尔</v>
      </c>
      <c r="D22" s="80" t="str">
        <f>VLOOKUP(B22,品名!$A$2:$C$151,3,FALSE)</f>
        <v>Dell XPS13R-9343-2508S 13.3英寸超极本</v>
      </c>
      <c r="E22" s="79" t="s">
        <v>12689</v>
      </c>
      <c r="F22" s="81">
        <v>42863</v>
      </c>
      <c r="G22" s="79" t="s">
        <v>1356</v>
      </c>
      <c r="H22" s="79" t="s">
        <v>1357</v>
      </c>
      <c r="I22" s="82">
        <v>13</v>
      </c>
      <c r="J22" s="83">
        <v>7799</v>
      </c>
      <c r="K22" s="83">
        <v>101387</v>
      </c>
      <c r="L22" s="83">
        <v>86178.95</v>
      </c>
    </row>
    <row r="23" spans="1:12" ht="15" customHeight="1">
      <c r="A23" s="84">
        <v>19</v>
      </c>
      <c r="B23" s="85" t="s">
        <v>1376</v>
      </c>
      <c r="C23" s="85" t="str">
        <f>VLOOKUP(B23,品名!$A$2:$C$151,2,FALSE)</f>
        <v>戴尔</v>
      </c>
      <c r="D23" s="86" t="str">
        <f>VLOOKUP(B23,品名!$A$2:$C$151,3,FALSE)</f>
        <v>Dell Vostro 3900-R6298 台式电脑 黑色</v>
      </c>
      <c r="E23" s="85" t="s">
        <v>12689</v>
      </c>
      <c r="F23" s="87">
        <v>42870</v>
      </c>
      <c r="G23" s="85" t="s">
        <v>1356</v>
      </c>
      <c r="H23" s="85" t="s">
        <v>1357</v>
      </c>
      <c r="I23" s="88">
        <v>26</v>
      </c>
      <c r="J23" s="89">
        <v>2799</v>
      </c>
      <c r="K23" s="89">
        <v>72774</v>
      </c>
      <c r="L23" s="89">
        <v>64041.119999999995</v>
      </c>
    </row>
    <row r="24" spans="1:12" ht="15" customHeight="1">
      <c r="A24" s="78">
        <v>20</v>
      </c>
      <c r="B24" s="79" t="s">
        <v>1377</v>
      </c>
      <c r="C24" s="79" t="str">
        <f>VLOOKUP(B24,品名!$A$2:$C$151,2,FALSE)</f>
        <v>惠普</v>
      </c>
      <c r="D24" s="80" t="str">
        <f>VLOOKUP(B24,品名!$A$2:$C$151,3,FALSE)</f>
        <v>HP Pavilion 251-011cn 台式主机</v>
      </c>
      <c r="E24" s="79" t="s">
        <v>12689</v>
      </c>
      <c r="F24" s="81">
        <v>42878</v>
      </c>
      <c r="G24" s="79" t="s">
        <v>1356</v>
      </c>
      <c r="H24" s="79" t="s">
        <v>1357</v>
      </c>
      <c r="I24" s="82">
        <v>22</v>
      </c>
      <c r="J24" s="83">
        <v>1995</v>
      </c>
      <c r="K24" s="83">
        <v>43890</v>
      </c>
      <c r="L24" s="83">
        <v>35989.800000000003</v>
      </c>
    </row>
    <row r="25" spans="1:12" ht="15" customHeight="1">
      <c r="A25" s="84">
        <v>21</v>
      </c>
      <c r="B25" s="85" t="s">
        <v>1378</v>
      </c>
      <c r="C25" s="85" t="str">
        <f>VLOOKUP(B25,品名!$A$2:$C$151,2,FALSE)</f>
        <v>华硕</v>
      </c>
      <c r="D25" s="86" t="str">
        <f>VLOOKUP(B25,品名!$A$2:$C$151,3,FALSE)</f>
        <v>ASUS Nexus 7 from Google Tablet</v>
      </c>
      <c r="E25" s="85" t="s">
        <v>12689</v>
      </c>
      <c r="F25" s="87">
        <v>42884</v>
      </c>
      <c r="G25" s="85" t="s">
        <v>1356</v>
      </c>
      <c r="H25" s="85" t="s">
        <v>1357</v>
      </c>
      <c r="I25" s="88">
        <v>38</v>
      </c>
      <c r="J25" s="89">
        <v>839.71</v>
      </c>
      <c r="K25" s="89">
        <v>31908.980000000003</v>
      </c>
      <c r="L25" s="89">
        <v>25527.26</v>
      </c>
    </row>
    <row r="26" spans="1:12" ht="15" customHeight="1">
      <c r="A26" s="78">
        <v>22</v>
      </c>
      <c r="B26" s="79" t="s">
        <v>1379</v>
      </c>
      <c r="C26" s="79" t="str">
        <f>VLOOKUP(B26,品名!$A$2:$C$151,2,FALSE)</f>
        <v>华硕</v>
      </c>
      <c r="D26" s="80" t="str">
        <f>VLOOKUP(B26,品名!$A$2:$C$151,3,FALSE)</f>
        <v>ASUS ME581C 8英寸平板</v>
      </c>
      <c r="E26" s="79" t="s">
        <v>12689</v>
      </c>
      <c r="F26" s="81">
        <v>42891</v>
      </c>
      <c r="G26" s="79" t="s">
        <v>1356</v>
      </c>
      <c r="H26" s="79" t="s">
        <v>1359</v>
      </c>
      <c r="I26" s="82">
        <v>16</v>
      </c>
      <c r="J26" s="83">
        <v>1229</v>
      </c>
      <c r="K26" s="83">
        <v>19664</v>
      </c>
      <c r="L26" s="83">
        <v>16124.48</v>
      </c>
    </row>
    <row r="27" spans="1:12" ht="15" customHeight="1">
      <c r="A27" s="84">
        <v>23</v>
      </c>
      <c r="B27" s="85" t="s">
        <v>1380</v>
      </c>
      <c r="C27" s="85" t="str">
        <f>VLOOKUP(B27,品名!$A$2:$C$151,2,FALSE)</f>
        <v>康佳</v>
      </c>
      <c r="D27" s="86" t="str">
        <f>VLOOKUP(B27,品名!$A$2:$C$151,3,FALSE)</f>
        <v>KONKA LED32E320N 液晶电视</v>
      </c>
      <c r="E27" s="85" t="s">
        <v>12690</v>
      </c>
      <c r="F27" s="87">
        <v>42900</v>
      </c>
      <c r="G27" s="85" t="s">
        <v>1356</v>
      </c>
      <c r="H27" s="85" t="s">
        <v>1359</v>
      </c>
      <c r="I27" s="88">
        <v>15</v>
      </c>
      <c r="J27" s="89">
        <v>1798</v>
      </c>
      <c r="K27" s="89">
        <v>26970</v>
      </c>
      <c r="L27" s="89">
        <v>22654.799999999999</v>
      </c>
    </row>
    <row r="28" spans="1:12" ht="15" customHeight="1">
      <c r="A28" s="78">
        <v>24</v>
      </c>
      <c r="B28" s="79" t="s">
        <v>1381</v>
      </c>
      <c r="C28" s="79" t="str">
        <f>VLOOKUP(B28,品名!$A$2:$C$151,2,FALSE)</f>
        <v>康佳</v>
      </c>
      <c r="D28" s="80" t="str">
        <f>VLOOKUP(B28,品名!$A$2:$C$151,3,FALSE)</f>
        <v>KONKA LED32E220CE平板电视</v>
      </c>
      <c r="E28" s="79" t="s">
        <v>12690</v>
      </c>
      <c r="F28" s="81">
        <v>42905</v>
      </c>
      <c r="G28" s="79" t="s">
        <v>1356</v>
      </c>
      <c r="H28" s="79" t="s">
        <v>1359</v>
      </c>
      <c r="I28" s="82">
        <v>37</v>
      </c>
      <c r="J28" s="83">
        <v>1899</v>
      </c>
      <c r="K28" s="83">
        <v>70263</v>
      </c>
      <c r="L28" s="83">
        <v>61831.439999999995</v>
      </c>
    </row>
    <row r="29" spans="1:12" ht="15" customHeight="1">
      <c r="A29" s="84">
        <v>25</v>
      </c>
      <c r="B29" s="85" t="s">
        <v>1382</v>
      </c>
      <c r="C29" s="85" t="str">
        <f>VLOOKUP(B29,品名!$A$2:$C$151,2,FALSE)</f>
        <v>TCL</v>
      </c>
      <c r="D29" s="86" t="str">
        <f>VLOOKUP(B29,品名!$A$2:$C$151,3,FALSE)</f>
        <v>KFRd-52LW/DR22空调</v>
      </c>
      <c r="E29" s="85" t="s">
        <v>12691</v>
      </c>
      <c r="F29" s="87">
        <v>42911</v>
      </c>
      <c r="G29" s="85" t="s">
        <v>1356</v>
      </c>
      <c r="H29" s="85" t="s">
        <v>1357</v>
      </c>
      <c r="I29" s="88">
        <v>42</v>
      </c>
      <c r="J29" s="89">
        <v>3629</v>
      </c>
      <c r="K29" s="89">
        <v>152418</v>
      </c>
      <c r="L29" s="89">
        <v>137176.19999999998</v>
      </c>
    </row>
    <row r="30" spans="1:12" ht="15" customHeight="1">
      <c r="A30" s="78">
        <v>26</v>
      </c>
      <c r="B30" s="79" t="s">
        <v>1383</v>
      </c>
      <c r="C30" s="79" t="str">
        <f>VLOOKUP(B30,品名!$A$2:$C$151,2,FALSE)</f>
        <v>奥克斯</v>
      </c>
      <c r="D30" s="80" t="str">
        <f>VLOOKUP(B30,品名!$A$2:$C$151,3,FALSE)</f>
        <v>KFR-51LW/M-1空调</v>
      </c>
      <c r="E30" s="79" t="s">
        <v>12691</v>
      </c>
      <c r="F30" s="81">
        <v>42738</v>
      </c>
      <c r="G30" s="79" t="s">
        <v>1356</v>
      </c>
      <c r="H30" s="79" t="s">
        <v>1359</v>
      </c>
      <c r="I30" s="82">
        <v>29</v>
      </c>
      <c r="J30" s="83">
        <v>3799</v>
      </c>
      <c r="K30" s="83">
        <v>110171</v>
      </c>
      <c r="L30" s="83">
        <v>98052.19</v>
      </c>
    </row>
    <row r="31" spans="1:12" ht="15" customHeight="1">
      <c r="A31" s="84">
        <v>27</v>
      </c>
      <c r="B31" s="85" t="s">
        <v>1384</v>
      </c>
      <c r="C31" s="85" t="str">
        <f>VLOOKUP(B31,品名!$A$2:$C$151,2,FALSE)</f>
        <v>长虹</v>
      </c>
      <c r="D31" s="86" t="str">
        <f>VLOOKUP(B31,品名!$A$2:$C$151,3,FALSE)</f>
        <v>ChangHong KFR-23GW/DHT1(W1-G)+T空调</v>
      </c>
      <c r="E31" s="85" t="s">
        <v>12691</v>
      </c>
      <c r="F31" s="87">
        <v>42745</v>
      </c>
      <c r="G31" s="85" t="s">
        <v>1356</v>
      </c>
      <c r="H31" s="85" t="s">
        <v>1359</v>
      </c>
      <c r="I31" s="88">
        <v>23</v>
      </c>
      <c r="J31" s="89">
        <v>1930</v>
      </c>
      <c r="K31" s="89">
        <v>44390</v>
      </c>
      <c r="L31" s="89">
        <v>38175.4</v>
      </c>
    </row>
    <row r="32" spans="1:12" ht="15" customHeight="1">
      <c r="A32" s="78">
        <v>28</v>
      </c>
      <c r="B32" s="79" t="s">
        <v>1385</v>
      </c>
      <c r="C32" s="79" t="str">
        <f>VLOOKUP(B32,品名!$A$2:$C$151,2,FALSE)</f>
        <v>海尔</v>
      </c>
      <c r="D32" s="80" t="str">
        <f>VLOOKUP(B32,品名!$A$2:$C$151,3,FALSE)</f>
        <v>Haier ES6.6U(W)上出水小厨宝</v>
      </c>
      <c r="E32" s="79" t="s">
        <v>12693</v>
      </c>
      <c r="F32" s="81">
        <v>42747</v>
      </c>
      <c r="G32" s="79" t="s">
        <v>1356</v>
      </c>
      <c r="H32" s="79" t="s">
        <v>1359</v>
      </c>
      <c r="I32" s="82">
        <v>26</v>
      </c>
      <c r="J32" s="83">
        <v>498</v>
      </c>
      <c r="K32" s="83">
        <v>12948</v>
      </c>
      <c r="L32" s="83">
        <v>10487.88</v>
      </c>
    </row>
    <row r="33" spans="1:12" ht="15" customHeight="1">
      <c r="A33" s="84">
        <v>29</v>
      </c>
      <c r="B33" s="85" t="s">
        <v>1386</v>
      </c>
      <c r="C33" s="85" t="str">
        <f>VLOOKUP(B33,品名!$A$2:$C$151,2,FALSE)</f>
        <v>奥马</v>
      </c>
      <c r="D33" s="86" t="str">
        <f>VLOOKUP(B33,品名!$A$2:$C$151,3,FALSE)</f>
        <v>BCD-176A7冰箱</v>
      </c>
      <c r="E33" s="85" t="s">
        <v>12692</v>
      </c>
      <c r="F33" s="87">
        <v>42902</v>
      </c>
      <c r="G33" s="85" t="s">
        <v>1356</v>
      </c>
      <c r="H33" s="85" t="s">
        <v>1357</v>
      </c>
      <c r="I33" s="88">
        <v>13</v>
      </c>
      <c r="J33" s="89">
        <v>1098</v>
      </c>
      <c r="K33" s="89">
        <v>14274</v>
      </c>
      <c r="L33" s="89">
        <v>12846.6</v>
      </c>
    </row>
    <row r="34" spans="1:12" ht="15" customHeight="1">
      <c r="A34" s="78">
        <v>30</v>
      </c>
      <c r="B34" s="79" t="s">
        <v>1387</v>
      </c>
      <c r="C34" s="79" t="str">
        <f>VLOOKUP(B34,品名!$A$2:$C$151,2,FALSE)</f>
        <v>能率</v>
      </c>
      <c r="D34" s="80" t="str">
        <f>VLOOKUP(B34,品名!$A$2:$C$151,3,FALSE)</f>
        <v>NORITZ GQ-1150FE 11升燃气热水器</v>
      </c>
      <c r="E34" s="79" t="s">
        <v>12693</v>
      </c>
      <c r="F34" s="81">
        <v>42755</v>
      </c>
      <c r="G34" s="79" t="s">
        <v>1356</v>
      </c>
      <c r="H34" s="79" t="s">
        <v>1359</v>
      </c>
      <c r="I34" s="82">
        <v>40</v>
      </c>
      <c r="J34" s="83">
        <v>2298</v>
      </c>
      <c r="K34" s="83">
        <v>91920</v>
      </c>
      <c r="L34" s="83">
        <v>74455.200000000012</v>
      </c>
    </row>
    <row r="35" spans="1:12" ht="15" customHeight="1">
      <c r="A35" s="84">
        <v>31</v>
      </c>
      <c r="B35" s="85" t="s">
        <v>1388</v>
      </c>
      <c r="C35" s="85" t="str">
        <f>VLOOKUP(B35,品名!$A$2:$C$151,2,FALSE)</f>
        <v>美的</v>
      </c>
      <c r="D35" s="86" t="str">
        <f>VLOOKUP(B35,品名!$A$2:$C$151,3,FALSE)</f>
        <v>Midea BCD-206TM(E)冰箱</v>
      </c>
      <c r="E35" s="85" t="s">
        <v>12692</v>
      </c>
      <c r="F35" s="87">
        <v>42760</v>
      </c>
      <c r="G35" s="85" t="s">
        <v>1356</v>
      </c>
      <c r="H35" s="85" t="s">
        <v>1359</v>
      </c>
      <c r="I35" s="88">
        <v>7</v>
      </c>
      <c r="J35" s="89">
        <v>1699</v>
      </c>
      <c r="K35" s="89">
        <v>11893</v>
      </c>
      <c r="L35" s="89">
        <v>9990.1200000000008</v>
      </c>
    </row>
    <row r="36" spans="1:12" ht="15" customHeight="1">
      <c r="A36" s="78">
        <v>32</v>
      </c>
      <c r="B36" s="79" t="s">
        <v>1389</v>
      </c>
      <c r="C36" s="79" t="str">
        <f>VLOOKUP(B36,品名!$A$2:$C$151,2,FALSE)</f>
        <v>格力</v>
      </c>
      <c r="D36" s="80" t="str">
        <f>VLOOKUP(B36,品名!$A$2:$C$151,3,FALSE)</f>
        <v>GREE GSP20 烘干机滚筒干衣机</v>
      </c>
      <c r="E36" s="79" t="s">
        <v>12694</v>
      </c>
      <c r="F36" s="81">
        <v>42762</v>
      </c>
      <c r="G36" s="79" t="s">
        <v>1356</v>
      </c>
      <c r="H36" s="79" t="s">
        <v>1357</v>
      </c>
      <c r="I36" s="82">
        <v>61</v>
      </c>
      <c r="J36" s="83">
        <v>799</v>
      </c>
      <c r="K36" s="83">
        <v>48739</v>
      </c>
      <c r="L36" s="83">
        <v>42890.32</v>
      </c>
    </row>
    <row r="37" spans="1:12" ht="15" customHeight="1">
      <c r="A37" s="84">
        <v>33</v>
      </c>
      <c r="B37" s="85" t="s">
        <v>1390</v>
      </c>
      <c r="C37" s="85" t="str">
        <f>VLOOKUP(B37,品名!$A$2:$C$151,2,FALSE)</f>
        <v>AO史密斯</v>
      </c>
      <c r="D37" s="86" t="str">
        <f>VLOOKUP(B37,品名!$A$2:$C$151,3,FALSE)</f>
        <v>A.O.Smith ET300J-60 电热水器</v>
      </c>
      <c r="E37" s="85" t="s">
        <v>12693</v>
      </c>
      <c r="F37" s="87">
        <v>42766</v>
      </c>
      <c r="G37" s="85" t="s">
        <v>1356</v>
      </c>
      <c r="H37" s="85" t="s">
        <v>1359</v>
      </c>
      <c r="I37" s="88">
        <v>25</v>
      </c>
      <c r="J37" s="89">
        <v>2268</v>
      </c>
      <c r="K37" s="89">
        <v>56700</v>
      </c>
      <c r="L37" s="89">
        <v>46494</v>
      </c>
    </row>
    <row r="38" spans="1:12" ht="15" customHeight="1">
      <c r="A38" s="78">
        <v>34</v>
      </c>
      <c r="B38" s="79" t="s">
        <v>1391</v>
      </c>
      <c r="C38" s="79" t="str">
        <f>VLOOKUP(B38,品名!$A$2:$C$151,2,FALSE)</f>
        <v>西格玛</v>
      </c>
      <c r="D38" s="80" t="str">
        <f>VLOOKUP(B38,品名!$A$2:$C$151,3,FALSE)</f>
        <v>sigma 家用除菌全自动滚筒干衣机</v>
      </c>
      <c r="E38" s="79" t="s">
        <v>12694</v>
      </c>
      <c r="F38" s="81">
        <v>42769</v>
      </c>
      <c r="G38" s="79" t="s">
        <v>1356</v>
      </c>
      <c r="H38" s="79" t="s">
        <v>1357</v>
      </c>
      <c r="I38" s="82">
        <v>35</v>
      </c>
      <c r="J38" s="83">
        <v>1489</v>
      </c>
      <c r="K38" s="83">
        <v>52115</v>
      </c>
      <c r="L38" s="83">
        <v>45340.05</v>
      </c>
    </row>
    <row r="39" spans="1:12" ht="15" customHeight="1">
      <c r="A39" s="84">
        <v>35</v>
      </c>
      <c r="B39" s="85" t="s">
        <v>1385</v>
      </c>
      <c r="C39" s="85" t="str">
        <f>VLOOKUP(B39,品名!$A$2:$C$151,2,FALSE)</f>
        <v>海尔</v>
      </c>
      <c r="D39" s="86" t="str">
        <f>VLOOKUP(B39,品名!$A$2:$C$151,3,FALSE)</f>
        <v>Haier ES6.6U(W)上出水小厨宝</v>
      </c>
      <c r="E39" s="85" t="s">
        <v>12693</v>
      </c>
      <c r="F39" s="87">
        <v>42774</v>
      </c>
      <c r="G39" s="85" t="s">
        <v>1356</v>
      </c>
      <c r="H39" s="85" t="s">
        <v>1359</v>
      </c>
      <c r="I39" s="88">
        <v>7</v>
      </c>
      <c r="J39" s="89">
        <v>498</v>
      </c>
      <c r="K39" s="89">
        <v>3486</v>
      </c>
      <c r="L39" s="89">
        <v>2823.66</v>
      </c>
    </row>
    <row r="40" spans="1:12" ht="15" customHeight="1">
      <c r="A40" s="78">
        <v>36</v>
      </c>
      <c r="B40" s="79" t="s">
        <v>1392</v>
      </c>
      <c r="C40" s="79" t="str">
        <f>VLOOKUP(B40,品名!$A$2:$C$151,2,FALSE)</f>
        <v>美的</v>
      </c>
      <c r="D40" s="80" t="str">
        <f>VLOOKUP(B40,品名!$A$2:$C$151,3,FALSE)</f>
        <v>Midea JSQ22-12HWB 12升 燃气热水器</v>
      </c>
      <c r="E40" s="79" t="s">
        <v>12693</v>
      </c>
      <c r="F40" s="81">
        <v>42782</v>
      </c>
      <c r="G40" s="79" t="s">
        <v>1356</v>
      </c>
      <c r="H40" s="79" t="s">
        <v>1359</v>
      </c>
      <c r="I40" s="82">
        <v>15</v>
      </c>
      <c r="J40" s="83">
        <v>1499</v>
      </c>
      <c r="K40" s="83">
        <v>22485</v>
      </c>
      <c r="L40" s="83">
        <v>18212.850000000002</v>
      </c>
    </row>
    <row r="41" spans="1:12" ht="15" customHeight="1">
      <c r="A41" s="84">
        <v>37</v>
      </c>
      <c r="B41" s="85" t="s">
        <v>1393</v>
      </c>
      <c r="C41" s="85" t="str">
        <f>VLOOKUP(B41,品名!$A$2:$C$151,2,FALSE)</f>
        <v>艾美特</v>
      </c>
      <c r="D41" s="86" t="str">
        <f>VLOOKUP(B41,品名!$A$2:$C$151,3,FALSE)</f>
        <v>Airmate HGY905P双层干衣机</v>
      </c>
      <c r="E41" s="85" t="s">
        <v>12694</v>
      </c>
      <c r="F41" s="87">
        <v>42790</v>
      </c>
      <c r="G41" s="85" t="s">
        <v>1356</v>
      </c>
      <c r="H41" s="85" t="s">
        <v>1357</v>
      </c>
      <c r="I41" s="88">
        <v>36</v>
      </c>
      <c r="J41" s="89">
        <v>239</v>
      </c>
      <c r="K41" s="89">
        <v>8604</v>
      </c>
      <c r="L41" s="89">
        <v>7485.4800000000005</v>
      </c>
    </row>
    <row r="42" spans="1:12" ht="15" customHeight="1">
      <c r="A42" s="78">
        <v>38</v>
      </c>
      <c r="B42" s="79" t="s">
        <v>1394</v>
      </c>
      <c r="C42" s="79" t="str">
        <f>VLOOKUP(B42,品名!$A$2:$C$151,2,FALSE)</f>
        <v>海尔</v>
      </c>
      <c r="D42" s="80" t="str">
        <f>VLOOKUP(B42,品名!$A$2:$C$151,3,FALSE)</f>
        <v>Haier XQB50-M918洗衣机</v>
      </c>
      <c r="E42" s="79" t="s">
        <v>12694</v>
      </c>
      <c r="F42" s="81">
        <v>42797</v>
      </c>
      <c r="G42" s="79" t="s">
        <v>1356</v>
      </c>
      <c r="H42" s="79" t="s">
        <v>1357</v>
      </c>
      <c r="I42" s="82">
        <v>36</v>
      </c>
      <c r="J42" s="83">
        <v>978</v>
      </c>
      <c r="K42" s="83">
        <v>35208</v>
      </c>
      <c r="L42" s="83">
        <v>28870.560000000001</v>
      </c>
    </row>
    <row r="43" spans="1:12" ht="15" customHeight="1">
      <c r="A43" s="84">
        <v>39</v>
      </c>
      <c r="B43" s="85" t="s">
        <v>1395</v>
      </c>
      <c r="C43" s="85" t="str">
        <f>VLOOKUP(B43,品名!$A$2:$C$151,2,FALSE)</f>
        <v>天骏小天使</v>
      </c>
      <c r="D43" s="86" t="str">
        <f>VLOOKUP(B43,品名!$A$2:$C$151,3,FALSE)</f>
        <v>TIJUMP 家用干衣机</v>
      </c>
      <c r="E43" s="85" t="s">
        <v>12694</v>
      </c>
      <c r="F43" s="87">
        <v>42802</v>
      </c>
      <c r="G43" s="85" t="s">
        <v>1356</v>
      </c>
      <c r="H43" s="85" t="s">
        <v>1357</v>
      </c>
      <c r="I43" s="88">
        <v>48</v>
      </c>
      <c r="J43" s="89">
        <v>199</v>
      </c>
      <c r="K43" s="89">
        <v>9552</v>
      </c>
      <c r="L43" s="89">
        <v>8405.76</v>
      </c>
    </row>
    <row r="44" spans="1:12" ht="15" customHeight="1">
      <c r="A44" s="78">
        <v>40</v>
      </c>
      <c r="B44" s="79" t="s">
        <v>1396</v>
      </c>
      <c r="C44" s="79" t="str">
        <f>VLOOKUP(B44,品名!$A$2:$C$151,2,FALSE)</f>
        <v>Apple</v>
      </c>
      <c r="D44" s="80" t="str">
        <f>VLOOKUP(B44,品名!$A$2:$C$151,3,FALSE)</f>
        <v>MacBook Pro MF840CH/A 13.3英寸笔记本电脑</v>
      </c>
      <c r="E44" s="79" t="s">
        <v>12689</v>
      </c>
      <c r="F44" s="81">
        <v>42809</v>
      </c>
      <c r="G44" s="79" t="s">
        <v>1356</v>
      </c>
      <c r="H44" s="79" t="s">
        <v>1357</v>
      </c>
      <c r="I44" s="82">
        <v>21</v>
      </c>
      <c r="J44" s="83">
        <v>10188</v>
      </c>
      <c r="K44" s="83">
        <v>213948</v>
      </c>
      <c r="L44" s="83">
        <v>188274.24000000002</v>
      </c>
    </row>
    <row r="45" spans="1:12" ht="15" customHeight="1">
      <c r="A45" s="84">
        <v>41</v>
      </c>
      <c r="B45" s="85" t="s">
        <v>1397</v>
      </c>
      <c r="C45" s="85" t="str">
        <f>VLOOKUP(B45,品名!$A$2:$C$151,2,FALSE)</f>
        <v>华硕</v>
      </c>
      <c r="D45" s="86" t="str">
        <f>VLOOKUP(B45,品名!$A$2:$C$151,3,FALSE)</f>
        <v>ASUS Zenbook UX305LA 13.3英寸超薄笔记本电脑</v>
      </c>
      <c r="E45" s="85" t="s">
        <v>12689</v>
      </c>
      <c r="F45" s="87">
        <v>42818</v>
      </c>
      <c r="G45" s="85" t="s">
        <v>1356</v>
      </c>
      <c r="H45" s="85" t="s">
        <v>1359</v>
      </c>
      <c r="I45" s="88">
        <v>47</v>
      </c>
      <c r="J45" s="89">
        <v>4875.66</v>
      </c>
      <c r="K45" s="89">
        <v>229156.02</v>
      </c>
      <c r="L45" s="89">
        <v>203948.98</v>
      </c>
    </row>
    <row r="46" spans="1:12" ht="15" customHeight="1">
      <c r="A46" s="78">
        <v>42</v>
      </c>
      <c r="B46" s="79" t="s">
        <v>1398</v>
      </c>
      <c r="C46" s="79" t="str">
        <f>VLOOKUP(B46,品名!$A$2:$C$151,2,FALSE)</f>
        <v>联想</v>
      </c>
      <c r="D46" s="80" t="str">
        <f>VLOOKUP(B46,品名!$A$2:$C$151,3,FALSE)</f>
        <v>ThinkPad E450C-20EHA00ACD 14英寸笔记本电脑</v>
      </c>
      <c r="E46" s="79" t="s">
        <v>12689</v>
      </c>
      <c r="F46" s="81">
        <v>42823</v>
      </c>
      <c r="G46" s="79" t="s">
        <v>1356</v>
      </c>
      <c r="H46" s="79" t="s">
        <v>1357</v>
      </c>
      <c r="I46" s="82">
        <v>4</v>
      </c>
      <c r="J46" s="83">
        <v>2999</v>
      </c>
      <c r="K46" s="83">
        <v>11996</v>
      </c>
      <c r="L46" s="83">
        <v>10676.44</v>
      </c>
    </row>
    <row r="47" spans="1:12" ht="15" customHeight="1">
      <c r="A47" s="84">
        <v>43</v>
      </c>
      <c r="B47" s="85" t="s">
        <v>1376</v>
      </c>
      <c r="C47" s="85" t="str">
        <f>VLOOKUP(B47,品名!$A$2:$C$151,2,FALSE)</f>
        <v>戴尔</v>
      </c>
      <c r="D47" s="86" t="str">
        <f>VLOOKUP(B47,品名!$A$2:$C$151,3,FALSE)</f>
        <v>Dell Vostro 3900-R6298 台式电脑 黑色</v>
      </c>
      <c r="E47" s="85" t="s">
        <v>12689</v>
      </c>
      <c r="F47" s="87">
        <v>42835</v>
      </c>
      <c r="G47" s="85" t="s">
        <v>1356</v>
      </c>
      <c r="H47" s="85" t="s">
        <v>1359</v>
      </c>
      <c r="I47" s="88">
        <v>28</v>
      </c>
      <c r="J47" s="89">
        <v>2799</v>
      </c>
      <c r="K47" s="89">
        <v>78372</v>
      </c>
      <c r="L47" s="89">
        <v>68967.360000000001</v>
      </c>
    </row>
    <row r="48" spans="1:12" ht="15" customHeight="1">
      <c r="A48" s="78">
        <v>44</v>
      </c>
      <c r="B48" s="79" t="s">
        <v>1399</v>
      </c>
      <c r="C48" s="79" t="str">
        <f>VLOOKUP(B48,品名!$A$2:$C$151,2,FALSE)</f>
        <v>联想</v>
      </c>
      <c r="D48" s="80" t="str">
        <f>VLOOKUP(B48,品名!$A$2:$C$151,3,FALSE)</f>
        <v>lenovo M2620N 处理器j1820台式主机</v>
      </c>
      <c r="E48" s="79" t="s">
        <v>12689</v>
      </c>
      <c r="F48" s="81">
        <v>42842</v>
      </c>
      <c r="G48" s="79" t="s">
        <v>1356</v>
      </c>
      <c r="H48" s="79" t="s">
        <v>1357</v>
      </c>
      <c r="I48" s="82">
        <v>10</v>
      </c>
      <c r="J48" s="83">
        <v>2080</v>
      </c>
      <c r="K48" s="83">
        <v>20800</v>
      </c>
      <c r="L48" s="83">
        <v>17056</v>
      </c>
    </row>
    <row r="49" spans="1:12" ht="15" customHeight="1">
      <c r="A49" s="84">
        <v>45</v>
      </c>
      <c r="B49" s="85" t="s">
        <v>1400</v>
      </c>
      <c r="C49" s="85" t="str">
        <f>VLOOKUP(B49,品名!$A$2:$C$151,2,FALSE)</f>
        <v>Apple</v>
      </c>
      <c r="D49" s="86" t="str">
        <f>VLOOKUP(B49,品名!$A$2:$C$151,3,FALSE)</f>
        <v>iPad mini 2 ME277CH/A 7.9英寸平板电脑</v>
      </c>
      <c r="E49" s="85" t="s">
        <v>12689</v>
      </c>
      <c r="F49" s="87">
        <v>42849</v>
      </c>
      <c r="G49" s="85" t="s">
        <v>1356</v>
      </c>
      <c r="H49" s="85" t="s">
        <v>1357</v>
      </c>
      <c r="I49" s="88">
        <v>42</v>
      </c>
      <c r="J49" s="89">
        <v>2338</v>
      </c>
      <c r="K49" s="89">
        <v>98196</v>
      </c>
      <c r="L49" s="89">
        <v>80520.72</v>
      </c>
    </row>
    <row r="50" spans="1:12" ht="15" customHeight="1">
      <c r="A50" s="78">
        <v>46</v>
      </c>
      <c r="B50" s="79" t="s">
        <v>1401</v>
      </c>
      <c r="C50" s="79" t="str">
        <f>VLOOKUP(B50,品名!$A$2:$C$151,2,FALSE)</f>
        <v>三星</v>
      </c>
      <c r="D50" s="80" t="str">
        <f>VLOOKUP(B50,品名!$A$2:$C$151,3,FALSE)</f>
        <v>SAMSUNG Galaxy TAB3 P5200 10.1英寸智能平板电脑</v>
      </c>
      <c r="E50" s="79" t="s">
        <v>12689</v>
      </c>
      <c r="F50" s="81">
        <v>42856</v>
      </c>
      <c r="G50" s="79" t="s">
        <v>1356</v>
      </c>
      <c r="H50" s="79" t="s">
        <v>1357</v>
      </c>
      <c r="I50" s="82">
        <v>13</v>
      </c>
      <c r="J50" s="83">
        <v>1810</v>
      </c>
      <c r="K50" s="83">
        <v>23530</v>
      </c>
      <c r="L50" s="83">
        <v>20471.100000000002</v>
      </c>
    </row>
    <row r="51" spans="1:12" ht="15" customHeight="1">
      <c r="A51" s="84">
        <v>47</v>
      </c>
      <c r="B51" s="85" t="s">
        <v>1402</v>
      </c>
      <c r="C51" s="85" t="str">
        <f>VLOOKUP(B51,品名!$A$2:$C$151,2,FALSE)</f>
        <v>索尼</v>
      </c>
      <c r="D51" s="86" t="str">
        <f>VLOOKUP(B51,品名!$A$2:$C$151,3,FALSE)</f>
        <v>SONY KDL 55英寸高清3D液晶电视</v>
      </c>
      <c r="E51" s="85" t="s">
        <v>12690</v>
      </c>
      <c r="F51" s="87">
        <v>42857</v>
      </c>
      <c r="G51" s="85" t="s">
        <v>1356</v>
      </c>
      <c r="H51" s="85" t="s">
        <v>1359</v>
      </c>
      <c r="I51" s="88">
        <v>49</v>
      </c>
      <c r="J51" s="89">
        <v>5499</v>
      </c>
      <c r="K51" s="89">
        <v>269451</v>
      </c>
      <c r="L51" s="89">
        <v>220949.82</v>
      </c>
    </row>
    <row r="52" spans="1:12" ht="15" customHeight="1">
      <c r="A52" s="78">
        <v>48</v>
      </c>
      <c r="B52" s="79" t="s">
        <v>1403</v>
      </c>
      <c r="C52" s="79" t="str">
        <f>VLOOKUP(B52,品名!$A$2:$C$151,2,FALSE)</f>
        <v>TCL</v>
      </c>
      <c r="D52" s="80" t="str">
        <f>VLOOKUP(B52,品名!$A$2:$C$151,3,FALSE)</f>
        <v>L32E11液晶电视</v>
      </c>
      <c r="E52" s="79" t="s">
        <v>12690</v>
      </c>
      <c r="F52" s="81">
        <v>42858</v>
      </c>
      <c r="G52" s="79" t="s">
        <v>1356</v>
      </c>
      <c r="H52" s="79" t="s">
        <v>1359</v>
      </c>
      <c r="I52" s="82">
        <v>2</v>
      </c>
      <c r="J52" s="83">
        <v>1598</v>
      </c>
      <c r="K52" s="83">
        <v>3196</v>
      </c>
      <c r="L52" s="83">
        <v>2620.7199999999998</v>
      </c>
    </row>
    <row r="53" spans="1:12" ht="15" customHeight="1">
      <c r="A53" s="84">
        <v>49</v>
      </c>
      <c r="B53" s="85" t="s">
        <v>1404</v>
      </c>
      <c r="C53" s="85" t="str">
        <f>VLOOKUP(B53,品名!$A$2:$C$151,2,FALSE)</f>
        <v>夏普</v>
      </c>
      <c r="D53" s="86" t="str">
        <f>VLOOKUP(B53,品名!$A$2:$C$151,3,FALSE)</f>
        <v>Sharp LCD-40DS30A平板电视</v>
      </c>
      <c r="E53" s="85" t="s">
        <v>12690</v>
      </c>
      <c r="F53" s="87">
        <v>42859</v>
      </c>
      <c r="G53" s="85" t="s">
        <v>1356</v>
      </c>
      <c r="H53" s="85" t="s">
        <v>1359</v>
      </c>
      <c r="I53" s="88">
        <v>25</v>
      </c>
      <c r="J53" s="89">
        <v>3499</v>
      </c>
      <c r="K53" s="89">
        <v>87475</v>
      </c>
      <c r="L53" s="89">
        <v>72604.25</v>
      </c>
    </row>
    <row r="54" spans="1:12" ht="15" customHeight="1">
      <c r="A54" s="78">
        <v>50</v>
      </c>
      <c r="B54" s="79" t="s">
        <v>1405</v>
      </c>
      <c r="C54" s="79" t="str">
        <f>VLOOKUP(B54,品名!$A$2:$C$151,2,FALSE)</f>
        <v>TCL</v>
      </c>
      <c r="D54" s="80" t="str">
        <f>VLOOKUP(B54,品名!$A$2:$C$151,3,FALSE)</f>
        <v>KFRd-72LW/FC13空调</v>
      </c>
      <c r="E54" s="79" t="s">
        <v>12691</v>
      </c>
      <c r="F54" s="81">
        <v>42860</v>
      </c>
      <c r="G54" s="79" t="s">
        <v>1356</v>
      </c>
      <c r="H54" s="79" t="s">
        <v>1359</v>
      </c>
      <c r="I54" s="82">
        <v>9</v>
      </c>
      <c r="J54" s="83">
        <v>4399</v>
      </c>
      <c r="K54" s="83">
        <v>39591</v>
      </c>
      <c r="L54" s="83">
        <v>33256.44</v>
      </c>
    </row>
    <row r="55" spans="1:12" ht="15" customHeight="1">
      <c r="A55" s="84">
        <v>51</v>
      </c>
      <c r="B55" s="85" t="s">
        <v>1406</v>
      </c>
      <c r="C55" s="85" t="str">
        <f>VLOOKUP(B55,品名!$A$2:$C$151,2,FALSE)</f>
        <v>奥克斯</v>
      </c>
      <c r="D55" s="86" t="str">
        <f>VLOOKUP(B55,品名!$A$2:$C$151,3,FALSE)</f>
        <v>KF-26GW/SQB+2空调</v>
      </c>
      <c r="E55" s="85" t="s">
        <v>12691</v>
      </c>
      <c r="F55" s="87">
        <v>42892</v>
      </c>
      <c r="G55" s="85" t="s">
        <v>1356</v>
      </c>
      <c r="H55" s="85" t="s">
        <v>1359</v>
      </c>
      <c r="I55" s="88">
        <v>32</v>
      </c>
      <c r="J55" s="89">
        <v>1869</v>
      </c>
      <c r="K55" s="89">
        <v>59808</v>
      </c>
      <c r="L55" s="89">
        <v>49042.559999999998</v>
      </c>
    </row>
    <row r="56" spans="1:12" ht="15" customHeight="1">
      <c r="A56" s="78">
        <v>52</v>
      </c>
      <c r="B56" s="79" t="s">
        <v>1384</v>
      </c>
      <c r="C56" s="79" t="str">
        <f>VLOOKUP(B56,品名!$A$2:$C$151,2,FALSE)</f>
        <v>长虹</v>
      </c>
      <c r="D56" s="80" t="str">
        <f>VLOOKUP(B56,品名!$A$2:$C$151,3,FALSE)</f>
        <v>ChangHong KFR-23GW/DHT1(W1-G)+T空调</v>
      </c>
      <c r="E56" s="79" t="s">
        <v>12691</v>
      </c>
      <c r="F56" s="81">
        <v>42899</v>
      </c>
      <c r="G56" s="79" t="s">
        <v>1356</v>
      </c>
      <c r="H56" s="79" t="s">
        <v>1359</v>
      </c>
      <c r="I56" s="82">
        <v>25</v>
      </c>
      <c r="J56" s="83">
        <v>1930</v>
      </c>
      <c r="K56" s="83">
        <v>48250</v>
      </c>
      <c r="L56" s="83">
        <v>41495</v>
      </c>
    </row>
    <row r="57" spans="1:12" ht="15" customHeight="1">
      <c r="A57" s="84">
        <v>53</v>
      </c>
      <c r="B57" s="85" t="s">
        <v>1407</v>
      </c>
      <c r="C57" s="85" t="str">
        <f>VLOOKUP(B57,品名!$A$2:$C$151,2,FALSE)</f>
        <v>海尔</v>
      </c>
      <c r="D57" s="86" t="str">
        <f>VLOOKUP(B57,品名!$A$2:$C$151,3,FALSE)</f>
        <v>Haier BCD-231WDBB 冰箱</v>
      </c>
      <c r="E57" s="85" t="s">
        <v>12692</v>
      </c>
      <c r="F57" s="87">
        <v>42907</v>
      </c>
      <c r="G57" s="85" t="s">
        <v>1356</v>
      </c>
      <c r="H57" s="85" t="s">
        <v>1357</v>
      </c>
      <c r="I57" s="88">
        <v>35</v>
      </c>
      <c r="J57" s="89">
        <v>3199</v>
      </c>
      <c r="K57" s="89">
        <v>111965</v>
      </c>
      <c r="L57" s="89">
        <v>99648.85</v>
      </c>
    </row>
    <row r="58" spans="1:12" ht="15" customHeight="1">
      <c r="A58" s="78">
        <v>54</v>
      </c>
      <c r="B58" s="79" t="s">
        <v>1408</v>
      </c>
      <c r="C58" s="79" t="str">
        <f>VLOOKUP(B58,品名!$A$2:$C$151,2,FALSE)</f>
        <v>西门子</v>
      </c>
      <c r="D58" s="80" t="str">
        <f>VLOOKUP(B58,品名!$A$2:$C$151,3,FALSE)</f>
        <v>SIEMENS KK20V40TI冰箱</v>
      </c>
      <c r="E58" s="79" t="s">
        <v>12692</v>
      </c>
      <c r="F58" s="81">
        <v>42914</v>
      </c>
      <c r="G58" s="79" t="s">
        <v>1356</v>
      </c>
      <c r="H58" s="79" t="s">
        <v>1359</v>
      </c>
      <c r="I58" s="82">
        <v>20</v>
      </c>
      <c r="J58" s="83">
        <v>1999</v>
      </c>
      <c r="K58" s="83">
        <v>39980</v>
      </c>
      <c r="L58" s="83">
        <v>32383.800000000003</v>
      </c>
    </row>
    <row r="59" spans="1:12" ht="15" customHeight="1">
      <c r="A59" s="84">
        <v>55</v>
      </c>
      <c r="B59" s="85" t="s">
        <v>1409</v>
      </c>
      <c r="C59" s="85" t="str">
        <f>VLOOKUP(B59,品名!$A$2:$C$151,2,FALSE)</f>
        <v>Apple</v>
      </c>
      <c r="D59" s="86" t="str">
        <f>VLOOKUP(B59,品名!$A$2:$C$151,3,FALSE)</f>
        <v>MacBook Pro MJLQ2CH/A 15.4英寸笔记本电脑</v>
      </c>
      <c r="E59" s="85" t="s">
        <v>12689</v>
      </c>
      <c r="F59" s="87">
        <v>42890</v>
      </c>
      <c r="G59" s="85" t="s">
        <v>1410</v>
      </c>
      <c r="H59" s="85" t="s">
        <v>1357</v>
      </c>
      <c r="I59" s="88">
        <v>41</v>
      </c>
      <c r="J59" s="89">
        <v>13388</v>
      </c>
      <c r="K59" s="89">
        <v>548908</v>
      </c>
      <c r="L59" s="89">
        <v>466571.8</v>
      </c>
    </row>
    <row r="60" spans="1:12" ht="15" customHeight="1">
      <c r="A60" s="78">
        <v>56</v>
      </c>
      <c r="B60" s="79" t="s">
        <v>1411</v>
      </c>
      <c r="C60" s="79" t="str">
        <f>VLOOKUP(B60,品名!$A$2:$C$151,2,FALSE)</f>
        <v>戴尔</v>
      </c>
      <c r="D60" s="80" t="str">
        <f>VLOOKUP(B60,品名!$A$2:$C$151,3,FALSE)</f>
        <v>Dell  XPS13R-9343-5608S 13.3英寸超极本</v>
      </c>
      <c r="E60" s="79" t="s">
        <v>12689</v>
      </c>
      <c r="F60" s="81">
        <v>42746</v>
      </c>
      <c r="G60" s="79" t="s">
        <v>1410</v>
      </c>
      <c r="H60" s="79" t="s">
        <v>1359</v>
      </c>
      <c r="I60" s="82">
        <v>32</v>
      </c>
      <c r="J60" s="83">
        <v>8099</v>
      </c>
      <c r="K60" s="83">
        <v>259168</v>
      </c>
      <c r="L60" s="83">
        <v>225476.16</v>
      </c>
    </row>
    <row r="61" spans="1:12" ht="15" customHeight="1">
      <c r="A61" s="84">
        <v>57</v>
      </c>
      <c r="B61" s="85" t="s">
        <v>1412</v>
      </c>
      <c r="C61" s="85" t="str">
        <f>VLOOKUP(B61,品名!$A$2:$C$151,2,FALSE)</f>
        <v>戴尔</v>
      </c>
      <c r="D61" s="86" t="str">
        <f>VLOOKUP(B61,品名!$A$2:$C$151,3,FALSE)</f>
        <v>Dell XPS 8900-R17N8 台式主机</v>
      </c>
      <c r="E61" s="85" t="s">
        <v>12689</v>
      </c>
      <c r="F61" s="87">
        <v>42751</v>
      </c>
      <c r="G61" s="85" t="s">
        <v>1410</v>
      </c>
      <c r="H61" s="85" t="s">
        <v>1359</v>
      </c>
      <c r="I61" s="88">
        <v>30</v>
      </c>
      <c r="J61" s="89">
        <v>7699</v>
      </c>
      <c r="K61" s="89">
        <v>230970</v>
      </c>
      <c r="L61" s="89">
        <v>191705.1</v>
      </c>
    </row>
    <row r="62" spans="1:12" ht="15" customHeight="1">
      <c r="A62" s="78">
        <v>58</v>
      </c>
      <c r="B62" s="79" t="s">
        <v>1413</v>
      </c>
      <c r="C62" s="79" t="str">
        <f>VLOOKUP(B62,品名!$A$2:$C$151,2,FALSE)</f>
        <v>Apple</v>
      </c>
      <c r="D62" s="80" t="str">
        <f>VLOOKUP(B62,品名!$A$2:$C$151,3,FALSE)</f>
        <v>iPad Air WLAN 32GB 银色</v>
      </c>
      <c r="E62" s="79" t="s">
        <v>12689</v>
      </c>
      <c r="F62" s="81">
        <v>42759</v>
      </c>
      <c r="G62" s="79" t="s">
        <v>1410</v>
      </c>
      <c r="H62" s="79" t="s">
        <v>1359</v>
      </c>
      <c r="I62" s="82">
        <v>38</v>
      </c>
      <c r="J62" s="83">
        <v>3108</v>
      </c>
      <c r="K62" s="83">
        <v>118104</v>
      </c>
      <c r="L62" s="83">
        <v>100388.40000000001</v>
      </c>
    </row>
    <row r="63" spans="1:12" ht="15" customHeight="1">
      <c r="A63" s="84">
        <v>59</v>
      </c>
      <c r="B63" s="85" t="s">
        <v>1379</v>
      </c>
      <c r="C63" s="85" t="str">
        <f>VLOOKUP(B63,品名!$A$2:$C$151,2,FALSE)</f>
        <v>华硕</v>
      </c>
      <c r="D63" s="86" t="str">
        <f>VLOOKUP(B63,品名!$A$2:$C$151,3,FALSE)</f>
        <v>ASUS ME581C 8英寸平板</v>
      </c>
      <c r="E63" s="85" t="s">
        <v>12689</v>
      </c>
      <c r="F63" s="87">
        <v>42766</v>
      </c>
      <c r="G63" s="85" t="s">
        <v>1410</v>
      </c>
      <c r="H63" s="85" t="s">
        <v>1359</v>
      </c>
      <c r="I63" s="88">
        <v>15</v>
      </c>
      <c r="J63" s="89">
        <v>1229</v>
      </c>
      <c r="K63" s="89">
        <v>18435</v>
      </c>
      <c r="L63" s="89">
        <v>15116.699999999999</v>
      </c>
    </row>
    <row r="64" spans="1:12" ht="15" customHeight="1">
      <c r="A64" s="78">
        <v>60</v>
      </c>
      <c r="B64" s="79" t="s">
        <v>1414</v>
      </c>
      <c r="C64" s="79" t="str">
        <f>VLOOKUP(B64,品名!$A$2:$C$151,2,FALSE)</f>
        <v>创维</v>
      </c>
      <c r="D64" s="80" t="str">
        <f>VLOOKUP(B64,品名!$A$2:$C$151,3,FALSE)</f>
        <v>32E5CHR 32英寸LED液晶电视</v>
      </c>
      <c r="E64" s="79" t="s">
        <v>12690</v>
      </c>
      <c r="F64" s="81">
        <v>42774</v>
      </c>
      <c r="G64" s="79" t="s">
        <v>1410</v>
      </c>
      <c r="H64" s="79" t="s">
        <v>1359</v>
      </c>
      <c r="I64" s="82">
        <v>48</v>
      </c>
      <c r="J64" s="83">
        <v>1699</v>
      </c>
      <c r="K64" s="83">
        <v>81552</v>
      </c>
      <c r="L64" s="83">
        <v>69319.200000000012</v>
      </c>
    </row>
    <row r="65" spans="1:12" ht="15" customHeight="1">
      <c r="A65" s="84">
        <v>61</v>
      </c>
      <c r="B65" s="85" t="s">
        <v>1415</v>
      </c>
      <c r="C65" s="85" t="str">
        <f>VLOOKUP(B65,品名!$A$2:$C$151,2,FALSE)</f>
        <v>康佳</v>
      </c>
      <c r="D65" s="86" t="str">
        <f>VLOOKUP(B65,品名!$A$2:$C$151,3,FALSE)</f>
        <v>KONKA LED42E320N平板电视</v>
      </c>
      <c r="E65" s="85" t="s">
        <v>12690</v>
      </c>
      <c r="F65" s="87">
        <v>42781</v>
      </c>
      <c r="G65" s="85" t="s">
        <v>1410</v>
      </c>
      <c r="H65" s="85" t="s">
        <v>1359</v>
      </c>
      <c r="I65" s="88">
        <v>17</v>
      </c>
      <c r="J65" s="89">
        <v>2998</v>
      </c>
      <c r="K65" s="89">
        <v>50966</v>
      </c>
      <c r="L65" s="89">
        <v>44850.079999999994</v>
      </c>
    </row>
    <row r="66" spans="1:12" ht="15" customHeight="1">
      <c r="A66" s="78">
        <v>62</v>
      </c>
      <c r="B66" s="79" t="s">
        <v>1383</v>
      </c>
      <c r="C66" s="79" t="str">
        <f>VLOOKUP(B66,品名!$A$2:$C$151,2,FALSE)</f>
        <v>奥克斯</v>
      </c>
      <c r="D66" s="80" t="str">
        <f>VLOOKUP(B66,品名!$A$2:$C$151,3,FALSE)</f>
        <v>KFR-51LW/M-1空调</v>
      </c>
      <c r="E66" s="79" t="s">
        <v>12691</v>
      </c>
      <c r="F66" s="81">
        <v>42788</v>
      </c>
      <c r="G66" s="79" t="s">
        <v>1410</v>
      </c>
      <c r="H66" s="79" t="s">
        <v>1359</v>
      </c>
      <c r="I66" s="82">
        <v>22</v>
      </c>
      <c r="J66" s="83">
        <v>3799</v>
      </c>
      <c r="K66" s="83">
        <v>83578</v>
      </c>
      <c r="L66" s="83">
        <v>74384.42</v>
      </c>
    </row>
    <row r="67" spans="1:12" ht="15" customHeight="1">
      <c r="A67" s="84">
        <v>63</v>
      </c>
      <c r="B67" s="85" t="s">
        <v>1416</v>
      </c>
      <c r="C67" s="85" t="str">
        <f>VLOOKUP(B67,品名!$A$2:$C$151,2,FALSE)</f>
        <v>志高</v>
      </c>
      <c r="D67" s="86" t="str">
        <f>VLOOKUP(B67,品名!$A$2:$C$151,3,FALSE)</f>
        <v>CHIGO KFR-25GW/B104+N2空调</v>
      </c>
      <c r="E67" s="85" t="s">
        <v>12691</v>
      </c>
      <c r="F67" s="87">
        <v>42796</v>
      </c>
      <c r="G67" s="85" t="s">
        <v>1410</v>
      </c>
      <c r="H67" s="85" t="s">
        <v>1359</v>
      </c>
      <c r="I67" s="88">
        <v>12</v>
      </c>
      <c r="J67" s="89">
        <v>2179</v>
      </c>
      <c r="K67" s="89">
        <v>26148</v>
      </c>
      <c r="L67" s="89">
        <v>21964.32</v>
      </c>
    </row>
    <row r="68" spans="1:12" ht="15" customHeight="1">
      <c r="A68" s="78">
        <v>64</v>
      </c>
      <c r="B68" s="79" t="s">
        <v>1417</v>
      </c>
      <c r="C68" s="79" t="str">
        <f>VLOOKUP(B68,品名!$A$2:$C$151,2,FALSE)</f>
        <v>海尔</v>
      </c>
      <c r="D68" s="80" t="str">
        <f>VLOOKUP(B68,品名!$A$2:$C$151,3,FALSE)</f>
        <v>Haier BCD-568WDPF冰箱</v>
      </c>
      <c r="E68" s="79" t="s">
        <v>12692</v>
      </c>
      <c r="F68" s="81">
        <v>42806</v>
      </c>
      <c r="G68" s="79" t="s">
        <v>1410</v>
      </c>
      <c r="H68" s="79" t="s">
        <v>1359</v>
      </c>
      <c r="I68" s="82">
        <v>7</v>
      </c>
      <c r="J68" s="83">
        <v>3899</v>
      </c>
      <c r="K68" s="83">
        <v>27293</v>
      </c>
      <c r="L68" s="83">
        <v>23471.98</v>
      </c>
    </row>
    <row r="69" spans="1:12" ht="15" customHeight="1">
      <c r="A69" s="84">
        <v>65</v>
      </c>
      <c r="B69" s="85" t="s">
        <v>1418</v>
      </c>
      <c r="C69" s="85" t="str">
        <f>VLOOKUP(B69,品名!$A$2:$C$151,2,FALSE)</f>
        <v>西门子</v>
      </c>
      <c r="D69" s="86" t="str">
        <f>VLOOKUP(B69,品名!$A$2:$C$151,3,FALSE)</f>
        <v>SIEMENS KG23N1116W冰箱</v>
      </c>
      <c r="E69" s="85" t="s">
        <v>12692</v>
      </c>
      <c r="F69" s="87">
        <v>42813</v>
      </c>
      <c r="G69" s="85" t="s">
        <v>1410</v>
      </c>
      <c r="H69" s="85" t="s">
        <v>1359</v>
      </c>
      <c r="I69" s="88">
        <v>11</v>
      </c>
      <c r="J69" s="89">
        <v>2799</v>
      </c>
      <c r="K69" s="89">
        <v>30789</v>
      </c>
      <c r="L69" s="89">
        <v>25862.76</v>
      </c>
    </row>
    <row r="70" spans="1:12" ht="15" customHeight="1">
      <c r="A70" s="78">
        <v>66</v>
      </c>
      <c r="B70" s="79" t="s">
        <v>1419</v>
      </c>
      <c r="C70" s="79" t="str">
        <f>VLOOKUP(B70,品名!$A$2:$C$151,2,FALSE)</f>
        <v>海尔</v>
      </c>
      <c r="D70" s="80" t="str">
        <f>VLOOKUP(B70,品名!$A$2:$C$151,3,FALSE)</f>
        <v>Haier JSQ24-A2(12T)燃气热水器</v>
      </c>
      <c r="E70" s="79" t="s">
        <v>12693</v>
      </c>
      <c r="F70" s="81">
        <v>42817</v>
      </c>
      <c r="G70" s="79" t="s">
        <v>1410</v>
      </c>
      <c r="H70" s="79" t="s">
        <v>1357</v>
      </c>
      <c r="I70" s="82">
        <v>50</v>
      </c>
      <c r="J70" s="83">
        <v>1998</v>
      </c>
      <c r="K70" s="83">
        <v>99900</v>
      </c>
      <c r="L70" s="83">
        <v>79920</v>
      </c>
    </row>
    <row r="71" spans="1:12" ht="15" customHeight="1">
      <c r="A71" s="84">
        <v>67</v>
      </c>
      <c r="B71" s="85" t="s">
        <v>1420</v>
      </c>
      <c r="C71" s="85" t="str">
        <f>VLOOKUP(B71,品名!$A$2:$C$151,2,FALSE)</f>
        <v>能率</v>
      </c>
      <c r="D71" s="86" t="str">
        <f>VLOOKUP(B71,品名!$A$2:$C$151,3,FALSE)</f>
        <v>NORITZ GQ-1350FE 13升 燃气热水器</v>
      </c>
      <c r="E71" s="85" t="s">
        <v>12693</v>
      </c>
      <c r="F71" s="87">
        <v>42825</v>
      </c>
      <c r="G71" s="85" t="s">
        <v>1410</v>
      </c>
      <c r="H71" s="85" t="s">
        <v>1359</v>
      </c>
      <c r="I71" s="88">
        <v>40</v>
      </c>
      <c r="J71" s="89">
        <v>2598</v>
      </c>
      <c r="K71" s="89">
        <v>103920</v>
      </c>
      <c r="L71" s="89">
        <v>87292.800000000003</v>
      </c>
    </row>
    <row r="72" spans="1:12" ht="15" customHeight="1">
      <c r="A72" s="78">
        <v>68</v>
      </c>
      <c r="B72" s="79" t="s">
        <v>1421</v>
      </c>
      <c r="C72" s="79" t="str">
        <f>VLOOKUP(B72,品名!$A$2:$C$151,2,FALSE)</f>
        <v>德尔玛</v>
      </c>
      <c r="D72" s="80" t="str">
        <f>VLOOKUP(B72,品名!$A$2:$C$151,3,FALSE)</f>
        <v>Deerma 双层干衣机</v>
      </c>
      <c r="E72" s="79" t="s">
        <v>12694</v>
      </c>
      <c r="F72" s="81">
        <v>42834</v>
      </c>
      <c r="G72" s="79" t="s">
        <v>1410</v>
      </c>
      <c r="H72" s="79" t="s">
        <v>1357</v>
      </c>
      <c r="I72" s="82">
        <v>35</v>
      </c>
      <c r="J72" s="83">
        <v>99</v>
      </c>
      <c r="K72" s="83">
        <v>3465</v>
      </c>
      <c r="L72" s="83">
        <v>2910.6</v>
      </c>
    </row>
    <row r="73" spans="1:12" ht="15" customHeight="1">
      <c r="A73" s="84">
        <v>69</v>
      </c>
      <c r="B73" s="85" t="s">
        <v>1422</v>
      </c>
      <c r="C73" s="85" t="str">
        <f>VLOOKUP(B73,品名!$A$2:$C$151,2,FALSE)</f>
        <v>三洋</v>
      </c>
      <c r="D73" s="86" t="str">
        <f>VLOOKUP(B73,品名!$A$2:$C$151,3,FALSE)</f>
        <v>XQG60-F1029 6公斤 滚筒全自动洗衣机</v>
      </c>
      <c r="E73" s="85" t="s">
        <v>12694</v>
      </c>
      <c r="F73" s="87">
        <v>42844</v>
      </c>
      <c r="G73" s="85" t="s">
        <v>1410</v>
      </c>
      <c r="H73" s="85" t="s">
        <v>1359</v>
      </c>
      <c r="I73" s="88">
        <v>24</v>
      </c>
      <c r="J73" s="89">
        <v>1718</v>
      </c>
      <c r="K73" s="89">
        <v>41232</v>
      </c>
      <c r="L73" s="89">
        <v>36696.479999999996</v>
      </c>
    </row>
    <row r="74" spans="1:12" ht="15" customHeight="1">
      <c r="A74" s="78">
        <v>70</v>
      </c>
      <c r="B74" s="79" t="s">
        <v>1423</v>
      </c>
      <c r="C74" s="79" t="str">
        <f>VLOOKUP(B74,品名!$A$2:$C$151,2,FALSE)</f>
        <v>Apple</v>
      </c>
      <c r="D74" s="80" t="str">
        <f>VLOOKUP(B74,品名!$A$2:$C$151,3,FALSE)</f>
        <v>MacBook Air MJVM2CH/A 11.6英寸笔记本电脑</v>
      </c>
      <c r="E74" s="79" t="s">
        <v>12689</v>
      </c>
      <c r="F74" s="81">
        <v>42851</v>
      </c>
      <c r="G74" s="79" t="s">
        <v>1410</v>
      </c>
      <c r="H74" s="79" t="s">
        <v>1357</v>
      </c>
      <c r="I74" s="82">
        <v>7</v>
      </c>
      <c r="J74" s="83">
        <v>5988</v>
      </c>
      <c r="K74" s="83">
        <v>41916</v>
      </c>
      <c r="L74" s="83">
        <v>37305.24</v>
      </c>
    </row>
    <row r="75" spans="1:12" ht="15" customHeight="1">
      <c r="A75" s="84">
        <v>71</v>
      </c>
      <c r="B75" s="85" t="s">
        <v>1424</v>
      </c>
      <c r="C75" s="85" t="str">
        <f>VLOOKUP(B75,品名!$A$2:$C$151,2,FALSE)</f>
        <v>华硕</v>
      </c>
      <c r="D75" s="86" t="str">
        <f>VLOOKUP(B75,品名!$A$2:$C$151,3,FALSE)</f>
        <v>ASUS R557LP4030-554KSF52X10 轻薄笔记本</v>
      </c>
      <c r="E75" s="85" t="s">
        <v>12689</v>
      </c>
      <c r="F75" s="87">
        <v>42857</v>
      </c>
      <c r="G75" s="85" t="s">
        <v>1410</v>
      </c>
      <c r="H75" s="85" t="s">
        <v>1357</v>
      </c>
      <c r="I75" s="88">
        <v>24</v>
      </c>
      <c r="J75" s="89">
        <v>2699</v>
      </c>
      <c r="K75" s="89">
        <v>64776</v>
      </c>
      <c r="L75" s="89">
        <v>51820.799999999996</v>
      </c>
    </row>
    <row r="76" spans="1:12" ht="15" customHeight="1">
      <c r="A76" s="78">
        <v>72</v>
      </c>
      <c r="B76" s="79" t="s">
        <v>1425</v>
      </c>
      <c r="C76" s="79" t="str">
        <f>VLOOKUP(B76,品名!$A$2:$C$151,2,FALSE)</f>
        <v>联想</v>
      </c>
      <c r="D76" s="80" t="str">
        <f>VLOOKUP(B76,品名!$A$2:$C$151,3,FALSE)</f>
        <v>ThinkPad E450C-20EHA01-7CD 14英寸笔记本电脑</v>
      </c>
      <c r="E76" s="79" t="s">
        <v>12689</v>
      </c>
      <c r="F76" s="81">
        <v>42864</v>
      </c>
      <c r="G76" s="79" t="s">
        <v>1410</v>
      </c>
      <c r="H76" s="79" t="s">
        <v>1357</v>
      </c>
      <c r="I76" s="82">
        <v>25</v>
      </c>
      <c r="J76" s="83">
        <v>3499</v>
      </c>
      <c r="K76" s="83">
        <v>87475</v>
      </c>
      <c r="L76" s="83">
        <v>72604.25</v>
      </c>
    </row>
    <row r="77" spans="1:12" ht="15" customHeight="1">
      <c r="A77" s="84">
        <v>73</v>
      </c>
      <c r="B77" s="85" t="s">
        <v>1412</v>
      </c>
      <c r="C77" s="85" t="str">
        <f>VLOOKUP(B77,品名!$A$2:$C$151,2,FALSE)</f>
        <v>戴尔</v>
      </c>
      <c r="D77" s="86" t="str">
        <f>VLOOKUP(B77,品名!$A$2:$C$151,3,FALSE)</f>
        <v>Dell XPS 8900-R17N8 台式主机</v>
      </c>
      <c r="E77" s="85" t="s">
        <v>12689</v>
      </c>
      <c r="F77" s="87">
        <v>42871</v>
      </c>
      <c r="G77" s="85" t="s">
        <v>1410</v>
      </c>
      <c r="H77" s="85" t="s">
        <v>1357</v>
      </c>
      <c r="I77" s="88">
        <v>19</v>
      </c>
      <c r="J77" s="89">
        <v>7699</v>
      </c>
      <c r="K77" s="89">
        <v>146281</v>
      </c>
      <c r="L77" s="89">
        <v>121413.23</v>
      </c>
    </row>
    <row r="78" spans="1:12" ht="15" customHeight="1">
      <c r="A78" s="78">
        <v>74</v>
      </c>
      <c r="B78" s="79" t="s">
        <v>1361</v>
      </c>
      <c r="C78" s="79" t="str">
        <f>VLOOKUP(B78,品名!$A$2:$C$151,2,FALSE)</f>
        <v>Apple</v>
      </c>
      <c r="D78" s="80" t="str">
        <f>VLOOKUP(B78,品名!$A$2:$C$151,3,FALSE)</f>
        <v>iPad Air 2 MGKM2CH/A 9.7英寸平板电脑</v>
      </c>
      <c r="E78" s="79" t="s">
        <v>12689</v>
      </c>
      <c r="F78" s="81">
        <v>42880</v>
      </c>
      <c r="G78" s="79" t="s">
        <v>1410</v>
      </c>
      <c r="H78" s="79" t="s">
        <v>1357</v>
      </c>
      <c r="I78" s="82">
        <v>4</v>
      </c>
      <c r="J78" s="83">
        <v>4038</v>
      </c>
      <c r="K78" s="83">
        <v>16152</v>
      </c>
      <c r="L78" s="83">
        <v>14213.76</v>
      </c>
    </row>
    <row r="79" spans="1:12" ht="15" customHeight="1">
      <c r="A79" s="84">
        <v>75</v>
      </c>
      <c r="B79" s="85" t="s">
        <v>1426</v>
      </c>
      <c r="C79" s="85" t="str">
        <f>VLOOKUP(B79,品名!$A$2:$C$151,2,FALSE)</f>
        <v>宏通</v>
      </c>
      <c r="D79" s="86" t="str">
        <f>VLOOKUP(B79,品名!$A$2:$C$151,3,FALSE)</f>
        <v>HT HT820 四核7英寸WIFI版平板电脑</v>
      </c>
      <c r="E79" s="85" t="s">
        <v>12689</v>
      </c>
      <c r="F79" s="87">
        <v>42886</v>
      </c>
      <c r="G79" s="85" t="s">
        <v>1410</v>
      </c>
      <c r="H79" s="85" t="s">
        <v>1357</v>
      </c>
      <c r="I79" s="88">
        <v>31</v>
      </c>
      <c r="J79" s="89">
        <v>289</v>
      </c>
      <c r="K79" s="89">
        <v>8959</v>
      </c>
      <c r="L79" s="89">
        <v>7615.1500000000005</v>
      </c>
    </row>
    <row r="80" spans="1:12" ht="15" customHeight="1">
      <c r="A80" s="78">
        <v>76</v>
      </c>
      <c r="B80" s="79" t="s">
        <v>1427</v>
      </c>
      <c r="C80" s="79" t="str">
        <f>VLOOKUP(B80,品名!$A$2:$C$151,2,FALSE)</f>
        <v>亚马逊</v>
      </c>
      <c r="D80" s="80" t="str">
        <f>VLOOKUP(B80,品名!$A$2:$C$151,3,FALSE)</f>
        <v>Fire 平板电脑</v>
      </c>
      <c r="E80" s="79" t="s">
        <v>12689</v>
      </c>
      <c r="F80" s="81">
        <v>42893</v>
      </c>
      <c r="G80" s="79" t="s">
        <v>1410</v>
      </c>
      <c r="H80" s="79" t="s">
        <v>1359</v>
      </c>
      <c r="I80" s="82">
        <v>6</v>
      </c>
      <c r="J80" s="83">
        <v>499</v>
      </c>
      <c r="K80" s="83">
        <v>2994</v>
      </c>
      <c r="L80" s="83">
        <v>2395.1999999999998</v>
      </c>
    </row>
    <row r="81" spans="1:12" ht="15" customHeight="1">
      <c r="A81" s="84">
        <v>77</v>
      </c>
      <c r="B81" s="85" t="s">
        <v>1428</v>
      </c>
      <c r="C81" s="85" t="str">
        <f>VLOOKUP(B81,品名!$A$2:$C$151,2,FALSE)</f>
        <v>海信</v>
      </c>
      <c r="D81" s="86" t="str">
        <f>VLOOKUP(B81,品名!$A$2:$C$151,3,FALSE)</f>
        <v>Hisense LED50K320DX3D 50英寸3D液晶电视</v>
      </c>
      <c r="E81" s="85" t="s">
        <v>12690</v>
      </c>
      <c r="F81" s="87">
        <v>42901</v>
      </c>
      <c r="G81" s="85" t="s">
        <v>1410</v>
      </c>
      <c r="H81" s="85" t="s">
        <v>1359</v>
      </c>
      <c r="I81" s="88">
        <v>5</v>
      </c>
      <c r="J81" s="89">
        <v>4999</v>
      </c>
      <c r="K81" s="89">
        <v>24995</v>
      </c>
      <c r="L81" s="89">
        <v>20995.8</v>
      </c>
    </row>
    <row r="82" spans="1:12" ht="15" customHeight="1">
      <c r="A82" s="78">
        <v>78</v>
      </c>
      <c r="B82" s="79" t="s">
        <v>1404</v>
      </c>
      <c r="C82" s="79" t="str">
        <f>VLOOKUP(B82,品名!$A$2:$C$151,2,FALSE)</f>
        <v>夏普</v>
      </c>
      <c r="D82" s="80" t="str">
        <f>VLOOKUP(B82,品名!$A$2:$C$151,3,FALSE)</f>
        <v>Sharp LCD-40DS30A平板电视</v>
      </c>
      <c r="E82" s="79" t="s">
        <v>12690</v>
      </c>
      <c r="F82" s="81">
        <v>42906</v>
      </c>
      <c r="G82" s="79" t="s">
        <v>1410</v>
      </c>
      <c r="H82" s="79" t="s">
        <v>1359</v>
      </c>
      <c r="I82" s="82">
        <v>2</v>
      </c>
      <c r="J82" s="83">
        <v>3499</v>
      </c>
      <c r="K82" s="83">
        <v>6998</v>
      </c>
      <c r="L82" s="83">
        <v>5808.34</v>
      </c>
    </row>
    <row r="83" spans="1:12" ht="15" customHeight="1">
      <c r="A83" s="84">
        <v>79</v>
      </c>
      <c r="B83" s="85" t="s">
        <v>1429</v>
      </c>
      <c r="C83" s="85" t="str">
        <f>VLOOKUP(B83,品名!$A$2:$C$151,2,FALSE)</f>
        <v>TCL</v>
      </c>
      <c r="D83" s="86" t="str">
        <f>VLOOKUP(B83,品名!$A$2:$C$151,3,FALSE)</f>
        <v>KFRd-25GW/DE22空调</v>
      </c>
      <c r="E83" s="85" t="s">
        <v>12691</v>
      </c>
      <c r="F83" s="87">
        <v>42913</v>
      </c>
      <c r="G83" s="85" t="s">
        <v>1410</v>
      </c>
      <c r="H83" s="85" t="s">
        <v>1359</v>
      </c>
      <c r="I83" s="88">
        <v>21</v>
      </c>
      <c r="J83" s="89">
        <v>1879</v>
      </c>
      <c r="K83" s="89">
        <v>39459</v>
      </c>
      <c r="L83" s="89">
        <v>31567.200000000001</v>
      </c>
    </row>
    <row r="84" spans="1:12" ht="15" customHeight="1">
      <c r="A84" s="78">
        <v>80</v>
      </c>
      <c r="B84" s="79" t="s">
        <v>1430</v>
      </c>
      <c r="C84" s="79" t="str">
        <f>VLOOKUP(B84,品名!$A$2:$C$151,2,FALSE)</f>
        <v>格兰仕</v>
      </c>
      <c r="D84" s="80" t="str">
        <f>VLOOKUP(B84,品名!$A$2:$C$151,3,FALSE)</f>
        <v>Galanz KFR-23GW/dLP45-150(2)空调</v>
      </c>
      <c r="E84" s="79" t="s">
        <v>12691</v>
      </c>
      <c r="F84" s="81">
        <v>42890</v>
      </c>
      <c r="G84" s="79" t="s">
        <v>1410</v>
      </c>
      <c r="H84" s="79" t="s">
        <v>1359</v>
      </c>
      <c r="I84" s="82">
        <v>23</v>
      </c>
      <c r="J84" s="83">
        <v>1599</v>
      </c>
      <c r="K84" s="83">
        <v>36777</v>
      </c>
      <c r="L84" s="83">
        <v>30892.68</v>
      </c>
    </row>
    <row r="85" spans="1:12" ht="15" customHeight="1">
      <c r="A85" s="84">
        <v>81</v>
      </c>
      <c r="B85" s="85" t="s">
        <v>1416</v>
      </c>
      <c r="C85" s="85" t="str">
        <f>VLOOKUP(B85,品名!$A$2:$C$151,2,FALSE)</f>
        <v>志高</v>
      </c>
      <c r="D85" s="86" t="str">
        <f>VLOOKUP(B85,品名!$A$2:$C$151,3,FALSE)</f>
        <v>CHIGO KFR-25GW/B104+N2空调</v>
      </c>
      <c r="E85" s="85" t="s">
        <v>12691</v>
      </c>
      <c r="F85" s="87">
        <v>42898</v>
      </c>
      <c r="G85" s="85" t="s">
        <v>1410</v>
      </c>
      <c r="H85" s="85" t="s">
        <v>1359</v>
      </c>
      <c r="I85" s="88">
        <v>5</v>
      </c>
      <c r="J85" s="89">
        <v>2179</v>
      </c>
      <c r="K85" s="89">
        <v>10895</v>
      </c>
      <c r="L85" s="89">
        <v>9151.7999999999993</v>
      </c>
    </row>
    <row r="86" spans="1:12" ht="15" customHeight="1">
      <c r="A86" s="78">
        <v>82</v>
      </c>
      <c r="B86" s="79" t="s">
        <v>1431</v>
      </c>
      <c r="C86" s="79" t="str">
        <f>VLOOKUP(B86,品名!$A$2:$C$151,2,FALSE)</f>
        <v>林内</v>
      </c>
      <c r="D86" s="80" t="str">
        <f>VLOOKUP(B86,品名!$A$2:$C$151,3,FALSE)</f>
        <v>Rinnai RUS-11E22CWNF 11L燃气热水器</v>
      </c>
      <c r="E86" s="79" t="s">
        <v>12693</v>
      </c>
      <c r="F86" s="81">
        <v>42899</v>
      </c>
      <c r="G86" s="79" t="s">
        <v>1410</v>
      </c>
      <c r="H86" s="79" t="s">
        <v>1357</v>
      </c>
      <c r="I86" s="82">
        <v>49</v>
      </c>
      <c r="J86" s="83">
        <v>3380</v>
      </c>
      <c r="K86" s="83">
        <v>165620</v>
      </c>
      <c r="L86" s="83">
        <v>147401.79999999999</v>
      </c>
    </row>
    <row r="87" spans="1:12" ht="15" customHeight="1">
      <c r="A87" s="84">
        <v>83</v>
      </c>
      <c r="B87" s="85" t="s">
        <v>1367</v>
      </c>
      <c r="C87" s="85" t="str">
        <f>VLOOKUP(B87,品名!$A$2:$C$151,2,FALSE)</f>
        <v>海尔</v>
      </c>
      <c r="D87" s="86" t="str">
        <f>VLOOKUP(B87,品名!$A$2:$C$151,3,FALSE)</f>
        <v>Haier BCD-206STPA 206升冰箱</v>
      </c>
      <c r="E87" s="85" t="s">
        <v>12692</v>
      </c>
      <c r="F87" s="87">
        <v>42873</v>
      </c>
      <c r="G87" s="85" t="s">
        <v>1410</v>
      </c>
      <c r="H87" s="85" t="s">
        <v>1359</v>
      </c>
      <c r="I87" s="88">
        <v>24</v>
      </c>
      <c r="J87" s="89">
        <v>1649</v>
      </c>
      <c r="K87" s="89">
        <v>39576</v>
      </c>
      <c r="L87" s="89">
        <v>33639.600000000006</v>
      </c>
    </row>
    <row r="88" spans="1:12" ht="15" customHeight="1">
      <c r="A88" s="78">
        <v>84</v>
      </c>
      <c r="B88" s="79" t="s">
        <v>1432</v>
      </c>
      <c r="C88" s="79" t="str">
        <f>VLOOKUP(B88,品名!$A$2:$C$151,2,FALSE)</f>
        <v>万家乐</v>
      </c>
      <c r="D88" s="80" t="str">
        <f>VLOOKUP(B88,品名!$A$2:$C$151,3,FALSE)</f>
        <v>JSQ24-12201 12升 燃气热水器</v>
      </c>
      <c r="E88" s="79" t="s">
        <v>12693</v>
      </c>
      <c r="F88" s="81">
        <v>42878</v>
      </c>
      <c r="G88" s="79" t="s">
        <v>1410</v>
      </c>
      <c r="H88" s="79" t="s">
        <v>1359</v>
      </c>
      <c r="I88" s="82">
        <v>15</v>
      </c>
      <c r="J88" s="83">
        <v>1299</v>
      </c>
      <c r="K88" s="83">
        <v>19485</v>
      </c>
      <c r="L88" s="83">
        <v>17536.5</v>
      </c>
    </row>
    <row r="89" spans="1:12" ht="15" customHeight="1">
      <c r="A89" s="84">
        <v>85</v>
      </c>
      <c r="B89" s="85" t="s">
        <v>1433</v>
      </c>
      <c r="C89" s="85" t="str">
        <f>VLOOKUP(B89,品名!$A$2:$C$151,2,FALSE)</f>
        <v>美菱</v>
      </c>
      <c r="D89" s="86" t="str">
        <f>VLOOKUP(B89,品名!$A$2:$C$151,3,FALSE)</f>
        <v>MeLing BCD-206L3CT冰箱</v>
      </c>
      <c r="E89" s="85" t="s">
        <v>12692</v>
      </c>
      <c r="F89" s="87">
        <v>42851</v>
      </c>
      <c r="G89" s="85" t="s">
        <v>1410</v>
      </c>
      <c r="H89" s="85" t="s">
        <v>1359</v>
      </c>
      <c r="I89" s="88">
        <v>30</v>
      </c>
      <c r="J89" s="89">
        <v>1490</v>
      </c>
      <c r="K89" s="89">
        <v>44700</v>
      </c>
      <c r="L89" s="89">
        <v>35760</v>
      </c>
    </row>
    <row r="90" spans="1:12" ht="15" customHeight="1">
      <c r="A90" s="78">
        <v>86</v>
      </c>
      <c r="B90" s="79" t="s">
        <v>1394</v>
      </c>
      <c r="C90" s="79" t="str">
        <f>VLOOKUP(B90,品名!$A$2:$C$151,2,FALSE)</f>
        <v>海尔</v>
      </c>
      <c r="D90" s="80" t="str">
        <f>VLOOKUP(B90,品名!$A$2:$C$151,3,FALSE)</f>
        <v>Haier XQB50-M918洗衣机</v>
      </c>
      <c r="E90" s="79" t="s">
        <v>12694</v>
      </c>
      <c r="F90" s="81">
        <v>42765</v>
      </c>
      <c r="G90" s="79" t="s">
        <v>1410</v>
      </c>
      <c r="H90" s="79" t="s">
        <v>1357</v>
      </c>
      <c r="I90" s="82">
        <v>30</v>
      </c>
      <c r="J90" s="83">
        <v>978</v>
      </c>
      <c r="K90" s="83">
        <v>29340</v>
      </c>
      <c r="L90" s="83">
        <v>24058.800000000003</v>
      </c>
    </row>
    <row r="91" spans="1:12" ht="15" customHeight="1">
      <c r="A91" s="84">
        <v>87</v>
      </c>
      <c r="B91" s="85" t="s">
        <v>1434</v>
      </c>
      <c r="C91" s="85" t="str">
        <f>VLOOKUP(B91,品名!$A$2:$C$151,2,FALSE)</f>
        <v>格兰仕</v>
      </c>
      <c r="D91" s="86" t="str">
        <f>VLOOKUP(B91,品名!$A$2:$C$151,3,FALSE)</f>
        <v>Galanz ZSDF-G40K031 40L 电热水器</v>
      </c>
      <c r="E91" s="85" t="s">
        <v>12693</v>
      </c>
      <c r="F91" s="87">
        <v>42768</v>
      </c>
      <c r="G91" s="85" t="s">
        <v>1410</v>
      </c>
      <c r="H91" s="85" t="s">
        <v>1359</v>
      </c>
      <c r="I91" s="88">
        <v>36</v>
      </c>
      <c r="J91" s="89">
        <v>498</v>
      </c>
      <c r="K91" s="89">
        <v>17928</v>
      </c>
      <c r="L91" s="89">
        <v>15955.920000000002</v>
      </c>
    </row>
    <row r="92" spans="1:12" ht="15" customHeight="1">
      <c r="A92" s="78">
        <v>88</v>
      </c>
      <c r="B92" s="79" t="s">
        <v>1435</v>
      </c>
      <c r="C92" s="79" t="str">
        <f>VLOOKUP(B92,品名!$A$2:$C$151,2,FALSE)</f>
        <v>小鸭</v>
      </c>
      <c r="D92" s="80" t="str">
        <f>VLOOKUP(B92,品名!$A$2:$C$151,3,FALSE)</f>
        <v>XPB36-1803 3.6公斤 单缸半自动洗衣机</v>
      </c>
      <c r="E92" s="79" t="s">
        <v>12694</v>
      </c>
      <c r="F92" s="81">
        <v>42773</v>
      </c>
      <c r="G92" s="79" t="s">
        <v>1410</v>
      </c>
      <c r="H92" s="79" t="s">
        <v>1357</v>
      </c>
      <c r="I92" s="82">
        <v>25</v>
      </c>
      <c r="J92" s="83">
        <v>279</v>
      </c>
      <c r="K92" s="83">
        <v>6975</v>
      </c>
      <c r="L92" s="83">
        <v>5859</v>
      </c>
    </row>
    <row r="93" spans="1:12" ht="15" customHeight="1">
      <c r="A93" s="84">
        <v>89</v>
      </c>
      <c r="B93" s="85" t="s">
        <v>1431</v>
      </c>
      <c r="C93" s="85" t="str">
        <f>VLOOKUP(B93,品名!$A$2:$C$151,2,FALSE)</f>
        <v>林内</v>
      </c>
      <c r="D93" s="86" t="str">
        <f>VLOOKUP(B93,品名!$A$2:$C$151,3,FALSE)</f>
        <v>Rinnai RUS-11E22CWNF 11L燃气热水器</v>
      </c>
      <c r="E93" s="85" t="s">
        <v>12693</v>
      </c>
      <c r="F93" s="87">
        <v>42776</v>
      </c>
      <c r="G93" s="85" t="s">
        <v>1410</v>
      </c>
      <c r="H93" s="85" t="s">
        <v>1359</v>
      </c>
      <c r="I93" s="88">
        <v>30</v>
      </c>
      <c r="J93" s="89">
        <v>3380</v>
      </c>
      <c r="K93" s="89">
        <v>101400</v>
      </c>
      <c r="L93" s="89">
        <v>90246</v>
      </c>
    </row>
    <row r="94" spans="1:12" ht="15" customHeight="1">
      <c r="A94" s="78">
        <v>90</v>
      </c>
      <c r="B94" s="79" t="s">
        <v>1420</v>
      </c>
      <c r="C94" s="79" t="str">
        <f>VLOOKUP(B94,品名!$A$2:$C$151,2,FALSE)</f>
        <v>能率</v>
      </c>
      <c r="D94" s="80" t="str">
        <f>VLOOKUP(B94,品名!$A$2:$C$151,3,FALSE)</f>
        <v>NORITZ GQ-1350FE 13升 燃气热水器</v>
      </c>
      <c r="E94" s="79" t="s">
        <v>12693</v>
      </c>
      <c r="F94" s="81">
        <v>42783</v>
      </c>
      <c r="G94" s="79" t="s">
        <v>1410</v>
      </c>
      <c r="H94" s="79" t="s">
        <v>1357</v>
      </c>
      <c r="I94" s="82">
        <v>26</v>
      </c>
      <c r="J94" s="83">
        <v>2598</v>
      </c>
      <c r="K94" s="83">
        <v>67548</v>
      </c>
      <c r="L94" s="83">
        <v>56740.320000000007</v>
      </c>
    </row>
    <row r="95" spans="1:12" ht="15" customHeight="1">
      <c r="A95" s="84">
        <v>91</v>
      </c>
      <c r="B95" s="85" t="s">
        <v>1436</v>
      </c>
      <c r="C95" s="85" t="str">
        <f>VLOOKUP(B95,品名!$A$2:$C$151,2,FALSE)</f>
        <v>奔腾</v>
      </c>
      <c r="D95" s="86" t="str">
        <f>VLOOKUP(B95,品名!$A$2:$C$151,3,FALSE)</f>
        <v>POVOS 家用双层干衣机烘干机</v>
      </c>
      <c r="E95" s="85" t="s">
        <v>12694</v>
      </c>
      <c r="F95" s="87">
        <v>42794</v>
      </c>
      <c r="G95" s="85" t="s">
        <v>1410</v>
      </c>
      <c r="H95" s="85" t="s">
        <v>1357</v>
      </c>
      <c r="I95" s="88">
        <v>45</v>
      </c>
      <c r="J95" s="89">
        <v>219</v>
      </c>
      <c r="K95" s="89">
        <v>9855</v>
      </c>
      <c r="L95" s="89">
        <v>8081.1</v>
      </c>
    </row>
    <row r="96" spans="1:12" ht="15" customHeight="1">
      <c r="A96" s="78">
        <v>92</v>
      </c>
      <c r="B96" s="79" t="s">
        <v>1372</v>
      </c>
      <c r="C96" s="79" t="str">
        <f>VLOOKUP(B96,品名!$A$2:$C$151,2,FALSE)</f>
        <v>华光</v>
      </c>
      <c r="D96" s="80" t="str">
        <f>VLOOKUP(B96,品名!$A$2:$C$151,3,FALSE)</f>
        <v>HG GY01 双层干衣机</v>
      </c>
      <c r="E96" s="79" t="s">
        <v>12694</v>
      </c>
      <c r="F96" s="81">
        <v>42798</v>
      </c>
      <c r="G96" s="79" t="s">
        <v>1410</v>
      </c>
      <c r="H96" s="79" t="s">
        <v>1357</v>
      </c>
      <c r="I96" s="82">
        <v>11</v>
      </c>
      <c r="J96" s="83">
        <v>99</v>
      </c>
      <c r="K96" s="83">
        <v>1089</v>
      </c>
      <c r="L96" s="83">
        <v>936.54</v>
      </c>
    </row>
    <row r="97" spans="1:12" ht="15" customHeight="1">
      <c r="A97" s="84">
        <v>93</v>
      </c>
      <c r="B97" s="85" t="s">
        <v>1373</v>
      </c>
      <c r="C97" s="85" t="str">
        <f>VLOOKUP(B97,品名!$A$2:$C$151,2,FALSE)</f>
        <v>小鸭</v>
      </c>
      <c r="D97" s="86" t="str">
        <f>VLOOKUP(B97,品名!$A$2:$C$151,3,FALSE)</f>
        <v>XPB28-1808S双缸洗衣机</v>
      </c>
      <c r="E97" s="85" t="s">
        <v>12694</v>
      </c>
      <c r="F97" s="87">
        <v>42805</v>
      </c>
      <c r="G97" s="85" t="s">
        <v>1410</v>
      </c>
      <c r="H97" s="85" t="s">
        <v>1357</v>
      </c>
      <c r="I97" s="88">
        <v>42</v>
      </c>
      <c r="J97" s="89">
        <v>338</v>
      </c>
      <c r="K97" s="89">
        <v>14196</v>
      </c>
      <c r="L97" s="89">
        <v>12066.6</v>
      </c>
    </row>
    <row r="98" spans="1:12" ht="15" customHeight="1">
      <c r="A98" s="78">
        <v>94</v>
      </c>
      <c r="B98" s="79" t="s">
        <v>1409</v>
      </c>
      <c r="C98" s="79" t="str">
        <f>VLOOKUP(B98,品名!$A$2:$C$151,2,FALSE)</f>
        <v>Apple</v>
      </c>
      <c r="D98" s="80" t="str">
        <f>VLOOKUP(B98,品名!$A$2:$C$151,3,FALSE)</f>
        <v>MacBook Pro MJLQ2CH/A 15.4英寸笔记本电脑</v>
      </c>
      <c r="E98" s="79" t="s">
        <v>12689</v>
      </c>
      <c r="F98" s="81">
        <v>42812</v>
      </c>
      <c r="G98" s="79" t="s">
        <v>1410</v>
      </c>
      <c r="H98" s="79" t="s">
        <v>1357</v>
      </c>
      <c r="I98" s="82">
        <v>4</v>
      </c>
      <c r="J98" s="83">
        <v>13388</v>
      </c>
      <c r="K98" s="83">
        <v>53552</v>
      </c>
      <c r="L98" s="83">
        <v>45519.199999999997</v>
      </c>
    </row>
    <row r="99" spans="1:12" ht="15" customHeight="1">
      <c r="A99" s="84">
        <v>95</v>
      </c>
      <c r="B99" s="85" t="s">
        <v>1358</v>
      </c>
      <c r="C99" s="85" t="str">
        <f>VLOOKUP(B99,品名!$A$2:$C$151,2,FALSE)</f>
        <v>戴尔</v>
      </c>
      <c r="D99" s="86" t="str">
        <f>VLOOKUP(B99,品名!$A$2:$C$151,3,FALSE)</f>
        <v>Dell Vostro 5480R-3528SS 14英寸笔记本电脑 银色</v>
      </c>
      <c r="E99" s="85" t="s">
        <v>12689</v>
      </c>
      <c r="F99" s="87">
        <v>42819</v>
      </c>
      <c r="G99" s="85" t="s">
        <v>1410</v>
      </c>
      <c r="H99" s="85" t="s">
        <v>1357</v>
      </c>
      <c r="I99" s="88">
        <v>2</v>
      </c>
      <c r="J99" s="89">
        <v>4199</v>
      </c>
      <c r="K99" s="89">
        <v>8398</v>
      </c>
      <c r="L99" s="89">
        <v>7054.32</v>
      </c>
    </row>
    <row r="100" spans="1:12" ht="15" customHeight="1">
      <c r="A100" s="78">
        <v>96</v>
      </c>
      <c r="B100" s="79" t="s">
        <v>1437</v>
      </c>
      <c r="C100" s="79" t="str">
        <f>VLOOKUP(B100,品名!$A$2:$C$151,2,FALSE)</f>
        <v>联想</v>
      </c>
      <c r="D100" s="80" t="str">
        <f>VLOOKUP(B100,品名!$A$2:$C$151,3,FALSE)</f>
        <v>ThinkPad X250-20CLA26-1CD 12.5英寸笔记本电脑</v>
      </c>
      <c r="E100" s="79" t="s">
        <v>12689</v>
      </c>
      <c r="F100" s="81">
        <v>42828</v>
      </c>
      <c r="G100" s="79" t="s">
        <v>1410</v>
      </c>
      <c r="H100" s="79" t="s">
        <v>1357</v>
      </c>
      <c r="I100" s="82">
        <v>25</v>
      </c>
      <c r="J100" s="83">
        <v>4999</v>
      </c>
      <c r="K100" s="83">
        <v>124975</v>
      </c>
      <c r="L100" s="83">
        <v>107478.50000000001</v>
      </c>
    </row>
    <row r="101" spans="1:12" ht="15" customHeight="1">
      <c r="A101" s="84">
        <v>97</v>
      </c>
      <c r="B101" s="85" t="s">
        <v>1412</v>
      </c>
      <c r="C101" s="85" t="str">
        <f>VLOOKUP(B101,品名!$A$2:$C$151,2,FALSE)</f>
        <v>戴尔</v>
      </c>
      <c r="D101" s="86" t="str">
        <f>VLOOKUP(B101,品名!$A$2:$C$151,3,FALSE)</f>
        <v>Dell XPS 8900-R17N8 台式主机</v>
      </c>
      <c r="E101" s="85" t="s">
        <v>12689</v>
      </c>
      <c r="F101" s="87">
        <v>42836</v>
      </c>
      <c r="G101" s="85" t="s">
        <v>1410</v>
      </c>
      <c r="H101" s="85" t="s">
        <v>1357</v>
      </c>
      <c r="I101" s="88">
        <v>15</v>
      </c>
      <c r="J101" s="89">
        <v>7699</v>
      </c>
      <c r="K101" s="89">
        <v>115485</v>
      </c>
      <c r="L101" s="89">
        <v>95852.55</v>
      </c>
    </row>
    <row r="102" spans="1:12" ht="15" customHeight="1">
      <c r="A102" s="78">
        <v>98</v>
      </c>
      <c r="B102" s="79" t="s">
        <v>1438</v>
      </c>
      <c r="C102" s="79" t="str">
        <f>VLOOKUP(B102,品名!$A$2:$C$151,2,FALSE)</f>
        <v>联想</v>
      </c>
      <c r="D102" s="80" t="str">
        <f>VLOOKUP(B102,品名!$A$2:$C$151,3,FALSE)</f>
        <v>lenovo C5030 23英寸一体机 白色</v>
      </c>
      <c r="E102" s="79" t="s">
        <v>12689</v>
      </c>
      <c r="F102" s="81">
        <v>42843</v>
      </c>
      <c r="G102" s="79" t="s">
        <v>1410</v>
      </c>
      <c r="H102" s="79" t="s">
        <v>1359</v>
      </c>
      <c r="I102" s="82">
        <v>36</v>
      </c>
      <c r="J102" s="83">
        <v>4285</v>
      </c>
      <c r="K102" s="83">
        <v>154260</v>
      </c>
      <c r="L102" s="83">
        <v>128035.8</v>
      </c>
    </row>
    <row r="103" spans="1:12" ht="15" customHeight="1">
      <c r="A103" s="84">
        <v>99</v>
      </c>
      <c r="B103" s="85" t="s">
        <v>1378</v>
      </c>
      <c r="C103" s="85" t="str">
        <f>VLOOKUP(B103,品名!$A$2:$C$151,2,FALSE)</f>
        <v>华硕</v>
      </c>
      <c r="D103" s="86" t="str">
        <f>VLOOKUP(B103,品名!$A$2:$C$151,3,FALSE)</f>
        <v>ASUS Nexus 7 from Google Tablet</v>
      </c>
      <c r="E103" s="85" t="s">
        <v>12689</v>
      </c>
      <c r="F103" s="87">
        <v>42850</v>
      </c>
      <c r="G103" s="85" t="s">
        <v>1410</v>
      </c>
      <c r="H103" s="85" t="s">
        <v>1357</v>
      </c>
      <c r="I103" s="88">
        <v>46</v>
      </c>
      <c r="J103" s="89">
        <v>839.71</v>
      </c>
      <c r="K103" s="89">
        <v>38626.660000000003</v>
      </c>
      <c r="L103" s="89">
        <v>30901.42</v>
      </c>
    </row>
    <row r="104" spans="1:12" ht="15" customHeight="1">
      <c r="A104" s="78">
        <v>100</v>
      </c>
      <c r="B104" s="79" t="s">
        <v>1439</v>
      </c>
      <c r="C104" s="79" t="str">
        <f>VLOOKUP(B104,品名!$A$2:$C$151,2,FALSE)</f>
        <v>海信</v>
      </c>
      <c r="D104" s="80" t="str">
        <f>VLOOKUP(B104,品名!$A$2:$C$151,3,FALSE)</f>
        <v>Hisense LED32K200 32英寸LED高清电视</v>
      </c>
      <c r="E104" s="79" t="s">
        <v>12690</v>
      </c>
      <c r="F104" s="81">
        <v>42859</v>
      </c>
      <c r="G104" s="79" t="s">
        <v>1410</v>
      </c>
      <c r="H104" s="79" t="s">
        <v>1359</v>
      </c>
      <c r="I104" s="82">
        <v>12</v>
      </c>
      <c r="J104" s="83">
        <v>1699</v>
      </c>
      <c r="K104" s="83">
        <v>20388</v>
      </c>
      <c r="L104" s="83">
        <v>16718.16</v>
      </c>
    </row>
    <row r="105" spans="1:12" ht="15" customHeight="1">
      <c r="A105" s="84">
        <v>101</v>
      </c>
      <c r="B105" s="85" t="s">
        <v>1440</v>
      </c>
      <c r="C105" s="85" t="str">
        <f>VLOOKUP(B105,品名!$A$2:$C$151,2,FALSE)</f>
        <v>海信</v>
      </c>
      <c r="D105" s="86" t="str">
        <f>VLOOKUP(B105,品名!$A$2:$C$151,3,FALSE)</f>
        <v>Hisense LED40K170JD平板电视</v>
      </c>
      <c r="E105" s="85" t="s">
        <v>12690</v>
      </c>
      <c r="F105" s="87">
        <v>42857</v>
      </c>
      <c r="G105" s="85" t="s">
        <v>1410</v>
      </c>
      <c r="H105" s="85" t="s">
        <v>1359</v>
      </c>
      <c r="I105" s="88">
        <v>21</v>
      </c>
      <c r="J105" s="89">
        <v>2569</v>
      </c>
      <c r="K105" s="89">
        <v>53949</v>
      </c>
      <c r="L105" s="89">
        <v>44238.18</v>
      </c>
    </row>
    <row r="106" spans="1:12" ht="15" customHeight="1">
      <c r="A106" s="78">
        <v>102</v>
      </c>
      <c r="B106" s="79" t="s">
        <v>1441</v>
      </c>
      <c r="C106" s="79" t="str">
        <f>VLOOKUP(B106,品名!$A$2:$C$151,2,FALSE)</f>
        <v>康佳</v>
      </c>
      <c r="D106" s="80" t="str">
        <f>VLOOKUP(B106,品名!$A$2:$C$151,3,FALSE)</f>
        <v>KONKA LED37F3300E平板电视</v>
      </c>
      <c r="E106" s="79" t="s">
        <v>12690</v>
      </c>
      <c r="F106" s="81">
        <v>42858</v>
      </c>
      <c r="G106" s="79" t="s">
        <v>1410</v>
      </c>
      <c r="H106" s="79" t="s">
        <v>1359</v>
      </c>
      <c r="I106" s="82">
        <v>20</v>
      </c>
      <c r="J106" s="83">
        <v>2098</v>
      </c>
      <c r="K106" s="83">
        <v>41960</v>
      </c>
      <c r="L106" s="83">
        <v>35666</v>
      </c>
    </row>
    <row r="107" spans="1:12" ht="15" customHeight="1">
      <c r="A107" s="84">
        <v>103</v>
      </c>
      <c r="B107" s="85" t="s">
        <v>1365</v>
      </c>
      <c r="C107" s="85" t="str">
        <f>VLOOKUP(B107,品名!$A$2:$C$151,2,FALSE)</f>
        <v>TCL</v>
      </c>
      <c r="D107" s="86" t="str">
        <f>VLOOKUP(B107,品名!$A$2:$C$151,3,FALSE)</f>
        <v>KFRd-35GW/DE22空调</v>
      </c>
      <c r="E107" s="85" t="s">
        <v>12691</v>
      </c>
      <c r="F107" s="87">
        <v>42889</v>
      </c>
      <c r="G107" s="85" t="s">
        <v>1410</v>
      </c>
      <c r="H107" s="85" t="s">
        <v>1359</v>
      </c>
      <c r="I107" s="88">
        <v>9</v>
      </c>
      <c r="J107" s="89">
        <v>2179</v>
      </c>
      <c r="K107" s="89">
        <v>19611</v>
      </c>
      <c r="L107" s="89">
        <v>16669.350000000002</v>
      </c>
    </row>
    <row r="108" spans="1:12" ht="15" customHeight="1">
      <c r="A108" s="78">
        <v>104</v>
      </c>
      <c r="B108" s="79" t="s">
        <v>1442</v>
      </c>
      <c r="C108" s="79" t="str">
        <f>VLOOKUP(B108,品名!$A$2:$C$151,2,FALSE)</f>
        <v>格兰仕</v>
      </c>
      <c r="D108" s="80" t="str">
        <f>VLOOKUP(B108,品名!$A$2:$C$151,3,FALSE)</f>
        <v>Galanz KFR-32GW/dLP57-130(2)空调</v>
      </c>
      <c r="E108" s="79" t="s">
        <v>12691</v>
      </c>
      <c r="F108" s="81">
        <v>42893</v>
      </c>
      <c r="G108" s="79" t="s">
        <v>1410</v>
      </c>
      <c r="H108" s="79" t="s">
        <v>1357</v>
      </c>
      <c r="I108" s="82">
        <v>42</v>
      </c>
      <c r="J108" s="83">
        <v>1899</v>
      </c>
      <c r="K108" s="83">
        <v>79758</v>
      </c>
      <c r="L108" s="83">
        <v>68591.88</v>
      </c>
    </row>
    <row r="109" spans="1:12" ht="15" customHeight="1">
      <c r="A109" s="84">
        <v>105</v>
      </c>
      <c r="B109" s="85" t="s">
        <v>1443</v>
      </c>
      <c r="C109" s="85" t="str">
        <f>VLOOKUP(B109,品名!$A$2:$C$151,2,FALSE)</f>
        <v>海尔</v>
      </c>
      <c r="D109" s="86" t="str">
        <f>VLOOKUP(B109,品名!$A$2:$C$151,3,FALSE)</f>
        <v>Haier BCD-216SCM 冰箱</v>
      </c>
      <c r="E109" s="85" t="s">
        <v>12692</v>
      </c>
      <c r="F109" s="87">
        <v>42900</v>
      </c>
      <c r="G109" s="85" t="s">
        <v>1410</v>
      </c>
      <c r="H109" s="85" t="s">
        <v>1357</v>
      </c>
      <c r="I109" s="88">
        <v>40</v>
      </c>
      <c r="J109" s="89">
        <v>2399</v>
      </c>
      <c r="K109" s="89">
        <v>95960</v>
      </c>
      <c r="L109" s="89">
        <v>77727.600000000006</v>
      </c>
    </row>
    <row r="110" spans="1:12" ht="15" customHeight="1">
      <c r="A110" s="78">
        <v>106</v>
      </c>
      <c r="B110" s="79" t="s">
        <v>1444</v>
      </c>
      <c r="C110" s="79" t="str">
        <f>VLOOKUP(B110,品名!$A$2:$C$151,2,FALSE)</f>
        <v>康佳</v>
      </c>
      <c r="D110" s="80" t="str">
        <f>VLOOKUP(B110,品名!$A$2:$C$151,3,FALSE)</f>
        <v>KONKA BCD-108S-GY 冰箱</v>
      </c>
      <c r="E110" s="79" t="s">
        <v>12692</v>
      </c>
      <c r="F110" s="81">
        <v>42910</v>
      </c>
      <c r="G110" s="79" t="s">
        <v>1410</v>
      </c>
      <c r="H110" s="79" t="s">
        <v>1359</v>
      </c>
      <c r="I110" s="82">
        <v>41</v>
      </c>
      <c r="J110" s="83">
        <v>838</v>
      </c>
      <c r="K110" s="83">
        <v>34358</v>
      </c>
      <c r="L110" s="83">
        <v>29547.879999999997</v>
      </c>
    </row>
    <row r="111" spans="1:12" ht="15" customHeight="1">
      <c r="A111" s="84">
        <v>107</v>
      </c>
      <c r="B111" s="85" t="s">
        <v>1390</v>
      </c>
      <c r="C111" s="85" t="str">
        <f>VLOOKUP(B111,品名!$A$2:$C$151,2,FALSE)</f>
        <v>AO史密斯</v>
      </c>
      <c r="D111" s="86" t="str">
        <f>VLOOKUP(B111,品名!$A$2:$C$151,3,FALSE)</f>
        <v>A.O.Smith ET300J-60 电热水器</v>
      </c>
      <c r="E111" s="85" t="s">
        <v>12693</v>
      </c>
      <c r="F111" s="87">
        <v>42915</v>
      </c>
      <c r="G111" s="85" t="s">
        <v>1410</v>
      </c>
      <c r="H111" s="85" t="s">
        <v>1359</v>
      </c>
      <c r="I111" s="88">
        <v>25</v>
      </c>
      <c r="J111" s="89">
        <v>2268</v>
      </c>
      <c r="K111" s="89">
        <v>56700</v>
      </c>
      <c r="L111" s="89">
        <v>46494</v>
      </c>
    </row>
    <row r="112" spans="1:12" ht="15" customHeight="1">
      <c r="A112" s="78">
        <v>108</v>
      </c>
      <c r="B112" s="79" t="s">
        <v>1445</v>
      </c>
      <c r="C112" s="79" t="str">
        <f>VLOOKUP(B112,品名!$A$2:$C$151,2,FALSE)</f>
        <v>戴尔</v>
      </c>
      <c r="D112" s="80" t="str">
        <f>VLOOKUP(B112,品名!$A$2:$C$151,3,FALSE)</f>
        <v>Dell Ins15CR-4528B 15.6英寸笔记本电脑</v>
      </c>
      <c r="E112" s="79" t="s">
        <v>12689</v>
      </c>
      <c r="F112" s="81">
        <v>42744</v>
      </c>
      <c r="G112" s="79" t="s">
        <v>1446</v>
      </c>
      <c r="H112" s="79" t="s">
        <v>1359</v>
      </c>
      <c r="I112" s="82">
        <v>49</v>
      </c>
      <c r="J112" s="83">
        <v>3149</v>
      </c>
      <c r="K112" s="83">
        <v>154301</v>
      </c>
      <c r="L112" s="83">
        <v>138870.9</v>
      </c>
    </row>
    <row r="113" spans="1:12" ht="15" customHeight="1">
      <c r="A113" s="84">
        <v>109</v>
      </c>
      <c r="B113" s="85" t="s">
        <v>1447</v>
      </c>
      <c r="C113" s="85" t="str">
        <f>VLOOKUP(B113,品名!$A$2:$C$151,2,FALSE)</f>
        <v>Apple</v>
      </c>
      <c r="D113" s="86" t="str">
        <f>VLOOKUP(B113,品名!$A$2:$C$151,3,FALSE)</f>
        <v xml:space="preserve">ME086CH/A iMac 21.5英寸一体机 银色 </v>
      </c>
      <c r="E113" s="85" t="s">
        <v>12689</v>
      </c>
      <c r="F113" s="87">
        <v>42899</v>
      </c>
      <c r="G113" s="85" t="s">
        <v>1446</v>
      </c>
      <c r="H113" s="85" t="s">
        <v>1357</v>
      </c>
      <c r="I113" s="88">
        <v>19</v>
      </c>
      <c r="J113" s="89">
        <v>9188</v>
      </c>
      <c r="K113" s="89">
        <v>174572</v>
      </c>
      <c r="L113" s="89">
        <v>146640.48000000001</v>
      </c>
    </row>
    <row r="114" spans="1:12" ht="15" customHeight="1">
      <c r="A114" s="78">
        <v>110</v>
      </c>
      <c r="B114" s="79" t="s">
        <v>1438</v>
      </c>
      <c r="C114" s="79" t="str">
        <f>VLOOKUP(B114,品名!$A$2:$C$151,2,FALSE)</f>
        <v>联想</v>
      </c>
      <c r="D114" s="80" t="str">
        <f>VLOOKUP(B114,品名!$A$2:$C$151,3,FALSE)</f>
        <v>lenovo C5030 23英寸一体机 白色</v>
      </c>
      <c r="E114" s="79" t="s">
        <v>12689</v>
      </c>
      <c r="F114" s="81">
        <v>42757</v>
      </c>
      <c r="G114" s="79" t="s">
        <v>1446</v>
      </c>
      <c r="H114" s="79" t="s">
        <v>1359</v>
      </c>
      <c r="I114" s="82">
        <v>33</v>
      </c>
      <c r="J114" s="83">
        <v>4285</v>
      </c>
      <c r="K114" s="83">
        <v>141405</v>
      </c>
      <c r="L114" s="83">
        <v>117366.15000000001</v>
      </c>
    </row>
    <row r="115" spans="1:12" ht="15" customHeight="1">
      <c r="A115" s="84">
        <v>111</v>
      </c>
      <c r="B115" s="85" t="s">
        <v>1448</v>
      </c>
      <c r="C115" s="85" t="str">
        <f>VLOOKUP(B115,品名!$A$2:$C$151,2,FALSE)</f>
        <v>微软</v>
      </c>
      <c r="D115" s="86" t="str">
        <f>VLOOKUP(B115,品名!$A$2:$C$151,3,FALSE)</f>
        <v>Microsoft Surface Pro 4 12.3英寸平板电脑</v>
      </c>
      <c r="E115" s="85" t="s">
        <v>12689</v>
      </c>
      <c r="F115" s="87">
        <v>42764</v>
      </c>
      <c r="G115" s="85" t="s">
        <v>1446</v>
      </c>
      <c r="H115" s="85" t="s">
        <v>1359</v>
      </c>
      <c r="I115" s="88">
        <v>38</v>
      </c>
      <c r="J115" s="89">
        <v>7388</v>
      </c>
      <c r="K115" s="89">
        <v>280744</v>
      </c>
      <c r="L115" s="89">
        <v>252669.6</v>
      </c>
    </row>
    <row r="116" spans="1:12" ht="15" customHeight="1">
      <c r="A116" s="78">
        <v>112</v>
      </c>
      <c r="B116" s="79" t="s">
        <v>1380</v>
      </c>
      <c r="C116" s="79" t="str">
        <f>VLOOKUP(B116,品名!$A$2:$C$151,2,FALSE)</f>
        <v>康佳</v>
      </c>
      <c r="D116" s="80" t="str">
        <f>VLOOKUP(B116,品名!$A$2:$C$151,3,FALSE)</f>
        <v>KONKA LED32E320N 液晶电视</v>
      </c>
      <c r="E116" s="79" t="s">
        <v>12690</v>
      </c>
      <c r="F116" s="81">
        <v>42771</v>
      </c>
      <c r="G116" s="79" t="s">
        <v>1446</v>
      </c>
      <c r="H116" s="79" t="s">
        <v>1359</v>
      </c>
      <c r="I116" s="82">
        <v>15</v>
      </c>
      <c r="J116" s="83">
        <v>1798</v>
      </c>
      <c r="K116" s="83">
        <v>26970</v>
      </c>
      <c r="L116" s="83">
        <v>22654.799999999999</v>
      </c>
    </row>
    <row r="117" spans="1:12" ht="15" customHeight="1">
      <c r="A117" s="84">
        <v>113</v>
      </c>
      <c r="B117" s="85" t="s">
        <v>1449</v>
      </c>
      <c r="C117" s="85" t="str">
        <f>VLOOKUP(B117,品名!$A$2:$C$151,2,FALSE)</f>
        <v>索尼</v>
      </c>
      <c r="D117" s="86" t="str">
        <f>VLOOKUP(B117,品名!$A$2:$C$151,3,FALSE)</f>
        <v>SONY KLV-40R476A平板电视</v>
      </c>
      <c r="E117" s="85" t="s">
        <v>12690</v>
      </c>
      <c r="F117" s="87">
        <v>42779</v>
      </c>
      <c r="G117" s="85" t="s">
        <v>1446</v>
      </c>
      <c r="H117" s="85" t="s">
        <v>1359</v>
      </c>
      <c r="I117" s="88">
        <v>30</v>
      </c>
      <c r="J117" s="89">
        <v>3899</v>
      </c>
      <c r="K117" s="89">
        <v>116970</v>
      </c>
      <c r="L117" s="89">
        <v>102933.59999999999</v>
      </c>
    </row>
    <row r="118" spans="1:12" ht="15" customHeight="1">
      <c r="A118" s="78">
        <v>114</v>
      </c>
      <c r="B118" s="79" t="s">
        <v>1450</v>
      </c>
      <c r="C118" s="79" t="str">
        <f>VLOOKUP(B118,品名!$A$2:$C$151,2,FALSE)</f>
        <v>TCL</v>
      </c>
      <c r="D118" s="80" t="str">
        <f>VLOOKUP(B118,品名!$A$2:$C$151,3,FALSE)</f>
        <v>KFRd-25GW/FC23</v>
      </c>
      <c r="E118" s="79" t="s">
        <v>12691</v>
      </c>
      <c r="F118" s="81">
        <v>42786</v>
      </c>
      <c r="G118" s="79" t="s">
        <v>1446</v>
      </c>
      <c r="H118" s="79" t="s">
        <v>1359</v>
      </c>
      <c r="I118" s="82">
        <v>8</v>
      </c>
      <c r="J118" s="83">
        <v>1769</v>
      </c>
      <c r="K118" s="83">
        <v>14152</v>
      </c>
      <c r="L118" s="83">
        <v>12170.72</v>
      </c>
    </row>
    <row r="119" spans="1:12" ht="15" customHeight="1">
      <c r="A119" s="84">
        <v>115</v>
      </c>
      <c r="B119" s="85" t="s">
        <v>1451</v>
      </c>
      <c r="C119" s="85" t="str">
        <f>VLOOKUP(B119,品名!$A$2:$C$151,2,FALSE)</f>
        <v>海信</v>
      </c>
      <c r="D119" s="86" t="str">
        <f>VLOOKUP(B119,品名!$A$2:$C$151,3,FALSE)</f>
        <v>Hisense KFR-35GW/ER01N2空调</v>
      </c>
      <c r="E119" s="85" t="s">
        <v>12691</v>
      </c>
      <c r="F119" s="87">
        <v>42795</v>
      </c>
      <c r="G119" s="85" t="s">
        <v>1446</v>
      </c>
      <c r="H119" s="85" t="s">
        <v>1359</v>
      </c>
      <c r="I119" s="88">
        <v>31</v>
      </c>
      <c r="J119" s="89">
        <v>2379</v>
      </c>
      <c r="K119" s="89">
        <v>73749</v>
      </c>
      <c r="L119" s="89">
        <v>62686.65</v>
      </c>
    </row>
    <row r="120" spans="1:12" ht="15" customHeight="1">
      <c r="A120" s="78">
        <v>116</v>
      </c>
      <c r="B120" s="79" t="s">
        <v>1452</v>
      </c>
      <c r="C120" s="79" t="str">
        <f>VLOOKUP(B120,品名!$A$2:$C$151,2,FALSE)</f>
        <v>海尔</v>
      </c>
      <c r="D120" s="80" t="str">
        <f>VLOOKUP(B120,品名!$A$2:$C$151,3,FALSE)</f>
        <v>Haier BCD-190TMPK 冰箱</v>
      </c>
      <c r="E120" s="79" t="s">
        <v>12692</v>
      </c>
      <c r="F120" s="81">
        <v>42802</v>
      </c>
      <c r="G120" s="79" t="s">
        <v>1446</v>
      </c>
      <c r="H120" s="79" t="s">
        <v>1359</v>
      </c>
      <c r="I120" s="82">
        <v>14</v>
      </c>
      <c r="J120" s="83">
        <v>1299</v>
      </c>
      <c r="K120" s="83">
        <v>18186</v>
      </c>
      <c r="L120" s="83">
        <v>14548.800000000001</v>
      </c>
    </row>
    <row r="121" spans="1:12" ht="15" customHeight="1">
      <c r="A121" s="84">
        <v>117</v>
      </c>
      <c r="B121" s="85" t="s">
        <v>1433</v>
      </c>
      <c r="C121" s="85" t="str">
        <f>VLOOKUP(B121,品名!$A$2:$C$151,2,FALSE)</f>
        <v>美菱</v>
      </c>
      <c r="D121" s="86" t="str">
        <f>VLOOKUP(B121,品名!$A$2:$C$151,3,FALSE)</f>
        <v>MeLing BCD-206L3CT冰箱</v>
      </c>
      <c r="E121" s="85" t="s">
        <v>12692</v>
      </c>
      <c r="F121" s="87">
        <v>42809</v>
      </c>
      <c r="G121" s="85" t="s">
        <v>1446</v>
      </c>
      <c r="H121" s="85" t="s">
        <v>1359</v>
      </c>
      <c r="I121" s="88">
        <v>9</v>
      </c>
      <c r="J121" s="89">
        <v>1490</v>
      </c>
      <c r="K121" s="89">
        <v>13410</v>
      </c>
      <c r="L121" s="89">
        <v>10728</v>
      </c>
    </row>
    <row r="122" spans="1:12" ht="15" customHeight="1">
      <c r="A122" s="78">
        <v>118</v>
      </c>
      <c r="B122" s="79" t="s">
        <v>1453</v>
      </c>
      <c r="C122" s="79" t="str">
        <f>VLOOKUP(B122,品名!$A$2:$C$151,2,FALSE)</f>
        <v>海尔</v>
      </c>
      <c r="D122" s="80" t="str">
        <f>VLOOKUP(B122,品名!$A$2:$C$151,3,FALSE)</f>
        <v>Haier A1 10升天然气热水器</v>
      </c>
      <c r="E122" s="79" t="s">
        <v>12693</v>
      </c>
      <c r="F122" s="81">
        <v>42816</v>
      </c>
      <c r="G122" s="79" t="s">
        <v>1446</v>
      </c>
      <c r="H122" s="79" t="s">
        <v>1357</v>
      </c>
      <c r="I122" s="82">
        <v>20</v>
      </c>
      <c r="J122" s="83">
        <v>1298</v>
      </c>
      <c r="K122" s="83">
        <v>25960</v>
      </c>
      <c r="L122" s="83">
        <v>20768</v>
      </c>
    </row>
    <row r="123" spans="1:12" ht="15" customHeight="1">
      <c r="A123" s="84">
        <v>119</v>
      </c>
      <c r="B123" s="85" t="s">
        <v>1454</v>
      </c>
      <c r="C123" s="85" t="str">
        <f>VLOOKUP(B123,品名!$A$2:$C$151,2,FALSE)</f>
        <v>美的</v>
      </c>
      <c r="D123" s="86" t="str">
        <f>VLOOKUP(B123,品名!$A$2:$C$151,3,FALSE)</f>
        <v>Midea F05-15A(S)小厨宝</v>
      </c>
      <c r="E123" s="85" t="s">
        <v>12693</v>
      </c>
      <c r="F123" s="87">
        <v>42822</v>
      </c>
      <c r="G123" s="85" t="s">
        <v>1446</v>
      </c>
      <c r="H123" s="85" t="s">
        <v>1357</v>
      </c>
      <c r="I123" s="88">
        <v>26</v>
      </c>
      <c r="J123" s="89">
        <v>399</v>
      </c>
      <c r="K123" s="89">
        <v>10374</v>
      </c>
      <c r="L123" s="89">
        <v>8610.42</v>
      </c>
    </row>
    <row r="124" spans="1:12" ht="15" customHeight="1">
      <c r="A124" s="78">
        <v>120</v>
      </c>
      <c r="B124" s="79" t="s">
        <v>1455</v>
      </c>
      <c r="C124" s="79" t="str">
        <f>VLOOKUP(B124,品名!$A$2:$C$151,2,FALSE)</f>
        <v>LG</v>
      </c>
      <c r="D124" s="80" t="str">
        <f>VLOOKUP(B124,品名!$A$2:$C$151,3,FALSE)</f>
        <v>WD-N12430D 6公斤滚筒洗衣机</v>
      </c>
      <c r="E124" s="79" t="s">
        <v>12694</v>
      </c>
      <c r="F124" s="81">
        <v>42830</v>
      </c>
      <c r="G124" s="79" t="s">
        <v>1446</v>
      </c>
      <c r="H124" s="79" t="s">
        <v>1357</v>
      </c>
      <c r="I124" s="82">
        <v>39</v>
      </c>
      <c r="J124" s="83">
        <v>2599</v>
      </c>
      <c r="K124" s="83">
        <v>101361</v>
      </c>
      <c r="L124" s="83">
        <v>88184.07</v>
      </c>
    </row>
    <row r="125" spans="1:12" ht="15" customHeight="1">
      <c r="A125" s="84">
        <v>121</v>
      </c>
      <c r="B125" s="85" t="s">
        <v>1456</v>
      </c>
      <c r="C125" s="85" t="str">
        <f>VLOOKUP(B125,品名!$A$2:$C$151,2,FALSE)</f>
        <v>海尔</v>
      </c>
      <c r="D125" s="86" t="str">
        <f>VLOOKUP(B125,品名!$A$2:$C$151,3,FALSE)</f>
        <v>Haier XQB60-M918 洗衣机</v>
      </c>
      <c r="E125" s="85" t="s">
        <v>12694</v>
      </c>
      <c r="F125" s="87">
        <v>42838</v>
      </c>
      <c r="G125" s="85" t="s">
        <v>1446</v>
      </c>
      <c r="H125" s="85" t="s">
        <v>1357</v>
      </c>
      <c r="I125" s="88">
        <v>43</v>
      </c>
      <c r="J125" s="89">
        <v>1188</v>
      </c>
      <c r="K125" s="89">
        <v>51084</v>
      </c>
      <c r="L125" s="89">
        <v>41378.04</v>
      </c>
    </row>
    <row r="126" spans="1:12" ht="15" customHeight="1">
      <c r="A126" s="78">
        <v>122</v>
      </c>
      <c r="B126" s="79" t="s">
        <v>1391</v>
      </c>
      <c r="C126" s="79" t="str">
        <f>VLOOKUP(B126,品名!$A$2:$C$151,2,FALSE)</f>
        <v>西格玛</v>
      </c>
      <c r="D126" s="80" t="str">
        <f>VLOOKUP(B126,品名!$A$2:$C$151,3,FALSE)</f>
        <v>sigma 家用除菌全自动滚筒干衣机</v>
      </c>
      <c r="E126" s="79" t="s">
        <v>12694</v>
      </c>
      <c r="F126" s="81">
        <v>42850</v>
      </c>
      <c r="G126" s="79" t="s">
        <v>1446</v>
      </c>
      <c r="H126" s="79" t="s">
        <v>1357</v>
      </c>
      <c r="I126" s="82">
        <v>31</v>
      </c>
      <c r="J126" s="83">
        <v>1489</v>
      </c>
      <c r="K126" s="83">
        <v>46159</v>
      </c>
      <c r="L126" s="83">
        <v>40158.33</v>
      </c>
    </row>
    <row r="127" spans="1:12" ht="15" customHeight="1">
      <c r="A127" s="84">
        <v>123</v>
      </c>
      <c r="B127" s="85" t="s">
        <v>1409</v>
      </c>
      <c r="C127" s="85" t="str">
        <f>VLOOKUP(B127,品名!$A$2:$C$151,2,FALSE)</f>
        <v>Apple</v>
      </c>
      <c r="D127" s="86" t="str">
        <f>VLOOKUP(B127,品名!$A$2:$C$151,3,FALSE)</f>
        <v>MacBook Pro MJLQ2CH/A 15.4英寸笔记本电脑</v>
      </c>
      <c r="E127" s="85" t="s">
        <v>12689</v>
      </c>
      <c r="F127" s="87">
        <v>42856</v>
      </c>
      <c r="G127" s="85" t="s">
        <v>1446</v>
      </c>
      <c r="H127" s="85" t="s">
        <v>1357</v>
      </c>
      <c r="I127" s="88">
        <v>45</v>
      </c>
      <c r="J127" s="89">
        <v>13388</v>
      </c>
      <c r="K127" s="89">
        <v>602460</v>
      </c>
      <c r="L127" s="89">
        <v>512090.99999999994</v>
      </c>
    </row>
    <row r="128" spans="1:12" ht="15" customHeight="1">
      <c r="A128" s="78">
        <v>124</v>
      </c>
      <c r="B128" s="79" t="s">
        <v>1457</v>
      </c>
      <c r="C128" s="79" t="str">
        <f>VLOOKUP(B128,品名!$A$2:$C$151,2,FALSE)</f>
        <v>戴尔</v>
      </c>
      <c r="D128" s="80" t="str">
        <f>VLOOKUP(B128,品名!$A$2:$C$151,3,FALSE)</f>
        <v>Dell XPS13-9350-R1708S 13.3英寸超极本</v>
      </c>
      <c r="E128" s="79" t="s">
        <v>12689</v>
      </c>
      <c r="F128" s="81">
        <v>42862</v>
      </c>
      <c r="G128" s="79" t="s">
        <v>1446</v>
      </c>
      <c r="H128" s="79" t="s">
        <v>1357</v>
      </c>
      <c r="I128" s="82">
        <v>8</v>
      </c>
      <c r="J128" s="83">
        <v>8899</v>
      </c>
      <c r="K128" s="83">
        <v>71192</v>
      </c>
      <c r="L128" s="83">
        <v>62648.959999999999</v>
      </c>
    </row>
    <row r="129" spans="1:12" ht="15" customHeight="1">
      <c r="A129" s="84">
        <v>125</v>
      </c>
      <c r="B129" s="85" t="s">
        <v>1360</v>
      </c>
      <c r="C129" s="85" t="str">
        <f>VLOOKUP(B129,品名!$A$2:$C$151,2,FALSE)</f>
        <v>Apple</v>
      </c>
      <c r="D129" s="86" t="str">
        <f>VLOOKUP(B129,品名!$A$2:$C$151,3,FALSE)</f>
        <v xml:space="preserve">iMac MK452CH/A 21.5英寸一体机 </v>
      </c>
      <c r="E129" s="85" t="s">
        <v>12689</v>
      </c>
      <c r="F129" s="87">
        <v>42869</v>
      </c>
      <c r="G129" s="85" t="s">
        <v>1446</v>
      </c>
      <c r="H129" s="85" t="s">
        <v>1357</v>
      </c>
      <c r="I129" s="88">
        <v>22</v>
      </c>
      <c r="J129" s="89">
        <v>10888</v>
      </c>
      <c r="K129" s="89">
        <v>239536</v>
      </c>
      <c r="L129" s="89">
        <v>208396.31999999998</v>
      </c>
    </row>
    <row r="130" spans="1:12" ht="15" customHeight="1">
      <c r="A130" s="78">
        <v>126</v>
      </c>
      <c r="B130" s="79" t="s">
        <v>1458</v>
      </c>
      <c r="C130" s="79" t="str">
        <f>VLOOKUP(B130,品名!$A$2:$C$151,2,FALSE)</f>
        <v>联想</v>
      </c>
      <c r="D130" s="80" t="str">
        <f>VLOOKUP(B130,品名!$A$2:$C$151,3,FALSE)</f>
        <v>lenovo C4030一体机 白色</v>
      </c>
      <c r="E130" s="79" t="s">
        <v>12689</v>
      </c>
      <c r="F130" s="81">
        <v>42878</v>
      </c>
      <c r="G130" s="79" t="s">
        <v>1446</v>
      </c>
      <c r="H130" s="79" t="s">
        <v>1357</v>
      </c>
      <c r="I130" s="82">
        <v>6</v>
      </c>
      <c r="J130" s="83">
        <v>3530</v>
      </c>
      <c r="K130" s="83">
        <v>21180</v>
      </c>
      <c r="L130" s="83">
        <v>16944</v>
      </c>
    </row>
    <row r="131" spans="1:12" ht="15" customHeight="1">
      <c r="A131" s="84">
        <v>127</v>
      </c>
      <c r="B131" s="85" t="s">
        <v>1459</v>
      </c>
      <c r="C131" s="85" t="str">
        <f>VLOOKUP(B131,品名!$A$2:$C$151,2,FALSE)</f>
        <v>Apple</v>
      </c>
      <c r="D131" s="86" t="str">
        <f>VLOOKUP(B131,品名!$A$2:$C$151,3,FALSE)</f>
        <v>iPad mini 4 MK9J2CH/A 7.9英寸平板电脑 金色</v>
      </c>
      <c r="E131" s="85" t="s">
        <v>12689</v>
      </c>
      <c r="F131" s="87">
        <v>42884</v>
      </c>
      <c r="G131" s="85" t="s">
        <v>1446</v>
      </c>
      <c r="H131" s="85" t="s">
        <v>1357</v>
      </c>
      <c r="I131" s="88">
        <v>17</v>
      </c>
      <c r="J131" s="89">
        <v>3558</v>
      </c>
      <c r="K131" s="89">
        <v>60486</v>
      </c>
      <c r="L131" s="89">
        <v>48993.66</v>
      </c>
    </row>
    <row r="132" spans="1:12" ht="15" customHeight="1">
      <c r="A132" s="78">
        <v>128</v>
      </c>
      <c r="B132" s="79" t="s">
        <v>1439</v>
      </c>
      <c r="C132" s="79" t="str">
        <f>VLOOKUP(B132,品名!$A$2:$C$151,2,FALSE)</f>
        <v>海信</v>
      </c>
      <c r="D132" s="80" t="str">
        <f>VLOOKUP(B132,品名!$A$2:$C$151,3,FALSE)</f>
        <v>Hisense LED32K200 32英寸LED高清电视</v>
      </c>
      <c r="E132" s="79" t="s">
        <v>12690</v>
      </c>
      <c r="F132" s="81">
        <v>42899</v>
      </c>
      <c r="G132" s="79" t="s">
        <v>1446</v>
      </c>
      <c r="H132" s="79" t="s">
        <v>1357</v>
      </c>
      <c r="I132" s="82">
        <v>14</v>
      </c>
      <c r="J132" s="83">
        <v>1699</v>
      </c>
      <c r="K132" s="83">
        <v>23786</v>
      </c>
      <c r="L132" s="83">
        <v>19504.52</v>
      </c>
    </row>
    <row r="133" spans="1:12" ht="15" customHeight="1">
      <c r="A133" s="84">
        <v>129</v>
      </c>
      <c r="B133" s="85" t="s">
        <v>1460</v>
      </c>
      <c r="C133" s="85" t="str">
        <f>VLOOKUP(B133,品名!$A$2:$C$151,2,FALSE)</f>
        <v>海信</v>
      </c>
      <c r="D133" s="86" t="str">
        <f>VLOOKUP(B133,品名!$A$2:$C$151,3,FALSE)</f>
        <v>HisenseLED39K200J 39英寸全高清LED液晶电视</v>
      </c>
      <c r="E133" s="85" t="s">
        <v>12690</v>
      </c>
      <c r="F133" s="87">
        <v>42905</v>
      </c>
      <c r="G133" s="85" t="s">
        <v>1446</v>
      </c>
      <c r="H133" s="85" t="s">
        <v>1359</v>
      </c>
      <c r="I133" s="88">
        <v>19</v>
      </c>
      <c r="J133" s="89">
        <v>2499</v>
      </c>
      <c r="K133" s="89">
        <v>47481</v>
      </c>
      <c r="L133" s="89">
        <v>40833.659999999996</v>
      </c>
    </row>
    <row r="134" spans="1:12" ht="15" customHeight="1">
      <c r="A134" s="78">
        <v>130</v>
      </c>
      <c r="B134" s="79" t="s">
        <v>1461</v>
      </c>
      <c r="C134" s="79" t="str">
        <f>VLOOKUP(B134,品名!$A$2:$C$151,2,FALSE)</f>
        <v>长虹</v>
      </c>
      <c r="D134" s="80" t="str">
        <f>VLOOKUP(B134,品名!$A$2:$C$151,3,FALSE)</f>
        <v>ChangHong LED32B1300平板电视</v>
      </c>
      <c r="E134" s="79" t="s">
        <v>12690</v>
      </c>
      <c r="F134" s="81">
        <v>42909</v>
      </c>
      <c r="G134" s="79" t="s">
        <v>1446</v>
      </c>
      <c r="H134" s="79" t="s">
        <v>1357</v>
      </c>
      <c r="I134" s="82">
        <v>15</v>
      </c>
      <c r="J134" s="83">
        <v>1649</v>
      </c>
      <c r="K134" s="83">
        <v>24735</v>
      </c>
      <c r="L134" s="83">
        <v>21519.45</v>
      </c>
    </row>
    <row r="135" spans="1:12" ht="15" customHeight="1">
      <c r="A135" s="84">
        <v>131</v>
      </c>
      <c r="B135" s="85" t="s">
        <v>1462</v>
      </c>
      <c r="C135" s="85" t="str">
        <f>VLOOKUP(B135,品名!$A$2:$C$151,2,FALSE)</f>
        <v>奥克斯</v>
      </c>
      <c r="D135" s="86" t="str">
        <f>VLOOKUP(B135,品名!$A$2:$C$151,3,FALSE)</f>
        <v>KFR-32GW/SQB+2空调</v>
      </c>
      <c r="E135" s="85" t="s">
        <v>12691</v>
      </c>
      <c r="F135" s="87">
        <v>42915</v>
      </c>
      <c r="G135" s="85" t="s">
        <v>1446</v>
      </c>
      <c r="H135" s="85" t="s">
        <v>1359</v>
      </c>
      <c r="I135" s="88">
        <v>6</v>
      </c>
      <c r="J135" s="89">
        <v>2279</v>
      </c>
      <c r="K135" s="89">
        <v>13674</v>
      </c>
      <c r="L135" s="89">
        <v>12033.119999999999</v>
      </c>
    </row>
    <row r="136" spans="1:12" ht="15" customHeight="1">
      <c r="A136" s="78">
        <v>132</v>
      </c>
      <c r="B136" s="79" t="s">
        <v>1463</v>
      </c>
      <c r="C136" s="79" t="str">
        <f>VLOOKUP(B136,品名!$A$2:$C$151,2,FALSE)</f>
        <v>月兔</v>
      </c>
      <c r="D136" s="80" t="str">
        <f>VLOOKUP(B136,品名!$A$2:$C$151,3,FALSE)</f>
        <v>KFR-25GW/d03-A2c-70Y5R空调</v>
      </c>
      <c r="E136" s="79" t="s">
        <v>12691</v>
      </c>
      <c r="F136" s="81">
        <v>42893</v>
      </c>
      <c r="G136" s="79" t="s">
        <v>1446</v>
      </c>
      <c r="H136" s="79" t="s">
        <v>1359</v>
      </c>
      <c r="I136" s="82">
        <v>7</v>
      </c>
      <c r="J136" s="83">
        <v>1499</v>
      </c>
      <c r="K136" s="83">
        <v>10493</v>
      </c>
      <c r="L136" s="83">
        <v>8499.33</v>
      </c>
    </row>
    <row r="137" spans="1:12" ht="15" customHeight="1">
      <c r="A137" s="84">
        <v>133</v>
      </c>
      <c r="B137" s="85" t="s">
        <v>1464</v>
      </c>
      <c r="C137" s="85" t="str">
        <f>VLOOKUP(B137,品名!$A$2:$C$151,2,FALSE)</f>
        <v>海尔</v>
      </c>
      <c r="D137" s="86" t="str">
        <f>VLOOKUP(B137,品名!$A$2:$C$151,3,FALSE)</f>
        <v>Haier EC6002-D 60升遥控电热水器</v>
      </c>
      <c r="E137" s="85" t="s">
        <v>12693</v>
      </c>
      <c r="F137" s="87">
        <v>42747</v>
      </c>
      <c r="G137" s="85" t="s">
        <v>1446</v>
      </c>
      <c r="H137" s="85" t="s">
        <v>1359</v>
      </c>
      <c r="I137" s="88">
        <v>11</v>
      </c>
      <c r="J137" s="89">
        <v>1298</v>
      </c>
      <c r="K137" s="89">
        <v>14278</v>
      </c>
      <c r="L137" s="89">
        <v>12564.64</v>
      </c>
    </row>
    <row r="138" spans="1:12" ht="15" customHeight="1">
      <c r="A138" s="78">
        <v>134</v>
      </c>
      <c r="B138" s="79" t="s">
        <v>1465</v>
      </c>
      <c r="C138" s="79" t="str">
        <f>VLOOKUP(B138,品名!$A$2:$C$151,2,FALSE)</f>
        <v>奥马</v>
      </c>
      <c r="D138" s="80" t="str">
        <f>VLOOKUP(B138,品名!$A$2:$C$151,3,FALSE)</f>
        <v>BCD-118A5双门冰箱</v>
      </c>
      <c r="E138" s="79" t="s">
        <v>12692</v>
      </c>
      <c r="F138" s="81">
        <v>42749</v>
      </c>
      <c r="G138" s="79" t="s">
        <v>1446</v>
      </c>
      <c r="H138" s="79" t="s">
        <v>1359</v>
      </c>
      <c r="I138" s="82">
        <v>22</v>
      </c>
      <c r="J138" s="83">
        <v>888</v>
      </c>
      <c r="K138" s="83">
        <v>19536</v>
      </c>
      <c r="L138" s="83">
        <v>16214.88</v>
      </c>
    </row>
    <row r="139" spans="1:12" ht="15" customHeight="1">
      <c r="A139" s="84">
        <v>135</v>
      </c>
      <c r="B139" s="85" t="s">
        <v>1392</v>
      </c>
      <c r="C139" s="85" t="str">
        <f>VLOOKUP(B139,品名!$A$2:$C$151,2,FALSE)</f>
        <v>美的</v>
      </c>
      <c r="D139" s="86" t="str">
        <f>VLOOKUP(B139,品名!$A$2:$C$151,3,FALSE)</f>
        <v>Midea JSQ22-12HWB 12升 燃气热水器</v>
      </c>
      <c r="E139" s="85" t="s">
        <v>12693</v>
      </c>
      <c r="F139" s="87">
        <v>42753</v>
      </c>
      <c r="G139" s="85" t="s">
        <v>1446</v>
      </c>
      <c r="H139" s="85" t="s">
        <v>1359</v>
      </c>
      <c r="I139" s="88">
        <v>31</v>
      </c>
      <c r="J139" s="89">
        <v>1499</v>
      </c>
      <c r="K139" s="89">
        <v>46469</v>
      </c>
      <c r="L139" s="89">
        <v>37639.89</v>
      </c>
    </row>
    <row r="140" spans="1:12" ht="15" customHeight="1">
      <c r="A140" s="78">
        <v>136</v>
      </c>
      <c r="B140" s="79" t="s">
        <v>1466</v>
      </c>
      <c r="C140" s="79" t="str">
        <f>VLOOKUP(B140,品名!$A$2:$C$151,2,FALSE)</f>
        <v>康佳</v>
      </c>
      <c r="D140" s="80" t="str">
        <f>VLOOKUP(B140,品名!$A$2:$C$151,3,FALSE)</f>
        <v>KONKA BCD-138UTS-GY冰箱</v>
      </c>
      <c r="E140" s="79" t="s">
        <v>12692</v>
      </c>
      <c r="F140" s="81">
        <v>42879</v>
      </c>
      <c r="G140" s="79" t="s">
        <v>1446</v>
      </c>
      <c r="H140" s="79" t="s">
        <v>1359</v>
      </c>
      <c r="I140" s="82">
        <v>39</v>
      </c>
      <c r="J140" s="83">
        <v>918</v>
      </c>
      <c r="K140" s="83">
        <v>35802</v>
      </c>
      <c r="L140" s="83">
        <v>31147.739999999998</v>
      </c>
    </row>
    <row r="141" spans="1:12" ht="15" customHeight="1">
      <c r="A141" s="84">
        <v>137</v>
      </c>
      <c r="B141" s="85" t="s">
        <v>1421</v>
      </c>
      <c r="C141" s="85" t="str">
        <f>VLOOKUP(B141,品名!$A$2:$C$151,2,FALSE)</f>
        <v>德尔玛</v>
      </c>
      <c r="D141" s="86" t="str">
        <f>VLOOKUP(B141,品名!$A$2:$C$151,3,FALSE)</f>
        <v>Deerma 双层干衣机</v>
      </c>
      <c r="E141" s="85" t="s">
        <v>12694</v>
      </c>
      <c r="F141" s="87">
        <v>42761</v>
      </c>
      <c r="G141" s="85" t="s">
        <v>1446</v>
      </c>
      <c r="H141" s="85" t="s">
        <v>1357</v>
      </c>
      <c r="I141" s="88">
        <v>13</v>
      </c>
      <c r="J141" s="89">
        <v>99</v>
      </c>
      <c r="K141" s="89">
        <v>1287</v>
      </c>
      <c r="L141" s="89">
        <v>1081.08</v>
      </c>
    </row>
    <row r="142" spans="1:12" ht="15" customHeight="1">
      <c r="A142" s="78">
        <v>138</v>
      </c>
      <c r="B142" s="79" t="s">
        <v>1418</v>
      </c>
      <c r="C142" s="79" t="str">
        <f>VLOOKUP(B142,品名!$A$2:$C$151,2,FALSE)</f>
        <v>西门子</v>
      </c>
      <c r="D142" s="80" t="str">
        <f>VLOOKUP(B142,品名!$A$2:$C$151,3,FALSE)</f>
        <v>SIEMENS KG23N1116W冰箱</v>
      </c>
      <c r="E142" s="79" t="s">
        <v>12692</v>
      </c>
      <c r="F142" s="81">
        <v>42766</v>
      </c>
      <c r="G142" s="79" t="s">
        <v>1446</v>
      </c>
      <c r="H142" s="79" t="s">
        <v>1359</v>
      </c>
      <c r="I142" s="82">
        <v>33</v>
      </c>
      <c r="J142" s="83">
        <v>2799</v>
      </c>
      <c r="K142" s="83">
        <v>92367</v>
      </c>
      <c r="L142" s="83">
        <v>77588.28</v>
      </c>
    </row>
    <row r="143" spans="1:12" ht="15" customHeight="1">
      <c r="A143" s="84">
        <v>139</v>
      </c>
      <c r="B143" s="85" t="s">
        <v>1395</v>
      </c>
      <c r="C143" s="85" t="str">
        <f>VLOOKUP(B143,品名!$A$2:$C$151,2,FALSE)</f>
        <v>天骏小天使</v>
      </c>
      <c r="D143" s="86" t="str">
        <f>VLOOKUP(B143,品名!$A$2:$C$151,3,FALSE)</f>
        <v>TIJUMP 家用干衣机</v>
      </c>
      <c r="E143" s="85" t="s">
        <v>12694</v>
      </c>
      <c r="F143" s="87">
        <v>42768</v>
      </c>
      <c r="G143" s="85" t="s">
        <v>1446</v>
      </c>
      <c r="H143" s="85" t="s">
        <v>1357</v>
      </c>
      <c r="I143" s="88">
        <v>14</v>
      </c>
      <c r="J143" s="89">
        <v>199</v>
      </c>
      <c r="K143" s="89">
        <v>2786</v>
      </c>
      <c r="L143" s="89">
        <v>2451.6800000000003</v>
      </c>
    </row>
    <row r="144" spans="1:12" ht="15" customHeight="1">
      <c r="A144" s="78">
        <v>140</v>
      </c>
      <c r="B144" s="79" t="s">
        <v>1464</v>
      </c>
      <c r="C144" s="79" t="str">
        <f>VLOOKUP(B144,品名!$A$2:$C$151,2,FALSE)</f>
        <v>海尔</v>
      </c>
      <c r="D144" s="80" t="str">
        <f>VLOOKUP(B144,品名!$A$2:$C$151,3,FALSE)</f>
        <v>Haier EC6002-D 60升遥控电热水器</v>
      </c>
      <c r="E144" s="79" t="s">
        <v>12693</v>
      </c>
      <c r="F144" s="81">
        <v>42773</v>
      </c>
      <c r="G144" s="79" t="s">
        <v>1446</v>
      </c>
      <c r="H144" s="79" t="s">
        <v>1359</v>
      </c>
      <c r="I144" s="82">
        <v>27</v>
      </c>
      <c r="J144" s="83">
        <v>1298</v>
      </c>
      <c r="K144" s="83">
        <v>35046</v>
      </c>
      <c r="L144" s="83">
        <v>30840.48</v>
      </c>
    </row>
    <row r="145" spans="1:12" ht="15" customHeight="1">
      <c r="A145" s="84">
        <v>141</v>
      </c>
      <c r="B145" s="85" t="s">
        <v>1370</v>
      </c>
      <c r="C145" s="85" t="str">
        <f>VLOOKUP(B145,品名!$A$2:$C$151,2,FALSE)</f>
        <v>美的</v>
      </c>
      <c r="D145" s="86" t="str">
        <f>VLOOKUP(B145,品名!$A$2:$C$151,3,FALSE)</f>
        <v>Midea F60-15WB5(Y)电热水器</v>
      </c>
      <c r="E145" s="85" t="s">
        <v>12693</v>
      </c>
      <c r="F145" s="87">
        <v>42781</v>
      </c>
      <c r="G145" s="85" t="s">
        <v>1446</v>
      </c>
      <c r="H145" s="85" t="s">
        <v>1359</v>
      </c>
      <c r="I145" s="88">
        <v>35</v>
      </c>
      <c r="J145" s="89">
        <v>1298</v>
      </c>
      <c r="K145" s="89">
        <v>45430</v>
      </c>
      <c r="L145" s="89">
        <v>38615.5</v>
      </c>
    </row>
    <row r="146" spans="1:12" ht="15" customHeight="1">
      <c r="A146" s="78">
        <v>142</v>
      </c>
      <c r="B146" s="79" t="s">
        <v>1455</v>
      </c>
      <c r="C146" s="79" t="str">
        <f>VLOOKUP(B146,品名!$A$2:$C$151,2,FALSE)</f>
        <v>LG</v>
      </c>
      <c r="D146" s="80" t="str">
        <f>VLOOKUP(B146,品名!$A$2:$C$151,3,FALSE)</f>
        <v>WD-N12430D 6公斤滚筒洗衣机</v>
      </c>
      <c r="E146" s="79" t="s">
        <v>12694</v>
      </c>
      <c r="F146" s="81">
        <v>42789</v>
      </c>
      <c r="G146" s="79" t="s">
        <v>1446</v>
      </c>
      <c r="H146" s="79" t="s">
        <v>1357</v>
      </c>
      <c r="I146" s="82">
        <v>48</v>
      </c>
      <c r="J146" s="83">
        <v>2599</v>
      </c>
      <c r="K146" s="83">
        <v>124752</v>
      </c>
      <c r="L146" s="83">
        <v>108534.24</v>
      </c>
    </row>
    <row r="147" spans="1:12" ht="15" customHeight="1">
      <c r="A147" s="84">
        <v>143</v>
      </c>
      <c r="B147" s="85" t="s">
        <v>1467</v>
      </c>
      <c r="C147" s="85" t="str">
        <f>VLOOKUP(B147,品名!$A$2:$C$151,2,FALSE)</f>
        <v>海尔</v>
      </c>
      <c r="D147" s="86" t="str">
        <f>VLOOKUP(B147,品名!$A$2:$C$151,3,FALSE)</f>
        <v>Haier XQB50-M1258 5.0公斤 全自动波轮洗衣机</v>
      </c>
      <c r="E147" s="85" t="s">
        <v>12694</v>
      </c>
      <c r="F147" s="87">
        <v>42825</v>
      </c>
      <c r="G147" s="85" t="s">
        <v>1446</v>
      </c>
      <c r="H147" s="85" t="s">
        <v>1357</v>
      </c>
      <c r="I147" s="88">
        <v>26</v>
      </c>
      <c r="J147" s="89">
        <v>999</v>
      </c>
      <c r="K147" s="89">
        <v>25974</v>
      </c>
      <c r="L147" s="89">
        <v>21558.42</v>
      </c>
    </row>
    <row r="148" spans="1:12" ht="15" customHeight="1">
      <c r="A148" s="78">
        <v>144</v>
      </c>
      <c r="B148" s="79" t="s">
        <v>1468</v>
      </c>
      <c r="C148" s="79" t="str">
        <f>VLOOKUP(B148,品名!$A$2:$C$151,2,FALSE)</f>
        <v>松下</v>
      </c>
      <c r="D148" s="80" t="str">
        <f>VLOOKUP(B148,品名!$A$2:$C$151,3,FALSE)</f>
        <v>Panasonic XQB60-Q662U 6公斤 立体搓全自动波轮洗衣机</v>
      </c>
      <c r="E148" s="79" t="s">
        <v>12694</v>
      </c>
      <c r="F148" s="81">
        <v>42801</v>
      </c>
      <c r="G148" s="79" t="s">
        <v>1446</v>
      </c>
      <c r="H148" s="79" t="s">
        <v>1359</v>
      </c>
      <c r="I148" s="82">
        <v>43</v>
      </c>
      <c r="J148" s="83">
        <v>1419</v>
      </c>
      <c r="K148" s="83">
        <v>61017</v>
      </c>
      <c r="L148" s="83">
        <v>51254.28</v>
      </c>
    </row>
    <row r="149" spans="1:12" ht="15" customHeight="1">
      <c r="A149" s="84">
        <v>145</v>
      </c>
      <c r="B149" s="85" t="s">
        <v>1469</v>
      </c>
      <c r="C149" s="85" t="str">
        <f>VLOOKUP(B149,品名!$A$2:$C$151,2,FALSE)</f>
        <v>Apple</v>
      </c>
      <c r="D149" s="86" t="str">
        <f>VLOOKUP(B149,品名!$A$2:$C$151,3,FALSE)</f>
        <v>MacBook Pro MF839CH/A 13.3英寸笔记本电脑</v>
      </c>
      <c r="E149" s="85" t="s">
        <v>12689</v>
      </c>
      <c r="F149" s="87">
        <v>42808</v>
      </c>
      <c r="G149" s="85" t="s">
        <v>1446</v>
      </c>
      <c r="H149" s="85" t="s">
        <v>1357</v>
      </c>
      <c r="I149" s="88">
        <v>25</v>
      </c>
      <c r="J149" s="89">
        <v>8888</v>
      </c>
      <c r="K149" s="89">
        <v>222200</v>
      </c>
      <c r="L149" s="89">
        <v>186648</v>
      </c>
    </row>
    <row r="150" spans="1:12" ht="15" customHeight="1">
      <c r="A150" s="78">
        <v>146</v>
      </c>
      <c r="B150" s="79" t="s">
        <v>1470</v>
      </c>
      <c r="C150" s="79" t="str">
        <f>VLOOKUP(B150,品名!$A$2:$C$151,2,FALSE)</f>
        <v>华硕</v>
      </c>
      <c r="D150" s="80" t="str">
        <f>VLOOKUP(B150,品名!$A$2:$C$151,3,FALSE)</f>
        <v>ASUS T100HA-C4-GR 10.1英寸笔记本电脑</v>
      </c>
      <c r="E150" s="79" t="s">
        <v>12689</v>
      </c>
      <c r="F150" s="81">
        <v>42815</v>
      </c>
      <c r="G150" s="79" t="s">
        <v>1446</v>
      </c>
      <c r="H150" s="79" t="s">
        <v>1357</v>
      </c>
      <c r="I150" s="82">
        <v>37</v>
      </c>
      <c r="J150" s="83">
        <v>1946.31</v>
      </c>
      <c r="K150" s="83">
        <v>72013.47</v>
      </c>
      <c r="L150" s="83">
        <v>59050.89</v>
      </c>
    </row>
    <row r="151" spans="1:12" ht="15" customHeight="1">
      <c r="A151" s="84">
        <v>147</v>
      </c>
      <c r="B151" s="85" t="s">
        <v>1471</v>
      </c>
      <c r="C151" s="85" t="str">
        <f>VLOOKUP(B151,品名!$A$2:$C$151,2,FALSE)</f>
        <v>联想</v>
      </c>
      <c r="D151" s="86" t="str">
        <f>VLOOKUP(B151,品名!$A$2:$C$151,3,FALSE)</f>
        <v>ThinkPad E450C 20EH-A009CD 14英寸笔记本电脑</v>
      </c>
      <c r="E151" s="85" t="s">
        <v>12689</v>
      </c>
      <c r="F151" s="87">
        <v>42822</v>
      </c>
      <c r="G151" s="85" t="s">
        <v>1446</v>
      </c>
      <c r="H151" s="85" t="s">
        <v>1359</v>
      </c>
      <c r="I151" s="88">
        <v>10</v>
      </c>
      <c r="J151" s="89">
        <v>3198</v>
      </c>
      <c r="K151" s="89">
        <v>31980</v>
      </c>
      <c r="L151" s="89">
        <v>27822.600000000002</v>
      </c>
    </row>
    <row r="152" spans="1:12" ht="15" customHeight="1">
      <c r="A152" s="78">
        <v>148</v>
      </c>
      <c r="B152" s="79" t="s">
        <v>1360</v>
      </c>
      <c r="C152" s="79" t="str">
        <f>VLOOKUP(B152,品名!$A$2:$C$151,2,FALSE)</f>
        <v>Apple</v>
      </c>
      <c r="D152" s="80" t="str">
        <f>VLOOKUP(B152,品名!$A$2:$C$151,3,FALSE)</f>
        <v xml:space="preserve">iMac MK452CH/A 21.5英寸一体机 </v>
      </c>
      <c r="E152" s="79" t="s">
        <v>12689</v>
      </c>
      <c r="F152" s="81">
        <v>42834</v>
      </c>
      <c r="G152" s="79" t="s">
        <v>1446</v>
      </c>
      <c r="H152" s="79" t="s">
        <v>1359</v>
      </c>
      <c r="I152" s="82">
        <v>28</v>
      </c>
      <c r="J152" s="83">
        <v>10888</v>
      </c>
      <c r="K152" s="83">
        <v>304864</v>
      </c>
      <c r="L152" s="83">
        <v>265231.68</v>
      </c>
    </row>
    <row r="153" spans="1:12" ht="15" customHeight="1">
      <c r="A153" s="84">
        <v>149</v>
      </c>
      <c r="B153" s="85" t="s">
        <v>1458</v>
      </c>
      <c r="C153" s="85" t="str">
        <f>VLOOKUP(B153,品名!$A$2:$C$151,2,FALSE)</f>
        <v>联想</v>
      </c>
      <c r="D153" s="86" t="str">
        <f>VLOOKUP(B153,品名!$A$2:$C$151,3,FALSE)</f>
        <v>lenovo C4030一体机 白色</v>
      </c>
      <c r="E153" s="85" t="s">
        <v>12689</v>
      </c>
      <c r="F153" s="87">
        <v>42841</v>
      </c>
      <c r="G153" s="85" t="s">
        <v>1446</v>
      </c>
      <c r="H153" s="85" t="s">
        <v>1357</v>
      </c>
      <c r="I153" s="88">
        <v>30</v>
      </c>
      <c r="J153" s="89">
        <v>3530</v>
      </c>
      <c r="K153" s="89">
        <v>105900</v>
      </c>
      <c r="L153" s="89">
        <v>84720</v>
      </c>
    </row>
    <row r="154" spans="1:12" ht="15" customHeight="1">
      <c r="A154" s="78">
        <v>150</v>
      </c>
      <c r="B154" s="79" t="s">
        <v>1413</v>
      </c>
      <c r="C154" s="79" t="str">
        <f>VLOOKUP(B154,品名!$A$2:$C$151,2,FALSE)</f>
        <v>Apple</v>
      </c>
      <c r="D154" s="80" t="str">
        <f>VLOOKUP(B154,品名!$A$2:$C$151,3,FALSE)</f>
        <v>iPad Air WLAN 32GB 银色</v>
      </c>
      <c r="E154" s="79" t="s">
        <v>12689</v>
      </c>
      <c r="F154" s="81">
        <v>42848</v>
      </c>
      <c r="G154" s="79" t="s">
        <v>1446</v>
      </c>
      <c r="H154" s="79" t="s">
        <v>1357</v>
      </c>
      <c r="I154" s="82">
        <v>24</v>
      </c>
      <c r="J154" s="83">
        <v>3108</v>
      </c>
      <c r="K154" s="83">
        <v>74592</v>
      </c>
      <c r="L154" s="83">
        <v>63403.200000000004</v>
      </c>
    </row>
    <row r="155" spans="1:12" ht="15" customHeight="1">
      <c r="A155" s="84">
        <v>151</v>
      </c>
      <c r="B155" s="85" t="s">
        <v>1448</v>
      </c>
      <c r="C155" s="85" t="str">
        <f>VLOOKUP(B155,品名!$A$2:$C$151,2,FALSE)</f>
        <v>微软</v>
      </c>
      <c r="D155" s="86" t="str">
        <f>VLOOKUP(B155,品名!$A$2:$C$151,3,FALSE)</f>
        <v>Microsoft Surface Pro 4 12.3英寸平板电脑</v>
      </c>
      <c r="E155" s="85" t="s">
        <v>12689</v>
      </c>
      <c r="F155" s="87">
        <v>42854</v>
      </c>
      <c r="G155" s="85" t="s">
        <v>1446</v>
      </c>
      <c r="H155" s="85" t="s">
        <v>1357</v>
      </c>
      <c r="I155" s="88">
        <v>42</v>
      </c>
      <c r="J155" s="89">
        <v>7388</v>
      </c>
      <c r="K155" s="89">
        <v>310296</v>
      </c>
      <c r="L155" s="89">
        <v>279266.39999999997</v>
      </c>
    </row>
    <row r="156" spans="1:12" ht="15" customHeight="1">
      <c r="A156" s="78">
        <v>152</v>
      </c>
      <c r="B156" s="79" t="s">
        <v>1472</v>
      </c>
      <c r="C156" s="79" t="str">
        <f>VLOOKUP(B156,品名!$A$2:$C$151,2,FALSE)</f>
        <v>亚马逊</v>
      </c>
      <c r="D156" s="80" t="str">
        <f>VLOOKUP(B156,品名!$A$2:$C$151,3,FALSE)</f>
        <v>Fire HDX 8.9平板电脑</v>
      </c>
      <c r="E156" s="79" t="s">
        <v>12689</v>
      </c>
      <c r="F156" s="81">
        <v>42863</v>
      </c>
      <c r="G156" s="79" t="s">
        <v>1446</v>
      </c>
      <c r="H156" s="79" t="s">
        <v>1359</v>
      </c>
      <c r="I156" s="82">
        <v>29</v>
      </c>
      <c r="J156" s="83">
        <v>3399</v>
      </c>
      <c r="K156" s="83">
        <v>98571</v>
      </c>
      <c r="L156" s="83">
        <v>86742.48</v>
      </c>
    </row>
    <row r="157" spans="1:12" ht="15" customHeight="1">
      <c r="A157" s="84">
        <v>153</v>
      </c>
      <c r="B157" s="85" t="s">
        <v>1414</v>
      </c>
      <c r="C157" s="85" t="str">
        <f>VLOOKUP(B157,品名!$A$2:$C$151,2,FALSE)</f>
        <v>创维</v>
      </c>
      <c r="D157" s="86" t="str">
        <f>VLOOKUP(B157,品名!$A$2:$C$151,3,FALSE)</f>
        <v>32E5CHR 32英寸LED液晶电视</v>
      </c>
      <c r="E157" s="85" t="s">
        <v>12690</v>
      </c>
      <c r="F157" s="87">
        <v>42869</v>
      </c>
      <c r="G157" s="85" t="s">
        <v>1446</v>
      </c>
      <c r="H157" s="85" t="s">
        <v>1359</v>
      </c>
      <c r="I157" s="88">
        <v>27</v>
      </c>
      <c r="J157" s="89">
        <v>1699</v>
      </c>
      <c r="K157" s="89">
        <v>45873</v>
      </c>
      <c r="L157" s="89">
        <v>38992.050000000003</v>
      </c>
    </row>
    <row r="158" spans="1:12" ht="15" customHeight="1">
      <c r="A158" s="78">
        <v>154</v>
      </c>
      <c r="B158" s="79" t="s">
        <v>1449</v>
      </c>
      <c r="C158" s="79" t="str">
        <f>VLOOKUP(B158,品名!$A$2:$C$151,2,FALSE)</f>
        <v>索尼</v>
      </c>
      <c r="D158" s="80" t="str">
        <f>VLOOKUP(B158,品名!$A$2:$C$151,3,FALSE)</f>
        <v>SONY KLV-40R476A平板电视</v>
      </c>
      <c r="E158" s="79" t="s">
        <v>12690</v>
      </c>
      <c r="F158" s="81">
        <v>42878</v>
      </c>
      <c r="G158" s="79" t="s">
        <v>1446</v>
      </c>
      <c r="H158" s="79" t="s">
        <v>1359</v>
      </c>
      <c r="I158" s="82">
        <v>5</v>
      </c>
      <c r="J158" s="83">
        <v>3899</v>
      </c>
      <c r="K158" s="83">
        <v>19495</v>
      </c>
      <c r="L158" s="83">
        <v>17155.599999999999</v>
      </c>
    </row>
    <row r="159" spans="1:12" ht="15" customHeight="1">
      <c r="A159" s="84">
        <v>155</v>
      </c>
      <c r="B159" s="85" t="s">
        <v>1382</v>
      </c>
      <c r="C159" s="85" t="str">
        <f>VLOOKUP(B159,品名!$A$2:$C$151,2,FALSE)</f>
        <v>TCL</v>
      </c>
      <c r="D159" s="86" t="str">
        <f>VLOOKUP(B159,品名!$A$2:$C$151,3,FALSE)</f>
        <v>KFRd-52LW/DR22空调</v>
      </c>
      <c r="E159" s="85" t="s">
        <v>12691</v>
      </c>
      <c r="F159" s="87">
        <v>42885</v>
      </c>
      <c r="G159" s="85" t="s">
        <v>1446</v>
      </c>
      <c r="H159" s="85" t="s">
        <v>1359</v>
      </c>
      <c r="I159" s="88">
        <v>29</v>
      </c>
      <c r="J159" s="89">
        <v>3629</v>
      </c>
      <c r="K159" s="89">
        <v>105241</v>
      </c>
      <c r="L159" s="89">
        <v>94716.9</v>
      </c>
    </row>
    <row r="160" spans="1:12" ht="15" customHeight="1">
      <c r="A160" s="78">
        <v>156</v>
      </c>
      <c r="B160" s="79" t="s">
        <v>1383</v>
      </c>
      <c r="C160" s="79" t="str">
        <f>VLOOKUP(B160,品名!$A$2:$C$151,2,FALSE)</f>
        <v>奥克斯</v>
      </c>
      <c r="D160" s="80" t="str">
        <f>VLOOKUP(B160,品名!$A$2:$C$151,3,FALSE)</f>
        <v>KFR-51LW/M-1空调</v>
      </c>
      <c r="E160" s="79" t="s">
        <v>12691</v>
      </c>
      <c r="F160" s="81">
        <v>42891</v>
      </c>
      <c r="G160" s="79" t="s">
        <v>1446</v>
      </c>
      <c r="H160" s="79" t="s">
        <v>1359</v>
      </c>
      <c r="I160" s="82">
        <v>12</v>
      </c>
      <c r="J160" s="83">
        <v>3799</v>
      </c>
      <c r="K160" s="83">
        <v>45588</v>
      </c>
      <c r="L160" s="83">
        <v>40573.32</v>
      </c>
    </row>
    <row r="161" spans="1:12" ht="15" customHeight="1">
      <c r="A161" s="84">
        <v>157</v>
      </c>
      <c r="B161" s="85" t="s">
        <v>1463</v>
      </c>
      <c r="C161" s="85" t="str">
        <f>VLOOKUP(B161,品名!$A$2:$C$151,2,FALSE)</f>
        <v>月兔</v>
      </c>
      <c r="D161" s="86" t="str">
        <f>VLOOKUP(B161,品名!$A$2:$C$151,3,FALSE)</f>
        <v>KFR-25GW/d03-A2c-70Y5R空调</v>
      </c>
      <c r="E161" s="85" t="s">
        <v>12691</v>
      </c>
      <c r="F161" s="87">
        <v>42898</v>
      </c>
      <c r="G161" s="85" t="s">
        <v>1446</v>
      </c>
      <c r="H161" s="85" t="s">
        <v>1359</v>
      </c>
      <c r="I161" s="88">
        <v>33</v>
      </c>
      <c r="J161" s="89">
        <v>1499</v>
      </c>
      <c r="K161" s="89">
        <v>49467</v>
      </c>
      <c r="L161" s="89">
        <v>40068.270000000004</v>
      </c>
    </row>
    <row r="162" spans="1:12" ht="15" customHeight="1">
      <c r="A162" s="78">
        <v>158</v>
      </c>
      <c r="B162" s="79" t="s">
        <v>1367</v>
      </c>
      <c r="C162" s="79" t="str">
        <f>VLOOKUP(B162,品名!$A$2:$C$151,2,FALSE)</f>
        <v>海尔</v>
      </c>
      <c r="D162" s="80" t="str">
        <f>VLOOKUP(B162,品名!$A$2:$C$151,3,FALSE)</f>
        <v>Haier BCD-206STPA 206升冰箱</v>
      </c>
      <c r="E162" s="79" t="s">
        <v>12692</v>
      </c>
      <c r="F162" s="81">
        <v>42906</v>
      </c>
      <c r="G162" s="79" t="s">
        <v>1446</v>
      </c>
      <c r="H162" s="79" t="s">
        <v>1357</v>
      </c>
      <c r="I162" s="82">
        <v>40</v>
      </c>
      <c r="J162" s="83">
        <v>1649</v>
      </c>
      <c r="K162" s="83">
        <v>65960</v>
      </c>
      <c r="L162" s="83">
        <v>56066</v>
      </c>
    </row>
    <row r="163" spans="1:12" ht="15" customHeight="1">
      <c r="A163" s="84">
        <v>159</v>
      </c>
      <c r="B163" s="85" t="s">
        <v>1473</v>
      </c>
      <c r="C163" s="85" t="str">
        <f>VLOOKUP(B163,品名!$A$2:$C$151,2,FALSE)</f>
        <v>容声</v>
      </c>
      <c r="D163" s="86" t="str">
        <f>VLOOKUP(B163,品名!$A$2:$C$151,3,FALSE)</f>
        <v>Ronshen BCD-201E/A冰箱</v>
      </c>
      <c r="E163" s="85" t="s">
        <v>12692</v>
      </c>
      <c r="F163" s="87">
        <v>42913</v>
      </c>
      <c r="G163" s="85" t="s">
        <v>1446</v>
      </c>
      <c r="H163" s="85" t="s">
        <v>1359</v>
      </c>
      <c r="I163" s="88">
        <v>11</v>
      </c>
      <c r="J163" s="89">
        <v>1399</v>
      </c>
      <c r="K163" s="89">
        <v>15389</v>
      </c>
      <c r="L163" s="89">
        <v>12465.09</v>
      </c>
    </row>
    <row r="164" spans="1:12" ht="15" customHeight="1">
      <c r="A164" s="78">
        <v>160</v>
      </c>
      <c r="B164" s="79" t="s">
        <v>1469</v>
      </c>
      <c r="C164" s="79" t="str">
        <f>VLOOKUP(B164,品名!$A$2:$C$151,2,FALSE)</f>
        <v>Apple</v>
      </c>
      <c r="D164" s="80" t="str">
        <f>VLOOKUP(B164,品名!$A$2:$C$151,3,FALSE)</f>
        <v>MacBook Pro MF839CH/A 13.3英寸笔记本电脑</v>
      </c>
      <c r="E164" s="79" t="s">
        <v>12689</v>
      </c>
      <c r="F164" s="81">
        <v>42739</v>
      </c>
      <c r="G164" s="79" t="s">
        <v>1474</v>
      </c>
      <c r="H164" s="79" t="s">
        <v>1357</v>
      </c>
      <c r="I164" s="82">
        <v>20</v>
      </c>
      <c r="J164" s="83">
        <v>8888</v>
      </c>
      <c r="K164" s="83">
        <v>177760</v>
      </c>
      <c r="L164" s="83">
        <v>149318.39999999999</v>
      </c>
    </row>
    <row r="165" spans="1:12" ht="15" customHeight="1">
      <c r="A165" s="84">
        <v>161</v>
      </c>
      <c r="B165" s="85" t="s">
        <v>1457</v>
      </c>
      <c r="C165" s="85" t="str">
        <f>VLOOKUP(B165,品名!$A$2:$C$151,2,FALSE)</f>
        <v>戴尔</v>
      </c>
      <c r="D165" s="86" t="str">
        <f>VLOOKUP(B165,品名!$A$2:$C$151,3,FALSE)</f>
        <v>Dell XPS13-9350-R1708S 13.3英寸超极本</v>
      </c>
      <c r="E165" s="85" t="s">
        <v>12689</v>
      </c>
      <c r="F165" s="87">
        <v>42745</v>
      </c>
      <c r="G165" s="85" t="s">
        <v>1474</v>
      </c>
      <c r="H165" s="85" t="s">
        <v>1359</v>
      </c>
      <c r="I165" s="88">
        <v>12</v>
      </c>
      <c r="J165" s="89">
        <v>8899</v>
      </c>
      <c r="K165" s="89">
        <v>106788</v>
      </c>
      <c r="L165" s="89">
        <v>93973.440000000002</v>
      </c>
    </row>
    <row r="166" spans="1:12" ht="15" customHeight="1">
      <c r="A166" s="78">
        <v>162</v>
      </c>
      <c r="B166" s="79" t="s">
        <v>1376</v>
      </c>
      <c r="C166" s="79" t="str">
        <f>VLOOKUP(B166,品名!$A$2:$C$151,2,FALSE)</f>
        <v>戴尔</v>
      </c>
      <c r="D166" s="80" t="str">
        <f>VLOOKUP(B166,品名!$A$2:$C$151,3,FALSE)</f>
        <v>Dell Vostro 3900-R6298 台式电脑 黑色</v>
      </c>
      <c r="E166" s="79" t="s">
        <v>12689</v>
      </c>
      <c r="F166" s="81">
        <v>42751</v>
      </c>
      <c r="G166" s="79" t="s">
        <v>1474</v>
      </c>
      <c r="H166" s="79" t="s">
        <v>1359</v>
      </c>
      <c r="I166" s="82">
        <v>39</v>
      </c>
      <c r="J166" s="83">
        <v>2799</v>
      </c>
      <c r="K166" s="83">
        <v>109161</v>
      </c>
      <c r="L166" s="83">
        <v>96061.68</v>
      </c>
    </row>
    <row r="167" spans="1:12" ht="15" customHeight="1">
      <c r="A167" s="84">
        <v>163</v>
      </c>
      <c r="B167" s="85" t="s">
        <v>1475</v>
      </c>
      <c r="C167" s="85" t="str">
        <f>VLOOKUP(B167,品名!$A$2:$C$151,2,FALSE)</f>
        <v>Apple</v>
      </c>
      <c r="D167" s="86" t="str">
        <f>VLOOKUP(B167,品名!$A$2:$C$151,3,FALSE)</f>
        <v>iPad Air WLAN 16GB 银色</v>
      </c>
      <c r="E167" s="85" t="s">
        <v>12689</v>
      </c>
      <c r="F167" s="87">
        <v>42910</v>
      </c>
      <c r="G167" s="85" t="s">
        <v>1474</v>
      </c>
      <c r="H167" s="85" t="s">
        <v>1357</v>
      </c>
      <c r="I167" s="88">
        <v>22</v>
      </c>
      <c r="J167" s="89">
        <v>2738</v>
      </c>
      <c r="K167" s="89">
        <v>60236</v>
      </c>
      <c r="L167" s="89">
        <v>53610.04</v>
      </c>
    </row>
    <row r="168" spans="1:12" ht="15" customHeight="1">
      <c r="A168" s="78">
        <v>164</v>
      </c>
      <c r="B168" s="79" t="s">
        <v>1428</v>
      </c>
      <c r="C168" s="79" t="str">
        <f>VLOOKUP(B168,品名!$A$2:$C$151,2,FALSE)</f>
        <v>海信</v>
      </c>
      <c r="D168" s="80" t="str">
        <f>VLOOKUP(B168,品名!$A$2:$C$151,3,FALSE)</f>
        <v>Hisense LED50K320DX3D 50英寸3D液晶电视</v>
      </c>
      <c r="E168" s="79" t="s">
        <v>12690</v>
      </c>
      <c r="F168" s="81">
        <v>42773</v>
      </c>
      <c r="G168" s="79" t="s">
        <v>1474</v>
      </c>
      <c r="H168" s="79" t="s">
        <v>1359</v>
      </c>
      <c r="I168" s="82">
        <v>30</v>
      </c>
      <c r="J168" s="83">
        <v>4999</v>
      </c>
      <c r="K168" s="83">
        <v>149970</v>
      </c>
      <c r="L168" s="83">
        <v>125974.79999999999</v>
      </c>
    </row>
    <row r="169" spans="1:12" ht="15" customHeight="1">
      <c r="A169" s="84">
        <v>165</v>
      </c>
      <c r="B169" s="85" t="s">
        <v>1441</v>
      </c>
      <c r="C169" s="85" t="str">
        <f>VLOOKUP(B169,品名!$A$2:$C$151,2,FALSE)</f>
        <v>康佳</v>
      </c>
      <c r="D169" s="86" t="str">
        <f>VLOOKUP(B169,品名!$A$2:$C$151,3,FALSE)</f>
        <v>KONKA LED37F3300E平板电视</v>
      </c>
      <c r="E169" s="85" t="s">
        <v>12690</v>
      </c>
      <c r="F169" s="87">
        <v>42780</v>
      </c>
      <c r="G169" s="85" t="s">
        <v>1474</v>
      </c>
      <c r="H169" s="85" t="s">
        <v>1359</v>
      </c>
      <c r="I169" s="88">
        <v>13</v>
      </c>
      <c r="J169" s="89">
        <v>2098</v>
      </c>
      <c r="K169" s="89">
        <v>27274</v>
      </c>
      <c r="L169" s="89">
        <v>23182.899999999998</v>
      </c>
    </row>
    <row r="170" spans="1:12" ht="15" customHeight="1">
      <c r="A170" s="78">
        <v>166</v>
      </c>
      <c r="B170" s="79" t="s">
        <v>1476</v>
      </c>
      <c r="C170" s="79" t="str">
        <f>VLOOKUP(B170,品名!$A$2:$C$151,2,FALSE)</f>
        <v>奥克斯</v>
      </c>
      <c r="D170" s="80" t="str">
        <f>VLOOKUP(B170,品名!$A$2:$C$151,3,FALSE)</f>
        <v>KFR-26GW/BPSSD-2空调</v>
      </c>
      <c r="E170" s="79" t="s">
        <v>12691</v>
      </c>
      <c r="F170" s="81">
        <v>42788</v>
      </c>
      <c r="G170" s="79" t="s">
        <v>1474</v>
      </c>
      <c r="H170" s="79" t="s">
        <v>1359</v>
      </c>
      <c r="I170" s="82">
        <v>37</v>
      </c>
      <c r="J170" s="83">
        <v>2639</v>
      </c>
      <c r="K170" s="83">
        <v>97643</v>
      </c>
      <c r="L170" s="83">
        <v>86902.27</v>
      </c>
    </row>
    <row r="171" spans="1:12" ht="15" customHeight="1">
      <c r="A171" s="84">
        <v>167</v>
      </c>
      <c r="B171" s="85" t="s">
        <v>1477</v>
      </c>
      <c r="C171" s="85" t="str">
        <f>VLOOKUP(B171,品名!$A$2:$C$151,2,FALSE)</f>
        <v>志高</v>
      </c>
      <c r="D171" s="86" t="str">
        <f>VLOOKUP(B171,品名!$A$2:$C$151,3,FALSE)</f>
        <v>CHIGO KFR-35GW/C104+N3空调</v>
      </c>
      <c r="E171" s="85" t="s">
        <v>12691</v>
      </c>
      <c r="F171" s="87">
        <v>42796</v>
      </c>
      <c r="G171" s="85" t="s">
        <v>1474</v>
      </c>
      <c r="H171" s="85" t="s">
        <v>1359</v>
      </c>
      <c r="I171" s="88">
        <v>15</v>
      </c>
      <c r="J171" s="89">
        <v>2399</v>
      </c>
      <c r="K171" s="89">
        <v>35985</v>
      </c>
      <c r="L171" s="89">
        <v>32026.65</v>
      </c>
    </row>
    <row r="172" spans="1:12" ht="15" customHeight="1">
      <c r="A172" s="78">
        <v>168</v>
      </c>
      <c r="B172" s="79" t="s">
        <v>1407</v>
      </c>
      <c r="C172" s="79" t="str">
        <f>VLOOKUP(B172,品名!$A$2:$C$151,2,FALSE)</f>
        <v>海尔</v>
      </c>
      <c r="D172" s="80" t="str">
        <f>VLOOKUP(B172,品名!$A$2:$C$151,3,FALSE)</f>
        <v>Haier BCD-231WDBB 冰箱</v>
      </c>
      <c r="E172" s="79" t="s">
        <v>12692</v>
      </c>
      <c r="F172" s="81">
        <v>42804</v>
      </c>
      <c r="G172" s="79" t="s">
        <v>1474</v>
      </c>
      <c r="H172" s="79" t="s">
        <v>1359</v>
      </c>
      <c r="I172" s="82">
        <v>2</v>
      </c>
      <c r="J172" s="83">
        <v>3199</v>
      </c>
      <c r="K172" s="83">
        <v>6398</v>
      </c>
      <c r="L172" s="83">
        <v>5694.22</v>
      </c>
    </row>
    <row r="173" spans="1:12" ht="15" customHeight="1">
      <c r="A173" s="84">
        <v>169</v>
      </c>
      <c r="B173" s="85" t="s">
        <v>1473</v>
      </c>
      <c r="C173" s="85" t="str">
        <f>VLOOKUP(B173,品名!$A$2:$C$151,2,FALSE)</f>
        <v>容声</v>
      </c>
      <c r="D173" s="86" t="str">
        <f>VLOOKUP(B173,品名!$A$2:$C$151,3,FALSE)</f>
        <v>Ronshen BCD-201E/A冰箱</v>
      </c>
      <c r="E173" s="85" t="s">
        <v>12692</v>
      </c>
      <c r="F173" s="87">
        <v>42810</v>
      </c>
      <c r="G173" s="85" t="s">
        <v>1474</v>
      </c>
      <c r="H173" s="85" t="s">
        <v>1359</v>
      </c>
      <c r="I173" s="88">
        <v>29</v>
      </c>
      <c r="J173" s="89">
        <v>1399</v>
      </c>
      <c r="K173" s="89">
        <v>40571</v>
      </c>
      <c r="L173" s="89">
        <v>32862.51</v>
      </c>
    </row>
    <row r="174" spans="1:12" ht="15" customHeight="1">
      <c r="A174" s="78">
        <v>170</v>
      </c>
      <c r="B174" s="79" t="s">
        <v>1385</v>
      </c>
      <c r="C174" s="79" t="str">
        <f>VLOOKUP(B174,品名!$A$2:$C$151,2,FALSE)</f>
        <v>海尔</v>
      </c>
      <c r="D174" s="80" t="str">
        <f>VLOOKUP(B174,品名!$A$2:$C$151,3,FALSE)</f>
        <v>Haier ES6.6U(W)上出水小厨宝</v>
      </c>
      <c r="E174" s="79" t="s">
        <v>12693</v>
      </c>
      <c r="F174" s="81">
        <v>42817</v>
      </c>
      <c r="G174" s="79" t="s">
        <v>1474</v>
      </c>
      <c r="H174" s="79" t="s">
        <v>1357</v>
      </c>
      <c r="I174" s="82">
        <v>4</v>
      </c>
      <c r="J174" s="83">
        <v>498</v>
      </c>
      <c r="K174" s="83">
        <v>1992</v>
      </c>
      <c r="L174" s="83">
        <v>1613.52</v>
      </c>
    </row>
    <row r="175" spans="1:12" ht="15" customHeight="1">
      <c r="A175" s="84">
        <v>171</v>
      </c>
      <c r="B175" s="85" t="s">
        <v>1392</v>
      </c>
      <c r="C175" s="85" t="str">
        <f>VLOOKUP(B175,品名!$A$2:$C$151,2,FALSE)</f>
        <v>美的</v>
      </c>
      <c r="D175" s="86" t="str">
        <f>VLOOKUP(B175,品名!$A$2:$C$151,3,FALSE)</f>
        <v>Midea JSQ22-12HWB 12升 燃气热水器</v>
      </c>
      <c r="E175" s="85" t="s">
        <v>12693</v>
      </c>
      <c r="F175" s="87">
        <v>42824</v>
      </c>
      <c r="G175" s="85" t="s">
        <v>1474</v>
      </c>
      <c r="H175" s="85" t="s">
        <v>1357</v>
      </c>
      <c r="I175" s="88">
        <v>23</v>
      </c>
      <c r="J175" s="89">
        <v>1499</v>
      </c>
      <c r="K175" s="89">
        <v>34477</v>
      </c>
      <c r="L175" s="89">
        <v>27926.370000000003</v>
      </c>
    </row>
    <row r="176" spans="1:12" ht="15" customHeight="1">
      <c r="A176" s="78">
        <v>172</v>
      </c>
      <c r="B176" s="79" t="s">
        <v>1436</v>
      </c>
      <c r="C176" s="79" t="str">
        <f>VLOOKUP(B176,品名!$A$2:$C$151,2,FALSE)</f>
        <v>奔腾</v>
      </c>
      <c r="D176" s="80" t="str">
        <f>VLOOKUP(B176,品名!$A$2:$C$151,3,FALSE)</f>
        <v>POVOS 家用双层干衣机烘干机</v>
      </c>
      <c r="E176" s="79" t="s">
        <v>12694</v>
      </c>
      <c r="F176" s="81">
        <v>42832</v>
      </c>
      <c r="G176" s="79" t="s">
        <v>1474</v>
      </c>
      <c r="H176" s="79" t="s">
        <v>1357</v>
      </c>
      <c r="I176" s="82">
        <v>42</v>
      </c>
      <c r="J176" s="83">
        <v>219</v>
      </c>
      <c r="K176" s="83">
        <v>9198</v>
      </c>
      <c r="L176" s="83">
        <v>7542.3600000000006</v>
      </c>
    </row>
    <row r="177" spans="1:12" ht="15" customHeight="1">
      <c r="A177" s="84">
        <v>173</v>
      </c>
      <c r="B177" s="85" t="s">
        <v>1478</v>
      </c>
      <c r="C177" s="85" t="str">
        <f>VLOOKUP(B177,品名!$A$2:$C$151,2,FALSE)</f>
        <v>康佳</v>
      </c>
      <c r="D177" s="86" t="str">
        <f>VLOOKUP(B177,品名!$A$2:$C$151,3,FALSE)</f>
        <v>KONKA XQB50-5001全自动洗衣机</v>
      </c>
      <c r="E177" s="85" t="s">
        <v>12694</v>
      </c>
      <c r="F177" s="87">
        <v>42842</v>
      </c>
      <c r="G177" s="85" t="s">
        <v>1474</v>
      </c>
      <c r="H177" s="85" t="s">
        <v>1357</v>
      </c>
      <c r="I177" s="88">
        <v>7</v>
      </c>
      <c r="J177" s="89">
        <v>788</v>
      </c>
      <c r="K177" s="89">
        <v>5516</v>
      </c>
      <c r="L177" s="89">
        <v>4854.08</v>
      </c>
    </row>
    <row r="178" spans="1:12" ht="15" customHeight="1">
      <c r="A178" s="78">
        <v>174</v>
      </c>
      <c r="B178" s="79" t="s">
        <v>1355</v>
      </c>
      <c r="C178" s="79" t="str">
        <f>VLOOKUP(B178,品名!$A$2:$C$151,2,FALSE)</f>
        <v>Apple</v>
      </c>
      <c r="D178" s="80" t="str">
        <f>VLOOKUP(B178,品名!$A$2:$C$151,3,FALSE)</f>
        <v>MacBook Air MJVE2CH/A 13.3英寸笔记本电脑</v>
      </c>
      <c r="E178" s="79" t="s">
        <v>12689</v>
      </c>
      <c r="F178" s="81">
        <v>42851</v>
      </c>
      <c r="G178" s="79" t="s">
        <v>1474</v>
      </c>
      <c r="H178" s="79" t="s">
        <v>1359</v>
      </c>
      <c r="I178" s="82">
        <v>43</v>
      </c>
      <c r="J178" s="83">
        <v>6462.8</v>
      </c>
      <c r="K178" s="83">
        <v>277900.40000000002</v>
      </c>
      <c r="L178" s="83">
        <v>222320.31999999998</v>
      </c>
    </row>
    <row r="179" spans="1:12" ht="15" customHeight="1">
      <c r="A179" s="84">
        <v>175</v>
      </c>
      <c r="B179" s="85" t="s">
        <v>1479</v>
      </c>
      <c r="C179" s="85" t="str">
        <f>VLOOKUP(B179,品名!$A$2:$C$151,2,FALSE)</f>
        <v>Apple</v>
      </c>
      <c r="D179" s="86" t="str">
        <f>VLOOKUP(B179,品名!$A$2:$C$151,3,FALSE)</f>
        <v>MacBookMK4M2CH/A 12英寸笔记本电脑</v>
      </c>
      <c r="E179" s="85" t="s">
        <v>12689</v>
      </c>
      <c r="F179" s="87">
        <v>42857</v>
      </c>
      <c r="G179" s="85" t="s">
        <v>1474</v>
      </c>
      <c r="H179" s="85" t="s">
        <v>1357</v>
      </c>
      <c r="I179" s="88">
        <v>18</v>
      </c>
      <c r="J179" s="89">
        <v>8888</v>
      </c>
      <c r="K179" s="89">
        <v>159984</v>
      </c>
      <c r="L179" s="89">
        <v>143985.60000000001</v>
      </c>
    </row>
    <row r="180" spans="1:12" ht="15" customHeight="1">
      <c r="A180" s="78">
        <v>176</v>
      </c>
      <c r="B180" s="79" t="s">
        <v>1411</v>
      </c>
      <c r="C180" s="79" t="str">
        <f>VLOOKUP(B180,品名!$A$2:$C$151,2,FALSE)</f>
        <v>戴尔</v>
      </c>
      <c r="D180" s="80" t="str">
        <f>VLOOKUP(B180,品名!$A$2:$C$151,3,FALSE)</f>
        <v>Dell  XPS13R-9343-5608S 13.3英寸超极本</v>
      </c>
      <c r="E180" s="79" t="s">
        <v>12689</v>
      </c>
      <c r="F180" s="81">
        <v>42863</v>
      </c>
      <c r="G180" s="79" t="s">
        <v>1474</v>
      </c>
      <c r="H180" s="79" t="s">
        <v>1357</v>
      </c>
      <c r="I180" s="82">
        <v>25</v>
      </c>
      <c r="J180" s="83">
        <v>8099</v>
      </c>
      <c r="K180" s="83">
        <v>202475</v>
      </c>
      <c r="L180" s="83">
        <v>176153.25</v>
      </c>
    </row>
    <row r="181" spans="1:12" ht="15" customHeight="1">
      <c r="A181" s="84">
        <v>177</v>
      </c>
      <c r="B181" s="85" t="s">
        <v>1480</v>
      </c>
      <c r="C181" s="85" t="str">
        <f>VLOOKUP(B181,品名!$A$2:$C$151,2,FALSE)</f>
        <v>戴尔</v>
      </c>
      <c r="D181" s="86" t="str">
        <f>VLOOKUP(B181,品名!$A$2:$C$151,3,FALSE)</f>
        <v>Dell Vostro 3900-R7938 台式主机</v>
      </c>
      <c r="E181" s="85" t="s">
        <v>12689</v>
      </c>
      <c r="F181" s="87">
        <v>42871</v>
      </c>
      <c r="G181" s="85" t="s">
        <v>1474</v>
      </c>
      <c r="H181" s="85" t="s">
        <v>1357</v>
      </c>
      <c r="I181" s="88">
        <v>16</v>
      </c>
      <c r="J181" s="89">
        <v>5799</v>
      </c>
      <c r="K181" s="89">
        <v>92784</v>
      </c>
      <c r="L181" s="89">
        <v>77938.559999999998</v>
      </c>
    </row>
    <row r="182" spans="1:12" ht="15" customHeight="1">
      <c r="A182" s="78">
        <v>178</v>
      </c>
      <c r="B182" s="79" t="s">
        <v>1438</v>
      </c>
      <c r="C182" s="79" t="str">
        <f>VLOOKUP(B182,品名!$A$2:$C$151,2,FALSE)</f>
        <v>联想</v>
      </c>
      <c r="D182" s="80" t="str">
        <f>VLOOKUP(B182,品名!$A$2:$C$151,3,FALSE)</f>
        <v>lenovo C5030 23英寸一体机 白色</v>
      </c>
      <c r="E182" s="79" t="s">
        <v>12689</v>
      </c>
      <c r="F182" s="81">
        <v>42879</v>
      </c>
      <c r="G182" s="79" t="s">
        <v>1474</v>
      </c>
      <c r="H182" s="79" t="s">
        <v>1357</v>
      </c>
      <c r="I182" s="82">
        <v>34</v>
      </c>
      <c r="J182" s="83">
        <v>4285</v>
      </c>
      <c r="K182" s="83">
        <v>145690</v>
      </c>
      <c r="L182" s="83">
        <v>120922.70000000001</v>
      </c>
    </row>
    <row r="183" spans="1:12" ht="15" customHeight="1">
      <c r="A183" s="84">
        <v>179</v>
      </c>
      <c r="B183" s="85" t="s">
        <v>1481</v>
      </c>
      <c r="C183" s="85" t="str">
        <f>VLOOKUP(B183,品名!$A$2:$C$151,2,FALSE)</f>
        <v>凯蒂猫</v>
      </c>
      <c r="D183" s="86" t="str">
        <f>VLOOKUP(B183,品名!$A$2:$C$151,3,FALSE)</f>
        <v>Hello Kitty Q7 7英寸学生用平板电脑 白色</v>
      </c>
      <c r="E183" s="85" t="s">
        <v>12689</v>
      </c>
      <c r="F183" s="87">
        <v>42885</v>
      </c>
      <c r="G183" s="85" t="s">
        <v>1474</v>
      </c>
      <c r="H183" s="85" t="s">
        <v>1357</v>
      </c>
      <c r="I183" s="88">
        <v>41</v>
      </c>
      <c r="J183" s="89">
        <v>296</v>
      </c>
      <c r="K183" s="89">
        <v>12136</v>
      </c>
      <c r="L183" s="89">
        <v>10922.4</v>
      </c>
    </row>
    <row r="184" spans="1:12" ht="15" customHeight="1">
      <c r="A184" s="78">
        <v>180</v>
      </c>
      <c r="B184" s="79" t="s">
        <v>1482</v>
      </c>
      <c r="C184" s="79" t="str">
        <f>VLOOKUP(B184,品名!$A$2:$C$151,2,FALSE)</f>
        <v>华硕</v>
      </c>
      <c r="D184" s="80" t="str">
        <f>VLOOKUP(B184,品名!$A$2:$C$151,3,FALSE)</f>
        <v>ASUS ZenPad8 Z380KL 8英寸平板电脑 金色</v>
      </c>
      <c r="E184" s="79" t="s">
        <v>12689</v>
      </c>
      <c r="F184" s="81">
        <v>42893</v>
      </c>
      <c r="G184" s="79" t="s">
        <v>1474</v>
      </c>
      <c r="H184" s="79" t="s">
        <v>1359</v>
      </c>
      <c r="I184" s="82">
        <v>36</v>
      </c>
      <c r="J184" s="83">
        <v>1499</v>
      </c>
      <c r="K184" s="83">
        <v>53964</v>
      </c>
      <c r="L184" s="83">
        <v>44790.12</v>
      </c>
    </row>
    <row r="185" spans="1:12" ht="15" customHeight="1">
      <c r="A185" s="84">
        <v>181</v>
      </c>
      <c r="B185" s="85" t="s">
        <v>1363</v>
      </c>
      <c r="C185" s="85" t="str">
        <f>VLOOKUP(B185,品名!$A$2:$C$151,2,FALSE)</f>
        <v>海信</v>
      </c>
      <c r="D185" s="86" t="str">
        <f>VLOOKUP(B185,品名!$A$2:$C$151,3,FALSE)</f>
        <v>Hisense LED42K326X3D 42英寸智能网络3D电视</v>
      </c>
      <c r="E185" s="85" t="s">
        <v>12690</v>
      </c>
      <c r="F185" s="87">
        <v>42900</v>
      </c>
      <c r="G185" s="85" t="s">
        <v>1474</v>
      </c>
      <c r="H185" s="85" t="s">
        <v>1359</v>
      </c>
      <c r="I185" s="88">
        <v>18</v>
      </c>
      <c r="J185" s="89">
        <v>3599</v>
      </c>
      <c r="K185" s="89">
        <v>64782</v>
      </c>
      <c r="L185" s="89">
        <v>58303.799999999996</v>
      </c>
    </row>
    <row r="186" spans="1:12" ht="15" customHeight="1">
      <c r="A186" s="78">
        <v>182</v>
      </c>
      <c r="B186" s="79" t="s">
        <v>1449</v>
      </c>
      <c r="C186" s="79" t="str">
        <f>VLOOKUP(B186,品名!$A$2:$C$151,2,FALSE)</f>
        <v>索尼</v>
      </c>
      <c r="D186" s="80" t="str">
        <f>VLOOKUP(B186,品名!$A$2:$C$151,3,FALSE)</f>
        <v>SONY KLV-40R476A平板电视</v>
      </c>
      <c r="E186" s="79" t="s">
        <v>12690</v>
      </c>
      <c r="F186" s="81">
        <v>42906</v>
      </c>
      <c r="G186" s="79" t="s">
        <v>1474</v>
      </c>
      <c r="H186" s="79" t="s">
        <v>1359</v>
      </c>
      <c r="I186" s="82">
        <v>50</v>
      </c>
      <c r="J186" s="83">
        <v>3899</v>
      </c>
      <c r="K186" s="83">
        <v>194950</v>
      </c>
      <c r="L186" s="83">
        <v>171556</v>
      </c>
    </row>
    <row r="187" spans="1:12" ht="15" customHeight="1">
      <c r="A187" s="84">
        <v>183</v>
      </c>
      <c r="B187" s="85" t="s">
        <v>1405</v>
      </c>
      <c r="C187" s="85" t="str">
        <f>VLOOKUP(B187,品名!$A$2:$C$151,2,FALSE)</f>
        <v>TCL</v>
      </c>
      <c r="D187" s="86" t="str">
        <f>VLOOKUP(B187,品名!$A$2:$C$151,3,FALSE)</f>
        <v>KFRd-72LW/FC13空调</v>
      </c>
      <c r="E187" s="85" t="s">
        <v>12691</v>
      </c>
      <c r="F187" s="87">
        <v>42912</v>
      </c>
      <c r="G187" s="85" t="s">
        <v>1474</v>
      </c>
      <c r="H187" s="85" t="s">
        <v>1357</v>
      </c>
      <c r="I187" s="88">
        <v>42</v>
      </c>
      <c r="J187" s="89">
        <v>4399</v>
      </c>
      <c r="K187" s="89">
        <v>184758</v>
      </c>
      <c r="L187" s="89">
        <v>155196.72</v>
      </c>
    </row>
    <row r="188" spans="1:12" ht="15" customHeight="1">
      <c r="A188" s="78">
        <v>184</v>
      </c>
      <c r="B188" s="79" t="s">
        <v>1406</v>
      </c>
      <c r="C188" s="79" t="str">
        <f>VLOOKUP(B188,品名!$A$2:$C$151,2,FALSE)</f>
        <v>奥克斯</v>
      </c>
      <c r="D188" s="80" t="str">
        <f>VLOOKUP(B188,品名!$A$2:$C$151,3,FALSE)</f>
        <v>KF-26GW/SQB+2空调</v>
      </c>
      <c r="E188" s="79" t="s">
        <v>12691</v>
      </c>
      <c r="F188" s="81">
        <v>42889</v>
      </c>
      <c r="G188" s="79" t="s">
        <v>1474</v>
      </c>
      <c r="H188" s="79" t="s">
        <v>1359</v>
      </c>
      <c r="I188" s="82">
        <v>36</v>
      </c>
      <c r="J188" s="83">
        <v>1869</v>
      </c>
      <c r="K188" s="83">
        <v>67284</v>
      </c>
      <c r="L188" s="83">
        <v>55172.88</v>
      </c>
    </row>
    <row r="189" spans="1:12" ht="15" customHeight="1">
      <c r="A189" s="84">
        <v>185</v>
      </c>
      <c r="B189" s="85" t="s">
        <v>1477</v>
      </c>
      <c r="C189" s="85" t="str">
        <f>VLOOKUP(B189,品名!$A$2:$C$151,2,FALSE)</f>
        <v>志高</v>
      </c>
      <c r="D189" s="86" t="str">
        <f>VLOOKUP(B189,品名!$A$2:$C$151,3,FALSE)</f>
        <v>CHIGO KFR-35GW/C104+N3空调</v>
      </c>
      <c r="E189" s="85" t="s">
        <v>12691</v>
      </c>
      <c r="F189" s="87">
        <v>42866</v>
      </c>
      <c r="G189" s="85" t="s">
        <v>1474</v>
      </c>
      <c r="H189" s="85" t="s">
        <v>1359</v>
      </c>
      <c r="I189" s="88">
        <v>12</v>
      </c>
      <c r="J189" s="89">
        <v>2399</v>
      </c>
      <c r="K189" s="89">
        <v>28788</v>
      </c>
      <c r="L189" s="89">
        <v>25621.32</v>
      </c>
    </row>
    <row r="190" spans="1:12" ht="15" customHeight="1">
      <c r="A190" s="78">
        <v>186</v>
      </c>
      <c r="B190" s="79" t="s">
        <v>1419</v>
      </c>
      <c r="C190" s="79" t="str">
        <f>VLOOKUP(B190,品名!$A$2:$C$151,2,FALSE)</f>
        <v>海尔</v>
      </c>
      <c r="D190" s="80" t="str">
        <f>VLOOKUP(B190,品名!$A$2:$C$151,3,FALSE)</f>
        <v>Haier JSQ24-A2(12T)燃气热水器</v>
      </c>
      <c r="E190" s="79" t="s">
        <v>12693</v>
      </c>
      <c r="F190" s="81">
        <v>42748</v>
      </c>
      <c r="G190" s="79" t="s">
        <v>1474</v>
      </c>
      <c r="H190" s="79" t="s">
        <v>1359</v>
      </c>
      <c r="I190" s="82">
        <v>40</v>
      </c>
      <c r="J190" s="83">
        <v>1998</v>
      </c>
      <c r="K190" s="83">
        <v>79920</v>
      </c>
      <c r="L190" s="83">
        <v>63936</v>
      </c>
    </row>
    <row r="191" spans="1:12" ht="15" customHeight="1">
      <c r="A191" s="84">
        <v>187</v>
      </c>
      <c r="B191" s="85" t="s">
        <v>1452</v>
      </c>
      <c r="C191" s="85" t="str">
        <f>VLOOKUP(B191,品名!$A$2:$C$151,2,FALSE)</f>
        <v>海尔</v>
      </c>
      <c r="D191" s="86" t="str">
        <f>VLOOKUP(B191,品名!$A$2:$C$151,3,FALSE)</f>
        <v>Haier BCD-190TMPK 冰箱</v>
      </c>
      <c r="E191" s="85" t="s">
        <v>12692</v>
      </c>
      <c r="F191" s="87">
        <v>42903</v>
      </c>
      <c r="G191" s="85" t="s">
        <v>1474</v>
      </c>
      <c r="H191" s="85" t="s">
        <v>1359</v>
      </c>
      <c r="I191" s="88">
        <v>5</v>
      </c>
      <c r="J191" s="89">
        <v>1299</v>
      </c>
      <c r="K191" s="89">
        <v>6495</v>
      </c>
      <c r="L191" s="89">
        <v>5196</v>
      </c>
    </row>
    <row r="192" spans="1:12" ht="15" customHeight="1">
      <c r="A192" s="78">
        <v>188</v>
      </c>
      <c r="B192" s="79" t="s">
        <v>1483</v>
      </c>
      <c r="C192" s="79" t="str">
        <f>VLOOKUP(B192,品名!$A$2:$C$151,2,FALSE)</f>
        <v>万家乐</v>
      </c>
      <c r="D192" s="80" t="str">
        <f>VLOOKUP(B192,品名!$A$2:$C$151,3,FALSE)</f>
        <v>JSQ20-10201 10升 燃气热水器</v>
      </c>
      <c r="E192" s="79" t="s">
        <v>12693</v>
      </c>
      <c r="F192" s="81">
        <v>42756</v>
      </c>
      <c r="G192" s="79" t="s">
        <v>1474</v>
      </c>
      <c r="H192" s="79" t="s">
        <v>1359</v>
      </c>
      <c r="I192" s="82">
        <v>47</v>
      </c>
      <c r="J192" s="83">
        <v>1099</v>
      </c>
      <c r="K192" s="83">
        <v>51653</v>
      </c>
      <c r="L192" s="83">
        <v>41838.93</v>
      </c>
    </row>
    <row r="193" spans="1:12" ht="15" customHeight="1">
      <c r="A193" s="84">
        <v>189</v>
      </c>
      <c r="B193" s="85" t="s">
        <v>1484</v>
      </c>
      <c r="C193" s="85" t="str">
        <f>VLOOKUP(B193,品名!$A$2:$C$151,2,FALSE)</f>
        <v>美菱</v>
      </c>
      <c r="D193" s="86" t="str">
        <f>VLOOKUP(B193,品名!$A$2:$C$151,3,FALSE)</f>
        <v>MeLing BCD-181MLC双门冰箱</v>
      </c>
      <c r="E193" s="85" t="s">
        <v>12692</v>
      </c>
      <c r="F193" s="87">
        <v>42760</v>
      </c>
      <c r="G193" s="85" t="s">
        <v>1474</v>
      </c>
      <c r="H193" s="85" t="s">
        <v>1359</v>
      </c>
      <c r="I193" s="88">
        <v>12</v>
      </c>
      <c r="J193" s="89">
        <v>1299</v>
      </c>
      <c r="K193" s="89">
        <v>15588</v>
      </c>
      <c r="L193" s="89">
        <v>12626.28</v>
      </c>
    </row>
    <row r="194" spans="1:12" ht="15" customHeight="1">
      <c r="A194" s="78">
        <v>190</v>
      </c>
      <c r="B194" s="79" t="s">
        <v>1467</v>
      </c>
      <c r="C194" s="79" t="str">
        <f>VLOOKUP(B194,品名!$A$2:$C$151,2,FALSE)</f>
        <v>海尔</v>
      </c>
      <c r="D194" s="80" t="str">
        <f>VLOOKUP(B194,品名!$A$2:$C$151,3,FALSE)</f>
        <v>Haier XQB50-M1258 5.0公斤 全自动波轮洗衣机</v>
      </c>
      <c r="E194" s="79" t="s">
        <v>12694</v>
      </c>
      <c r="F194" s="81">
        <v>42763</v>
      </c>
      <c r="G194" s="79" t="s">
        <v>1474</v>
      </c>
      <c r="H194" s="79" t="s">
        <v>1357</v>
      </c>
      <c r="I194" s="82">
        <v>48</v>
      </c>
      <c r="J194" s="83">
        <v>999</v>
      </c>
      <c r="K194" s="83">
        <v>47952</v>
      </c>
      <c r="L194" s="83">
        <v>39800.159999999996</v>
      </c>
    </row>
    <row r="195" spans="1:12" ht="15" customHeight="1">
      <c r="A195" s="84">
        <v>191</v>
      </c>
      <c r="B195" s="85" t="s">
        <v>1485</v>
      </c>
      <c r="C195" s="85" t="str">
        <f>VLOOKUP(B195,品名!$A$2:$C$151,2,FALSE)</f>
        <v>AO史密斯</v>
      </c>
      <c r="D195" s="86" t="str">
        <f>VLOOKUP(B195,品名!$A$2:$C$151,3,FALSE)</f>
        <v>A.O.Smith ET500J-60 电热水器</v>
      </c>
      <c r="E195" s="85" t="s">
        <v>12693</v>
      </c>
      <c r="F195" s="87">
        <v>42767</v>
      </c>
      <c r="G195" s="85" t="s">
        <v>1474</v>
      </c>
      <c r="H195" s="85" t="s">
        <v>1359</v>
      </c>
      <c r="I195" s="88">
        <v>36</v>
      </c>
      <c r="J195" s="89">
        <v>2868</v>
      </c>
      <c r="K195" s="89">
        <v>103248</v>
      </c>
      <c r="L195" s="89">
        <v>82598.400000000009</v>
      </c>
    </row>
    <row r="196" spans="1:12" ht="15" customHeight="1">
      <c r="A196" s="78">
        <v>192</v>
      </c>
      <c r="B196" s="79" t="s">
        <v>1373</v>
      </c>
      <c r="C196" s="79" t="str">
        <f>VLOOKUP(B196,品名!$A$2:$C$151,2,FALSE)</f>
        <v>小鸭</v>
      </c>
      <c r="D196" s="80" t="str">
        <f>VLOOKUP(B196,品名!$A$2:$C$151,3,FALSE)</f>
        <v>XPB28-1808S双缸洗衣机</v>
      </c>
      <c r="E196" s="79" t="s">
        <v>12694</v>
      </c>
      <c r="F196" s="81">
        <v>42770</v>
      </c>
      <c r="G196" s="79" t="s">
        <v>1474</v>
      </c>
      <c r="H196" s="79" t="s">
        <v>1357</v>
      </c>
      <c r="I196" s="82">
        <v>32</v>
      </c>
      <c r="J196" s="83">
        <v>338</v>
      </c>
      <c r="K196" s="83">
        <v>10816</v>
      </c>
      <c r="L196" s="83">
        <v>9193.6</v>
      </c>
    </row>
    <row r="197" spans="1:12" ht="15" customHeight="1">
      <c r="A197" s="84">
        <v>193</v>
      </c>
      <c r="B197" s="85" t="s">
        <v>1419</v>
      </c>
      <c r="C197" s="85" t="str">
        <f>VLOOKUP(B197,品名!$A$2:$C$151,2,FALSE)</f>
        <v>海尔</v>
      </c>
      <c r="D197" s="86" t="str">
        <f>VLOOKUP(B197,品名!$A$2:$C$151,3,FALSE)</f>
        <v>Haier JSQ24-A2(12T)燃气热水器</v>
      </c>
      <c r="E197" s="85" t="s">
        <v>12693</v>
      </c>
      <c r="F197" s="87">
        <v>42775</v>
      </c>
      <c r="G197" s="85" t="s">
        <v>1474</v>
      </c>
      <c r="H197" s="85" t="s">
        <v>1359</v>
      </c>
      <c r="I197" s="88">
        <v>50</v>
      </c>
      <c r="J197" s="89">
        <v>1998</v>
      </c>
      <c r="K197" s="89">
        <v>99900</v>
      </c>
      <c r="L197" s="89">
        <v>79920</v>
      </c>
    </row>
    <row r="198" spans="1:12" ht="15" customHeight="1">
      <c r="A198" s="78">
        <v>194</v>
      </c>
      <c r="B198" s="79" t="s">
        <v>1387</v>
      </c>
      <c r="C198" s="79" t="str">
        <f>VLOOKUP(B198,品名!$A$2:$C$151,2,FALSE)</f>
        <v>能率</v>
      </c>
      <c r="D198" s="80" t="str">
        <f>VLOOKUP(B198,品名!$A$2:$C$151,3,FALSE)</f>
        <v>NORITZ GQ-1150FE 11升燃气热水器</v>
      </c>
      <c r="E198" s="79" t="s">
        <v>12693</v>
      </c>
      <c r="F198" s="81">
        <v>42782</v>
      </c>
      <c r="G198" s="79" t="s">
        <v>1474</v>
      </c>
      <c r="H198" s="79" t="s">
        <v>1357</v>
      </c>
      <c r="I198" s="82">
        <v>40</v>
      </c>
      <c r="J198" s="83">
        <v>2298</v>
      </c>
      <c r="K198" s="83">
        <v>91920</v>
      </c>
      <c r="L198" s="83">
        <v>74455.200000000012</v>
      </c>
    </row>
    <row r="199" spans="1:12" ht="15" customHeight="1">
      <c r="A199" s="84">
        <v>195</v>
      </c>
      <c r="B199" s="85" t="s">
        <v>1371</v>
      </c>
      <c r="C199" s="85" t="str">
        <f>VLOOKUP(B199,品名!$A$2:$C$151,2,FALSE)</f>
        <v>安仕</v>
      </c>
      <c r="D199" s="86" t="str">
        <f>VLOOKUP(B199,品名!$A$2:$C$151,3,FALSE)</f>
        <v>ASG-131S双层干衣机</v>
      </c>
      <c r="E199" s="85" t="s">
        <v>12694</v>
      </c>
      <c r="F199" s="87">
        <v>42794</v>
      </c>
      <c r="G199" s="85" t="s">
        <v>1474</v>
      </c>
      <c r="H199" s="85" t="s">
        <v>1357</v>
      </c>
      <c r="I199" s="88">
        <v>46</v>
      </c>
      <c r="J199" s="89">
        <v>198</v>
      </c>
      <c r="K199" s="89">
        <v>9108</v>
      </c>
      <c r="L199" s="89">
        <v>7650.7199999999993</v>
      </c>
    </row>
    <row r="200" spans="1:12" ht="15" customHeight="1">
      <c r="A200" s="78">
        <v>196</v>
      </c>
      <c r="B200" s="79" t="s">
        <v>1456</v>
      </c>
      <c r="C200" s="79" t="str">
        <f>VLOOKUP(B200,品名!$A$2:$C$151,2,FALSE)</f>
        <v>海尔</v>
      </c>
      <c r="D200" s="80" t="str">
        <f>VLOOKUP(B200,品名!$A$2:$C$151,3,FALSE)</f>
        <v>Haier XQB60-M918 洗衣机</v>
      </c>
      <c r="E200" s="79" t="s">
        <v>12694</v>
      </c>
      <c r="F200" s="81">
        <v>42798</v>
      </c>
      <c r="G200" s="79" t="s">
        <v>1474</v>
      </c>
      <c r="H200" s="79" t="s">
        <v>1357</v>
      </c>
      <c r="I200" s="82">
        <v>42</v>
      </c>
      <c r="J200" s="83">
        <v>1188</v>
      </c>
      <c r="K200" s="83">
        <v>49896</v>
      </c>
      <c r="L200" s="83">
        <v>40415.760000000002</v>
      </c>
    </row>
    <row r="201" spans="1:12" ht="15" customHeight="1">
      <c r="A201" s="84">
        <v>197</v>
      </c>
      <c r="B201" s="85" t="s">
        <v>1391</v>
      </c>
      <c r="C201" s="85" t="str">
        <f>VLOOKUP(B201,品名!$A$2:$C$151,2,FALSE)</f>
        <v>西格玛</v>
      </c>
      <c r="D201" s="86" t="str">
        <f>VLOOKUP(B201,品名!$A$2:$C$151,3,FALSE)</f>
        <v>sigma 家用除菌全自动滚筒干衣机</v>
      </c>
      <c r="E201" s="85" t="s">
        <v>12694</v>
      </c>
      <c r="F201" s="87">
        <v>42805</v>
      </c>
      <c r="G201" s="85" t="s">
        <v>1474</v>
      </c>
      <c r="H201" s="85" t="s">
        <v>1357</v>
      </c>
      <c r="I201" s="88">
        <v>25</v>
      </c>
      <c r="J201" s="89">
        <v>1489</v>
      </c>
      <c r="K201" s="89">
        <v>37225</v>
      </c>
      <c r="L201" s="89">
        <v>32385.75</v>
      </c>
    </row>
    <row r="202" spans="1:12" ht="15" customHeight="1">
      <c r="A202" s="78">
        <v>198</v>
      </c>
      <c r="B202" s="79" t="s">
        <v>1486</v>
      </c>
      <c r="C202" s="79" t="str">
        <f>VLOOKUP(B202,品名!$A$2:$C$151,2,FALSE)</f>
        <v>Apple</v>
      </c>
      <c r="D202" s="80" t="str">
        <f>VLOOKUP(B202,品名!$A$2:$C$151,3,FALSE)</f>
        <v>MacBook Pro MGXC2CH/A 15.4英寸笔记本电脑</v>
      </c>
      <c r="E202" s="79" t="s">
        <v>12689</v>
      </c>
      <c r="F202" s="81">
        <v>42811</v>
      </c>
      <c r="G202" s="79" t="s">
        <v>1474</v>
      </c>
      <c r="H202" s="79" t="s">
        <v>1359</v>
      </c>
      <c r="I202" s="82">
        <v>49</v>
      </c>
      <c r="J202" s="83">
        <v>15688</v>
      </c>
      <c r="K202" s="83">
        <v>768712</v>
      </c>
      <c r="L202" s="83">
        <v>645718.07999999996</v>
      </c>
    </row>
    <row r="203" spans="1:12" ht="15" customHeight="1">
      <c r="A203" s="84">
        <v>199</v>
      </c>
      <c r="B203" s="85" t="s">
        <v>1445</v>
      </c>
      <c r="C203" s="85" t="str">
        <f>VLOOKUP(B203,品名!$A$2:$C$151,2,FALSE)</f>
        <v>戴尔</v>
      </c>
      <c r="D203" s="86" t="str">
        <f>VLOOKUP(B203,品名!$A$2:$C$151,3,FALSE)</f>
        <v>Dell Ins15CR-4528B 15.6英寸笔记本电脑</v>
      </c>
      <c r="E203" s="85" t="s">
        <v>12689</v>
      </c>
      <c r="F203" s="87">
        <v>42819</v>
      </c>
      <c r="G203" s="85" t="s">
        <v>1474</v>
      </c>
      <c r="H203" s="85" t="s">
        <v>1357</v>
      </c>
      <c r="I203" s="88">
        <v>17</v>
      </c>
      <c r="J203" s="89">
        <v>3149</v>
      </c>
      <c r="K203" s="89">
        <v>53533</v>
      </c>
      <c r="L203" s="89">
        <v>48179.7</v>
      </c>
    </row>
    <row r="204" spans="1:12" ht="15" customHeight="1">
      <c r="A204" s="78">
        <v>200</v>
      </c>
      <c r="B204" s="79" t="s">
        <v>1425</v>
      </c>
      <c r="C204" s="79" t="str">
        <f>VLOOKUP(B204,品名!$A$2:$C$151,2,FALSE)</f>
        <v>联想</v>
      </c>
      <c r="D204" s="80" t="str">
        <f>VLOOKUP(B204,品名!$A$2:$C$151,3,FALSE)</f>
        <v>ThinkPad E450C-20EHA01-7CD 14英寸笔记本电脑</v>
      </c>
      <c r="E204" s="79" t="s">
        <v>12689</v>
      </c>
      <c r="F204" s="81">
        <v>42827</v>
      </c>
      <c r="G204" s="79" t="s">
        <v>1474</v>
      </c>
      <c r="H204" s="79" t="s">
        <v>1357</v>
      </c>
      <c r="I204" s="82">
        <v>42</v>
      </c>
      <c r="J204" s="83">
        <v>3499</v>
      </c>
      <c r="K204" s="83">
        <v>146958</v>
      </c>
      <c r="L204" s="83">
        <v>121975.14</v>
      </c>
    </row>
    <row r="205" spans="1:12" ht="15" customHeight="1">
      <c r="A205" s="84">
        <v>201</v>
      </c>
      <c r="B205" s="85" t="s">
        <v>1480</v>
      </c>
      <c r="C205" s="85" t="str">
        <f>VLOOKUP(B205,品名!$A$2:$C$151,2,FALSE)</f>
        <v>戴尔</v>
      </c>
      <c r="D205" s="86" t="str">
        <f>VLOOKUP(B205,品名!$A$2:$C$151,3,FALSE)</f>
        <v>Dell Vostro 3900-R7938 台式主机</v>
      </c>
      <c r="E205" s="85" t="s">
        <v>12689</v>
      </c>
      <c r="F205" s="87">
        <v>42836</v>
      </c>
      <c r="G205" s="85" t="s">
        <v>1474</v>
      </c>
      <c r="H205" s="85" t="s">
        <v>1357</v>
      </c>
      <c r="I205" s="88">
        <v>42</v>
      </c>
      <c r="J205" s="89">
        <v>5799</v>
      </c>
      <c r="K205" s="89">
        <v>243558</v>
      </c>
      <c r="L205" s="89">
        <v>204588.72</v>
      </c>
    </row>
    <row r="206" spans="1:12" ht="15" customHeight="1">
      <c r="A206" s="78">
        <v>202</v>
      </c>
      <c r="B206" s="79" t="s">
        <v>1377</v>
      </c>
      <c r="C206" s="79" t="str">
        <f>VLOOKUP(B206,品名!$A$2:$C$151,2,FALSE)</f>
        <v>惠普</v>
      </c>
      <c r="D206" s="80" t="str">
        <f>VLOOKUP(B206,品名!$A$2:$C$151,3,FALSE)</f>
        <v>HP Pavilion 251-011cn 台式主机</v>
      </c>
      <c r="E206" s="79" t="s">
        <v>12689</v>
      </c>
      <c r="F206" s="81">
        <v>42843</v>
      </c>
      <c r="G206" s="79" t="s">
        <v>1474</v>
      </c>
      <c r="H206" s="79" t="s">
        <v>1357</v>
      </c>
      <c r="I206" s="82">
        <v>35</v>
      </c>
      <c r="J206" s="83">
        <v>1995</v>
      </c>
      <c r="K206" s="83">
        <v>69825</v>
      </c>
      <c r="L206" s="83">
        <v>57256.5</v>
      </c>
    </row>
    <row r="207" spans="1:12" ht="15" customHeight="1">
      <c r="A207" s="84">
        <v>203</v>
      </c>
      <c r="B207" s="85" t="s">
        <v>1459</v>
      </c>
      <c r="C207" s="85" t="str">
        <f>VLOOKUP(B207,品名!$A$2:$C$151,2,FALSE)</f>
        <v>Apple</v>
      </c>
      <c r="D207" s="86" t="str">
        <f>VLOOKUP(B207,品名!$A$2:$C$151,3,FALSE)</f>
        <v>iPad mini 4 MK9J2CH/A 7.9英寸平板电脑 金色</v>
      </c>
      <c r="E207" s="85" t="s">
        <v>12689</v>
      </c>
      <c r="F207" s="87">
        <v>42849</v>
      </c>
      <c r="G207" s="85" t="s">
        <v>1474</v>
      </c>
      <c r="H207" s="85" t="s">
        <v>1357</v>
      </c>
      <c r="I207" s="88">
        <v>40</v>
      </c>
      <c r="J207" s="89">
        <v>3558</v>
      </c>
      <c r="K207" s="89">
        <v>142320</v>
      </c>
      <c r="L207" s="89">
        <v>115279.2</v>
      </c>
    </row>
    <row r="208" spans="1:12" ht="15" customHeight="1">
      <c r="A208" s="78">
        <v>204</v>
      </c>
      <c r="B208" s="79" t="s">
        <v>1362</v>
      </c>
      <c r="C208" s="79" t="str">
        <f>VLOOKUP(B208,品名!$A$2:$C$151,2,FALSE)</f>
        <v>联想</v>
      </c>
      <c r="D208" s="80" t="str">
        <f>VLOOKUP(B208,品名!$A$2:$C$151,3,FALSE)</f>
        <v>ThinkPad 8（20BNA00RCD）8.3英寸触控平板电脑</v>
      </c>
      <c r="E208" s="79" t="s">
        <v>12689</v>
      </c>
      <c r="F208" s="81">
        <v>42857</v>
      </c>
      <c r="G208" s="79" t="s">
        <v>1474</v>
      </c>
      <c r="H208" s="79" t="s">
        <v>1357</v>
      </c>
      <c r="I208" s="82">
        <v>49</v>
      </c>
      <c r="J208" s="83">
        <v>2599</v>
      </c>
      <c r="K208" s="83">
        <v>127351</v>
      </c>
      <c r="L208" s="83">
        <v>108248.35</v>
      </c>
    </row>
    <row r="209" spans="1:12" ht="15" customHeight="1">
      <c r="A209" s="84">
        <v>205</v>
      </c>
      <c r="B209" s="85" t="s">
        <v>1487</v>
      </c>
      <c r="C209" s="85" t="str">
        <f>VLOOKUP(B209,品名!$A$2:$C$151,2,FALSE)</f>
        <v>酷开</v>
      </c>
      <c r="D209" s="86" t="str">
        <f>VLOOKUP(B209,品名!$A$2:$C$151,3,FALSE)</f>
        <v>coocaa K50J 50英寸智能平板液晶电视</v>
      </c>
      <c r="E209" s="85" t="s">
        <v>12690</v>
      </c>
      <c r="F209" s="87">
        <v>42856</v>
      </c>
      <c r="G209" s="85" t="s">
        <v>1474</v>
      </c>
      <c r="H209" s="85" t="s">
        <v>1359</v>
      </c>
      <c r="I209" s="88">
        <v>6</v>
      </c>
      <c r="J209" s="89">
        <v>2699</v>
      </c>
      <c r="K209" s="89">
        <v>16194</v>
      </c>
      <c r="L209" s="89">
        <v>13117.14</v>
      </c>
    </row>
    <row r="210" spans="1:12" ht="15" customHeight="1">
      <c r="A210" s="78">
        <v>206</v>
      </c>
      <c r="B210" s="79" t="s">
        <v>1488</v>
      </c>
      <c r="C210" s="79" t="str">
        <f>VLOOKUP(B210,品名!$A$2:$C$151,2,FALSE)</f>
        <v>LG</v>
      </c>
      <c r="D210" s="80" t="str">
        <f>VLOOKUP(B210,品名!$A$2:$C$151,3,FALSE)</f>
        <v>42LS3100-CE 全高清LED液晶电视</v>
      </c>
      <c r="E210" s="79" t="s">
        <v>12690</v>
      </c>
      <c r="F210" s="81">
        <v>42871</v>
      </c>
      <c r="G210" s="79" t="s">
        <v>1474</v>
      </c>
      <c r="H210" s="79" t="s">
        <v>1359</v>
      </c>
      <c r="I210" s="82">
        <v>35</v>
      </c>
      <c r="J210" s="83">
        <v>3049</v>
      </c>
      <c r="K210" s="83">
        <v>106715</v>
      </c>
      <c r="L210" s="83">
        <v>86439.150000000009</v>
      </c>
    </row>
    <row r="211" spans="1:12" ht="15" customHeight="1">
      <c r="A211" s="84">
        <v>207</v>
      </c>
      <c r="B211" s="85" t="s">
        <v>1364</v>
      </c>
      <c r="C211" s="85" t="str">
        <f>VLOOKUP(B211,品名!$A$2:$C$151,2,FALSE)</f>
        <v>TCL</v>
      </c>
      <c r="D211" s="86" t="str">
        <f>VLOOKUP(B211,品名!$A$2:$C$151,3,FALSE)</f>
        <v>L48F3310-3D平板电视</v>
      </c>
      <c r="E211" s="85" t="s">
        <v>12690</v>
      </c>
      <c r="F211" s="87">
        <v>42868</v>
      </c>
      <c r="G211" s="85" t="s">
        <v>1474</v>
      </c>
      <c r="H211" s="85" t="s">
        <v>1359</v>
      </c>
      <c r="I211" s="88">
        <v>41</v>
      </c>
      <c r="J211" s="89">
        <v>3999</v>
      </c>
      <c r="K211" s="89">
        <v>163959</v>
      </c>
      <c r="L211" s="89">
        <v>142644.33000000002</v>
      </c>
    </row>
    <row r="212" spans="1:12" ht="15" customHeight="1">
      <c r="A212" s="78">
        <v>208</v>
      </c>
      <c r="B212" s="79" t="s">
        <v>1429</v>
      </c>
      <c r="C212" s="79" t="str">
        <f>VLOOKUP(B212,品名!$A$2:$C$151,2,FALSE)</f>
        <v>TCL</v>
      </c>
      <c r="D212" s="80" t="str">
        <f>VLOOKUP(B212,品名!$A$2:$C$151,3,FALSE)</f>
        <v>KFRd-25GW/DE22空调</v>
      </c>
      <c r="E212" s="79" t="s">
        <v>12691</v>
      </c>
      <c r="F212" s="81">
        <v>42887</v>
      </c>
      <c r="G212" s="79" t="s">
        <v>1474</v>
      </c>
      <c r="H212" s="79" t="s">
        <v>1359</v>
      </c>
      <c r="I212" s="82">
        <v>38</v>
      </c>
      <c r="J212" s="83">
        <v>1879</v>
      </c>
      <c r="K212" s="83">
        <v>71402</v>
      </c>
      <c r="L212" s="83">
        <v>57121.599999999999</v>
      </c>
    </row>
    <row r="213" spans="1:12" ht="15" customHeight="1">
      <c r="A213" s="84">
        <v>209</v>
      </c>
      <c r="B213" s="85" t="s">
        <v>1430</v>
      </c>
      <c r="C213" s="85" t="str">
        <f>VLOOKUP(B213,品名!$A$2:$C$151,2,FALSE)</f>
        <v>格兰仕</v>
      </c>
      <c r="D213" s="86" t="str">
        <f>VLOOKUP(B213,品名!$A$2:$C$151,3,FALSE)</f>
        <v>Galanz KFR-23GW/dLP45-150(2)空调</v>
      </c>
      <c r="E213" s="85" t="s">
        <v>12691</v>
      </c>
      <c r="F213" s="87">
        <v>42892</v>
      </c>
      <c r="G213" s="85" t="s">
        <v>1474</v>
      </c>
      <c r="H213" s="85" t="s">
        <v>1357</v>
      </c>
      <c r="I213" s="88">
        <v>49</v>
      </c>
      <c r="J213" s="89">
        <v>1599</v>
      </c>
      <c r="K213" s="89">
        <v>78351</v>
      </c>
      <c r="L213" s="89">
        <v>65814.840000000011</v>
      </c>
    </row>
    <row r="214" spans="1:12" ht="15" customHeight="1">
      <c r="A214" s="78">
        <v>210</v>
      </c>
      <c r="B214" s="79" t="s">
        <v>1489</v>
      </c>
      <c r="C214" s="79" t="str">
        <f>VLOOKUP(B214,品名!$A$2:$C$151,2,FALSE)</f>
        <v>志高</v>
      </c>
      <c r="D214" s="80" t="str">
        <f>VLOOKUP(B214,品名!$A$2:$C$151,3,FALSE)</f>
        <v>CHIGO KFR-25GW/D104+N3空调</v>
      </c>
      <c r="E214" s="79" t="s">
        <v>12691</v>
      </c>
      <c r="F214" s="81">
        <v>42900</v>
      </c>
      <c r="G214" s="79" t="s">
        <v>1474</v>
      </c>
      <c r="H214" s="79" t="s">
        <v>1359</v>
      </c>
      <c r="I214" s="82">
        <v>5</v>
      </c>
      <c r="J214" s="83">
        <v>1979</v>
      </c>
      <c r="K214" s="83">
        <v>9895</v>
      </c>
      <c r="L214" s="83">
        <v>8410.75</v>
      </c>
    </row>
    <row r="215" spans="1:12" ht="15" customHeight="1">
      <c r="A215" s="84">
        <v>211</v>
      </c>
      <c r="B215" s="85" t="s">
        <v>1490</v>
      </c>
      <c r="C215" s="85" t="str">
        <f>VLOOKUP(B215,品名!$A$2:$C$151,2,FALSE)</f>
        <v>海信</v>
      </c>
      <c r="D215" s="86" t="str">
        <f>VLOOKUP(B215,品名!$A$2:$C$151,3,FALSE)</f>
        <v>Hisense BCD-137C/E冰箱</v>
      </c>
      <c r="E215" s="85" t="s">
        <v>12692</v>
      </c>
      <c r="F215" s="87">
        <v>42907</v>
      </c>
      <c r="G215" s="85" t="s">
        <v>1474</v>
      </c>
      <c r="H215" s="85" t="s">
        <v>1359</v>
      </c>
      <c r="I215" s="88">
        <v>16</v>
      </c>
      <c r="J215" s="89">
        <v>999</v>
      </c>
      <c r="K215" s="89">
        <v>15984</v>
      </c>
      <c r="L215" s="89">
        <v>13426.56</v>
      </c>
    </row>
    <row r="216" spans="1:12" ht="15" customHeight="1">
      <c r="A216" s="78">
        <v>212</v>
      </c>
      <c r="B216" s="79" t="s">
        <v>1418</v>
      </c>
      <c r="C216" s="79" t="str">
        <f>VLOOKUP(B216,品名!$A$2:$C$151,2,FALSE)</f>
        <v>西门子</v>
      </c>
      <c r="D216" s="80" t="str">
        <f>VLOOKUP(B216,品名!$A$2:$C$151,3,FALSE)</f>
        <v>SIEMENS KG23N1116W冰箱</v>
      </c>
      <c r="E216" s="79" t="s">
        <v>12692</v>
      </c>
      <c r="F216" s="81">
        <v>42914</v>
      </c>
      <c r="G216" s="79" t="s">
        <v>1474</v>
      </c>
      <c r="H216" s="79" t="s">
        <v>1357</v>
      </c>
      <c r="I216" s="82">
        <v>25</v>
      </c>
      <c r="J216" s="83">
        <v>2799</v>
      </c>
      <c r="K216" s="83">
        <v>69975</v>
      </c>
      <c r="L216" s="83">
        <v>58779</v>
      </c>
    </row>
    <row r="217" spans="1:12" ht="15" customHeight="1">
      <c r="A217" s="84">
        <v>213</v>
      </c>
      <c r="B217" s="85" t="s">
        <v>1397</v>
      </c>
      <c r="C217" s="85" t="str">
        <f>VLOOKUP(B217,品名!$A$2:$C$151,2,FALSE)</f>
        <v>华硕</v>
      </c>
      <c r="D217" s="86" t="str">
        <f>VLOOKUP(B217,品名!$A$2:$C$151,3,FALSE)</f>
        <v>ASUS Zenbook UX305LA 13.3英寸超薄笔记本电脑</v>
      </c>
      <c r="E217" s="85" t="s">
        <v>12689</v>
      </c>
      <c r="F217" s="87">
        <v>42895</v>
      </c>
      <c r="G217" s="85" t="s">
        <v>1491</v>
      </c>
      <c r="H217" s="85" t="s">
        <v>1357</v>
      </c>
      <c r="I217" s="88">
        <v>22</v>
      </c>
      <c r="J217" s="89">
        <v>4875.66</v>
      </c>
      <c r="K217" s="89">
        <v>107264.51999999999</v>
      </c>
      <c r="L217" s="89">
        <v>95465.48000000001</v>
      </c>
    </row>
    <row r="218" spans="1:12" ht="15" customHeight="1">
      <c r="A218" s="78">
        <v>214</v>
      </c>
      <c r="B218" s="79" t="s">
        <v>1492</v>
      </c>
      <c r="C218" s="79" t="str">
        <f>VLOOKUP(B218,品名!$A$2:$C$151,2,FALSE)</f>
        <v>Apple</v>
      </c>
      <c r="D218" s="80" t="str">
        <f>VLOOKUP(B218,品名!$A$2:$C$151,3,FALSE)</f>
        <v>iMac MK442CH/A 21.5英寸一体机</v>
      </c>
      <c r="E218" s="79" t="s">
        <v>12689</v>
      </c>
      <c r="F218" s="81">
        <v>42747</v>
      </c>
      <c r="G218" s="79" t="s">
        <v>1491</v>
      </c>
      <c r="H218" s="79" t="s">
        <v>1359</v>
      </c>
      <c r="I218" s="82">
        <v>31</v>
      </c>
      <c r="J218" s="83">
        <v>9588</v>
      </c>
      <c r="K218" s="83">
        <v>297228</v>
      </c>
      <c r="L218" s="83">
        <v>252643.80000000002</v>
      </c>
    </row>
    <row r="219" spans="1:12" ht="15" customHeight="1">
      <c r="A219" s="84">
        <v>215</v>
      </c>
      <c r="B219" s="85" t="s">
        <v>1399</v>
      </c>
      <c r="C219" s="85" t="str">
        <f>VLOOKUP(B219,品名!$A$2:$C$151,2,FALSE)</f>
        <v>联想</v>
      </c>
      <c r="D219" s="86" t="str">
        <f>VLOOKUP(B219,品名!$A$2:$C$151,3,FALSE)</f>
        <v>lenovo M2620N 处理器j1820台式主机</v>
      </c>
      <c r="E219" s="85" t="s">
        <v>12689</v>
      </c>
      <c r="F219" s="87">
        <v>42754</v>
      </c>
      <c r="G219" s="85" t="s">
        <v>1491</v>
      </c>
      <c r="H219" s="85" t="s">
        <v>1359</v>
      </c>
      <c r="I219" s="88">
        <v>44</v>
      </c>
      <c r="J219" s="89">
        <v>2080</v>
      </c>
      <c r="K219" s="89">
        <v>91520</v>
      </c>
      <c r="L219" s="89">
        <v>75046.399999999994</v>
      </c>
    </row>
    <row r="220" spans="1:12" ht="15" customHeight="1">
      <c r="A220" s="78">
        <v>216</v>
      </c>
      <c r="B220" s="79" t="s">
        <v>1493</v>
      </c>
      <c r="C220" s="79" t="str">
        <f>VLOOKUP(B220,品名!$A$2:$C$151,2,FALSE)</f>
        <v>华为</v>
      </c>
      <c r="D220" s="80" t="str">
        <f>VLOOKUP(B220,品名!$A$2:$C$151,3,FALSE)</f>
        <v>Huawei M2-803L 4G 64GB 八核平板电脑手机 香槟金</v>
      </c>
      <c r="E220" s="79" t="s">
        <v>12689</v>
      </c>
      <c r="F220" s="81">
        <v>42761</v>
      </c>
      <c r="G220" s="79" t="s">
        <v>1491</v>
      </c>
      <c r="H220" s="79" t="s">
        <v>1359</v>
      </c>
      <c r="I220" s="82">
        <v>19</v>
      </c>
      <c r="J220" s="83">
        <v>2278</v>
      </c>
      <c r="K220" s="83">
        <v>43282</v>
      </c>
      <c r="L220" s="83">
        <v>38520.980000000003</v>
      </c>
    </row>
    <row r="221" spans="1:12" ht="15" customHeight="1">
      <c r="A221" s="84">
        <v>217</v>
      </c>
      <c r="B221" s="85" t="s">
        <v>1439</v>
      </c>
      <c r="C221" s="85" t="str">
        <f>VLOOKUP(B221,品名!$A$2:$C$151,2,FALSE)</f>
        <v>海信</v>
      </c>
      <c r="D221" s="86" t="str">
        <f>VLOOKUP(B221,品名!$A$2:$C$151,3,FALSE)</f>
        <v>Hisense LED32K200 32英寸LED高清电视</v>
      </c>
      <c r="E221" s="85" t="s">
        <v>12690</v>
      </c>
      <c r="F221" s="87">
        <v>42768</v>
      </c>
      <c r="G221" s="85" t="s">
        <v>1491</v>
      </c>
      <c r="H221" s="85" t="s">
        <v>1359</v>
      </c>
      <c r="I221" s="88">
        <v>18</v>
      </c>
      <c r="J221" s="89">
        <v>1699</v>
      </c>
      <c r="K221" s="89">
        <v>30582</v>
      </c>
      <c r="L221" s="89">
        <v>25077.24</v>
      </c>
    </row>
    <row r="222" spans="1:12" ht="15" customHeight="1">
      <c r="A222" s="78">
        <v>218</v>
      </c>
      <c r="B222" s="79" t="s">
        <v>1494</v>
      </c>
      <c r="C222" s="79" t="str">
        <f>VLOOKUP(B222,品名!$A$2:$C$151,2,FALSE)</f>
        <v>康佳</v>
      </c>
      <c r="D222" s="80" t="str">
        <f>VLOOKUP(B222,品名!$A$2:$C$151,3,FALSE)</f>
        <v>KONKA LED42E330CE 高清节能LED液晶电视</v>
      </c>
      <c r="E222" s="79" t="s">
        <v>12690</v>
      </c>
      <c r="F222" s="81">
        <v>42778</v>
      </c>
      <c r="G222" s="79" t="s">
        <v>1491</v>
      </c>
      <c r="H222" s="79" t="s">
        <v>1359</v>
      </c>
      <c r="I222" s="82">
        <v>3</v>
      </c>
      <c r="J222" s="83">
        <v>3999</v>
      </c>
      <c r="K222" s="83">
        <v>11997</v>
      </c>
      <c r="L222" s="83">
        <v>10197.450000000001</v>
      </c>
    </row>
    <row r="223" spans="1:12" ht="15" customHeight="1">
      <c r="A223" s="84">
        <v>219</v>
      </c>
      <c r="B223" s="85" t="s">
        <v>1429</v>
      </c>
      <c r="C223" s="85" t="str">
        <f>VLOOKUP(B223,品名!$A$2:$C$151,2,FALSE)</f>
        <v>TCL</v>
      </c>
      <c r="D223" s="86" t="str">
        <f>VLOOKUP(B223,品名!$A$2:$C$151,3,FALSE)</f>
        <v>KFRd-25GW/DE22空调</v>
      </c>
      <c r="E223" s="85" t="s">
        <v>12691</v>
      </c>
      <c r="F223" s="87">
        <v>42785</v>
      </c>
      <c r="G223" s="85" t="s">
        <v>1491</v>
      </c>
      <c r="H223" s="85" t="s">
        <v>1359</v>
      </c>
      <c r="I223" s="88">
        <v>3</v>
      </c>
      <c r="J223" s="89">
        <v>1879</v>
      </c>
      <c r="K223" s="89">
        <v>5637</v>
      </c>
      <c r="L223" s="89">
        <v>4509.6000000000004</v>
      </c>
    </row>
    <row r="224" spans="1:12" ht="15" customHeight="1">
      <c r="A224" s="78">
        <v>220</v>
      </c>
      <c r="B224" s="79" t="s">
        <v>1495</v>
      </c>
      <c r="C224" s="79" t="str">
        <f>VLOOKUP(B224,品名!$A$2:$C$151,2,FALSE)</f>
        <v>格兰仕</v>
      </c>
      <c r="D224" s="80" t="str">
        <f>VLOOKUP(B224,品名!$A$2:$C$151,3,FALSE)</f>
        <v>Galanz KFR-35GW/DLC45-130(2)空调</v>
      </c>
      <c r="E224" s="79" t="s">
        <v>12691</v>
      </c>
      <c r="F224" s="81">
        <v>42793</v>
      </c>
      <c r="G224" s="79" t="s">
        <v>1491</v>
      </c>
      <c r="H224" s="79" t="s">
        <v>1359</v>
      </c>
      <c r="I224" s="82">
        <v>21</v>
      </c>
      <c r="J224" s="83">
        <v>1999</v>
      </c>
      <c r="K224" s="83">
        <v>41979</v>
      </c>
      <c r="L224" s="83">
        <v>35262.36</v>
      </c>
    </row>
    <row r="225" spans="1:12" ht="15" customHeight="1">
      <c r="A225" s="84">
        <v>221</v>
      </c>
      <c r="B225" s="85" t="s">
        <v>1386</v>
      </c>
      <c r="C225" s="85" t="str">
        <f>VLOOKUP(B225,品名!$A$2:$C$151,2,FALSE)</f>
        <v>奥马</v>
      </c>
      <c r="D225" s="86" t="str">
        <f>VLOOKUP(B225,品名!$A$2:$C$151,3,FALSE)</f>
        <v>BCD-176A7冰箱</v>
      </c>
      <c r="E225" s="85" t="s">
        <v>12692</v>
      </c>
      <c r="F225" s="87">
        <v>42801</v>
      </c>
      <c r="G225" s="85" t="s">
        <v>1491</v>
      </c>
      <c r="H225" s="85" t="s">
        <v>1359</v>
      </c>
      <c r="I225" s="88">
        <v>29</v>
      </c>
      <c r="J225" s="89">
        <v>1098</v>
      </c>
      <c r="K225" s="89">
        <v>31842</v>
      </c>
      <c r="L225" s="89">
        <v>28657.800000000003</v>
      </c>
    </row>
    <row r="226" spans="1:12" ht="15" customHeight="1">
      <c r="A226" s="78">
        <v>222</v>
      </c>
      <c r="B226" s="79" t="s">
        <v>1484</v>
      </c>
      <c r="C226" s="79" t="str">
        <f>VLOOKUP(B226,品名!$A$2:$C$151,2,FALSE)</f>
        <v>美菱</v>
      </c>
      <c r="D226" s="80" t="str">
        <f>VLOOKUP(B226,品名!$A$2:$C$151,3,FALSE)</f>
        <v>MeLing BCD-181MLC双门冰箱</v>
      </c>
      <c r="E226" s="79" t="s">
        <v>12692</v>
      </c>
      <c r="F226" s="81">
        <v>42809</v>
      </c>
      <c r="G226" s="79" t="s">
        <v>1491</v>
      </c>
      <c r="H226" s="79" t="s">
        <v>1359</v>
      </c>
      <c r="I226" s="82">
        <v>47</v>
      </c>
      <c r="J226" s="83">
        <v>1299</v>
      </c>
      <c r="K226" s="83">
        <v>61053</v>
      </c>
      <c r="L226" s="83">
        <v>49452.93</v>
      </c>
    </row>
    <row r="227" spans="1:12" ht="15" customHeight="1">
      <c r="A227" s="84">
        <v>223</v>
      </c>
      <c r="B227" s="85" t="s">
        <v>1434</v>
      </c>
      <c r="C227" s="85" t="str">
        <f>VLOOKUP(B227,品名!$A$2:$C$151,2,FALSE)</f>
        <v>格兰仕</v>
      </c>
      <c r="D227" s="86" t="str">
        <f>VLOOKUP(B227,品名!$A$2:$C$151,3,FALSE)</f>
        <v>Galanz ZSDF-G40K031 40L 电热水器</v>
      </c>
      <c r="E227" s="85" t="s">
        <v>12693</v>
      </c>
      <c r="F227" s="87">
        <v>42815</v>
      </c>
      <c r="G227" s="85" t="s">
        <v>1491</v>
      </c>
      <c r="H227" s="85" t="s">
        <v>1357</v>
      </c>
      <c r="I227" s="88">
        <v>37</v>
      </c>
      <c r="J227" s="89">
        <v>498</v>
      </c>
      <c r="K227" s="89">
        <v>18426</v>
      </c>
      <c r="L227" s="89">
        <v>16399.14</v>
      </c>
    </row>
    <row r="228" spans="1:12" ht="15" customHeight="1">
      <c r="A228" s="78">
        <v>224</v>
      </c>
      <c r="B228" s="79" t="s">
        <v>1496</v>
      </c>
      <c r="C228" s="79" t="str">
        <f>VLOOKUP(B228,品名!$A$2:$C$151,2,FALSE)</f>
        <v>美的</v>
      </c>
      <c r="D228" s="80" t="str">
        <f>VLOOKUP(B228,品名!$A$2:$C$151,3,FALSE)</f>
        <v>Midea F50-15A1 50升 电热水器</v>
      </c>
      <c r="E228" s="79" t="s">
        <v>12693</v>
      </c>
      <c r="F228" s="81">
        <v>42822</v>
      </c>
      <c r="G228" s="79" t="s">
        <v>1491</v>
      </c>
      <c r="H228" s="79" t="s">
        <v>1357</v>
      </c>
      <c r="I228" s="82">
        <v>2</v>
      </c>
      <c r="J228" s="83">
        <v>769</v>
      </c>
      <c r="K228" s="83">
        <v>1538</v>
      </c>
      <c r="L228" s="83">
        <v>1353.44</v>
      </c>
    </row>
    <row r="229" spans="1:12" ht="15" customHeight="1">
      <c r="A229" s="84">
        <v>225</v>
      </c>
      <c r="B229" s="85" t="s">
        <v>1497</v>
      </c>
      <c r="C229" s="85" t="str">
        <f>VLOOKUP(B229,品名!$A$2:$C$151,2,FALSE)</f>
        <v>小鸭</v>
      </c>
      <c r="D229" s="86" t="str">
        <f>VLOOKUP(B229,品名!$A$2:$C$151,3,FALSE)</f>
        <v>XDWJ-40SA1 40升 电热水器</v>
      </c>
      <c r="E229" s="85" t="s">
        <v>12693</v>
      </c>
      <c r="F229" s="87">
        <v>42829</v>
      </c>
      <c r="G229" s="85" t="s">
        <v>1491</v>
      </c>
      <c r="H229" s="85" t="s">
        <v>1357</v>
      </c>
      <c r="I229" s="88">
        <v>43</v>
      </c>
      <c r="J229" s="89">
        <v>399</v>
      </c>
      <c r="K229" s="89">
        <v>17157</v>
      </c>
      <c r="L229" s="89">
        <v>14068.74</v>
      </c>
    </row>
    <row r="230" spans="1:12" ht="15" customHeight="1">
      <c r="A230" s="78">
        <v>226</v>
      </c>
      <c r="B230" s="79" t="s">
        <v>1394</v>
      </c>
      <c r="C230" s="79" t="str">
        <f>VLOOKUP(B230,品名!$A$2:$C$151,2,FALSE)</f>
        <v>海尔</v>
      </c>
      <c r="D230" s="80" t="str">
        <f>VLOOKUP(B230,品名!$A$2:$C$151,3,FALSE)</f>
        <v>Haier XQB50-M918洗衣机</v>
      </c>
      <c r="E230" s="79" t="s">
        <v>12694</v>
      </c>
      <c r="F230" s="81">
        <v>42837</v>
      </c>
      <c r="G230" s="79" t="s">
        <v>1491</v>
      </c>
      <c r="H230" s="79" t="s">
        <v>1357</v>
      </c>
      <c r="I230" s="82">
        <v>19</v>
      </c>
      <c r="J230" s="83">
        <v>978</v>
      </c>
      <c r="K230" s="83">
        <v>18582</v>
      </c>
      <c r="L230" s="83">
        <v>15237.240000000002</v>
      </c>
    </row>
    <row r="231" spans="1:12" ht="15" customHeight="1">
      <c r="A231" s="84">
        <v>227</v>
      </c>
      <c r="B231" s="85" t="s">
        <v>1395</v>
      </c>
      <c r="C231" s="85" t="str">
        <f>VLOOKUP(B231,品名!$A$2:$C$151,2,FALSE)</f>
        <v>天骏小天使</v>
      </c>
      <c r="D231" s="86" t="str">
        <f>VLOOKUP(B231,品名!$A$2:$C$151,3,FALSE)</f>
        <v>TIJUMP 家用干衣机</v>
      </c>
      <c r="E231" s="85" t="s">
        <v>12694</v>
      </c>
      <c r="F231" s="87">
        <v>42849</v>
      </c>
      <c r="G231" s="85" t="s">
        <v>1491</v>
      </c>
      <c r="H231" s="85" t="s">
        <v>1357</v>
      </c>
      <c r="I231" s="88">
        <v>43</v>
      </c>
      <c r="J231" s="89">
        <v>199</v>
      </c>
      <c r="K231" s="89">
        <v>8557</v>
      </c>
      <c r="L231" s="89">
        <v>7530.16</v>
      </c>
    </row>
    <row r="232" spans="1:12" ht="15" customHeight="1">
      <c r="A232" s="78">
        <v>228</v>
      </c>
      <c r="B232" s="79" t="s">
        <v>1486</v>
      </c>
      <c r="C232" s="79" t="str">
        <f>VLOOKUP(B232,品名!$A$2:$C$151,2,FALSE)</f>
        <v>Apple</v>
      </c>
      <c r="D232" s="80" t="str">
        <f>VLOOKUP(B232,品名!$A$2:$C$151,3,FALSE)</f>
        <v>MacBook Pro MGXC2CH/A 15.4英寸笔记本电脑</v>
      </c>
      <c r="E232" s="79" t="s">
        <v>12689</v>
      </c>
      <c r="F232" s="81">
        <v>42856</v>
      </c>
      <c r="G232" s="79" t="s">
        <v>1491</v>
      </c>
      <c r="H232" s="79" t="s">
        <v>1357</v>
      </c>
      <c r="I232" s="82">
        <v>3</v>
      </c>
      <c r="J232" s="83">
        <v>15688</v>
      </c>
      <c r="K232" s="83">
        <v>47064</v>
      </c>
      <c r="L232" s="83">
        <v>39533.760000000002</v>
      </c>
    </row>
    <row r="233" spans="1:12" ht="15" customHeight="1">
      <c r="A233" s="84">
        <v>229</v>
      </c>
      <c r="B233" s="85" t="s">
        <v>1358</v>
      </c>
      <c r="C233" s="85" t="str">
        <f>VLOOKUP(B233,品名!$A$2:$C$151,2,FALSE)</f>
        <v>戴尔</v>
      </c>
      <c r="D233" s="86" t="str">
        <f>VLOOKUP(B233,品名!$A$2:$C$151,3,FALSE)</f>
        <v>Dell Vostro 5480R-3528SS 14英寸笔记本电脑 银色</v>
      </c>
      <c r="E233" s="85" t="s">
        <v>12689</v>
      </c>
      <c r="F233" s="87">
        <v>42859</v>
      </c>
      <c r="G233" s="85" t="s">
        <v>1491</v>
      </c>
      <c r="H233" s="85" t="s">
        <v>1357</v>
      </c>
      <c r="I233" s="88">
        <v>13</v>
      </c>
      <c r="J233" s="89">
        <v>4199</v>
      </c>
      <c r="K233" s="89">
        <v>54587</v>
      </c>
      <c r="L233" s="89">
        <v>45853.08</v>
      </c>
    </row>
    <row r="234" spans="1:12" ht="15" customHeight="1">
      <c r="A234" s="78">
        <v>230</v>
      </c>
      <c r="B234" s="79" t="s">
        <v>1498</v>
      </c>
      <c r="C234" s="79" t="str">
        <f>VLOOKUP(B234,品名!$A$2:$C$151,2,FALSE)</f>
        <v>Apple</v>
      </c>
      <c r="D234" s="80" t="str">
        <f>VLOOKUP(B234,品名!$A$2:$C$151,3,FALSE)</f>
        <v xml:space="preserve">ME087CH/A iMac 21.5英寸一体机 银色 </v>
      </c>
      <c r="E234" s="79" t="s">
        <v>12689</v>
      </c>
      <c r="F234" s="81">
        <v>42867</v>
      </c>
      <c r="G234" s="79" t="s">
        <v>1491</v>
      </c>
      <c r="H234" s="79" t="s">
        <v>1357</v>
      </c>
      <c r="I234" s="82">
        <v>12</v>
      </c>
      <c r="J234" s="83">
        <v>10488</v>
      </c>
      <c r="K234" s="83">
        <v>125856</v>
      </c>
      <c r="L234" s="83">
        <v>106977.59999999999</v>
      </c>
    </row>
    <row r="235" spans="1:12" ht="15" customHeight="1">
      <c r="A235" s="84">
        <v>231</v>
      </c>
      <c r="B235" s="85" t="s">
        <v>1499</v>
      </c>
      <c r="C235" s="85" t="str">
        <f>VLOOKUP(B235,品名!$A$2:$C$151,2,FALSE)</f>
        <v>联想</v>
      </c>
      <c r="D235" s="86" t="str">
        <f>VLOOKUP(B235,品名!$A$2:$C$151,3,FALSE)</f>
        <v>lenovo C360 G1820一体机 白色</v>
      </c>
      <c r="E235" s="85" t="s">
        <v>12689</v>
      </c>
      <c r="F235" s="87">
        <v>42877</v>
      </c>
      <c r="G235" s="85" t="s">
        <v>1491</v>
      </c>
      <c r="H235" s="85" t="s">
        <v>1357</v>
      </c>
      <c r="I235" s="88">
        <v>36</v>
      </c>
      <c r="J235" s="89">
        <v>2665</v>
      </c>
      <c r="K235" s="89">
        <v>95940</v>
      </c>
      <c r="L235" s="89">
        <v>85386.599999999991</v>
      </c>
    </row>
    <row r="236" spans="1:12" ht="15" customHeight="1">
      <c r="A236" s="78">
        <v>232</v>
      </c>
      <c r="B236" s="79" t="s">
        <v>1413</v>
      </c>
      <c r="C236" s="79" t="str">
        <f>VLOOKUP(B236,品名!$A$2:$C$151,2,FALSE)</f>
        <v>Apple</v>
      </c>
      <c r="D236" s="80" t="str">
        <f>VLOOKUP(B236,品名!$A$2:$C$151,3,FALSE)</f>
        <v>iPad Air WLAN 32GB 银色</v>
      </c>
      <c r="E236" s="79" t="s">
        <v>12689</v>
      </c>
      <c r="F236" s="81">
        <v>42883</v>
      </c>
      <c r="G236" s="79" t="s">
        <v>1491</v>
      </c>
      <c r="H236" s="79" t="s">
        <v>1357</v>
      </c>
      <c r="I236" s="82">
        <v>49</v>
      </c>
      <c r="J236" s="83">
        <v>3108</v>
      </c>
      <c r="K236" s="83">
        <v>152292</v>
      </c>
      <c r="L236" s="83">
        <v>129448.20000000001</v>
      </c>
    </row>
    <row r="237" spans="1:12" ht="15" customHeight="1">
      <c r="A237" s="84">
        <v>233</v>
      </c>
      <c r="B237" s="85" t="s">
        <v>1401</v>
      </c>
      <c r="C237" s="85" t="str">
        <f>VLOOKUP(B237,品名!$A$2:$C$151,2,FALSE)</f>
        <v>三星</v>
      </c>
      <c r="D237" s="86" t="str">
        <f>VLOOKUP(B237,品名!$A$2:$C$151,3,FALSE)</f>
        <v>SAMSUNG Galaxy TAB3 P5200 10.1英寸智能平板电脑</v>
      </c>
      <c r="E237" s="85" t="s">
        <v>12689</v>
      </c>
      <c r="F237" s="87">
        <v>42888</v>
      </c>
      <c r="G237" s="85" t="s">
        <v>1491</v>
      </c>
      <c r="H237" s="85" t="s">
        <v>1357</v>
      </c>
      <c r="I237" s="88">
        <v>44</v>
      </c>
      <c r="J237" s="89">
        <v>1810</v>
      </c>
      <c r="K237" s="89">
        <v>79640</v>
      </c>
      <c r="L237" s="89">
        <v>69286.8</v>
      </c>
    </row>
    <row r="238" spans="1:12" ht="15" customHeight="1">
      <c r="A238" s="78">
        <v>234</v>
      </c>
      <c r="B238" s="79" t="s">
        <v>1487</v>
      </c>
      <c r="C238" s="79" t="str">
        <f>VLOOKUP(B238,品名!$A$2:$C$151,2,FALSE)</f>
        <v>酷开</v>
      </c>
      <c r="D238" s="80" t="str">
        <f>VLOOKUP(B238,品名!$A$2:$C$151,3,FALSE)</f>
        <v>coocaa K50J 50英寸智能平板液晶电视</v>
      </c>
      <c r="E238" s="79" t="s">
        <v>12690</v>
      </c>
      <c r="F238" s="81">
        <v>42897</v>
      </c>
      <c r="G238" s="79" t="s">
        <v>1491</v>
      </c>
      <c r="H238" s="79" t="s">
        <v>1359</v>
      </c>
      <c r="I238" s="82">
        <v>15</v>
      </c>
      <c r="J238" s="83">
        <v>2699</v>
      </c>
      <c r="K238" s="83">
        <v>40485</v>
      </c>
      <c r="L238" s="83">
        <v>32792.85</v>
      </c>
    </row>
    <row r="239" spans="1:12" ht="15" customHeight="1">
      <c r="A239" s="84">
        <v>235</v>
      </c>
      <c r="B239" s="85" t="s">
        <v>1440</v>
      </c>
      <c r="C239" s="85" t="str">
        <f>VLOOKUP(B239,品名!$A$2:$C$151,2,FALSE)</f>
        <v>海信</v>
      </c>
      <c r="D239" s="86" t="str">
        <f>VLOOKUP(B239,品名!$A$2:$C$151,3,FALSE)</f>
        <v>Hisense LED40K170JD平板电视</v>
      </c>
      <c r="E239" s="85" t="s">
        <v>12690</v>
      </c>
      <c r="F239" s="87">
        <v>42904</v>
      </c>
      <c r="G239" s="85" t="s">
        <v>1491</v>
      </c>
      <c r="H239" s="85" t="s">
        <v>1357</v>
      </c>
      <c r="I239" s="88">
        <v>50</v>
      </c>
      <c r="J239" s="89">
        <v>2569</v>
      </c>
      <c r="K239" s="89">
        <v>128450</v>
      </c>
      <c r="L239" s="89">
        <v>105329</v>
      </c>
    </row>
    <row r="240" spans="1:12" ht="15" customHeight="1">
      <c r="A240" s="78">
        <v>236</v>
      </c>
      <c r="B240" s="79" t="s">
        <v>1415</v>
      </c>
      <c r="C240" s="79" t="str">
        <f>VLOOKUP(B240,品名!$A$2:$C$151,2,FALSE)</f>
        <v>康佳</v>
      </c>
      <c r="D240" s="80" t="str">
        <f>VLOOKUP(B240,品名!$A$2:$C$151,3,FALSE)</f>
        <v>KONKA LED42E320N平板电视</v>
      </c>
      <c r="E240" s="79" t="s">
        <v>12690</v>
      </c>
      <c r="F240" s="81">
        <v>42908</v>
      </c>
      <c r="G240" s="79" t="s">
        <v>1491</v>
      </c>
      <c r="H240" s="79" t="s">
        <v>1359</v>
      </c>
      <c r="I240" s="82">
        <v>13</v>
      </c>
      <c r="J240" s="83">
        <v>2998</v>
      </c>
      <c r="K240" s="83">
        <v>38974</v>
      </c>
      <c r="L240" s="83">
        <v>34297.119999999995</v>
      </c>
    </row>
    <row r="241" spans="1:12" ht="15" customHeight="1">
      <c r="A241" s="84">
        <v>237</v>
      </c>
      <c r="B241" s="85" t="s">
        <v>1476</v>
      </c>
      <c r="C241" s="85" t="str">
        <f>VLOOKUP(B241,品名!$A$2:$C$151,2,FALSE)</f>
        <v>奥克斯</v>
      </c>
      <c r="D241" s="86" t="str">
        <f>VLOOKUP(B241,品名!$A$2:$C$151,3,FALSE)</f>
        <v>KFR-26GW/BPSSD-2空调</v>
      </c>
      <c r="E241" s="85" t="s">
        <v>12691</v>
      </c>
      <c r="F241" s="87">
        <v>42914</v>
      </c>
      <c r="G241" s="85" t="s">
        <v>1491</v>
      </c>
      <c r="H241" s="85" t="s">
        <v>1359</v>
      </c>
      <c r="I241" s="88">
        <v>15</v>
      </c>
      <c r="J241" s="89">
        <v>2639</v>
      </c>
      <c r="K241" s="89">
        <v>39585</v>
      </c>
      <c r="L241" s="89">
        <v>35230.65</v>
      </c>
    </row>
    <row r="242" spans="1:12" ht="15" customHeight="1">
      <c r="A242" s="78">
        <v>238</v>
      </c>
      <c r="B242" s="79" t="s">
        <v>1366</v>
      </c>
      <c r="C242" s="79" t="str">
        <f>VLOOKUP(B242,品名!$A$2:$C$151,2,FALSE)</f>
        <v>海信</v>
      </c>
      <c r="D242" s="80" t="str">
        <f>VLOOKUP(B242,品名!$A$2:$C$151,3,FALSE)</f>
        <v>Hisense KFR-26GW/ER01N2空调</v>
      </c>
      <c r="E242" s="79" t="s">
        <v>12691</v>
      </c>
      <c r="F242" s="81">
        <v>42831</v>
      </c>
      <c r="G242" s="79" t="s">
        <v>1491</v>
      </c>
      <c r="H242" s="79" t="s">
        <v>1359</v>
      </c>
      <c r="I242" s="82">
        <v>26</v>
      </c>
      <c r="J242" s="83">
        <v>2179</v>
      </c>
      <c r="K242" s="83">
        <v>56654</v>
      </c>
      <c r="L242" s="83">
        <v>50422.06</v>
      </c>
    </row>
    <row r="243" spans="1:12" ht="15" customHeight="1">
      <c r="A243" s="84">
        <v>239</v>
      </c>
      <c r="B243" s="85" t="s">
        <v>1369</v>
      </c>
      <c r="C243" s="85" t="str">
        <f>VLOOKUP(B243,品名!$A$2:$C$151,2,FALSE)</f>
        <v>海尔</v>
      </c>
      <c r="D243" s="86" t="str">
        <f>VLOOKUP(B243,品名!$A$2:$C$151,3,FALSE)</f>
        <v>Haier EC5002-Q6 50升电热水器</v>
      </c>
      <c r="E243" s="85" t="s">
        <v>12693</v>
      </c>
      <c r="F243" s="87">
        <v>42746</v>
      </c>
      <c r="G243" s="85" t="s">
        <v>1491</v>
      </c>
      <c r="H243" s="85" t="s">
        <v>1359</v>
      </c>
      <c r="I243" s="88">
        <v>44</v>
      </c>
      <c r="J243" s="89">
        <v>1098</v>
      </c>
      <c r="K243" s="89">
        <v>48312</v>
      </c>
      <c r="L243" s="89">
        <v>41548.32</v>
      </c>
    </row>
    <row r="244" spans="1:12" ht="15" customHeight="1">
      <c r="A244" s="78">
        <v>240</v>
      </c>
      <c r="B244" s="79" t="s">
        <v>1500</v>
      </c>
      <c r="C244" s="79" t="str">
        <f>VLOOKUP(B244,品名!$A$2:$C$151,2,FALSE)</f>
        <v>TCL</v>
      </c>
      <c r="D244" s="80" t="str">
        <f>VLOOKUP(B244,品名!$A$2:$C$151,3,FALSE)</f>
        <v>BCD-176K50两门冰箱</v>
      </c>
      <c r="E244" s="79" t="s">
        <v>12692</v>
      </c>
      <c r="F244" s="81">
        <v>42868</v>
      </c>
      <c r="G244" s="79" t="s">
        <v>1491</v>
      </c>
      <c r="H244" s="79" t="s">
        <v>1359</v>
      </c>
      <c r="I244" s="82">
        <v>43</v>
      </c>
      <c r="J244" s="83">
        <v>1199</v>
      </c>
      <c r="K244" s="83">
        <v>51557</v>
      </c>
      <c r="L244" s="83">
        <v>44854.590000000004</v>
      </c>
    </row>
    <row r="245" spans="1:12" ht="15" customHeight="1">
      <c r="A245" s="84">
        <v>241</v>
      </c>
      <c r="B245" s="85" t="s">
        <v>1370</v>
      </c>
      <c r="C245" s="85" t="str">
        <f>VLOOKUP(B245,品名!$A$2:$C$151,2,FALSE)</f>
        <v>美的</v>
      </c>
      <c r="D245" s="86" t="str">
        <f>VLOOKUP(B245,品名!$A$2:$C$151,3,FALSE)</f>
        <v>Midea F60-15WB5(Y)电热水器</v>
      </c>
      <c r="E245" s="85" t="s">
        <v>12693</v>
      </c>
      <c r="F245" s="87">
        <v>42752</v>
      </c>
      <c r="G245" s="85" t="s">
        <v>1491</v>
      </c>
      <c r="H245" s="85" t="s">
        <v>1359</v>
      </c>
      <c r="I245" s="88">
        <v>27</v>
      </c>
      <c r="J245" s="89">
        <v>1298</v>
      </c>
      <c r="K245" s="89">
        <v>35046</v>
      </c>
      <c r="L245" s="89">
        <v>29789.1</v>
      </c>
    </row>
    <row r="246" spans="1:12" ht="15" customHeight="1">
      <c r="A246" s="78">
        <v>242</v>
      </c>
      <c r="B246" s="79" t="s">
        <v>1444</v>
      </c>
      <c r="C246" s="79" t="str">
        <f>VLOOKUP(B246,品名!$A$2:$C$151,2,FALSE)</f>
        <v>康佳</v>
      </c>
      <c r="D246" s="80" t="str">
        <f>VLOOKUP(B246,品名!$A$2:$C$151,3,FALSE)</f>
        <v>KONKA BCD-108S-GY 冰箱</v>
      </c>
      <c r="E246" s="79" t="s">
        <v>12692</v>
      </c>
      <c r="F246" s="81">
        <v>42909</v>
      </c>
      <c r="G246" s="79" t="s">
        <v>1491</v>
      </c>
      <c r="H246" s="79" t="s">
        <v>1359</v>
      </c>
      <c r="I246" s="82">
        <v>15</v>
      </c>
      <c r="J246" s="83">
        <v>838</v>
      </c>
      <c r="K246" s="83">
        <v>12570</v>
      </c>
      <c r="L246" s="83">
        <v>10810.199999999999</v>
      </c>
    </row>
    <row r="247" spans="1:12" ht="15" customHeight="1">
      <c r="A247" s="84">
        <v>243</v>
      </c>
      <c r="B247" s="85" t="s">
        <v>1436</v>
      </c>
      <c r="C247" s="85" t="str">
        <f>VLOOKUP(B247,品名!$A$2:$C$151,2,FALSE)</f>
        <v>奔腾</v>
      </c>
      <c r="D247" s="86" t="str">
        <f>VLOOKUP(B247,品名!$A$2:$C$151,3,FALSE)</f>
        <v>POVOS 家用双层干衣机烘干机</v>
      </c>
      <c r="E247" s="85" t="s">
        <v>12694</v>
      </c>
      <c r="F247" s="87">
        <v>42760</v>
      </c>
      <c r="G247" s="85" t="s">
        <v>1491</v>
      </c>
      <c r="H247" s="85" t="s">
        <v>1357</v>
      </c>
      <c r="I247" s="88">
        <v>47</v>
      </c>
      <c r="J247" s="89">
        <v>219</v>
      </c>
      <c r="K247" s="89">
        <v>10293</v>
      </c>
      <c r="L247" s="89">
        <v>8440.26</v>
      </c>
    </row>
    <row r="248" spans="1:12" ht="15" customHeight="1">
      <c r="A248" s="78">
        <v>244</v>
      </c>
      <c r="B248" s="79" t="s">
        <v>1501</v>
      </c>
      <c r="C248" s="79" t="str">
        <f>VLOOKUP(B248,品名!$A$2:$C$151,2,FALSE)</f>
        <v>西门子</v>
      </c>
      <c r="D248" s="80" t="str">
        <f>VLOOKUP(B248,品名!$A$2:$C$151,3,FALSE)</f>
        <v>SIEMENS KG23F1861W冰箱</v>
      </c>
      <c r="E248" s="79" t="s">
        <v>12692</v>
      </c>
      <c r="F248" s="81">
        <v>42765</v>
      </c>
      <c r="G248" s="79" t="s">
        <v>1491</v>
      </c>
      <c r="H248" s="79" t="s">
        <v>1359</v>
      </c>
      <c r="I248" s="82">
        <v>31</v>
      </c>
      <c r="J248" s="83">
        <v>3399</v>
      </c>
      <c r="K248" s="83">
        <v>105369</v>
      </c>
      <c r="L248" s="83">
        <v>88509.959999999992</v>
      </c>
    </row>
    <row r="249" spans="1:12" ht="15" customHeight="1">
      <c r="A249" s="84">
        <v>245</v>
      </c>
      <c r="B249" s="85" t="s">
        <v>1502</v>
      </c>
      <c r="C249" s="85" t="str">
        <f>VLOOKUP(B249,品名!$A$2:$C$151,2,FALSE)</f>
        <v>松井</v>
      </c>
      <c r="D249" s="86" t="str">
        <f>VLOOKUP(B249,品名!$A$2:$C$151,3,FALSE)</f>
        <v>SJ-G13S双层可移动干衣机</v>
      </c>
      <c r="E249" s="85" t="s">
        <v>12694</v>
      </c>
      <c r="F249" s="87">
        <v>42767</v>
      </c>
      <c r="G249" s="85" t="s">
        <v>1491</v>
      </c>
      <c r="H249" s="85" t="s">
        <v>1357</v>
      </c>
      <c r="I249" s="88">
        <v>49</v>
      </c>
      <c r="J249" s="89">
        <v>198</v>
      </c>
      <c r="K249" s="89">
        <v>9702</v>
      </c>
      <c r="L249" s="89">
        <v>7761.6</v>
      </c>
    </row>
    <row r="250" spans="1:12" ht="15" customHeight="1">
      <c r="A250" s="78">
        <v>246</v>
      </c>
      <c r="B250" s="79" t="s">
        <v>1503</v>
      </c>
      <c r="C250" s="79" t="str">
        <f>VLOOKUP(B250,品名!$A$2:$C$151,2,FALSE)</f>
        <v>海尔</v>
      </c>
      <c r="D250" s="80" t="str">
        <f>VLOOKUP(B250,品名!$A$2:$C$151,3,FALSE)</f>
        <v>Haier EC5002-D多功率遥控电热水器</v>
      </c>
      <c r="E250" s="79" t="s">
        <v>12693</v>
      </c>
      <c r="F250" s="81">
        <v>42773</v>
      </c>
      <c r="G250" s="79" t="s">
        <v>1491</v>
      </c>
      <c r="H250" s="79" t="s">
        <v>1359</v>
      </c>
      <c r="I250" s="82">
        <v>48</v>
      </c>
      <c r="J250" s="83">
        <v>1198</v>
      </c>
      <c r="K250" s="83">
        <v>57504</v>
      </c>
      <c r="L250" s="83">
        <v>47728.32</v>
      </c>
    </row>
    <row r="251" spans="1:12" ht="15" customHeight="1">
      <c r="A251" s="84">
        <v>247</v>
      </c>
      <c r="B251" s="85" t="s">
        <v>1454</v>
      </c>
      <c r="C251" s="85" t="str">
        <f>VLOOKUP(B251,品名!$A$2:$C$151,2,FALSE)</f>
        <v>美的</v>
      </c>
      <c r="D251" s="86" t="str">
        <f>VLOOKUP(B251,品名!$A$2:$C$151,3,FALSE)</f>
        <v>Midea F05-15A(S)小厨宝</v>
      </c>
      <c r="E251" s="85" t="s">
        <v>12693</v>
      </c>
      <c r="F251" s="87">
        <v>42781</v>
      </c>
      <c r="G251" s="85" t="s">
        <v>1491</v>
      </c>
      <c r="H251" s="85" t="s">
        <v>1359</v>
      </c>
      <c r="I251" s="88">
        <v>45</v>
      </c>
      <c r="J251" s="89">
        <v>399</v>
      </c>
      <c r="K251" s="89">
        <v>17955</v>
      </c>
      <c r="L251" s="89">
        <v>14902.650000000001</v>
      </c>
    </row>
    <row r="252" spans="1:12" ht="15" customHeight="1">
      <c r="A252" s="78">
        <v>248</v>
      </c>
      <c r="B252" s="79" t="s">
        <v>1497</v>
      </c>
      <c r="C252" s="79" t="str">
        <f>VLOOKUP(B252,品名!$A$2:$C$151,2,FALSE)</f>
        <v>小鸭</v>
      </c>
      <c r="D252" s="80" t="str">
        <f>VLOOKUP(B252,品名!$A$2:$C$151,3,FALSE)</f>
        <v>XDWJ-40SA1 40升 电热水器</v>
      </c>
      <c r="E252" s="79" t="s">
        <v>12693</v>
      </c>
      <c r="F252" s="81">
        <v>42787</v>
      </c>
      <c r="G252" s="79" t="s">
        <v>1491</v>
      </c>
      <c r="H252" s="79" t="s">
        <v>1357</v>
      </c>
      <c r="I252" s="82">
        <v>50</v>
      </c>
      <c r="J252" s="83">
        <v>399</v>
      </c>
      <c r="K252" s="83">
        <v>19950</v>
      </c>
      <c r="L252" s="83">
        <v>16359</v>
      </c>
    </row>
    <row r="253" spans="1:12" ht="15" customHeight="1">
      <c r="A253" s="84">
        <v>249</v>
      </c>
      <c r="B253" s="85" t="s">
        <v>1389</v>
      </c>
      <c r="C253" s="85" t="str">
        <f>VLOOKUP(B253,品名!$A$2:$C$151,2,FALSE)</f>
        <v>格力</v>
      </c>
      <c r="D253" s="86" t="str">
        <f>VLOOKUP(B253,品名!$A$2:$C$151,3,FALSE)</f>
        <v>GREE GSP20 烘干机滚筒干衣机</v>
      </c>
      <c r="E253" s="85" t="s">
        <v>12694</v>
      </c>
      <c r="F253" s="87">
        <v>42824</v>
      </c>
      <c r="G253" s="85" t="s">
        <v>1491</v>
      </c>
      <c r="H253" s="85" t="s">
        <v>1357</v>
      </c>
      <c r="I253" s="88">
        <v>24</v>
      </c>
      <c r="J253" s="89">
        <v>799</v>
      </c>
      <c r="K253" s="89">
        <v>19176</v>
      </c>
      <c r="L253" s="89">
        <v>16874.88</v>
      </c>
    </row>
    <row r="254" spans="1:12" ht="15" customHeight="1">
      <c r="A254" s="78">
        <v>250</v>
      </c>
      <c r="B254" s="79" t="s">
        <v>1502</v>
      </c>
      <c r="C254" s="79" t="str">
        <f>VLOOKUP(B254,品名!$A$2:$C$151,2,FALSE)</f>
        <v>松井</v>
      </c>
      <c r="D254" s="80" t="str">
        <f>VLOOKUP(B254,品名!$A$2:$C$151,3,FALSE)</f>
        <v>SJ-G13S双层可移动干衣机</v>
      </c>
      <c r="E254" s="79" t="s">
        <v>12694</v>
      </c>
      <c r="F254" s="81">
        <v>42800</v>
      </c>
      <c r="G254" s="79" t="s">
        <v>1491</v>
      </c>
      <c r="H254" s="79" t="s">
        <v>1357</v>
      </c>
      <c r="I254" s="82">
        <v>46</v>
      </c>
      <c r="J254" s="83">
        <v>198</v>
      </c>
      <c r="K254" s="83">
        <v>9108</v>
      </c>
      <c r="L254" s="83">
        <v>7286.4000000000005</v>
      </c>
    </row>
    <row r="255" spans="1:12" ht="15" customHeight="1">
      <c r="A255" s="84">
        <v>251</v>
      </c>
      <c r="B255" s="85" t="s">
        <v>1423</v>
      </c>
      <c r="C255" s="85" t="str">
        <f>VLOOKUP(B255,品名!$A$2:$C$151,2,FALSE)</f>
        <v>Apple</v>
      </c>
      <c r="D255" s="86" t="str">
        <f>VLOOKUP(B255,品名!$A$2:$C$151,3,FALSE)</f>
        <v>MacBook Air MJVM2CH/A 11.6英寸笔记本电脑</v>
      </c>
      <c r="E255" s="85" t="s">
        <v>12689</v>
      </c>
      <c r="F255" s="87">
        <v>42808</v>
      </c>
      <c r="G255" s="85" t="s">
        <v>1491</v>
      </c>
      <c r="H255" s="85" t="s">
        <v>1357</v>
      </c>
      <c r="I255" s="88">
        <v>26</v>
      </c>
      <c r="J255" s="89">
        <v>5988</v>
      </c>
      <c r="K255" s="89">
        <v>155688</v>
      </c>
      <c r="L255" s="89">
        <v>138562.32</v>
      </c>
    </row>
    <row r="256" spans="1:12" ht="15" customHeight="1">
      <c r="A256" s="78">
        <v>252</v>
      </c>
      <c r="B256" s="79" t="s">
        <v>1424</v>
      </c>
      <c r="C256" s="79" t="str">
        <f>VLOOKUP(B256,品名!$A$2:$C$151,2,FALSE)</f>
        <v>华硕</v>
      </c>
      <c r="D256" s="80" t="str">
        <f>VLOOKUP(B256,品名!$A$2:$C$151,3,FALSE)</f>
        <v>ASUS R557LP4030-554KSF52X10 轻薄笔记本</v>
      </c>
      <c r="E256" s="79" t="s">
        <v>12689</v>
      </c>
      <c r="F256" s="81">
        <v>42814</v>
      </c>
      <c r="G256" s="79" t="s">
        <v>1491</v>
      </c>
      <c r="H256" s="79" t="s">
        <v>1359</v>
      </c>
      <c r="I256" s="82">
        <v>31</v>
      </c>
      <c r="J256" s="83">
        <v>2699</v>
      </c>
      <c r="K256" s="83">
        <v>83669</v>
      </c>
      <c r="L256" s="83">
        <v>66935.199999999997</v>
      </c>
    </row>
    <row r="257" spans="1:12" ht="15" customHeight="1">
      <c r="A257" s="84">
        <v>253</v>
      </c>
      <c r="B257" s="85" t="s">
        <v>1411</v>
      </c>
      <c r="C257" s="85" t="str">
        <f>VLOOKUP(B257,品名!$A$2:$C$151,2,FALSE)</f>
        <v>戴尔</v>
      </c>
      <c r="D257" s="86" t="str">
        <f>VLOOKUP(B257,品名!$A$2:$C$151,3,FALSE)</f>
        <v>Dell  XPS13R-9343-5608S 13.3英寸超极本</v>
      </c>
      <c r="E257" s="85" t="s">
        <v>12689</v>
      </c>
      <c r="F257" s="87">
        <v>42821</v>
      </c>
      <c r="G257" s="85" t="s">
        <v>1491</v>
      </c>
      <c r="H257" s="85" t="s">
        <v>1357</v>
      </c>
      <c r="I257" s="88">
        <v>43</v>
      </c>
      <c r="J257" s="89">
        <v>8099</v>
      </c>
      <c r="K257" s="89">
        <v>348257</v>
      </c>
      <c r="L257" s="89">
        <v>302983.59000000003</v>
      </c>
    </row>
    <row r="258" spans="1:12" ht="15" customHeight="1">
      <c r="A258" s="78">
        <v>254</v>
      </c>
      <c r="B258" s="79" t="s">
        <v>1498</v>
      </c>
      <c r="C258" s="79" t="str">
        <f>VLOOKUP(B258,品名!$A$2:$C$151,2,FALSE)</f>
        <v>Apple</v>
      </c>
      <c r="D258" s="80" t="str">
        <f>VLOOKUP(B258,品名!$A$2:$C$151,3,FALSE)</f>
        <v xml:space="preserve">ME087CH/A iMac 21.5英寸一体机 银色 </v>
      </c>
      <c r="E258" s="79" t="s">
        <v>12689</v>
      </c>
      <c r="F258" s="81">
        <v>42833</v>
      </c>
      <c r="G258" s="79" t="s">
        <v>1491</v>
      </c>
      <c r="H258" s="79" t="s">
        <v>1357</v>
      </c>
      <c r="I258" s="82">
        <v>23</v>
      </c>
      <c r="J258" s="83">
        <v>10488</v>
      </c>
      <c r="K258" s="83">
        <v>241224</v>
      </c>
      <c r="L258" s="83">
        <v>205040.4</v>
      </c>
    </row>
    <row r="259" spans="1:12" ht="15" customHeight="1">
      <c r="A259" s="84">
        <v>255</v>
      </c>
      <c r="B259" s="85" t="s">
        <v>1499</v>
      </c>
      <c r="C259" s="85" t="str">
        <f>VLOOKUP(B259,品名!$A$2:$C$151,2,FALSE)</f>
        <v>联想</v>
      </c>
      <c r="D259" s="86" t="str">
        <f>VLOOKUP(B259,品名!$A$2:$C$151,3,FALSE)</f>
        <v>lenovo C360 G1820一体机 白色</v>
      </c>
      <c r="E259" s="85" t="s">
        <v>12689</v>
      </c>
      <c r="F259" s="87">
        <v>42840</v>
      </c>
      <c r="G259" s="85" t="s">
        <v>1491</v>
      </c>
      <c r="H259" s="85" t="s">
        <v>1359</v>
      </c>
      <c r="I259" s="88">
        <v>32</v>
      </c>
      <c r="J259" s="89">
        <v>2665</v>
      </c>
      <c r="K259" s="89">
        <v>85280</v>
      </c>
      <c r="L259" s="89">
        <v>75899.199999999997</v>
      </c>
    </row>
    <row r="260" spans="1:12" ht="15" customHeight="1">
      <c r="A260" s="78">
        <v>256</v>
      </c>
      <c r="B260" s="79" t="s">
        <v>1475</v>
      </c>
      <c r="C260" s="79" t="str">
        <f>VLOOKUP(B260,品名!$A$2:$C$151,2,FALSE)</f>
        <v>Apple</v>
      </c>
      <c r="D260" s="80" t="str">
        <f>VLOOKUP(B260,品名!$A$2:$C$151,3,FALSE)</f>
        <v>iPad Air WLAN 16GB 银色</v>
      </c>
      <c r="E260" s="79" t="s">
        <v>12689</v>
      </c>
      <c r="F260" s="81">
        <v>42847</v>
      </c>
      <c r="G260" s="79" t="s">
        <v>1491</v>
      </c>
      <c r="H260" s="79" t="s">
        <v>1357</v>
      </c>
      <c r="I260" s="82">
        <v>12</v>
      </c>
      <c r="J260" s="83">
        <v>2738</v>
      </c>
      <c r="K260" s="83">
        <v>32856</v>
      </c>
      <c r="L260" s="83">
        <v>29241.840000000004</v>
      </c>
    </row>
    <row r="261" spans="1:12" ht="15" customHeight="1">
      <c r="A261" s="84">
        <v>257</v>
      </c>
      <c r="B261" s="85" t="s">
        <v>1493</v>
      </c>
      <c r="C261" s="85" t="str">
        <f>VLOOKUP(B261,品名!$A$2:$C$151,2,FALSE)</f>
        <v>华为</v>
      </c>
      <c r="D261" s="86" t="str">
        <f>VLOOKUP(B261,品名!$A$2:$C$151,3,FALSE)</f>
        <v>Huawei M2-803L 4G 64GB 八核平板电脑手机 香槟金</v>
      </c>
      <c r="E261" s="85" t="s">
        <v>12689</v>
      </c>
      <c r="F261" s="87">
        <v>42855</v>
      </c>
      <c r="G261" s="85" t="s">
        <v>1491</v>
      </c>
      <c r="H261" s="85" t="s">
        <v>1357</v>
      </c>
      <c r="I261" s="88">
        <v>36</v>
      </c>
      <c r="J261" s="89">
        <v>2278</v>
      </c>
      <c r="K261" s="89">
        <v>82008</v>
      </c>
      <c r="L261" s="89">
        <v>72987.12</v>
      </c>
    </row>
    <row r="262" spans="1:12" ht="15" customHeight="1">
      <c r="A262" s="78">
        <v>258</v>
      </c>
      <c r="B262" s="79" t="s">
        <v>1427</v>
      </c>
      <c r="C262" s="79" t="str">
        <f>VLOOKUP(B262,品名!$A$2:$C$151,2,FALSE)</f>
        <v>亚马逊</v>
      </c>
      <c r="D262" s="80" t="str">
        <f>VLOOKUP(B262,品名!$A$2:$C$151,3,FALSE)</f>
        <v>Fire 平板电脑</v>
      </c>
      <c r="E262" s="79" t="s">
        <v>12689</v>
      </c>
      <c r="F262" s="81">
        <v>42862</v>
      </c>
      <c r="G262" s="79" t="s">
        <v>1491</v>
      </c>
      <c r="H262" s="79" t="s">
        <v>1359</v>
      </c>
      <c r="I262" s="82">
        <v>45</v>
      </c>
      <c r="J262" s="83">
        <v>499</v>
      </c>
      <c r="K262" s="83">
        <v>22455</v>
      </c>
      <c r="L262" s="83">
        <v>17964</v>
      </c>
    </row>
    <row r="263" spans="1:12" ht="15" customHeight="1">
      <c r="A263" s="84">
        <v>259</v>
      </c>
      <c r="B263" s="85" t="s">
        <v>1428</v>
      </c>
      <c r="C263" s="85" t="str">
        <f>VLOOKUP(B263,品名!$A$2:$C$151,2,FALSE)</f>
        <v>海信</v>
      </c>
      <c r="D263" s="86" t="str">
        <f>VLOOKUP(B263,品名!$A$2:$C$151,3,FALSE)</f>
        <v>Hisense LED50K320DX3D 50英寸3D液晶电视</v>
      </c>
      <c r="E263" s="85" t="s">
        <v>12690</v>
      </c>
      <c r="F263" s="87">
        <v>42866</v>
      </c>
      <c r="G263" s="85" t="s">
        <v>1491</v>
      </c>
      <c r="H263" s="85" t="s">
        <v>1359</v>
      </c>
      <c r="I263" s="88">
        <v>12</v>
      </c>
      <c r="J263" s="89">
        <v>4999</v>
      </c>
      <c r="K263" s="89">
        <v>59988</v>
      </c>
      <c r="L263" s="89">
        <v>50389.919999999998</v>
      </c>
    </row>
    <row r="264" spans="1:12" ht="15" customHeight="1">
      <c r="A264" s="78">
        <v>260</v>
      </c>
      <c r="B264" s="79" t="s">
        <v>1381</v>
      </c>
      <c r="C264" s="79" t="str">
        <f>VLOOKUP(B264,品名!$A$2:$C$151,2,FALSE)</f>
        <v>康佳</v>
      </c>
      <c r="D264" s="80" t="str">
        <f>VLOOKUP(B264,品名!$A$2:$C$151,3,FALSE)</f>
        <v>KONKA LED32E220CE平板电视</v>
      </c>
      <c r="E264" s="79" t="s">
        <v>12690</v>
      </c>
      <c r="F264" s="81">
        <v>42876</v>
      </c>
      <c r="G264" s="79" t="s">
        <v>1491</v>
      </c>
      <c r="H264" s="79" t="s">
        <v>1359</v>
      </c>
      <c r="I264" s="82">
        <v>16</v>
      </c>
      <c r="J264" s="83">
        <v>1899</v>
      </c>
      <c r="K264" s="83">
        <v>30384</v>
      </c>
      <c r="L264" s="83">
        <v>26737.919999999998</v>
      </c>
    </row>
    <row r="265" spans="1:12" ht="15" customHeight="1">
      <c r="A265" s="84">
        <v>261</v>
      </c>
      <c r="B265" s="85" t="s">
        <v>1504</v>
      </c>
      <c r="C265" s="85" t="str">
        <f>VLOOKUP(B265,品名!$A$2:$C$151,2,FALSE)</f>
        <v>夏普</v>
      </c>
      <c r="D265" s="86" t="str">
        <f>VLOOKUP(B265,品名!$A$2:$C$151,3,FALSE)</f>
        <v>Sharp LCD-52DS50A智能LED液晶电视</v>
      </c>
      <c r="E265" s="85" t="s">
        <v>12690</v>
      </c>
      <c r="F265" s="87">
        <v>42884</v>
      </c>
      <c r="G265" s="85" t="s">
        <v>1491</v>
      </c>
      <c r="H265" s="85" t="s">
        <v>1359</v>
      </c>
      <c r="I265" s="88">
        <v>18</v>
      </c>
      <c r="J265" s="89">
        <v>7299</v>
      </c>
      <c r="K265" s="89">
        <v>131382</v>
      </c>
      <c r="L265" s="89">
        <v>106419.42</v>
      </c>
    </row>
    <row r="266" spans="1:12" ht="15" customHeight="1">
      <c r="A266" s="78">
        <v>262</v>
      </c>
      <c r="B266" s="79" t="s">
        <v>1505</v>
      </c>
      <c r="C266" s="79" t="str">
        <f>VLOOKUP(B266,品名!$A$2:$C$151,2,FALSE)</f>
        <v>奥克斯</v>
      </c>
      <c r="D266" s="80" t="str">
        <f>VLOOKUP(B266,品名!$A$2:$C$151,3,FALSE)</f>
        <v>KFR-35GW/BPSSD-2正1.5匹空调</v>
      </c>
      <c r="E266" s="79" t="s">
        <v>12691</v>
      </c>
      <c r="F266" s="81">
        <v>42904</v>
      </c>
      <c r="G266" s="79" t="s">
        <v>1491</v>
      </c>
      <c r="H266" s="79" t="s">
        <v>1359</v>
      </c>
      <c r="I266" s="82">
        <v>27</v>
      </c>
      <c r="J266" s="83">
        <v>2393</v>
      </c>
      <c r="K266" s="83">
        <v>64611</v>
      </c>
      <c r="L266" s="83">
        <v>56211.569999999992</v>
      </c>
    </row>
    <row r="267" spans="1:12" ht="15" customHeight="1">
      <c r="A267" s="84">
        <v>263</v>
      </c>
      <c r="B267" s="85" t="s">
        <v>1366</v>
      </c>
      <c r="C267" s="85" t="str">
        <f>VLOOKUP(B267,品名!$A$2:$C$151,2,FALSE)</f>
        <v>海信</v>
      </c>
      <c r="D267" s="86" t="str">
        <f>VLOOKUP(B267,品名!$A$2:$C$151,3,FALSE)</f>
        <v>Hisense KFR-26GW/ER01N2空调</v>
      </c>
      <c r="E267" s="85" t="s">
        <v>12691</v>
      </c>
      <c r="F267" s="87">
        <v>42898</v>
      </c>
      <c r="G267" s="85" t="s">
        <v>1491</v>
      </c>
      <c r="H267" s="85" t="s">
        <v>1357</v>
      </c>
      <c r="I267" s="88">
        <v>50</v>
      </c>
      <c r="J267" s="89">
        <v>2179</v>
      </c>
      <c r="K267" s="89">
        <v>108950</v>
      </c>
      <c r="L267" s="89">
        <v>96965.5</v>
      </c>
    </row>
    <row r="268" spans="1:12" ht="15" customHeight="1">
      <c r="A268" s="78">
        <v>264</v>
      </c>
      <c r="B268" s="79" t="s">
        <v>1452</v>
      </c>
      <c r="C268" s="79" t="str">
        <f>VLOOKUP(B268,品名!$A$2:$C$151,2,FALSE)</f>
        <v>海尔</v>
      </c>
      <c r="D268" s="80" t="str">
        <f>VLOOKUP(B268,品名!$A$2:$C$151,3,FALSE)</f>
        <v>Haier BCD-190TMPK 冰箱</v>
      </c>
      <c r="E268" s="79" t="s">
        <v>12692</v>
      </c>
      <c r="F268" s="81">
        <v>42905</v>
      </c>
      <c r="G268" s="79" t="s">
        <v>1491</v>
      </c>
      <c r="H268" s="79" t="s">
        <v>1359</v>
      </c>
      <c r="I268" s="82">
        <v>32</v>
      </c>
      <c r="J268" s="83">
        <v>1299</v>
      </c>
      <c r="K268" s="83">
        <v>41568</v>
      </c>
      <c r="L268" s="83">
        <v>33254.400000000001</v>
      </c>
    </row>
    <row r="269" spans="1:12" ht="15" customHeight="1">
      <c r="A269" s="84">
        <v>265</v>
      </c>
      <c r="B269" s="85" t="s">
        <v>1368</v>
      </c>
      <c r="C269" s="85" t="str">
        <f>VLOOKUP(B269,品名!$A$2:$C$151,2,FALSE)</f>
        <v>容声</v>
      </c>
      <c r="D269" s="86" t="str">
        <f>VLOOKUP(B269,品名!$A$2:$C$151,3,FALSE)</f>
        <v>Ronshen BCD-202M/TX6-GF61-C冰箱</v>
      </c>
      <c r="E269" s="85" t="s">
        <v>12692</v>
      </c>
      <c r="F269" s="87">
        <v>42909</v>
      </c>
      <c r="G269" s="85" t="s">
        <v>1491</v>
      </c>
      <c r="H269" s="85" t="s">
        <v>1359</v>
      </c>
      <c r="I269" s="88">
        <v>45</v>
      </c>
      <c r="J269" s="89">
        <v>1499</v>
      </c>
      <c r="K269" s="89">
        <v>67455</v>
      </c>
      <c r="L269" s="89">
        <v>60034.95</v>
      </c>
    </row>
    <row r="270" spans="1:12" ht="15" customHeight="1">
      <c r="A270" s="78">
        <v>266</v>
      </c>
      <c r="B270" s="79" t="s">
        <v>1479</v>
      </c>
      <c r="C270" s="79" t="str">
        <f>VLOOKUP(B270,品名!$A$2:$C$151,2,FALSE)</f>
        <v>Apple</v>
      </c>
      <c r="D270" s="80" t="str">
        <f>VLOOKUP(B270,品名!$A$2:$C$151,3,FALSE)</f>
        <v>MacBookMK4M2CH/A 12英寸笔记本电脑</v>
      </c>
      <c r="E270" s="79" t="s">
        <v>12689</v>
      </c>
      <c r="F270" s="81">
        <v>42741</v>
      </c>
      <c r="G270" s="79" t="s">
        <v>1506</v>
      </c>
      <c r="H270" s="79" t="s">
        <v>1359</v>
      </c>
      <c r="I270" s="82">
        <v>32</v>
      </c>
      <c r="J270" s="83">
        <v>8888</v>
      </c>
      <c r="K270" s="83">
        <v>284416</v>
      </c>
      <c r="L270" s="83">
        <v>255974.39999999999</v>
      </c>
    </row>
    <row r="271" spans="1:12" ht="15" customHeight="1">
      <c r="A271" s="84">
        <v>267</v>
      </c>
      <c r="B271" s="85" t="s">
        <v>1425</v>
      </c>
      <c r="C271" s="85" t="str">
        <f>VLOOKUP(B271,品名!$A$2:$C$151,2,FALSE)</f>
        <v>联想</v>
      </c>
      <c r="D271" s="86" t="str">
        <f>VLOOKUP(B271,品名!$A$2:$C$151,3,FALSE)</f>
        <v>ThinkPad E450C-20EHA01-7CD 14英寸笔记本电脑</v>
      </c>
      <c r="E271" s="85" t="s">
        <v>12689</v>
      </c>
      <c r="F271" s="87">
        <v>42747</v>
      </c>
      <c r="G271" s="85" t="s">
        <v>1506</v>
      </c>
      <c r="H271" s="85" t="s">
        <v>1359</v>
      </c>
      <c r="I271" s="88">
        <v>22</v>
      </c>
      <c r="J271" s="89">
        <v>3499</v>
      </c>
      <c r="K271" s="89">
        <v>76978</v>
      </c>
      <c r="L271" s="89">
        <v>63891.740000000005</v>
      </c>
    </row>
    <row r="272" spans="1:12" ht="15" customHeight="1">
      <c r="A272" s="78">
        <v>268</v>
      </c>
      <c r="B272" s="79" t="s">
        <v>1499</v>
      </c>
      <c r="C272" s="79" t="str">
        <f>VLOOKUP(B272,品名!$A$2:$C$151,2,FALSE)</f>
        <v>联想</v>
      </c>
      <c r="D272" s="80" t="str">
        <f>VLOOKUP(B272,品名!$A$2:$C$151,3,FALSE)</f>
        <v>lenovo C360 G1820一体机 白色</v>
      </c>
      <c r="E272" s="79" t="s">
        <v>12689</v>
      </c>
      <c r="F272" s="81">
        <v>42753</v>
      </c>
      <c r="G272" s="79" t="s">
        <v>1506</v>
      </c>
      <c r="H272" s="79" t="s">
        <v>1359</v>
      </c>
      <c r="I272" s="82">
        <v>40</v>
      </c>
      <c r="J272" s="83">
        <v>2665</v>
      </c>
      <c r="K272" s="83">
        <v>106600</v>
      </c>
      <c r="L272" s="83">
        <v>94874</v>
      </c>
    </row>
    <row r="273" spans="1:12" ht="15" customHeight="1">
      <c r="A273" s="84">
        <v>269</v>
      </c>
      <c r="B273" s="85" t="s">
        <v>1426</v>
      </c>
      <c r="C273" s="85" t="str">
        <f>VLOOKUP(B273,品名!$A$2:$C$151,2,FALSE)</f>
        <v>宏通</v>
      </c>
      <c r="D273" s="86" t="str">
        <f>VLOOKUP(B273,品名!$A$2:$C$151,3,FALSE)</f>
        <v>HT HT820 四核7英寸WIFI版平板电脑</v>
      </c>
      <c r="E273" s="85" t="s">
        <v>12689</v>
      </c>
      <c r="F273" s="87">
        <v>42761</v>
      </c>
      <c r="G273" s="85" t="s">
        <v>1506</v>
      </c>
      <c r="H273" s="85" t="s">
        <v>1359</v>
      </c>
      <c r="I273" s="88">
        <v>32</v>
      </c>
      <c r="J273" s="89">
        <v>289</v>
      </c>
      <c r="K273" s="89">
        <v>9248</v>
      </c>
      <c r="L273" s="89">
        <v>7860.8</v>
      </c>
    </row>
    <row r="274" spans="1:12" ht="15" customHeight="1">
      <c r="A274" s="78">
        <v>270</v>
      </c>
      <c r="B274" s="79" t="s">
        <v>1487</v>
      </c>
      <c r="C274" s="79" t="str">
        <f>VLOOKUP(B274,品名!$A$2:$C$151,2,FALSE)</f>
        <v>酷开</v>
      </c>
      <c r="D274" s="80" t="str">
        <f>VLOOKUP(B274,品名!$A$2:$C$151,3,FALSE)</f>
        <v>coocaa K50J 50英寸智能平板液晶电视</v>
      </c>
      <c r="E274" s="79" t="s">
        <v>12690</v>
      </c>
      <c r="F274" s="81">
        <v>42767</v>
      </c>
      <c r="G274" s="79" t="s">
        <v>1506</v>
      </c>
      <c r="H274" s="79" t="s">
        <v>1359</v>
      </c>
      <c r="I274" s="82">
        <v>34</v>
      </c>
      <c r="J274" s="83">
        <v>2699</v>
      </c>
      <c r="K274" s="83">
        <v>91766</v>
      </c>
      <c r="L274" s="83">
        <v>74330.460000000006</v>
      </c>
    </row>
    <row r="275" spans="1:12" ht="15" customHeight="1">
      <c r="A275" s="84">
        <v>271</v>
      </c>
      <c r="B275" s="85" t="s">
        <v>1460</v>
      </c>
      <c r="C275" s="85" t="str">
        <f>VLOOKUP(B275,品名!$A$2:$C$151,2,FALSE)</f>
        <v>海信</v>
      </c>
      <c r="D275" s="86" t="str">
        <f>VLOOKUP(B275,品名!$A$2:$C$151,3,FALSE)</f>
        <v>HisenseLED39K200J 39英寸全高清LED液晶电视</v>
      </c>
      <c r="E275" s="85" t="s">
        <v>12690</v>
      </c>
      <c r="F275" s="87">
        <v>42776</v>
      </c>
      <c r="G275" s="85" t="s">
        <v>1506</v>
      </c>
      <c r="H275" s="85" t="s">
        <v>1359</v>
      </c>
      <c r="I275" s="88">
        <v>22</v>
      </c>
      <c r="J275" s="89">
        <v>2499</v>
      </c>
      <c r="K275" s="89">
        <v>54978</v>
      </c>
      <c r="L275" s="89">
        <v>47281.079999999994</v>
      </c>
    </row>
    <row r="276" spans="1:12" ht="15" customHeight="1">
      <c r="A276" s="78">
        <v>272</v>
      </c>
      <c r="B276" s="79" t="s">
        <v>1382</v>
      </c>
      <c r="C276" s="79" t="str">
        <f>VLOOKUP(B276,品名!$A$2:$C$151,2,FALSE)</f>
        <v>TCL</v>
      </c>
      <c r="D276" s="80" t="str">
        <f>VLOOKUP(B276,品名!$A$2:$C$151,3,FALSE)</f>
        <v>KFRd-52LW/DR22空调</v>
      </c>
      <c r="E276" s="79" t="s">
        <v>12691</v>
      </c>
      <c r="F276" s="81">
        <v>42782</v>
      </c>
      <c r="G276" s="79" t="s">
        <v>1506</v>
      </c>
      <c r="H276" s="79" t="s">
        <v>1359</v>
      </c>
      <c r="I276" s="82">
        <v>10</v>
      </c>
      <c r="J276" s="83">
        <v>3629</v>
      </c>
      <c r="K276" s="83">
        <v>36290</v>
      </c>
      <c r="L276" s="83">
        <v>32661</v>
      </c>
    </row>
    <row r="277" spans="1:12" ht="15" customHeight="1">
      <c r="A277" s="84">
        <v>273</v>
      </c>
      <c r="B277" s="85" t="s">
        <v>1442</v>
      </c>
      <c r="C277" s="85" t="str">
        <f>VLOOKUP(B277,品名!$A$2:$C$151,2,FALSE)</f>
        <v>格兰仕</v>
      </c>
      <c r="D277" s="86" t="str">
        <f>VLOOKUP(B277,品名!$A$2:$C$151,3,FALSE)</f>
        <v>Galanz KFR-32GW/dLP57-130(2)空调</v>
      </c>
      <c r="E277" s="85" t="s">
        <v>12691</v>
      </c>
      <c r="F277" s="87">
        <v>42793</v>
      </c>
      <c r="G277" s="85" t="s">
        <v>1506</v>
      </c>
      <c r="H277" s="85" t="s">
        <v>1359</v>
      </c>
      <c r="I277" s="88">
        <v>30</v>
      </c>
      <c r="J277" s="89">
        <v>1899</v>
      </c>
      <c r="K277" s="89">
        <v>56970</v>
      </c>
      <c r="L277" s="89">
        <v>48994.200000000004</v>
      </c>
    </row>
    <row r="278" spans="1:12" ht="15" customHeight="1">
      <c r="A278" s="78">
        <v>274</v>
      </c>
      <c r="B278" s="79" t="s">
        <v>1507</v>
      </c>
      <c r="C278" s="79" t="str">
        <f>VLOOKUP(B278,品名!$A$2:$C$151,2,FALSE)</f>
        <v>海尔</v>
      </c>
      <c r="D278" s="80" t="str">
        <f>VLOOKUP(B278,品名!$A$2:$C$151,3,FALSE)</f>
        <v>Haier bcd-186kb 双门冰箱</v>
      </c>
      <c r="E278" s="79" t="s">
        <v>12692</v>
      </c>
      <c r="F278" s="81">
        <v>42800</v>
      </c>
      <c r="G278" s="79" t="s">
        <v>1506</v>
      </c>
      <c r="H278" s="79" t="s">
        <v>1359</v>
      </c>
      <c r="I278" s="82">
        <v>41</v>
      </c>
      <c r="J278" s="83">
        <v>1399</v>
      </c>
      <c r="K278" s="83">
        <v>57359</v>
      </c>
      <c r="L278" s="83">
        <v>51049.509999999995</v>
      </c>
    </row>
    <row r="279" spans="1:12" ht="15" customHeight="1">
      <c r="A279" s="84">
        <v>275</v>
      </c>
      <c r="B279" s="85" t="s">
        <v>1388</v>
      </c>
      <c r="C279" s="85" t="str">
        <f>VLOOKUP(B279,品名!$A$2:$C$151,2,FALSE)</f>
        <v>美的</v>
      </c>
      <c r="D279" s="86" t="str">
        <f>VLOOKUP(B279,品名!$A$2:$C$151,3,FALSE)</f>
        <v>Midea BCD-206TM(E)冰箱</v>
      </c>
      <c r="E279" s="85" t="s">
        <v>12692</v>
      </c>
      <c r="F279" s="87">
        <v>42808</v>
      </c>
      <c r="G279" s="85" t="s">
        <v>1506</v>
      </c>
      <c r="H279" s="85" t="s">
        <v>1359</v>
      </c>
      <c r="I279" s="88">
        <v>23</v>
      </c>
      <c r="J279" s="89">
        <v>1699</v>
      </c>
      <c r="K279" s="89">
        <v>39077</v>
      </c>
      <c r="L279" s="89">
        <v>32824.68</v>
      </c>
    </row>
    <row r="280" spans="1:12" ht="15" customHeight="1">
      <c r="A280" s="78">
        <v>276</v>
      </c>
      <c r="B280" s="79" t="s">
        <v>1485</v>
      </c>
      <c r="C280" s="79" t="str">
        <f>VLOOKUP(B280,品名!$A$2:$C$151,2,FALSE)</f>
        <v>AO史密斯</v>
      </c>
      <c r="D280" s="80" t="str">
        <f>VLOOKUP(B280,品名!$A$2:$C$151,3,FALSE)</f>
        <v>A.O.Smith ET500J-60 电热水器</v>
      </c>
      <c r="E280" s="79" t="s">
        <v>12693</v>
      </c>
      <c r="F280" s="81">
        <v>42815</v>
      </c>
      <c r="G280" s="79" t="s">
        <v>1506</v>
      </c>
      <c r="H280" s="79" t="s">
        <v>1357</v>
      </c>
      <c r="I280" s="82">
        <v>38</v>
      </c>
      <c r="J280" s="83">
        <v>2868</v>
      </c>
      <c r="K280" s="83">
        <v>108984</v>
      </c>
      <c r="L280" s="83">
        <v>87187.199999999997</v>
      </c>
    </row>
    <row r="281" spans="1:12" ht="15" customHeight="1">
      <c r="A281" s="84">
        <v>277</v>
      </c>
      <c r="B281" s="85" t="s">
        <v>1508</v>
      </c>
      <c r="C281" s="85" t="str">
        <f>VLOOKUP(B281,品名!$A$2:$C$151,2,FALSE)</f>
        <v>林内</v>
      </c>
      <c r="D281" s="86" t="str">
        <f>VLOOKUP(B281,品名!$A$2:$C$151,3,FALSE)</f>
        <v>Rinnai RUS-13E22CWNF燃气热水器</v>
      </c>
      <c r="E281" s="85" t="s">
        <v>12693</v>
      </c>
      <c r="F281" s="87">
        <v>42821</v>
      </c>
      <c r="G281" s="85" t="s">
        <v>1506</v>
      </c>
      <c r="H281" s="85" t="s">
        <v>1357</v>
      </c>
      <c r="I281" s="88">
        <v>18</v>
      </c>
      <c r="J281" s="89">
        <v>3580</v>
      </c>
      <c r="K281" s="89">
        <v>64440</v>
      </c>
      <c r="L281" s="89">
        <v>51552</v>
      </c>
    </row>
    <row r="282" spans="1:12" ht="15" customHeight="1">
      <c r="A282" s="78">
        <v>278</v>
      </c>
      <c r="B282" s="79" t="s">
        <v>1432</v>
      </c>
      <c r="C282" s="79" t="str">
        <f>VLOOKUP(B282,品名!$A$2:$C$151,2,FALSE)</f>
        <v>万家乐</v>
      </c>
      <c r="D282" s="80" t="str">
        <f>VLOOKUP(B282,品名!$A$2:$C$151,3,FALSE)</f>
        <v>JSQ24-12201 12升 燃气热水器</v>
      </c>
      <c r="E282" s="79" t="s">
        <v>12693</v>
      </c>
      <c r="F282" s="81">
        <v>42828</v>
      </c>
      <c r="G282" s="79" t="s">
        <v>1506</v>
      </c>
      <c r="H282" s="79" t="s">
        <v>1357</v>
      </c>
      <c r="I282" s="82">
        <v>48</v>
      </c>
      <c r="J282" s="83">
        <v>1299</v>
      </c>
      <c r="K282" s="83">
        <v>62352</v>
      </c>
      <c r="L282" s="83">
        <v>56116.799999999996</v>
      </c>
    </row>
    <row r="283" spans="1:12" ht="15" customHeight="1">
      <c r="A283" s="84">
        <v>279</v>
      </c>
      <c r="B283" s="85" t="s">
        <v>1467</v>
      </c>
      <c r="C283" s="85" t="str">
        <f>VLOOKUP(B283,品名!$A$2:$C$151,2,FALSE)</f>
        <v>海尔</v>
      </c>
      <c r="D283" s="86" t="str">
        <f>VLOOKUP(B283,品名!$A$2:$C$151,3,FALSE)</f>
        <v>Haier XQB50-M1258 5.0公斤 全自动波轮洗衣机</v>
      </c>
      <c r="E283" s="85" t="s">
        <v>12694</v>
      </c>
      <c r="F283" s="87">
        <v>42836</v>
      </c>
      <c r="G283" s="85" t="s">
        <v>1506</v>
      </c>
      <c r="H283" s="85" t="s">
        <v>1357</v>
      </c>
      <c r="I283" s="88">
        <v>28</v>
      </c>
      <c r="J283" s="89">
        <v>999</v>
      </c>
      <c r="K283" s="89">
        <v>27972</v>
      </c>
      <c r="L283" s="89">
        <v>23216.76</v>
      </c>
    </row>
    <row r="284" spans="1:12" ht="15" customHeight="1">
      <c r="A284" s="78">
        <v>280</v>
      </c>
      <c r="B284" s="79" t="s">
        <v>1468</v>
      </c>
      <c r="C284" s="79" t="str">
        <f>VLOOKUP(B284,品名!$A$2:$C$151,2,FALSE)</f>
        <v>松下</v>
      </c>
      <c r="D284" s="80" t="str">
        <f>VLOOKUP(B284,品名!$A$2:$C$151,3,FALSE)</f>
        <v>Panasonic XQB60-Q662U 6公斤 立体搓全自动波轮洗衣机</v>
      </c>
      <c r="E284" s="79" t="s">
        <v>12694</v>
      </c>
      <c r="F284" s="81">
        <v>42846</v>
      </c>
      <c r="G284" s="79" t="s">
        <v>1506</v>
      </c>
      <c r="H284" s="79" t="s">
        <v>1357</v>
      </c>
      <c r="I284" s="82">
        <v>50</v>
      </c>
      <c r="J284" s="83">
        <v>1419</v>
      </c>
      <c r="K284" s="83">
        <v>70950</v>
      </c>
      <c r="L284" s="83">
        <v>59598</v>
      </c>
    </row>
    <row r="285" spans="1:12" ht="15" customHeight="1">
      <c r="A285" s="84">
        <v>281</v>
      </c>
      <c r="B285" s="85" t="s">
        <v>1396</v>
      </c>
      <c r="C285" s="85" t="str">
        <f>VLOOKUP(B285,品名!$A$2:$C$151,2,FALSE)</f>
        <v>Apple</v>
      </c>
      <c r="D285" s="86" t="str">
        <f>VLOOKUP(B285,品名!$A$2:$C$151,3,FALSE)</f>
        <v>MacBook Pro MF840CH/A 13.3英寸笔记本电脑</v>
      </c>
      <c r="E285" s="85" t="s">
        <v>12689</v>
      </c>
      <c r="F285" s="87">
        <v>42855</v>
      </c>
      <c r="G285" s="85" t="s">
        <v>1506</v>
      </c>
      <c r="H285" s="85" t="s">
        <v>1357</v>
      </c>
      <c r="I285" s="88">
        <v>42</v>
      </c>
      <c r="J285" s="89">
        <v>10188</v>
      </c>
      <c r="K285" s="89">
        <v>427896</v>
      </c>
      <c r="L285" s="89">
        <v>376548.48000000004</v>
      </c>
    </row>
    <row r="286" spans="1:12" ht="15" customHeight="1">
      <c r="A286" s="78">
        <v>282</v>
      </c>
      <c r="B286" s="79" t="s">
        <v>1445</v>
      </c>
      <c r="C286" s="79" t="str">
        <f>VLOOKUP(B286,品名!$A$2:$C$151,2,FALSE)</f>
        <v>戴尔</v>
      </c>
      <c r="D286" s="80" t="str">
        <f>VLOOKUP(B286,品名!$A$2:$C$151,3,FALSE)</f>
        <v>Dell Ins15CR-4528B 15.6英寸笔记本电脑</v>
      </c>
      <c r="E286" s="79" t="s">
        <v>12689</v>
      </c>
      <c r="F286" s="81">
        <v>42858</v>
      </c>
      <c r="G286" s="79" t="s">
        <v>1506</v>
      </c>
      <c r="H286" s="79" t="s">
        <v>1357</v>
      </c>
      <c r="I286" s="82">
        <v>18</v>
      </c>
      <c r="J286" s="83">
        <v>3149</v>
      </c>
      <c r="K286" s="83">
        <v>56682</v>
      </c>
      <c r="L286" s="83">
        <v>51013.799999999996</v>
      </c>
    </row>
    <row r="287" spans="1:12" ht="15" customHeight="1">
      <c r="A287" s="84">
        <v>283</v>
      </c>
      <c r="B287" s="85" t="s">
        <v>1447</v>
      </c>
      <c r="C287" s="85" t="str">
        <f>VLOOKUP(B287,品名!$A$2:$C$151,2,FALSE)</f>
        <v>Apple</v>
      </c>
      <c r="D287" s="86" t="str">
        <f>VLOOKUP(B287,品名!$A$2:$C$151,3,FALSE)</f>
        <v xml:space="preserve">ME086CH/A iMac 21.5英寸一体机 银色 </v>
      </c>
      <c r="E287" s="85" t="s">
        <v>12689</v>
      </c>
      <c r="F287" s="87">
        <v>42866</v>
      </c>
      <c r="G287" s="85" t="s">
        <v>1506</v>
      </c>
      <c r="H287" s="85" t="s">
        <v>1357</v>
      </c>
      <c r="I287" s="88">
        <v>34</v>
      </c>
      <c r="J287" s="89">
        <v>9188</v>
      </c>
      <c r="K287" s="89">
        <v>312392</v>
      </c>
      <c r="L287" s="89">
        <v>262409.28000000003</v>
      </c>
    </row>
    <row r="288" spans="1:12" ht="15" customHeight="1">
      <c r="A288" s="78">
        <v>284</v>
      </c>
      <c r="B288" s="79" t="s">
        <v>1509</v>
      </c>
      <c r="C288" s="79" t="str">
        <f>VLOOKUP(B288,品名!$A$2:$C$151,2,FALSE)</f>
        <v>联想</v>
      </c>
      <c r="D288" s="80" t="str">
        <f>VLOOKUP(B288,品名!$A$2:$C$151,3,FALSE)</f>
        <v>Lenovo IdeaCentre C560 一体机</v>
      </c>
      <c r="E288" s="79" t="s">
        <v>12689</v>
      </c>
      <c r="F288" s="81">
        <v>42873</v>
      </c>
      <c r="G288" s="79" t="s">
        <v>1506</v>
      </c>
      <c r="H288" s="79" t="s">
        <v>1357</v>
      </c>
      <c r="I288" s="82">
        <v>6</v>
      </c>
      <c r="J288" s="83">
        <v>3750</v>
      </c>
      <c r="K288" s="83">
        <v>22500</v>
      </c>
      <c r="L288" s="83">
        <v>18225</v>
      </c>
    </row>
    <row r="289" spans="1:12" ht="15" customHeight="1">
      <c r="A289" s="84">
        <v>285</v>
      </c>
      <c r="B289" s="85" t="s">
        <v>1475</v>
      </c>
      <c r="C289" s="85" t="str">
        <f>VLOOKUP(B289,品名!$A$2:$C$151,2,FALSE)</f>
        <v>Apple</v>
      </c>
      <c r="D289" s="86" t="str">
        <f>VLOOKUP(B289,品名!$A$2:$C$151,3,FALSE)</f>
        <v>iPad Air WLAN 16GB 银色</v>
      </c>
      <c r="E289" s="85" t="s">
        <v>12689</v>
      </c>
      <c r="F289" s="87">
        <v>42881</v>
      </c>
      <c r="G289" s="85" t="s">
        <v>1506</v>
      </c>
      <c r="H289" s="85" t="s">
        <v>1357</v>
      </c>
      <c r="I289" s="88">
        <v>33</v>
      </c>
      <c r="J289" s="89">
        <v>2738</v>
      </c>
      <c r="K289" s="89">
        <v>90354</v>
      </c>
      <c r="L289" s="89">
        <v>80415.060000000012</v>
      </c>
    </row>
    <row r="290" spans="1:12" ht="15" customHeight="1">
      <c r="A290" s="78">
        <v>286</v>
      </c>
      <c r="B290" s="79" t="s">
        <v>1448</v>
      </c>
      <c r="C290" s="79" t="str">
        <f>VLOOKUP(B290,品名!$A$2:$C$151,2,FALSE)</f>
        <v>微软</v>
      </c>
      <c r="D290" s="80" t="str">
        <f>VLOOKUP(B290,品名!$A$2:$C$151,3,FALSE)</f>
        <v>Microsoft Surface Pro 4 12.3英寸平板电脑</v>
      </c>
      <c r="E290" s="79" t="s">
        <v>12689</v>
      </c>
      <c r="F290" s="81">
        <v>42887</v>
      </c>
      <c r="G290" s="79" t="s">
        <v>1506</v>
      </c>
      <c r="H290" s="79" t="s">
        <v>1357</v>
      </c>
      <c r="I290" s="82">
        <v>23</v>
      </c>
      <c r="J290" s="83">
        <v>7388</v>
      </c>
      <c r="K290" s="83">
        <v>169924</v>
      </c>
      <c r="L290" s="83">
        <v>152931.6</v>
      </c>
    </row>
    <row r="291" spans="1:12" ht="15" customHeight="1">
      <c r="A291" s="84">
        <v>287</v>
      </c>
      <c r="B291" s="85" t="s">
        <v>1402</v>
      </c>
      <c r="C291" s="85" t="str">
        <f>VLOOKUP(B291,品名!$A$2:$C$151,2,FALSE)</f>
        <v>索尼</v>
      </c>
      <c r="D291" s="86" t="str">
        <f>VLOOKUP(B291,品名!$A$2:$C$151,3,FALSE)</f>
        <v>SONY KDL 55英寸高清3D液晶电视</v>
      </c>
      <c r="E291" s="85" t="s">
        <v>12690</v>
      </c>
      <c r="F291" s="87">
        <v>42895</v>
      </c>
      <c r="G291" s="85" t="s">
        <v>1506</v>
      </c>
      <c r="H291" s="85" t="s">
        <v>1359</v>
      </c>
      <c r="I291" s="88">
        <v>25</v>
      </c>
      <c r="J291" s="89">
        <v>5499</v>
      </c>
      <c r="K291" s="89">
        <v>137475</v>
      </c>
      <c r="L291" s="89">
        <v>112729.5</v>
      </c>
    </row>
    <row r="292" spans="1:12" ht="15" customHeight="1">
      <c r="A292" s="78">
        <v>288</v>
      </c>
      <c r="B292" s="79" t="s">
        <v>1488</v>
      </c>
      <c r="C292" s="79" t="str">
        <f>VLOOKUP(B292,品名!$A$2:$C$151,2,FALSE)</f>
        <v>LG</v>
      </c>
      <c r="D292" s="80" t="str">
        <f>VLOOKUP(B292,品名!$A$2:$C$151,3,FALSE)</f>
        <v>42LS3100-CE 全高清LED液晶电视</v>
      </c>
      <c r="E292" s="79" t="s">
        <v>12690</v>
      </c>
      <c r="F292" s="81">
        <v>42902</v>
      </c>
      <c r="G292" s="79" t="s">
        <v>1506</v>
      </c>
      <c r="H292" s="79" t="s">
        <v>1359</v>
      </c>
      <c r="I292" s="82">
        <v>49</v>
      </c>
      <c r="J292" s="83">
        <v>3049</v>
      </c>
      <c r="K292" s="83">
        <v>149401</v>
      </c>
      <c r="L292" s="83">
        <v>121014.81</v>
      </c>
    </row>
    <row r="293" spans="1:12" ht="15" customHeight="1">
      <c r="A293" s="84">
        <v>289</v>
      </c>
      <c r="B293" s="85" t="s">
        <v>1441</v>
      </c>
      <c r="C293" s="85" t="str">
        <f>VLOOKUP(B293,品名!$A$2:$C$151,2,FALSE)</f>
        <v>康佳</v>
      </c>
      <c r="D293" s="86" t="str">
        <f>VLOOKUP(B293,品名!$A$2:$C$151,3,FALSE)</f>
        <v>KONKA LED37F3300E平板电视</v>
      </c>
      <c r="E293" s="85" t="s">
        <v>12690</v>
      </c>
      <c r="F293" s="87">
        <v>42908</v>
      </c>
      <c r="G293" s="85" t="s">
        <v>1506</v>
      </c>
      <c r="H293" s="85" t="s">
        <v>1359</v>
      </c>
      <c r="I293" s="88">
        <v>43</v>
      </c>
      <c r="J293" s="89">
        <v>2098</v>
      </c>
      <c r="K293" s="89">
        <v>90214</v>
      </c>
      <c r="L293" s="89">
        <v>76681.899999999994</v>
      </c>
    </row>
    <row r="294" spans="1:12" ht="15" customHeight="1">
      <c r="A294" s="78">
        <v>290</v>
      </c>
      <c r="B294" s="79" t="s">
        <v>1365</v>
      </c>
      <c r="C294" s="79" t="str">
        <f>VLOOKUP(B294,品名!$A$2:$C$151,2,FALSE)</f>
        <v>TCL</v>
      </c>
      <c r="D294" s="80" t="str">
        <f>VLOOKUP(B294,品名!$A$2:$C$151,3,FALSE)</f>
        <v>KFRd-35GW/DE22空调</v>
      </c>
      <c r="E294" s="79" t="s">
        <v>12691</v>
      </c>
      <c r="F294" s="81">
        <v>42914</v>
      </c>
      <c r="G294" s="79" t="s">
        <v>1506</v>
      </c>
      <c r="H294" s="79" t="s">
        <v>1359</v>
      </c>
      <c r="I294" s="82">
        <v>10</v>
      </c>
      <c r="J294" s="83">
        <v>2179</v>
      </c>
      <c r="K294" s="83">
        <v>21790</v>
      </c>
      <c r="L294" s="83">
        <v>18521.5</v>
      </c>
    </row>
    <row r="295" spans="1:12" ht="15" customHeight="1">
      <c r="A295" s="84">
        <v>291</v>
      </c>
      <c r="B295" s="85" t="s">
        <v>1451</v>
      </c>
      <c r="C295" s="85" t="str">
        <f>VLOOKUP(B295,品名!$A$2:$C$151,2,FALSE)</f>
        <v>海信</v>
      </c>
      <c r="D295" s="86" t="str">
        <f>VLOOKUP(B295,品名!$A$2:$C$151,3,FALSE)</f>
        <v>Hisense KFR-35GW/ER01N2空调</v>
      </c>
      <c r="E295" s="85" t="s">
        <v>12691</v>
      </c>
      <c r="F295" s="87">
        <v>42891</v>
      </c>
      <c r="G295" s="85" t="s">
        <v>1506</v>
      </c>
      <c r="H295" s="85" t="s">
        <v>1357</v>
      </c>
      <c r="I295" s="88">
        <v>44</v>
      </c>
      <c r="J295" s="89">
        <v>2379</v>
      </c>
      <c r="K295" s="89">
        <v>104676</v>
      </c>
      <c r="L295" s="89">
        <v>88974.6</v>
      </c>
    </row>
    <row r="296" spans="1:12" ht="15" customHeight="1">
      <c r="A296" s="78">
        <v>292</v>
      </c>
      <c r="B296" s="79" t="s">
        <v>1453</v>
      </c>
      <c r="C296" s="79" t="str">
        <f>VLOOKUP(B296,品名!$A$2:$C$151,2,FALSE)</f>
        <v>海尔</v>
      </c>
      <c r="D296" s="80" t="str">
        <f>VLOOKUP(B296,品名!$A$2:$C$151,3,FALSE)</f>
        <v>Haier A1 10升天然气热水器</v>
      </c>
      <c r="E296" s="79" t="s">
        <v>12693</v>
      </c>
      <c r="F296" s="81">
        <v>42745</v>
      </c>
      <c r="G296" s="79" t="s">
        <v>1506</v>
      </c>
      <c r="H296" s="79" t="s">
        <v>1359</v>
      </c>
      <c r="I296" s="82">
        <v>22</v>
      </c>
      <c r="J296" s="83">
        <v>1298</v>
      </c>
      <c r="K296" s="83">
        <v>28556</v>
      </c>
      <c r="L296" s="83">
        <v>22844.800000000003</v>
      </c>
    </row>
    <row r="297" spans="1:12" ht="15" customHeight="1">
      <c r="A297" s="84">
        <v>293</v>
      </c>
      <c r="B297" s="85" t="s">
        <v>1443</v>
      </c>
      <c r="C297" s="85" t="str">
        <f>VLOOKUP(B297,品名!$A$2:$C$151,2,FALSE)</f>
        <v>海尔</v>
      </c>
      <c r="D297" s="86" t="str">
        <f>VLOOKUP(B297,品名!$A$2:$C$151,3,FALSE)</f>
        <v>Haier BCD-216SCM 冰箱</v>
      </c>
      <c r="E297" s="85" t="s">
        <v>12692</v>
      </c>
      <c r="F297" s="87">
        <v>42748</v>
      </c>
      <c r="G297" s="85" t="s">
        <v>1506</v>
      </c>
      <c r="H297" s="85" t="s">
        <v>1359</v>
      </c>
      <c r="I297" s="88">
        <v>48</v>
      </c>
      <c r="J297" s="89">
        <v>2399</v>
      </c>
      <c r="K297" s="89">
        <v>115152</v>
      </c>
      <c r="L297" s="89">
        <v>93273.12</v>
      </c>
    </row>
    <row r="298" spans="1:12" ht="15" customHeight="1">
      <c r="A298" s="78">
        <v>294</v>
      </c>
      <c r="B298" s="79" t="s">
        <v>1496</v>
      </c>
      <c r="C298" s="79" t="str">
        <f>VLOOKUP(B298,品名!$A$2:$C$151,2,FALSE)</f>
        <v>美的</v>
      </c>
      <c r="D298" s="80" t="str">
        <f>VLOOKUP(B298,品名!$A$2:$C$151,3,FALSE)</f>
        <v>Midea F50-15A1 50升 电热水器</v>
      </c>
      <c r="E298" s="79" t="s">
        <v>12693</v>
      </c>
      <c r="F298" s="81">
        <v>42751</v>
      </c>
      <c r="G298" s="79" t="s">
        <v>1506</v>
      </c>
      <c r="H298" s="79" t="s">
        <v>1359</v>
      </c>
      <c r="I298" s="82">
        <v>46</v>
      </c>
      <c r="J298" s="83">
        <v>769</v>
      </c>
      <c r="K298" s="83">
        <v>35374</v>
      </c>
      <c r="L298" s="83">
        <v>31129.120000000003</v>
      </c>
    </row>
    <row r="299" spans="1:12" ht="15" customHeight="1">
      <c r="A299" s="84">
        <v>295</v>
      </c>
      <c r="B299" s="85" t="s">
        <v>1417</v>
      </c>
      <c r="C299" s="85" t="str">
        <f>VLOOKUP(B299,品名!$A$2:$C$151,2,FALSE)</f>
        <v>海尔</v>
      </c>
      <c r="D299" s="86" t="str">
        <f>VLOOKUP(B299,品名!$A$2:$C$151,3,FALSE)</f>
        <v>Haier BCD-568WDPF冰箱</v>
      </c>
      <c r="E299" s="85" t="s">
        <v>12692</v>
      </c>
      <c r="F299" s="87">
        <v>42756</v>
      </c>
      <c r="G299" s="85" t="s">
        <v>1506</v>
      </c>
      <c r="H299" s="85" t="s">
        <v>1359</v>
      </c>
      <c r="I299" s="88">
        <v>19</v>
      </c>
      <c r="J299" s="89">
        <v>3899</v>
      </c>
      <c r="K299" s="89">
        <v>74081</v>
      </c>
      <c r="L299" s="89">
        <v>63709.659999999996</v>
      </c>
    </row>
    <row r="300" spans="1:12" ht="15" customHeight="1">
      <c r="A300" s="78">
        <v>296</v>
      </c>
      <c r="B300" s="79" t="s">
        <v>1371</v>
      </c>
      <c r="C300" s="79" t="str">
        <f>VLOOKUP(B300,品名!$A$2:$C$151,2,FALSE)</f>
        <v>安仕</v>
      </c>
      <c r="D300" s="80" t="str">
        <f>VLOOKUP(B300,品名!$A$2:$C$151,3,FALSE)</f>
        <v>ASG-131S双层干衣机</v>
      </c>
      <c r="E300" s="79" t="s">
        <v>12694</v>
      </c>
      <c r="F300" s="81">
        <v>42911</v>
      </c>
      <c r="G300" s="79" t="s">
        <v>1506</v>
      </c>
      <c r="H300" s="79" t="s">
        <v>1357</v>
      </c>
      <c r="I300" s="82">
        <v>44</v>
      </c>
      <c r="J300" s="83">
        <v>198</v>
      </c>
      <c r="K300" s="83">
        <v>8712</v>
      </c>
      <c r="L300" s="83">
        <v>7318.08</v>
      </c>
    </row>
    <row r="301" spans="1:12" ht="15" customHeight="1">
      <c r="A301" s="84">
        <v>297</v>
      </c>
      <c r="B301" s="85" t="s">
        <v>1408</v>
      </c>
      <c r="C301" s="85" t="str">
        <f>VLOOKUP(B301,品名!$A$2:$C$151,2,FALSE)</f>
        <v>西门子</v>
      </c>
      <c r="D301" s="86" t="str">
        <f>VLOOKUP(B301,品名!$A$2:$C$151,3,FALSE)</f>
        <v>SIEMENS KK20V40TI冰箱</v>
      </c>
      <c r="E301" s="85" t="s">
        <v>12692</v>
      </c>
      <c r="F301" s="87">
        <v>42763</v>
      </c>
      <c r="G301" s="85" t="s">
        <v>1506</v>
      </c>
      <c r="H301" s="85" t="s">
        <v>1359</v>
      </c>
      <c r="I301" s="88">
        <v>32</v>
      </c>
      <c r="J301" s="89">
        <v>1999</v>
      </c>
      <c r="K301" s="89">
        <v>63968</v>
      </c>
      <c r="L301" s="89">
        <v>51814.080000000002</v>
      </c>
    </row>
    <row r="302" spans="1:12" ht="15" customHeight="1">
      <c r="A302" s="78">
        <v>298</v>
      </c>
      <c r="B302" s="79" t="s">
        <v>1478</v>
      </c>
      <c r="C302" s="79" t="str">
        <f>VLOOKUP(B302,品名!$A$2:$C$151,2,FALSE)</f>
        <v>康佳</v>
      </c>
      <c r="D302" s="80" t="str">
        <f>VLOOKUP(B302,品名!$A$2:$C$151,3,FALSE)</f>
        <v>KONKA XQB50-5001全自动洗衣机</v>
      </c>
      <c r="E302" s="79" t="s">
        <v>12694</v>
      </c>
      <c r="F302" s="81">
        <v>42766</v>
      </c>
      <c r="G302" s="79" t="s">
        <v>1506</v>
      </c>
      <c r="H302" s="79" t="s">
        <v>1357</v>
      </c>
      <c r="I302" s="82">
        <v>10</v>
      </c>
      <c r="J302" s="83">
        <v>788</v>
      </c>
      <c r="K302" s="83">
        <v>7880</v>
      </c>
      <c r="L302" s="83">
        <v>6934.4000000000005</v>
      </c>
    </row>
    <row r="303" spans="1:12" ht="15" customHeight="1">
      <c r="A303" s="84">
        <v>299</v>
      </c>
      <c r="B303" s="85" t="s">
        <v>1369</v>
      </c>
      <c r="C303" s="85" t="str">
        <f>VLOOKUP(B303,品名!$A$2:$C$151,2,FALSE)</f>
        <v>海尔</v>
      </c>
      <c r="D303" s="86" t="str">
        <f>VLOOKUP(B303,品名!$A$2:$C$151,3,FALSE)</f>
        <v>Haier EC5002-Q6 50升电热水器</v>
      </c>
      <c r="E303" s="85" t="s">
        <v>12693</v>
      </c>
      <c r="F303" s="87">
        <v>42770</v>
      </c>
      <c r="G303" s="85" t="s">
        <v>1506</v>
      </c>
      <c r="H303" s="85" t="s">
        <v>1359</v>
      </c>
      <c r="I303" s="88">
        <v>20</v>
      </c>
      <c r="J303" s="89">
        <v>1098</v>
      </c>
      <c r="K303" s="89">
        <v>21960</v>
      </c>
      <c r="L303" s="89">
        <v>18885.599999999999</v>
      </c>
    </row>
    <row r="304" spans="1:12" ht="15" customHeight="1">
      <c r="A304" s="78">
        <v>300</v>
      </c>
      <c r="B304" s="79" t="s">
        <v>1496</v>
      </c>
      <c r="C304" s="79" t="str">
        <f>VLOOKUP(B304,品名!$A$2:$C$151,2,FALSE)</f>
        <v>美的</v>
      </c>
      <c r="D304" s="80" t="str">
        <f>VLOOKUP(B304,品名!$A$2:$C$151,3,FALSE)</f>
        <v>Midea F50-15A1 50升 电热水器</v>
      </c>
      <c r="E304" s="79" t="s">
        <v>12693</v>
      </c>
      <c r="F304" s="81">
        <v>42780</v>
      </c>
      <c r="G304" s="79" t="s">
        <v>1506</v>
      </c>
      <c r="H304" s="79" t="s">
        <v>1359</v>
      </c>
      <c r="I304" s="82">
        <v>40</v>
      </c>
      <c r="J304" s="83">
        <v>769</v>
      </c>
      <c r="K304" s="83">
        <v>30760</v>
      </c>
      <c r="L304" s="83">
        <v>27068.800000000003</v>
      </c>
    </row>
    <row r="305" spans="1:12" ht="15" customHeight="1">
      <c r="A305" s="84">
        <v>301</v>
      </c>
      <c r="B305" s="85" t="s">
        <v>1432</v>
      </c>
      <c r="C305" s="85" t="str">
        <f>VLOOKUP(B305,品名!$A$2:$C$151,2,FALSE)</f>
        <v>万家乐</v>
      </c>
      <c r="D305" s="86" t="str">
        <f>VLOOKUP(B305,品名!$A$2:$C$151,3,FALSE)</f>
        <v>JSQ24-12201 12升 燃气热水器</v>
      </c>
      <c r="E305" s="85" t="s">
        <v>12693</v>
      </c>
      <c r="F305" s="87">
        <v>42787</v>
      </c>
      <c r="G305" s="85" t="s">
        <v>1506</v>
      </c>
      <c r="H305" s="85" t="s">
        <v>1357</v>
      </c>
      <c r="I305" s="88">
        <v>28</v>
      </c>
      <c r="J305" s="89">
        <v>1299</v>
      </c>
      <c r="K305" s="89">
        <v>36372</v>
      </c>
      <c r="L305" s="89">
        <v>32734.799999999996</v>
      </c>
    </row>
    <row r="306" spans="1:12" ht="15" customHeight="1">
      <c r="A306" s="78">
        <v>302</v>
      </c>
      <c r="B306" s="79" t="s">
        <v>1510</v>
      </c>
      <c r="C306" s="79" t="str">
        <f>VLOOKUP(B306,品名!$A$2:$C$151,2,FALSE)</f>
        <v>格兰仕</v>
      </c>
      <c r="D306" s="80" t="str">
        <f>VLOOKUP(B306,品名!$A$2:$C$151,3,FALSE)</f>
        <v>Galanz XQG60-A708 6公斤云滚筒洗衣机</v>
      </c>
      <c r="E306" s="79" t="s">
        <v>12694</v>
      </c>
      <c r="F306" s="81">
        <v>42824</v>
      </c>
      <c r="G306" s="79" t="s">
        <v>1506</v>
      </c>
      <c r="H306" s="79" t="s">
        <v>1357</v>
      </c>
      <c r="I306" s="82">
        <v>27</v>
      </c>
      <c r="J306" s="83">
        <v>999</v>
      </c>
      <c r="K306" s="83">
        <v>26973</v>
      </c>
      <c r="L306" s="83">
        <v>22117.859999999997</v>
      </c>
    </row>
    <row r="307" spans="1:12" ht="15" customHeight="1">
      <c r="A307" s="84">
        <v>303</v>
      </c>
      <c r="B307" s="85" t="s">
        <v>1422</v>
      </c>
      <c r="C307" s="85" t="str">
        <f>VLOOKUP(B307,品名!$A$2:$C$151,2,FALSE)</f>
        <v>三洋</v>
      </c>
      <c r="D307" s="86" t="str">
        <f>VLOOKUP(B307,品名!$A$2:$C$151,3,FALSE)</f>
        <v>XQG60-F1029 6公斤 滚筒全自动洗衣机</v>
      </c>
      <c r="E307" s="85" t="s">
        <v>12694</v>
      </c>
      <c r="F307" s="87">
        <v>42800</v>
      </c>
      <c r="G307" s="85" t="s">
        <v>1506</v>
      </c>
      <c r="H307" s="85" t="s">
        <v>1357</v>
      </c>
      <c r="I307" s="88">
        <v>11</v>
      </c>
      <c r="J307" s="89">
        <v>1718</v>
      </c>
      <c r="K307" s="89">
        <v>18898</v>
      </c>
      <c r="L307" s="89">
        <v>16819.22</v>
      </c>
    </row>
    <row r="308" spans="1:12" ht="15" customHeight="1">
      <c r="A308" s="78">
        <v>304</v>
      </c>
      <c r="B308" s="79" t="s">
        <v>1355</v>
      </c>
      <c r="C308" s="79" t="str">
        <f>VLOOKUP(B308,品名!$A$2:$C$151,2,FALSE)</f>
        <v>Apple</v>
      </c>
      <c r="D308" s="80" t="str">
        <f>VLOOKUP(B308,品名!$A$2:$C$151,3,FALSE)</f>
        <v>MacBook Air MJVE2CH/A 13.3英寸笔记本电脑</v>
      </c>
      <c r="E308" s="79" t="s">
        <v>12689</v>
      </c>
      <c r="F308" s="81">
        <v>42807</v>
      </c>
      <c r="G308" s="79" t="s">
        <v>1506</v>
      </c>
      <c r="H308" s="79" t="s">
        <v>1359</v>
      </c>
      <c r="I308" s="82">
        <v>41</v>
      </c>
      <c r="J308" s="83">
        <v>6462.8</v>
      </c>
      <c r="K308" s="83">
        <v>264974.8</v>
      </c>
      <c r="L308" s="83">
        <v>211979.84</v>
      </c>
    </row>
    <row r="309" spans="1:12" ht="15" customHeight="1">
      <c r="A309" s="84">
        <v>305</v>
      </c>
      <c r="B309" s="85" t="s">
        <v>1479</v>
      </c>
      <c r="C309" s="85" t="str">
        <f>VLOOKUP(B309,品名!$A$2:$C$151,2,FALSE)</f>
        <v>Apple</v>
      </c>
      <c r="D309" s="86" t="str">
        <f>VLOOKUP(B309,品名!$A$2:$C$151,3,FALSE)</f>
        <v>MacBookMK4M2CH/A 12英寸笔记本电脑</v>
      </c>
      <c r="E309" s="85" t="s">
        <v>12689</v>
      </c>
      <c r="F309" s="87">
        <v>42813</v>
      </c>
      <c r="G309" s="85" t="s">
        <v>1506</v>
      </c>
      <c r="H309" s="85" t="s">
        <v>1357</v>
      </c>
      <c r="I309" s="88">
        <v>40</v>
      </c>
      <c r="J309" s="89">
        <v>8888</v>
      </c>
      <c r="K309" s="89">
        <v>355520</v>
      </c>
      <c r="L309" s="89">
        <v>319968</v>
      </c>
    </row>
    <row r="310" spans="1:12" ht="15" customHeight="1">
      <c r="A310" s="78">
        <v>306</v>
      </c>
      <c r="B310" s="79" t="s">
        <v>1375</v>
      </c>
      <c r="C310" s="79" t="str">
        <f>VLOOKUP(B310,品名!$A$2:$C$151,2,FALSE)</f>
        <v>戴尔</v>
      </c>
      <c r="D310" s="80" t="str">
        <f>VLOOKUP(B310,品名!$A$2:$C$151,3,FALSE)</f>
        <v>Dell XPS13R-9343-2508S 13.3英寸超极本</v>
      </c>
      <c r="E310" s="79" t="s">
        <v>12689</v>
      </c>
      <c r="F310" s="81">
        <v>42821</v>
      </c>
      <c r="G310" s="79" t="s">
        <v>1506</v>
      </c>
      <c r="H310" s="79" t="s">
        <v>1357</v>
      </c>
      <c r="I310" s="82">
        <v>50</v>
      </c>
      <c r="J310" s="83">
        <v>7799</v>
      </c>
      <c r="K310" s="83">
        <v>389950</v>
      </c>
      <c r="L310" s="83">
        <v>331457.5</v>
      </c>
    </row>
    <row r="311" spans="1:12" ht="15" customHeight="1">
      <c r="A311" s="84">
        <v>307</v>
      </c>
      <c r="B311" s="85" t="s">
        <v>1447</v>
      </c>
      <c r="C311" s="85" t="str">
        <f>VLOOKUP(B311,品名!$A$2:$C$151,2,FALSE)</f>
        <v>Apple</v>
      </c>
      <c r="D311" s="86" t="str">
        <f>VLOOKUP(B311,品名!$A$2:$C$151,3,FALSE)</f>
        <v xml:space="preserve">ME086CH/A iMac 21.5英寸一体机 银色 </v>
      </c>
      <c r="E311" s="85" t="s">
        <v>12689</v>
      </c>
      <c r="F311" s="87">
        <v>42831</v>
      </c>
      <c r="G311" s="85" t="s">
        <v>1506</v>
      </c>
      <c r="H311" s="85" t="s">
        <v>1359</v>
      </c>
      <c r="I311" s="88">
        <v>35</v>
      </c>
      <c r="J311" s="89">
        <v>9188</v>
      </c>
      <c r="K311" s="89">
        <v>321580</v>
      </c>
      <c r="L311" s="89">
        <v>270127.2</v>
      </c>
    </row>
    <row r="312" spans="1:12" ht="15" customHeight="1">
      <c r="A312" s="78">
        <v>308</v>
      </c>
      <c r="B312" s="79" t="s">
        <v>1509</v>
      </c>
      <c r="C312" s="79" t="str">
        <f>VLOOKUP(B312,品名!$A$2:$C$151,2,FALSE)</f>
        <v>联想</v>
      </c>
      <c r="D312" s="80" t="str">
        <f>VLOOKUP(B312,品名!$A$2:$C$151,3,FALSE)</f>
        <v>Lenovo IdeaCentre C560 一体机</v>
      </c>
      <c r="E312" s="79" t="s">
        <v>12689</v>
      </c>
      <c r="F312" s="81">
        <v>42838</v>
      </c>
      <c r="G312" s="79" t="s">
        <v>1506</v>
      </c>
      <c r="H312" s="79" t="s">
        <v>1357</v>
      </c>
      <c r="I312" s="82">
        <v>26</v>
      </c>
      <c r="J312" s="83">
        <v>3750</v>
      </c>
      <c r="K312" s="83">
        <v>97500</v>
      </c>
      <c r="L312" s="83">
        <v>78975</v>
      </c>
    </row>
    <row r="313" spans="1:12" ht="15" customHeight="1">
      <c r="A313" s="84">
        <v>309</v>
      </c>
      <c r="B313" s="85" t="s">
        <v>1511</v>
      </c>
      <c r="C313" s="85" t="str">
        <f>VLOOKUP(B313,品名!$A$2:$C$151,2,FALSE)</f>
        <v>Apple</v>
      </c>
      <c r="D313" s="86" t="str">
        <f>VLOOKUP(B313,品名!$A$2:$C$151,3,FALSE)</f>
        <v>iPad Air 2 MH182CH/A 9.7英寸平板电脑</v>
      </c>
      <c r="E313" s="85" t="s">
        <v>12689</v>
      </c>
      <c r="F313" s="87">
        <v>42845</v>
      </c>
      <c r="G313" s="85" t="s">
        <v>1506</v>
      </c>
      <c r="H313" s="85" t="s">
        <v>1357</v>
      </c>
      <c r="I313" s="88">
        <v>23</v>
      </c>
      <c r="J313" s="89">
        <v>4038</v>
      </c>
      <c r="K313" s="89">
        <v>92874</v>
      </c>
      <c r="L313" s="89">
        <v>79871.64</v>
      </c>
    </row>
    <row r="314" spans="1:12" ht="15" customHeight="1">
      <c r="A314" s="78">
        <v>310</v>
      </c>
      <c r="B314" s="79" t="s">
        <v>1426</v>
      </c>
      <c r="C314" s="79" t="str">
        <f>VLOOKUP(B314,品名!$A$2:$C$151,2,FALSE)</f>
        <v>宏通</v>
      </c>
      <c r="D314" s="80" t="str">
        <f>VLOOKUP(B314,品名!$A$2:$C$151,3,FALSE)</f>
        <v>HT HT820 四核7英寸WIFI版平板电脑</v>
      </c>
      <c r="E314" s="79" t="s">
        <v>12689</v>
      </c>
      <c r="F314" s="81">
        <v>42852</v>
      </c>
      <c r="G314" s="79" t="s">
        <v>1506</v>
      </c>
      <c r="H314" s="79" t="s">
        <v>1357</v>
      </c>
      <c r="I314" s="82">
        <v>35</v>
      </c>
      <c r="J314" s="83">
        <v>289</v>
      </c>
      <c r="K314" s="83">
        <v>10115</v>
      </c>
      <c r="L314" s="83">
        <v>8597.75</v>
      </c>
    </row>
    <row r="315" spans="1:12" ht="15" customHeight="1">
      <c r="A315" s="84">
        <v>311</v>
      </c>
      <c r="B315" s="85" t="s">
        <v>1482</v>
      </c>
      <c r="C315" s="85" t="str">
        <f>VLOOKUP(B315,品名!$A$2:$C$151,2,FALSE)</f>
        <v>华硕</v>
      </c>
      <c r="D315" s="86" t="str">
        <f>VLOOKUP(B315,品名!$A$2:$C$151,3,FALSE)</f>
        <v>ASUS ZenPad8 Z380KL 8英寸平板电脑 金色</v>
      </c>
      <c r="E315" s="85" t="s">
        <v>12689</v>
      </c>
      <c r="F315" s="87">
        <v>42862</v>
      </c>
      <c r="G315" s="85" t="s">
        <v>1506</v>
      </c>
      <c r="H315" s="85" t="s">
        <v>1359</v>
      </c>
      <c r="I315" s="88">
        <v>15</v>
      </c>
      <c r="J315" s="89">
        <v>1499</v>
      </c>
      <c r="K315" s="89">
        <v>22485</v>
      </c>
      <c r="L315" s="89">
        <v>18662.550000000003</v>
      </c>
    </row>
    <row r="316" spans="1:12" ht="15" customHeight="1">
      <c r="A316" s="78">
        <v>312</v>
      </c>
      <c r="B316" s="79" t="s">
        <v>1363</v>
      </c>
      <c r="C316" s="79" t="str">
        <f>VLOOKUP(B316,品名!$A$2:$C$151,2,FALSE)</f>
        <v>海信</v>
      </c>
      <c r="D316" s="80" t="str">
        <f>VLOOKUP(B316,品名!$A$2:$C$151,3,FALSE)</f>
        <v>Hisense LED42K326X3D 42英寸智能网络3D电视</v>
      </c>
      <c r="E316" s="79" t="s">
        <v>12690</v>
      </c>
      <c r="F316" s="81">
        <v>42867</v>
      </c>
      <c r="G316" s="79" t="s">
        <v>1506</v>
      </c>
      <c r="H316" s="79" t="s">
        <v>1359</v>
      </c>
      <c r="I316" s="82">
        <v>36</v>
      </c>
      <c r="J316" s="83">
        <v>3599</v>
      </c>
      <c r="K316" s="83">
        <v>129564</v>
      </c>
      <c r="L316" s="83">
        <v>116607.59999999999</v>
      </c>
    </row>
    <row r="317" spans="1:12" ht="15" customHeight="1">
      <c r="A317" s="84">
        <v>313</v>
      </c>
      <c r="B317" s="85" t="s">
        <v>1494</v>
      </c>
      <c r="C317" s="85" t="str">
        <f>VLOOKUP(B317,品名!$A$2:$C$151,2,FALSE)</f>
        <v>康佳</v>
      </c>
      <c r="D317" s="86" t="str">
        <f>VLOOKUP(B317,品名!$A$2:$C$151,3,FALSE)</f>
        <v>KONKA LED42E330CE 高清节能LED液晶电视</v>
      </c>
      <c r="E317" s="85" t="s">
        <v>12690</v>
      </c>
      <c r="F317" s="87">
        <v>42875</v>
      </c>
      <c r="G317" s="85" t="s">
        <v>1506</v>
      </c>
      <c r="H317" s="85" t="s">
        <v>1359</v>
      </c>
      <c r="I317" s="88">
        <v>7</v>
      </c>
      <c r="J317" s="89">
        <v>3999</v>
      </c>
      <c r="K317" s="89">
        <v>27993</v>
      </c>
      <c r="L317" s="89">
        <v>23794.05</v>
      </c>
    </row>
    <row r="318" spans="1:12" ht="15" customHeight="1">
      <c r="A318" s="78">
        <v>314</v>
      </c>
      <c r="B318" s="79" t="s">
        <v>1461</v>
      </c>
      <c r="C318" s="79" t="str">
        <f>VLOOKUP(B318,品名!$A$2:$C$151,2,FALSE)</f>
        <v>长虹</v>
      </c>
      <c r="D318" s="80" t="str">
        <f>VLOOKUP(B318,品名!$A$2:$C$151,3,FALSE)</f>
        <v>ChangHong LED32B1300平板电视</v>
      </c>
      <c r="E318" s="79" t="s">
        <v>12690</v>
      </c>
      <c r="F318" s="81">
        <v>42883</v>
      </c>
      <c r="G318" s="79" t="s">
        <v>1506</v>
      </c>
      <c r="H318" s="79" t="s">
        <v>1359</v>
      </c>
      <c r="I318" s="82">
        <v>7</v>
      </c>
      <c r="J318" s="83">
        <v>1649</v>
      </c>
      <c r="K318" s="83">
        <v>11543</v>
      </c>
      <c r="L318" s="83">
        <v>10042.41</v>
      </c>
    </row>
    <row r="319" spans="1:12" ht="15" customHeight="1">
      <c r="A319" s="84">
        <v>315</v>
      </c>
      <c r="B319" s="85" t="s">
        <v>1462</v>
      </c>
      <c r="C319" s="85" t="str">
        <f>VLOOKUP(B319,品名!$A$2:$C$151,2,FALSE)</f>
        <v>奥克斯</v>
      </c>
      <c r="D319" s="86" t="str">
        <f>VLOOKUP(B319,品名!$A$2:$C$151,3,FALSE)</f>
        <v>KFR-32GW/SQB+2空调</v>
      </c>
      <c r="E319" s="85" t="s">
        <v>12691</v>
      </c>
      <c r="F319" s="87">
        <v>42891</v>
      </c>
      <c r="G319" s="85" t="s">
        <v>1506</v>
      </c>
      <c r="H319" s="85" t="s">
        <v>1359</v>
      </c>
      <c r="I319" s="88">
        <v>6</v>
      </c>
      <c r="J319" s="89">
        <v>2279</v>
      </c>
      <c r="K319" s="89">
        <v>13674</v>
      </c>
      <c r="L319" s="89">
        <v>12033.119999999999</v>
      </c>
    </row>
    <row r="320" spans="1:12" ht="15" customHeight="1">
      <c r="A320" s="78">
        <v>316</v>
      </c>
      <c r="B320" s="79" t="s">
        <v>1451</v>
      </c>
      <c r="C320" s="79" t="str">
        <f>VLOOKUP(B320,品名!$A$2:$C$151,2,FALSE)</f>
        <v>海信</v>
      </c>
      <c r="D320" s="80" t="str">
        <f>VLOOKUP(B320,品名!$A$2:$C$151,3,FALSE)</f>
        <v>Hisense KFR-35GW/ER01N2空调</v>
      </c>
      <c r="E320" s="79" t="s">
        <v>12691</v>
      </c>
      <c r="F320" s="81">
        <v>42897</v>
      </c>
      <c r="G320" s="79" t="s">
        <v>1506</v>
      </c>
      <c r="H320" s="79" t="s">
        <v>1357</v>
      </c>
      <c r="I320" s="82">
        <v>44</v>
      </c>
      <c r="J320" s="83">
        <v>2379</v>
      </c>
      <c r="K320" s="83">
        <v>104676</v>
      </c>
      <c r="L320" s="83">
        <v>88974.6</v>
      </c>
    </row>
    <row r="321" spans="1:12" ht="15" customHeight="1">
      <c r="A321" s="84">
        <v>317</v>
      </c>
      <c r="B321" s="85" t="s">
        <v>1386</v>
      </c>
      <c r="C321" s="85" t="str">
        <f>VLOOKUP(B321,品名!$A$2:$C$151,2,FALSE)</f>
        <v>奥马</v>
      </c>
      <c r="D321" s="86" t="str">
        <f>VLOOKUP(B321,品名!$A$2:$C$151,3,FALSE)</f>
        <v>BCD-176A7冰箱</v>
      </c>
      <c r="E321" s="85" t="s">
        <v>12692</v>
      </c>
      <c r="F321" s="87">
        <v>42904</v>
      </c>
      <c r="G321" s="85" t="s">
        <v>1506</v>
      </c>
      <c r="H321" s="85" t="s">
        <v>1359</v>
      </c>
      <c r="I321" s="88">
        <v>48</v>
      </c>
      <c r="J321" s="89">
        <v>1098</v>
      </c>
      <c r="K321" s="89">
        <v>52704</v>
      </c>
      <c r="L321" s="89">
        <v>47433.600000000006</v>
      </c>
    </row>
    <row r="322" spans="1:12" ht="15" customHeight="1">
      <c r="A322" s="78">
        <v>318</v>
      </c>
      <c r="B322" s="79" t="s">
        <v>1484</v>
      </c>
      <c r="C322" s="79" t="str">
        <f>VLOOKUP(B322,品名!$A$2:$C$151,2,FALSE)</f>
        <v>美菱</v>
      </c>
      <c r="D322" s="80" t="str">
        <f>VLOOKUP(B322,品名!$A$2:$C$151,3,FALSE)</f>
        <v>MeLing BCD-181MLC双门冰箱</v>
      </c>
      <c r="E322" s="79" t="s">
        <v>12692</v>
      </c>
      <c r="F322" s="81">
        <v>42912</v>
      </c>
      <c r="G322" s="79" t="s">
        <v>1506</v>
      </c>
      <c r="H322" s="79" t="s">
        <v>1359</v>
      </c>
      <c r="I322" s="82">
        <v>23</v>
      </c>
      <c r="J322" s="83">
        <v>1299</v>
      </c>
      <c r="K322" s="83">
        <v>29877</v>
      </c>
      <c r="L322" s="83">
        <v>24200.370000000003</v>
      </c>
    </row>
    <row r="323" spans="1:12" ht="15" customHeight="1">
      <c r="A323" s="84">
        <v>319</v>
      </c>
      <c r="B323" s="85" t="s">
        <v>1374</v>
      </c>
      <c r="C323" s="85" t="str">
        <f>VLOOKUP(B323,品名!$A$2:$C$151,2,FALSE)</f>
        <v>Apple</v>
      </c>
      <c r="D323" s="86" t="str">
        <f>VLOOKUP(B323,品名!$A$2:$C$151,3,FALSE)</f>
        <v>MacBook MJY32CH/A 12英寸笔记本电脑</v>
      </c>
      <c r="E323" s="85" t="s">
        <v>12689</v>
      </c>
      <c r="F323" s="87">
        <v>42740</v>
      </c>
      <c r="G323" s="85" t="s">
        <v>1512</v>
      </c>
      <c r="H323" s="85" t="s">
        <v>1359</v>
      </c>
      <c r="I323" s="88">
        <v>21</v>
      </c>
      <c r="J323" s="89">
        <v>8888</v>
      </c>
      <c r="K323" s="89">
        <v>186648</v>
      </c>
      <c r="L323" s="89">
        <v>160517.28</v>
      </c>
    </row>
    <row r="324" spans="1:12" ht="15" customHeight="1">
      <c r="A324" s="78">
        <v>320</v>
      </c>
      <c r="B324" s="79" t="s">
        <v>1471</v>
      </c>
      <c r="C324" s="79" t="str">
        <f>VLOOKUP(B324,品名!$A$2:$C$151,2,FALSE)</f>
        <v>联想</v>
      </c>
      <c r="D324" s="80" t="str">
        <f>VLOOKUP(B324,品名!$A$2:$C$151,3,FALSE)</f>
        <v>ThinkPad E450C 20EH-A009CD 14英寸笔记本电脑</v>
      </c>
      <c r="E324" s="79" t="s">
        <v>12689</v>
      </c>
      <c r="F324" s="81">
        <v>42897</v>
      </c>
      <c r="G324" s="79" t="s">
        <v>1512</v>
      </c>
      <c r="H324" s="79" t="s">
        <v>1357</v>
      </c>
      <c r="I324" s="82">
        <v>43</v>
      </c>
      <c r="J324" s="83">
        <v>3198</v>
      </c>
      <c r="K324" s="83">
        <v>137514</v>
      </c>
      <c r="L324" s="83">
        <v>119637.18000000001</v>
      </c>
    </row>
    <row r="325" spans="1:12" ht="15" customHeight="1">
      <c r="A325" s="84">
        <v>321</v>
      </c>
      <c r="B325" s="85" t="s">
        <v>1513</v>
      </c>
      <c r="C325" s="85" t="str">
        <f>VLOOKUP(B325,品名!$A$2:$C$151,2,FALSE)</f>
        <v>戴尔</v>
      </c>
      <c r="D325" s="86" t="str">
        <f>VLOOKUP(B325,品名!$A$2:$C$151,3,FALSE)</f>
        <v>Dell XPS 8900-R19N8 台式主机</v>
      </c>
      <c r="E325" s="85" t="s">
        <v>12689</v>
      </c>
      <c r="F325" s="87">
        <v>42752</v>
      </c>
      <c r="G325" s="85" t="s">
        <v>1512</v>
      </c>
      <c r="H325" s="85" t="s">
        <v>1359</v>
      </c>
      <c r="I325" s="88">
        <v>43</v>
      </c>
      <c r="J325" s="89">
        <v>8699</v>
      </c>
      <c r="K325" s="89">
        <v>374057</v>
      </c>
      <c r="L325" s="89">
        <v>325429.59000000003</v>
      </c>
    </row>
    <row r="326" spans="1:12" ht="15" customHeight="1">
      <c r="A326" s="78">
        <v>322</v>
      </c>
      <c r="B326" s="79" t="s">
        <v>1378</v>
      </c>
      <c r="C326" s="79" t="str">
        <f>VLOOKUP(B326,品名!$A$2:$C$151,2,FALSE)</f>
        <v>华硕</v>
      </c>
      <c r="D326" s="80" t="str">
        <f>VLOOKUP(B326,品名!$A$2:$C$151,3,FALSE)</f>
        <v>ASUS Nexus 7 from Google Tablet</v>
      </c>
      <c r="E326" s="79" t="s">
        <v>12689</v>
      </c>
      <c r="F326" s="81">
        <v>42760</v>
      </c>
      <c r="G326" s="79" t="s">
        <v>1512</v>
      </c>
      <c r="H326" s="79" t="s">
        <v>1359</v>
      </c>
      <c r="I326" s="82">
        <v>20</v>
      </c>
      <c r="J326" s="83">
        <v>839.71</v>
      </c>
      <c r="K326" s="83">
        <v>16794.2</v>
      </c>
      <c r="L326" s="83">
        <v>13435.4</v>
      </c>
    </row>
    <row r="327" spans="1:12" ht="15" customHeight="1">
      <c r="A327" s="84">
        <v>323</v>
      </c>
      <c r="B327" s="85" t="s">
        <v>1472</v>
      </c>
      <c r="C327" s="85" t="str">
        <f>VLOOKUP(B327,品名!$A$2:$C$151,2,FALSE)</f>
        <v>亚马逊</v>
      </c>
      <c r="D327" s="86" t="str">
        <f>VLOOKUP(B327,品名!$A$2:$C$151,3,FALSE)</f>
        <v>Fire HDX 8.9平板电脑</v>
      </c>
      <c r="E327" s="85" t="s">
        <v>12689</v>
      </c>
      <c r="F327" s="87">
        <v>42767</v>
      </c>
      <c r="G327" s="85" t="s">
        <v>1512</v>
      </c>
      <c r="H327" s="85" t="s">
        <v>1359</v>
      </c>
      <c r="I327" s="88">
        <v>27</v>
      </c>
      <c r="J327" s="89">
        <v>3399</v>
      </c>
      <c r="K327" s="89">
        <v>91773</v>
      </c>
      <c r="L327" s="89">
        <v>80760.239999999991</v>
      </c>
    </row>
    <row r="328" spans="1:12" ht="15" customHeight="1">
      <c r="A328" s="78">
        <v>324</v>
      </c>
      <c r="B328" s="79" t="s">
        <v>1440</v>
      </c>
      <c r="C328" s="79" t="str">
        <f>VLOOKUP(B328,品名!$A$2:$C$151,2,FALSE)</f>
        <v>海信</v>
      </c>
      <c r="D328" s="80" t="str">
        <f>VLOOKUP(B328,品名!$A$2:$C$151,3,FALSE)</f>
        <v>Hisense LED40K170JD平板电视</v>
      </c>
      <c r="E328" s="79" t="s">
        <v>12690</v>
      </c>
      <c r="F328" s="81">
        <v>42775</v>
      </c>
      <c r="G328" s="79" t="s">
        <v>1512</v>
      </c>
      <c r="H328" s="79" t="s">
        <v>1359</v>
      </c>
      <c r="I328" s="82">
        <v>3</v>
      </c>
      <c r="J328" s="83">
        <v>2569</v>
      </c>
      <c r="K328" s="83">
        <v>7707</v>
      </c>
      <c r="L328" s="83">
        <v>6319.74</v>
      </c>
    </row>
    <row r="329" spans="1:12" ht="15" customHeight="1">
      <c r="A329" s="84">
        <v>325</v>
      </c>
      <c r="B329" s="85" t="s">
        <v>1461</v>
      </c>
      <c r="C329" s="85" t="str">
        <f>VLOOKUP(B329,品名!$A$2:$C$151,2,FALSE)</f>
        <v>长虹</v>
      </c>
      <c r="D329" s="86" t="str">
        <f>VLOOKUP(B329,品名!$A$2:$C$151,3,FALSE)</f>
        <v>ChangHong LED32B1300平板电视</v>
      </c>
      <c r="E329" s="85" t="s">
        <v>12690</v>
      </c>
      <c r="F329" s="87">
        <v>42781</v>
      </c>
      <c r="G329" s="85" t="s">
        <v>1512</v>
      </c>
      <c r="H329" s="85" t="s">
        <v>1359</v>
      </c>
      <c r="I329" s="88">
        <v>47</v>
      </c>
      <c r="J329" s="89">
        <v>1649</v>
      </c>
      <c r="K329" s="89">
        <v>77503</v>
      </c>
      <c r="L329" s="89">
        <v>67427.61</v>
      </c>
    </row>
    <row r="330" spans="1:12" ht="15" customHeight="1">
      <c r="A330" s="78">
        <v>326</v>
      </c>
      <c r="B330" s="79" t="s">
        <v>1430</v>
      </c>
      <c r="C330" s="79" t="str">
        <f>VLOOKUP(B330,品名!$A$2:$C$151,2,FALSE)</f>
        <v>格兰仕</v>
      </c>
      <c r="D330" s="80" t="str">
        <f>VLOOKUP(B330,品名!$A$2:$C$151,3,FALSE)</f>
        <v>Galanz KFR-23GW/dLP45-150(2)空调</v>
      </c>
      <c r="E330" s="79" t="s">
        <v>12691</v>
      </c>
      <c r="F330" s="81">
        <v>42789</v>
      </c>
      <c r="G330" s="79" t="s">
        <v>1512</v>
      </c>
      <c r="H330" s="79" t="s">
        <v>1359</v>
      </c>
      <c r="I330" s="82">
        <v>7</v>
      </c>
      <c r="J330" s="83">
        <v>1599</v>
      </c>
      <c r="K330" s="83">
        <v>11193</v>
      </c>
      <c r="L330" s="83">
        <v>9402.1200000000008</v>
      </c>
    </row>
    <row r="331" spans="1:12" ht="15" customHeight="1">
      <c r="A331" s="84">
        <v>327</v>
      </c>
      <c r="B331" s="85" t="s">
        <v>1443</v>
      </c>
      <c r="C331" s="85" t="str">
        <f>VLOOKUP(B331,品名!$A$2:$C$151,2,FALSE)</f>
        <v>海尔</v>
      </c>
      <c r="D331" s="86" t="str">
        <f>VLOOKUP(B331,品名!$A$2:$C$151,3,FALSE)</f>
        <v>Haier BCD-216SCM 冰箱</v>
      </c>
      <c r="E331" s="85" t="s">
        <v>12692</v>
      </c>
      <c r="F331" s="87">
        <v>42796</v>
      </c>
      <c r="G331" s="85" t="s">
        <v>1512</v>
      </c>
      <c r="H331" s="85" t="s">
        <v>1359</v>
      </c>
      <c r="I331" s="88">
        <v>23</v>
      </c>
      <c r="J331" s="89">
        <v>2399</v>
      </c>
      <c r="K331" s="89">
        <v>55177</v>
      </c>
      <c r="L331" s="89">
        <v>44693.37</v>
      </c>
    </row>
    <row r="332" spans="1:12" ht="15" customHeight="1">
      <c r="A332" s="78">
        <v>328</v>
      </c>
      <c r="B332" s="79" t="s">
        <v>1490</v>
      </c>
      <c r="C332" s="79" t="str">
        <f>VLOOKUP(B332,品名!$A$2:$C$151,2,FALSE)</f>
        <v>海信</v>
      </c>
      <c r="D332" s="80" t="str">
        <f>VLOOKUP(B332,品名!$A$2:$C$151,3,FALSE)</f>
        <v>Hisense BCD-137C/E冰箱</v>
      </c>
      <c r="E332" s="79" t="s">
        <v>12692</v>
      </c>
      <c r="F332" s="81">
        <v>42807</v>
      </c>
      <c r="G332" s="79" t="s">
        <v>1512</v>
      </c>
      <c r="H332" s="79" t="s">
        <v>1359</v>
      </c>
      <c r="I332" s="82">
        <v>8</v>
      </c>
      <c r="J332" s="83">
        <v>999</v>
      </c>
      <c r="K332" s="83">
        <v>7992</v>
      </c>
      <c r="L332" s="83">
        <v>6713.28</v>
      </c>
    </row>
    <row r="333" spans="1:12" ht="15" customHeight="1">
      <c r="A333" s="84">
        <v>329</v>
      </c>
      <c r="B333" s="85" t="s">
        <v>1390</v>
      </c>
      <c r="C333" s="85" t="str">
        <f>VLOOKUP(B333,品名!$A$2:$C$151,2,FALSE)</f>
        <v>AO史密斯</v>
      </c>
      <c r="D333" s="86" t="str">
        <f>VLOOKUP(B333,品名!$A$2:$C$151,3,FALSE)</f>
        <v>A.O.Smith ET300J-60 电热水器</v>
      </c>
      <c r="E333" s="85" t="s">
        <v>12693</v>
      </c>
      <c r="F333" s="87">
        <v>42814</v>
      </c>
      <c r="G333" s="85" t="s">
        <v>1512</v>
      </c>
      <c r="H333" s="85" t="s">
        <v>1359</v>
      </c>
      <c r="I333" s="88">
        <v>40</v>
      </c>
      <c r="J333" s="89">
        <v>2268</v>
      </c>
      <c r="K333" s="89">
        <v>90720</v>
      </c>
      <c r="L333" s="89">
        <v>74390.399999999994</v>
      </c>
    </row>
    <row r="334" spans="1:12" ht="15" customHeight="1">
      <c r="A334" s="78">
        <v>330</v>
      </c>
      <c r="B334" s="79" t="s">
        <v>1431</v>
      </c>
      <c r="C334" s="79" t="str">
        <f>VLOOKUP(B334,品名!$A$2:$C$151,2,FALSE)</f>
        <v>林内</v>
      </c>
      <c r="D334" s="80" t="str">
        <f>VLOOKUP(B334,品名!$A$2:$C$151,3,FALSE)</f>
        <v>Rinnai RUS-11E22CWNF 11L燃气热水器</v>
      </c>
      <c r="E334" s="79" t="s">
        <v>12693</v>
      </c>
      <c r="F334" s="81">
        <v>42821</v>
      </c>
      <c r="G334" s="79" t="s">
        <v>1512</v>
      </c>
      <c r="H334" s="79" t="s">
        <v>1357</v>
      </c>
      <c r="I334" s="82">
        <v>9</v>
      </c>
      <c r="J334" s="83">
        <v>3380</v>
      </c>
      <c r="K334" s="83">
        <v>30420</v>
      </c>
      <c r="L334" s="83">
        <v>27073.8</v>
      </c>
    </row>
    <row r="335" spans="1:12" ht="15" customHeight="1">
      <c r="A335" s="84">
        <v>331</v>
      </c>
      <c r="B335" s="85" t="s">
        <v>1483</v>
      </c>
      <c r="C335" s="85" t="str">
        <f>VLOOKUP(B335,品名!$A$2:$C$151,2,FALSE)</f>
        <v>万家乐</v>
      </c>
      <c r="D335" s="86" t="str">
        <f>VLOOKUP(B335,品名!$A$2:$C$151,3,FALSE)</f>
        <v>JSQ20-10201 10升 燃气热水器</v>
      </c>
      <c r="E335" s="85" t="s">
        <v>12693</v>
      </c>
      <c r="F335" s="87">
        <v>42828</v>
      </c>
      <c r="G335" s="85" t="s">
        <v>1512</v>
      </c>
      <c r="H335" s="85" t="s">
        <v>1357</v>
      </c>
      <c r="I335" s="88">
        <v>40</v>
      </c>
      <c r="J335" s="89">
        <v>1099</v>
      </c>
      <c r="K335" s="89">
        <v>43960</v>
      </c>
      <c r="L335" s="89">
        <v>35607.600000000006</v>
      </c>
    </row>
    <row r="336" spans="1:12" ht="15" customHeight="1">
      <c r="A336" s="78">
        <v>332</v>
      </c>
      <c r="B336" s="79" t="s">
        <v>1510</v>
      </c>
      <c r="C336" s="79" t="str">
        <f>VLOOKUP(B336,品名!$A$2:$C$151,2,FALSE)</f>
        <v>格兰仕</v>
      </c>
      <c r="D336" s="80" t="str">
        <f>VLOOKUP(B336,品名!$A$2:$C$151,3,FALSE)</f>
        <v>Galanz XQG60-A708 6公斤云滚筒洗衣机</v>
      </c>
      <c r="E336" s="79" t="s">
        <v>12694</v>
      </c>
      <c r="F336" s="81">
        <v>42835</v>
      </c>
      <c r="G336" s="79" t="s">
        <v>1512</v>
      </c>
      <c r="H336" s="79" t="s">
        <v>1357</v>
      </c>
      <c r="I336" s="82">
        <v>49</v>
      </c>
      <c r="J336" s="83">
        <v>999</v>
      </c>
      <c r="K336" s="83">
        <v>48951</v>
      </c>
      <c r="L336" s="83">
        <v>40139.82</v>
      </c>
    </row>
    <row r="337" spans="1:12" ht="15" customHeight="1">
      <c r="A337" s="84">
        <v>333</v>
      </c>
      <c r="B337" s="85" t="s">
        <v>1502</v>
      </c>
      <c r="C337" s="85" t="str">
        <f>VLOOKUP(B337,品名!$A$2:$C$151,2,FALSE)</f>
        <v>松井</v>
      </c>
      <c r="D337" s="86" t="str">
        <f>VLOOKUP(B337,品名!$A$2:$C$151,3,FALSE)</f>
        <v>SJ-G13S双层可移动干衣机</v>
      </c>
      <c r="E337" s="85" t="s">
        <v>12694</v>
      </c>
      <c r="F337" s="87">
        <v>42845</v>
      </c>
      <c r="G337" s="85" t="s">
        <v>1512</v>
      </c>
      <c r="H337" s="85" t="s">
        <v>1357</v>
      </c>
      <c r="I337" s="88">
        <v>9</v>
      </c>
      <c r="J337" s="89">
        <v>198</v>
      </c>
      <c r="K337" s="89">
        <v>1782</v>
      </c>
      <c r="L337" s="89">
        <v>1425.6000000000001</v>
      </c>
    </row>
    <row r="338" spans="1:12" ht="15" customHeight="1">
      <c r="A338" s="78">
        <v>334</v>
      </c>
      <c r="B338" s="79" t="s">
        <v>1469</v>
      </c>
      <c r="C338" s="79" t="str">
        <f>VLOOKUP(B338,品名!$A$2:$C$151,2,FALSE)</f>
        <v>Apple</v>
      </c>
      <c r="D338" s="80" t="str">
        <f>VLOOKUP(B338,品名!$A$2:$C$151,3,FALSE)</f>
        <v>MacBook Pro MF839CH/A 13.3英寸笔记本电脑</v>
      </c>
      <c r="E338" s="79" t="s">
        <v>12689</v>
      </c>
      <c r="F338" s="81">
        <v>42853</v>
      </c>
      <c r="G338" s="79" t="s">
        <v>1512</v>
      </c>
      <c r="H338" s="79" t="s">
        <v>1357</v>
      </c>
      <c r="I338" s="82">
        <v>4</v>
      </c>
      <c r="J338" s="83">
        <v>8888</v>
      </c>
      <c r="K338" s="83">
        <v>35552</v>
      </c>
      <c r="L338" s="83">
        <v>29863.68</v>
      </c>
    </row>
    <row r="339" spans="1:12" ht="15" customHeight="1">
      <c r="A339" s="84">
        <v>335</v>
      </c>
      <c r="B339" s="85" t="s">
        <v>1397</v>
      </c>
      <c r="C339" s="85" t="str">
        <f>VLOOKUP(B339,品名!$A$2:$C$151,2,FALSE)</f>
        <v>华硕</v>
      </c>
      <c r="D339" s="86" t="str">
        <f>VLOOKUP(B339,品名!$A$2:$C$151,3,FALSE)</f>
        <v>ASUS Zenbook UX305LA 13.3英寸超薄笔记本电脑</v>
      </c>
      <c r="E339" s="85" t="s">
        <v>12689</v>
      </c>
      <c r="F339" s="87">
        <v>42858</v>
      </c>
      <c r="G339" s="85" t="s">
        <v>1512</v>
      </c>
      <c r="H339" s="85" t="s">
        <v>1357</v>
      </c>
      <c r="I339" s="88">
        <v>40</v>
      </c>
      <c r="J339" s="89">
        <v>4875.66</v>
      </c>
      <c r="K339" s="89">
        <v>195026.4</v>
      </c>
      <c r="L339" s="89">
        <v>173573.6</v>
      </c>
    </row>
    <row r="340" spans="1:12" ht="15" customHeight="1">
      <c r="A340" s="78">
        <v>336</v>
      </c>
      <c r="B340" s="79" t="s">
        <v>1437</v>
      </c>
      <c r="C340" s="79" t="str">
        <f>VLOOKUP(B340,品名!$A$2:$C$151,2,FALSE)</f>
        <v>联想</v>
      </c>
      <c r="D340" s="80" t="str">
        <f>VLOOKUP(B340,品名!$A$2:$C$151,3,FALSE)</f>
        <v>ThinkPad X250-20CLA26-1CD 12.5英寸笔记本电脑</v>
      </c>
      <c r="E340" s="79" t="s">
        <v>12689</v>
      </c>
      <c r="F340" s="81">
        <v>42865</v>
      </c>
      <c r="G340" s="79" t="s">
        <v>1512</v>
      </c>
      <c r="H340" s="79" t="s">
        <v>1357</v>
      </c>
      <c r="I340" s="82">
        <v>37</v>
      </c>
      <c r="J340" s="83">
        <v>4999</v>
      </c>
      <c r="K340" s="83">
        <v>184963</v>
      </c>
      <c r="L340" s="83">
        <v>159068.18000000002</v>
      </c>
    </row>
    <row r="341" spans="1:12" ht="15" customHeight="1">
      <c r="A341" s="84">
        <v>337</v>
      </c>
      <c r="B341" s="85" t="s">
        <v>1513</v>
      </c>
      <c r="C341" s="85" t="str">
        <f>VLOOKUP(B341,品名!$A$2:$C$151,2,FALSE)</f>
        <v>戴尔</v>
      </c>
      <c r="D341" s="86" t="str">
        <f>VLOOKUP(B341,品名!$A$2:$C$151,3,FALSE)</f>
        <v>Dell XPS 8900-R19N8 台式主机</v>
      </c>
      <c r="E341" s="85" t="s">
        <v>12689</v>
      </c>
      <c r="F341" s="87">
        <v>42872</v>
      </c>
      <c r="G341" s="85" t="s">
        <v>1512</v>
      </c>
      <c r="H341" s="85" t="s">
        <v>1357</v>
      </c>
      <c r="I341" s="88">
        <v>41</v>
      </c>
      <c r="J341" s="89">
        <v>8699</v>
      </c>
      <c r="K341" s="89">
        <v>356659</v>
      </c>
      <c r="L341" s="89">
        <v>310293.33</v>
      </c>
    </row>
    <row r="342" spans="1:12" ht="15" customHeight="1">
      <c r="A342" s="78">
        <v>338</v>
      </c>
      <c r="B342" s="79" t="s">
        <v>1511</v>
      </c>
      <c r="C342" s="79" t="str">
        <f>VLOOKUP(B342,品名!$A$2:$C$151,2,FALSE)</f>
        <v>Apple</v>
      </c>
      <c r="D342" s="80" t="str">
        <f>VLOOKUP(B342,品名!$A$2:$C$151,3,FALSE)</f>
        <v>iPad Air 2 MH182CH/A 9.7英寸平板电脑</v>
      </c>
      <c r="E342" s="79" t="s">
        <v>12689</v>
      </c>
      <c r="F342" s="81">
        <v>42880</v>
      </c>
      <c r="G342" s="79" t="s">
        <v>1512</v>
      </c>
      <c r="H342" s="79" t="s">
        <v>1357</v>
      </c>
      <c r="I342" s="82">
        <v>43</v>
      </c>
      <c r="J342" s="83">
        <v>4038</v>
      </c>
      <c r="K342" s="83">
        <v>173634</v>
      </c>
      <c r="L342" s="83">
        <v>149325.24</v>
      </c>
    </row>
    <row r="343" spans="1:12" ht="15" customHeight="1">
      <c r="A343" s="84">
        <v>339</v>
      </c>
      <c r="B343" s="85" t="s">
        <v>1493</v>
      </c>
      <c r="C343" s="85" t="str">
        <f>VLOOKUP(B343,品名!$A$2:$C$151,2,FALSE)</f>
        <v>华为</v>
      </c>
      <c r="D343" s="86" t="str">
        <f>VLOOKUP(B343,品名!$A$2:$C$151,3,FALSE)</f>
        <v>Huawei M2-803L 4G 64GB 八核平板电脑手机 香槟金</v>
      </c>
      <c r="E343" s="85" t="s">
        <v>12689</v>
      </c>
      <c r="F343" s="87">
        <v>42886</v>
      </c>
      <c r="G343" s="85" t="s">
        <v>1512</v>
      </c>
      <c r="H343" s="85" t="s">
        <v>1357</v>
      </c>
      <c r="I343" s="88">
        <v>2</v>
      </c>
      <c r="J343" s="89">
        <v>2278</v>
      </c>
      <c r="K343" s="89">
        <v>4556</v>
      </c>
      <c r="L343" s="89">
        <v>4054.84</v>
      </c>
    </row>
    <row r="344" spans="1:12" ht="15" customHeight="1">
      <c r="A344" s="78">
        <v>340</v>
      </c>
      <c r="B344" s="79" t="s">
        <v>1472</v>
      </c>
      <c r="C344" s="79" t="str">
        <f>VLOOKUP(B344,品名!$A$2:$C$151,2,FALSE)</f>
        <v>亚马逊</v>
      </c>
      <c r="D344" s="80" t="str">
        <f>VLOOKUP(B344,品名!$A$2:$C$151,3,FALSE)</f>
        <v>Fire HDX 8.9平板电脑</v>
      </c>
      <c r="E344" s="79" t="s">
        <v>12689</v>
      </c>
      <c r="F344" s="81">
        <v>42894</v>
      </c>
      <c r="G344" s="79" t="s">
        <v>1512</v>
      </c>
      <c r="H344" s="79" t="s">
        <v>1359</v>
      </c>
      <c r="I344" s="82">
        <v>5</v>
      </c>
      <c r="J344" s="83">
        <v>3399</v>
      </c>
      <c r="K344" s="83">
        <v>16995</v>
      </c>
      <c r="L344" s="83">
        <v>14955.599999999999</v>
      </c>
    </row>
    <row r="345" spans="1:12" ht="15" customHeight="1">
      <c r="A345" s="84">
        <v>341</v>
      </c>
      <c r="B345" s="85" t="s">
        <v>1414</v>
      </c>
      <c r="C345" s="85" t="str">
        <f>VLOOKUP(B345,品名!$A$2:$C$151,2,FALSE)</f>
        <v>创维</v>
      </c>
      <c r="D345" s="86" t="str">
        <f>VLOOKUP(B345,品名!$A$2:$C$151,3,FALSE)</f>
        <v>32E5CHR 32英寸LED液晶电视</v>
      </c>
      <c r="E345" s="85" t="s">
        <v>12690</v>
      </c>
      <c r="F345" s="87">
        <v>42901</v>
      </c>
      <c r="G345" s="85" t="s">
        <v>1512</v>
      </c>
      <c r="H345" s="85" t="s">
        <v>1359</v>
      </c>
      <c r="I345" s="88">
        <v>41</v>
      </c>
      <c r="J345" s="89">
        <v>1699</v>
      </c>
      <c r="K345" s="89">
        <v>69659</v>
      </c>
      <c r="L345" s="89">
        <v>59210.15</v>
      </c>
    </row>
    <row r="346" spans="1:12" ht="15" customHeight="1">
      <c r="A346" s="78">
        <v>342</v>
      </c>
      <c r="B346" s="79" t="s">
        <v>1364</v>
      </c>
      <c r="C346" s="79" t="str">
        <f>VLOOKUP(B346,品名!$A$2:$C$151,2,FALSE)</f>
        <v>TCL</v>
      </c>
      <c r="D346" s="80" t="str">
        <f>VLOOKUP(B346,品名!$A$2:$C$151,3,FALSE)</f>
        <v>L48F3310-3D平板电视</v>
      </c>
      <c r="E346" s="79" t="s">
        <v>12690</v>
      </c>
      <c r="F346" s="81">
        <v>42907</v>
      </c>
      <c r="G346" s="79" t="s">
        <v>1512</v>
      </c>
      <c r="H346" s="79" t="s">
        <v>1357</v>
      </c>
      <c r="I346" s="82">
        <v>39</v>
      </c>
      <c r="J346" s="83">
        <v>3999</v>
      </c>
      <c r="K346" s="83">
        <v>155961</v>
      </c>
      <c r="L346" s="83">
        <v>135686.07</v>
      </c>
    </row>
    <row r="347" spans="1:12" ht="15" customHeight="1">
      <c r="A347" s="84">
        <v>343</v>
      </c>
      <c r="B347" s="85" t="s">
        <v>1450</v>
      </c>
      <c r="C347" s="85" t="str">
        <f>VLOOKUP(B347,品名!$A$2:$C$151,2,FALSE)</f>
        <v>TCL</v>
      </c>
      <c r="D347" s="86" t="str">
        <f>VLOOKUP(B347,品名!$A$2:$C$151,3,FALSE)</f>
        <v>KFRd-25GW/FC23</v>
      </c>
      <c r="E347" s="85" t="s">
        <v>12691</v>
      </c>
      <c r="F347" s="87">
        <v>42913</v>
      </c>
      <c r="G347" s="85" t="s">
        <v>1512</v>
      </c>
      <c r="H347" s="85" t="s">
        <v>1359</v>
      </c>
      <c r="I347" s="88">
        <v>41</v>
      </c>
      <c r="J347" s="89">
        <v>1769</v>
      </c>
      <c r="K347" s="89">
        <v>72529</v>
      </c>
      <c r="L347" s="89">
        <v>62374.939999999995</v>
      </c>
    </row>
    <row r="348" spans="1:12" ht="15" customHeight="1">
      <c r="A348" s="78">
        <v>344</v>
      </c>
      <c r="B348" s="79" t="s">
        <v>1442</v>
      </c>
      <c r="C348" s="79" t="str">
        <f>VLOOKUP(B348,品名!$A$2:$C$151,2,FALSE)</f>
        <v>格兰仕</v>
      </c>
      <c r="D348" s="80" t="str">
        <f>VLOOKUP(B348,品名!$A$2:$C$151,3,FALSE)</f>
        <v>Galanz KFR-32GW/dLP57-130(2)空调</v>
      </c>
      <c r="E348" s="79" t="s">
        <v>12691</v>
      </c>
      <c r="F348" s="81">
        <v>42740</v>
      </c>
      <c r="G348" s="79" t="s">
        <v>1512</v>
      </c>
      <c r="H348" s="79" t="s">
        <v>1359</v>
      </c>
      <c r="I348" s="82">
        <v>5</v>
      </c>
      <c r="J348" s="83">
        <v>1899</v>
      </c>
      <c r="K348" s="83">
        <v>9495</v>
      </c>
      <c r="L348" s="83">
        <v>8165.7000000000007</v>
      </c>
    </row>
    <row r="349" spans="1:12" ht="15" customHeight="1">
      <c r="A349" s="84">
        <v>345</v>
      </c>
      <c r="B349" s="85" t="s">
        <v>1489</v>
      </c>
      <c r="C349" s="85" t="str">
        <f>VLOOKUP(B349,品名!$A$2:$C$151,2,FALSE)</f>
        <v>志高</v>
      </c>
      <c r="D349" s="86" t="str">
        <f>VLOOKUP(B349,品名!$A$2:$C$151,3,FALSE)</f>
        <v>CHIGO KFR-25GW/D104+N3空调</v>
      </c>
      <c r="E349" s="85" t="s">
        <v>12691</v>
      </c>
      <c r="F349" s="87">
        <v>42867</v>
      </c>
      <c r="G349" s="85" t="s">
        <v>1512</v>
      </c>
      <c r="H349" s="85" t="s">
        <v>1359</v>
      </c>
      <c r="I349" s="88">
        <v>16</v>
      </c>
      <c r="J349" s="89">
        <v>1979</v>
      </c>
      <c r="K349" s="89">
        <v>31664</v>
      </c>
      <c r="L349" s="89">
        <v>26914.400000000001</v>
      </c>
    </row>
    <row r="350" spans="1:12" ht="15" customHeight="1">
      <c r="A350" s="78">
        <v>346</v>
      </c>
      <c r="B350" s="79" t="s">
        <v>1508</v>
      </c>
      <c r="C350" s="79" t="str">
        <f>VLOOKUP(B350,品名!$A$2:$C$151,2,FALSE)</f>
        <v>林内</v>
      </c>
      <c r="D350" s="80" t="str">
        <f>VLOOKUP(B350,品名!$A$2:$C$151,3,FALSE)</f>
        <v>Rinnai RUS-13E22CWNF燃气热水器</v>
      </c>
      <c r="E350" s="79" t="s">
        <v>12693</v>
      </c>
      <c r="F350" s="81">
        <v>42749</v>
      </c>
      <c r="G350" s="79" t="s">
        <v>1512</v>
      </c>
      <c r="H350" s="79" t="s">
        <v>1359</v>
      </c>
      <c r="I350" s="82">
        <v>47</v>
      </c>
      <c r="J350" s="83">
        <v>3580</v>
      </c>
      <c r="K350" s="83">
        <v>168260</v>
      </c>
      <c r="L350" s="83">
        <v>134608</v>
      </c>
    </row>
    <row r="351" spans="1:12" ht="15" customHeight="1">
      <c r="A351" s="84">
        <v>347</v>
      </c>
      <c r="B351" s="85" t="s">
        <v>1407</v>
      </c>
      <c r="C351" s="85" t="str">
        <f>VLOOKUP(B351,品名!$A$2:$C$151,2,FALSE)</f>
        <v>海尔</v>
      </c>
      <c r="D351" s="86" t="str">
        <f>VLOOKUP(B351,品名!$A$2:$C$151,3,FALSE)</f>
        <v>Haier BCD-231WDBB 冰箱</v>
      </c>
      <c r="E351" s="85" t="s">
        <v>12692</v>
      </c>
      <c r="F351" s="87">
        <v>42755</v>
      </c>
      <c r="G351" s="85" t="s">
        <v>1512</v>
      </c>
      <c r="H351" s="85" t="s">
        <v>1359</v>
      </c>
      <c r="I351" s="88">
        <v>5</v>
      </c>
      <c r="J351" s="89">
        <v>3199</v>
      </c>
      <c r="K351" s="89">
        <v>15995</v>
      </c>
      <c r="L351" s="89">
        <v>14235.550000000001</v>
      </c>
    </row>
    <row r="352" spans="1:12" ht="15" customHeight="1">
      <c r="A352" s="78">
        <v>348</v>
      </c>
      <c r="B352" s="79" t="s">
        <v>1455</v>
      </c>
      <c r="C352" s="79" t="str">
        <f>VLOOKUP(B352,品名!$A$2:$C$151,2,FALSE)</f>
        <v>LG</v>
      </c>
      <c r="D352" s="80" t="str">
        <f>VLOOKUP(B352,品名!$A$2:$C$151,3,FALSE)</f>
        <v>WD-N12430D 6公斤滚筒洗衣机</v>
      </c>
      <c r="E352" s="79" t="s">
        <v>12694</v>
      </c>
      <c r="F352" s="81">
        <v>42759</v>
      </c>
      <c r="G352" s="79" t="s">
        <v>1512</v>
      </c>
      <c r="H352" s="79" t="s">
        <v>1359</v>
      </c>
      <c r="I352" s="82">
        <v>37</v>
      </c>
      <c r="J352" s="83">
        <v>2599</v>
      </c>
      <c r="K352" s="83">
        <v>96163</v>
      </c>
      <c r="L352" s="83">
        <v>83661.81</v>
      </c>
    </row>
    <row r="353" spans="1:12" ht="15" customHeight="1">
      <c r="A353" s="84">
        <v>349</v>
      </c>
      <c r="B353" s="85" t="s">
        <v>1368</v>
      </c>
      <c r="C353" s="85" t="str">
        <f>VLOOKUP(B353,品名!$A$2:$C$151,2,FALSE)</f>
        <v>容声</v>
      </c>
      <c r="D353" s="86" t="str">
        <f>VLOOKUP(B353,品名!$A$2:$C$151,3,FALSE)</f>
        <v>Ronshen BCD-202M/TX6-GF61-C冰箱</v>
      </c>
      <c r="E353" s="85" t="s">
        <v>12692</v>
      </c>
      <c r="F353" s="87">
        <v>42913</v>
      </c>
      <c r="G353" s="85" t="s">
        <v>1512</v>
      </c>
      <c r="H353" s="85" t="s">
        <v>1359</v>
      </c>
      <c r="I353" s="88">
        <v>33</v>
      </c>
      <c r="J353" s="89">
        <v>1499</v>
      </c>
      <c r="K353" s="89">
        <v>49467</v>
      </c>
      <c r="L353" s="89">
        <v>44025.63</v>
      </c>
    </row>
    <row r="354" spans="1:12" ht="15" customHeight="1">
      <c r="A354" s="78">
        <v>350</v>
      </c>
      <c r="B354" s="79" t="s">
        <v>1456</v>
      </c>
      <c r="C354" s="79" t="str">
        <f>VLOOKUP(B354,品名!$A$2:$C$151,2,FALSE)</f>
        <v>海尔</v>
      </c>
      <c r="D354" s="80" t="str">
        <f>VLOOKUP(B354,品名!$A$2:$C$151,3,FALSE)</f>
        <v>Haier XQB60-M918 洗衣机</v>
      </c>
      <c r="E354" s="79" t="s">
        <v>12694</v>
      </c>
      <c r="F354" s="81">
        <v>42766</v>
      </c>
      <c r="G354" s="79" t="s">
        <v>1512</v>
      </c>
      <c r="H354" s="79" t="s">
        <v>1357</v>
      </c>
      <c r="I354" s="82">
        <v>36</v>
      </c>
      <c r="J354" s="83">
        <v>1188</v>
      </c>
      <c r="K354" s="83">
        <v>42768</v>
      </c>
      <c r="L354" s="83">
        <v>34642.080000000002</v>
      </c>
    </row>
    <row r="355" spans="1:12" ht="15" customHeight="1">
      <c r="A355" s="84">
        <v>351</v>
      </c>
      <c r="B355" s="85" t="s">
        <v>1453</v>
      </c>
      <c r="C355" s="85" t="str">
        <f>VLOOKUP(B355,品名!$A$2:$C$151,2,FALSE)</f>
        <v>海尔</v>
      </c>
      <c r="D355" s="86" t="str">
        <f>VLOOKUP(B355,品名!$A$2:$C$151,3,FALSE)</f>
        <v>Haier A1 10升天然气热水器</v>
      </c>
      <c r="E355" s="85" t="s">
        <v>12693</v>
      </c>
      <c r="F355" s="87">
        <v>42769</v>
      </c>
      <c r="G355" s="85" t="s">
        <v>1512</v>
      </c>
      <c r="H355" s="85" t="s">
        <v>1359</v>
      </c>
      <c r="I355" s="88">
        <v>20</v>
      </c>
      <c r="J355" s="89">
        <v>1298</v>
      </c>
      <c r="K355" s="89">
        <v>25960</v>
      </c>
      <c r="L355" s="89">
        <v>20768</v>
      </c>
    </row>
    <row r="356" spans="1:12" ht="15" customHeight="1">
      <c r="A356" s="78">
        <v>352</v>
      </c>
      <c r="B356" s="79" t="s">
        <v>1508</v>
      </c>
      <c r="C356" s="79" t="str">
        <f>VLOOKUP(B356,品名!$A$2:$C$151,2,FALSE)</f>
        <v>林内</v>
      </c>
      <c r="D356" s="80" t="str">
        <f>VLOOKUP(B356,品名!$A$2:$C$151,3,FALSE)</f>
        <v>Rinnai RUS-13E22CWNF燃气热水器</v>
      </c>
      <c r="E356" s="79" t="s">
        <v>12693</v>
      </c>
      <c r="F356" s="81">
        <v>42780</v>
      </c>
      <c r="G356" s="79" t="s">
        <v>1512</v>
      </c>
      <c r="H356" s="79" t="s">
        <v>1359</v>
      </c>
      <c r="I356" s="82">
        <v>29</v>
      </c>
      <c r="J356" s="83">
        <v>3580</v>
      </c>
      <c r="K356" s="83">
        <v>103820</v>
      </c>
      <c r="L356" s="83">
        <v>83056</v>
      </c>
    </row>
    <row r="357" spans="1:12" ht="15" customHeight="1">
      <c r="A357" s="84">
        <v>353</v>
      </c>
      <c r="B357" s="85" t="s">
        <v>1483</v>
      </c>
      <c r="C357" s="85" t="str">
        <f>VLOOKUP(B357,品名!$A$2:$C$151,2,FALSE)</f>
        <v>万家乐</v>
      </c>
      <c r="D357" s="86" t="str">
        <f>VLOOKUP(B357,品名!$A$2:$C$151,3,FALSE)</f>
        <v>JSQ20-10201 10升 燃气热水器</v>
      </c>
      <c r="E357" s="85" t="s">
        <v>12693</v>
      </c>
      <c r="F357" s="87">
        <v>42784</v>
      </c>
      <c r="G357" s="85" t="s">
        <v>1512</v>
      </c>
      <c r="H357" s="85" t="s">
        <v>1357</v>
      </c>
      <c r="I357" s="88">
        <v>17</v>
      </c>
      <c r="J357" s="89">
        <v>1099</v>
      </c>
      <c r="K357" s="89">
        <v>18683</v>
      </c>
      <c r="L357" s="89">
        <v>15133.230000000001</v>
      </c>
    </row>
    <row r="358" spans="1:12" ht="15" customHeight="1">
      <c r="A358" s="78">
        <v>354</v>
      </c>
      <c r="B358" s="79" t="s">
        <v>1421</v>
      </c>
      <c r="C358" s="79" t="str">
        <f>VLOOKUP(B358,品名!$A$2:$C$151,2,FALSE)</f>
        <v>德尔玛</v>
      </c>
      <c r="D358" s="80" t="str">
        <f>VLOOKUP(B358,品名!$A$2:$C$151,3,FALSE)</f>
        <v>Deerma 双层干衣机</v>
      </c>
      <c r="E358" s="79" t="s">
        <v>12694</v>
      </c>
      <c r="F358" s="81">
        <v>42854</v>
      </c>
      <c r="G358" s="79" t="s">
        <v>1512</v>
      </c>
      <c r="H358" s="79" t="s">
        <v>1357</v>
      </c>
      <c r="I358" s="82">
        <v>18</v>
      </c>
      <c r="J358" s="83">
        <v>99</v>
      </c>
      <c r="K358" s="83">
        <v>1782</v>
      </c>
      <c r="L358" s="83">
        <v>1496.8799999999999</v>
      </c>
    </row>
    <row r="359" spans="1:12" ht="15" customHeight="1">
      <c r="A359" s="84">
        <v>355</v>
      </c>
      <c r="B359" s="85" t="s">
        <v>1478</v>
      </c>
      <c r="C359" s="85" t="str">
        <f>VLOOKUP(B359,品名!$A$2:$C$151,2,FALSE)</f>
        <v>康佳</v>
      </c>
      <c r="D359" s="86" t="str">
        <f>VLOOKUP(B359,品名!$A$2:$C$151,3,FALSE)</f>
        <v>KONKA XQB50-5001全自动洗衣机</v>
      </c>
      <c r="E359" s="85" t="s">
        <v>12694</v>
      </c>
      <c r="F359" s="87">
        <v>42799</v>
      </c>
      <c r="G359" s="85" t="s">
        <v>1512</v>
      </c>
      <c r="H359" s="85" t="s">
        <v>1357</v>
      </c>
      <c r="I359" s="88">
        <v>45</v>
      </c>
      <c r="J359" s="89">
        <v>788</v>
      </c>
      <c r="K359" s="89">
        <v>35460</v>
      </c>
      <c r="L359" s="89">
        <v>31204.800000000003</v>
      </c>
    </row>
    <row r="360" spans="1:12" ht="15" customHeight="1">
      <c r="A360" s="78">
        <v>356</v>
      </c>
      <c r="B360" s="79" t="s">
        <v>1435</v>
      </c>
      <c r="C360" s="79" t="str">
        <f>VLOOKUP(B360,品名!$A$2:$C$151,2,FALSE)</f>
        <v>小鸭</v>
      </c>
      <c r="D360" s="80" t="str">
        <f>VLOOKUP(B360,品名!$A$2:$C$151,3,FALSE)</f>
        <v>XPB36-1803 3.6公斤 单缸半自动洗衣机</v>
      </c>
      <c r="E360" s="79" t="s">
        <v>12694</v>
      </c>
      <c r="F360" s="81">
        <v>42806</v>
      </c>
      <c r="G360" s="79" t="s">
        <v>1512</v>
      </c>
      <c r="H360" s="79" t="s">
        <v>1357</v>
      </c>
      <c r="I360" s="82">
        <v>49</v>
      </c>
      <c r="J360" s="83">
        <v>279</v>
      </c>
      <c r="K360" s="83">
        <v>13671</v>
      </c>
      <c r="L360" s="83">
        <v>11483.640000000001</v>
      </c>
    </row>
    <row r="361" spans="1:12" ht="15" customHeight="1">
      <c r="A361" s="84">
        <v>357</v>
      </c>
      <c r="B361" s="85" t="s">
        <v>1374</v>
      </c>
      <c r="C361" s="85" t="str">
        <f>VLOOKUP(B361,品名!$A$2:$C$151,2,FALSE)</f>
        <v>Apple</v>
      </c>
      <c r="D361" s="86" t="str">
        <f>VLOOKUP(B361,品名!$A$2:$C$151,3,FALSE)</f>
        <v>MacBook MJY32CH/A 12英寸笔记本电脑</v>
      </c>
      <c r="E361" s="85" t="s">
        <v>12689</v>
      </c>
      <c r="F361" s="87">
        <v>42813</v>
      </c>
      <c r="G361" s="85" t="s">
        <v>1512</v>
      </c>
      <c r="H361" s="85" t="s">
        <v>1359</v>
      </c>
      <c r="I361" s="88">
        <v>11</v>
      </c>
      <c r="J361" s="89">
        <v>8888</v>
      </c>
      <c r="K361" s="89">
        <v>97768</v>
      </c>
      <c r="L361" s="89">
        <v>84080.48000000001</v>
      </c>
    </row>
    <row r="362" spans="1:12" ht="15" customHeight="1">
      <c r="A362" s="78">
        <v>358</v>
      </c>
      <c r="B362" s="79" t="s">
        <v>1457</v>
      </c>
      <c r="C362" s="79" t="str">
        <f>VLOOKUP(B362,品名!$A$2:$C$151,2,FALSE)</f>
        <v>戴尔</v>
      </c>
      <c r="D362" s="80" t="str">
        <f>VLOOKUP(B362,品名!$A$2:$C$151,3,FALSE)</f>
        <v>Dell XPS13-9350-R1708S 13.3英寸超极本</v>
      </c>
      <c r="E362" s="79" t="s">
        <v>12689</v>
      </c>
      <c r="F362" s="81">
        <v>42820</v>
      </c>
      <c r="G362" s="79" t="s">
        <v>1512</v>
      </c>
      <c r="H362" s="79" t="s">
        <v>1357</v>
      </c>
      <c r="I362" s="82">
        <v>31</v>
      </c>
      <c r="J362" s="83">
        <v>8899</v>
      </c>
      <c r="K362" s="83">
        <v>275869</v>
      </c>
      <c r="L362" s="83">
        <v>242764.72</v>
      </c>
    </row>
    <row r="363" spans="1:12" ht="15" customHeight="1">
      <c r="A363" s="84">
        <v>359</v>
      </c>
      <c r="B363" s="85" t="s">
        <v>1492</v>
      </c>
      <c r="C363" s="85" t="str">
        <f>VLOOKUP(B363,品名!$A$2:$C$151,2,FALSE)</f>
        <v>Apple</v>
      </c>
      <c r="D363" s="86" t="str">
        <f>VLOOKUP(B363,品名!$A$2:$C$151,3,FALSE)</f>
        <v>iMac MK442CH/A 21.5英寸一体机</v>
      </c>
      <c r="E363" s="85" t="s">
        <v>12689</v>
      </c>
      <c r="F363" s="87">
        <v>42830</v>
      </c>
      <c r="G363" s="85" t="s">
        <v>1512</v>
      </c>
      <c r="H363" s="85" t="s">
        <v>1357</v>
      </c>
      <c r="I363" s="88">
        <v>35</v>
      </c>
      <c r="J363" s="89">
        <v>9588</v>
      </c>
      <c r="K363" s="89">
        <v>335580</v>
      </c>
      <c r="L363" s="89">
        <v>285243</v>
      </c>
    </row>
    <row r="364" spans="1:12" ht="15" customHeight="1">
      <c r="A364" s="78">
        <v>360</v>
      </c>
      <c r="B364" s="79" t="s">
        <v>1513</v>
      </c>
      <c r="C364" s="79" t="str">
        <f>VLOOKUP(B364,品名!$A$2:$C$151,2,FALSE)</f>
        <v>戴尔</v>
      </c>
      <c r="D364" s="80" t="str">
        <f>VLOOKUP(B364,品名!$A$2:$C$151,3,FALSE)</f>
        <v>Dell XPS 8900-R19N8 台式主机</v>
      </c>
      <c r="E364" s="79" t="s">
        <v>12689</v>
      </c>
      <c r="F364" s="81">
        <v>42837</v>
      </c>
      <c r="G364" s="79" t="s">
        <v>1512</v>
      </c>
      <c r="H364" s="79" t="s">
        <v>1359</v>
      </c>
      <c r="I364" s="82">
        <v>26</v>
      </c>
      <c r="J364" s="83">
        <v>8699</v>
      </c>
      <c r="K364" s="83">
        <v>226174</v>
      </c>
      <c r="L364" s="83">
        <v>196771.38</v>
      </c>
    </row>
    <row r="365" spans="1:12" ht="15" customHeight="1">
      <c r="A365" s="84">
        <v>361</v>
      </c>
      <c r="B365" s="85" t="s">
        <v>1361</v>
      </c>
      <c r="C365" s="85" t="str">
        <f>VLOOKUP(B365,品名!$A$2:$C$151,2,FALSE)</f>
        <v>Apple</v>
      </c>
      <c r="D365" s="86" t="str">
        <f>VLOOKUP(B365,品名!$A$2:$C$151,3,FALSE)</f>
        <v>iPad Air 2 MGKM2CH/A 9.7英寸平板电脑</v>
      </c>
      <c r="E365" s="85" t="s">
        <v>12689</v>
      </c>
      <c r="F365" s="87">
        <v>42844</v>
      </c>
      <c r="G365" s="85" t="s">
        <v>1512</v>
      </c>
      <c r="H365" s="85" t="s">
        <v>1357</v>
      </c>
      <c r="I365" s="88">
        <v>25</v>
      </c>
      <c r="J365" s="89">
        <v>4038</v>
      </c>
      <c r="K365" s="89">
        <v>100950</v>
      </c>
      <c r="L365" s="89">
        <v>88836</v>
      </c>
    </row>
    <row r="366" spans="1:12" ht="15" customHeight="1">
      <c r="A366" s="78">
        <v>362</v>
      </c>
      <c r="B366" s="79" t="s">
        <v>1481</v>
      </c>
      <c r="C366" s="79" t="str">
        <f>VLOOKUP(B366,品名!$A$2:$C$151,2,FALSE)</f>
        <v>凯蒂猫</v>
      </c>
      <c r="D366" s="80" t="str">
        <f>VLOOKUP(B366,品名!$A$2:$C$151,3,FALSE)</f>
        <v>Hello Kitty Q7 7英寸学生用平板电脑 白色</v>
      </c>
      <c r="E366" s="79" t="s">
        <v>12689</v>
      </c>
      <c r="F366" s="81">
        <v>42851</v>
      </c>
      <c r="G366" s="79" t="s">
        <v>1512</v>
      </c>
      <c r="H366" s="79" t="s">
        <v>1357</v>
      </c>
      <c r="I366" s="82">
        <v>46</v>
      </c>
      <c r="J366" s="83">
        <v>296</v>
      </c>
      <c r="K366" s="83">
        <v>13616</v>
      </c>
      <c r="L366" s="83">
        <v>12254.4</v>
      </c>
    </row>
    <row r="367" spans="1:12" ht="15" customHeight="1">
      <c r="A367" s="84">
        <v>363</v>
      </c>
      <c r="B367" s="85" t="s">
        <v>1379</v>
      </c>
      <c r="C367" s="85" t="str">
        <f>VLOOKUP(B367,品名!$A$2:$C$151,2,FALSE)</f>
        <v>华硕</v>
      </c>
      <c r="D367" s="86" t="str">
        <f>VLOOKUP(B367,品名!$A$2:$C$151,3,FALSE)</f>
        <v>ASUS ME581C 8英寸平板</v>
      </c>
      <c r="E367" s="85" t="s">
        <v>12689</v>
      </c>
      <c r="F367" s="87">
        <v>42861</v>
      </c>
      <c r="G367" s="85" t="s">
        <v>1512</v>
      </c>
      <c r="H367" s="85" t="s">
        <v>1359</v>
      </c>
      <c r="I367" s="88">
        <v>24</v>
      </c>
      <c r="J367" s="89">
        <v>1229</v>
      </c>
      <c r="K367" s="89">
        <v>29496</v>
      </c>
      <c r="L367" s="89">
        <v>24186.720000000001</v>
      </c>
    </row>
    <row r="368" spans="1:12" ht="15" customHeight="1">
      <c r="A368" s="78">
        <v>364</v>
      </c>
      <c r="B368" s="79" t="s">
        <v>1380</v>
      </c>
      <c r="C368" s="79" t="str">
        <f>VLOOKUP(B368,品名!$A$2:$C$151,2,FALSE)</f>
        <v>康佳</v>
      </c>
      <c r="D368" s="80" t="str">
        <f>VLOOKUP(B368,品名!$A$2:$C$151,3,FALSE)</f>
        <v>KONKA LED32E320N 液晶电视</v>
      </c>
      <c r="E368" s="79" t="s">
        <v>12690</v>
      </c>
      <c r="F368" s="81">
        <v>42870</v>
      </c>
      <c r="G368" s="79" t="s">
        <v>1512</v>
      </c>
      <c r="H368" s="79" t="s">
        <v>1359</v>
      </c>
      <c r="I368" s="82">
        <v>28</v>
      </c>
      <c r="J368" s="83">
        <v>1798</v>
      </c>
      <c r="K368" s="83">
        <v>50344</v>
      </c>
      <c r="L368" s="83">
        <v>42288.959999999999</v>
      </c>
    </row>
    <row r="369" spans="1:12" ht="15" customHeight="1">
      <c r="A369" s="84">
        <v>365</v>
      </c>
      <c r="B369" s="85" t="s">
        <v>1460</v>
      </c>
      <c r="C369" s="85" t="str">
        <f>VLOOKUP(B369,品名!$A$2:$C$151,2,FALSE)</f>
        <v>海信</v>
      </c>
      <c r="D369" s="86" t="str">
        <f>VLOOKUP(B369,品名!$A$2:$C$151,3,FALSE)</f>
        <v>HisenseLED39K200J 39英寸全高清LED液晶电视</v>
      </c>
      <c r="E369" s="85" t="s">
        <v>12690</v>
      </c>
      <c r="F369" s="87">
        <v>42877</v>
      </c>
      <c r="G369" s="85" t="s">
        <v>1512</v>
      </c>
      <c r="H369" s="85" t="s">
        <v>1359</v>
      </c>
      <c r="I369" s="88">
        <v>34</v>
      </c>
      <c r="J369" s="89">
        <v>2499</v>
      </c>
      <c r="K369" s="89">
        <v>84966</v>
      </c>
      <c r="L369" s="89">
        <v>73070.759999999995</v>
      </c>
    </row>
    <row r="370" spans="1:12" ht="15" customHeight="1">
      <c r="A370" s="78">
        <v>366</v>
      </c>
      <c r="B370" s="79" t="s">
        <v>1415</v>
      </c>
      <c r="C370" s="79" t="str">
        <f>VLOOKUP(B370,品名!$A$2:$C$151,2,FALSE)</f>
        <v>康佳</v>
      </c>
      <c r="D370" s="80" t="str">
        <f>VLOOKUP(B370,品名!$A$2:$C$151,3,FALSE)</f>
        <v>KONKA LED42E320N平板电视</v>
      </c>
      <c r="E370" s="79" t="s">
        <v>12690</v>
      </c>
      <c r="F370" s="81">
        <v>42882</v>
      </c>
      <c r="G370" s="79" t="s">
        <v>1512</v>
      </c>
      <c r="H370" s="79" t="s">
        <v>1359</v>
      </c>
      <c r="I370" s="82">
        <v>48</v>
      </c>
      <c r="J370" s="83">
        <v>2998</v>
      </c>
      <c r="K370" s="83">
        <v>143904</v>
      </c>
      <c r="L370" s="83">
        <v>126635.51999999999</v>
      </c>
    </row>
    <row r="371" spans="1:12" ht="15" customHeight="1">
      <c r="A371" s="84">
        <v>367</v>
      </c>
      <c r="B371" s="85" t="s">
        <v>1476</v>
      </c>
      <c r="C371" s="85" t="str">
        <f>VLOOKUP(B371,品名!$A$2:$C$151,2,FALSE)</f>
        <v>奥克斯</v>
      </c>
      <c r="D371" s="86" t="str">
        <f>VLOOKUP(B371,品名!$A$2:$C$151,3,FALSE)</f>
        <v>KFR-26GW/BPSSD-2空调</v>
      </c>
      <c r="E371" s="85" t="s">
        <v>12691</v>
      </c>
      <c r="F371" s="87">
        <v>42890</v>
      </c>
      <c r="G371" s="85" t="s">
        <v>1512</v>
      </c>
      <c r="H371" s="85" t="s">
        <v>1357</v>
      </c>
      <c r="I371" s="88">
        <v>37</v>
      </c>
      <c r="J371" s="89">
        <v>2639</v>
      </c>
      <c r="K371" s="89">
        <v>97643</v>
      </c>
      <c r="L371" s="89">
        <v>86902.27</v>
      </c>
    </row>
    <row r="372" spans="1:12" ht="15" customHeight="1">
      <c r="A372" s="78">
        <v>368</v>
      </c>
      <c r="B372" s="79" t="s">
        <v>1495</v>
      </c>
      <c r="C372" s="79" t="str">
        <f>VLOOKUP(B372,品名!$A$2:$C$151,2,FALSE)</f>
        <v>格兰仕</v>
      </c>
      <c r="D372" s="80" t="str">
        <f>VLOOKUP(B372,品名!$A$2:$C$151,3,FALSE)</f>
        <v>Galanz KFR-35GW/DLC45-130(2)空调</v>
      </c>
      <c r="E372" s="79" t="s">
        <v>12691</v>
      </c>
      <c r="F372" s="81">
        <v>42896</v>
      </c>
      <c r="G372" s="79" t="s">
        <v>1512</v>
      </c>
      <c r="H372" s="79" t="s">
        <v>1359</v>
      </c>
      <c r="I372" s="82">
        <v>41</v>
      </c>
      <c r="J372" s="83">
        <v>1999</v>
      </c>
      <c r="K372" s="83">
        <v>81959</v>
      </c>
      <c r="L372" s="83">
        <v>68845.56</v>
      </c>
    </row>
    <row r="373" spans="1:12" ht="15" customHeight="1">
      <c r="A373" s="84">
        <v>369</v>
      </c>
      <c r="B373" s="85" t="s">
        <v>1507</v>
      </c>
      <c r="C373" s="85" t="str">
        <f>VLOOKUP(B373,品名!$A$2:$C$151,2,FALSE)</f>
        <v>海尔</v>
      </c>
      <c r="D373" s="86" t="str">
        <f>VLOOKUP(B373,品名!$A$2:$C$151,3,FALSE)</f>
        <v>Haier bcd-186kb 双门冰箱</v>
      </c>
      <c r="E373" s="85" t="s">
        <v>12692</v>
      </c>
      <c r="F373" s="87">
        <v>42901</v>
      </c>
      <c r="G373" s="85" t="s">
        <v>1512</v>
      </c>
      <c r="H373" s="85" t="s">
        <v>1359</v>
      </c>
      <c r="I373" s="88">
        <v>24</v>
      </c>
      <c r="J373" s="89">
        <v>1399</v>
      </c>
      <c r="K373" s="89">
        <v>33576</v>
      </c>
      <c r="L373" s="89">
        <v>29882.639999999999</v>
      </c>
    </row>
    <row r="374" spans="1:12" ht="15" customHeight="1">
      <c r="A374" s="78">
        <v>370</v>
      </c>
      <c r="B374" s="79" t="s">
        <v>1388</v>
      </c>
      <c r="C374" s="79" t="str">
        <f>VLOOKUP(B374,品名!$A$2:$C$151,2,FALSE)</f>
        <v>美的</v>
      </c>
      <c r="D374" s="80" t="str">
        <f>VLOOKUP(B374,品名!$A$2:$C$151,3,FALSE)</f>
        <v>Midea BCD-206TM(E)冰箱</v>
      </c>
      <c r="E374" s="79" t="s">
        <v>12692</v>
      </c>
      <c r="F374" s="81">
        <v>42911</v>
      </c>
      <c r="G374" s="79" t="s">
        <v>1512</v>
      </c>
      <c r="H374" s="79" t="s">
        <v>1359</v>
      </c>
      <c r="I374" s="82">
        <v>16</v>
      </c>
      <c r="J374" s="83">
        <v>1699</v>
      </c>
      <c r="K374" s="83">
        <v>27184</v>
      </c>
      <c r="L374" s="83">
        <v>22834.560000000001</v>
      </c>
    </row>
    <row r="375" spans="1:12" ht="15" customHeight="1">
      <c r="A375" s="84">
        <v>371</v>
      </c>
      <c r="B375" s="85" t="s">
        <v>1434</v>
      </c>
      <c r="C375" s="85" t="str">
        <f>VLOOKUP(B375,品名!$A$2:$C$151,2,FALSE)</f>
        <v>格兰仕</v>
      </c>
      <c r="D375" s="86" t="str">
        <f>VLOOKUP(B375,品名!$A$2:$C$151,3,FALSE)</f>
        <v>Galanz ZSDF-G40K031 40L 电热水器</v>
      </c>
      <c r="E375" s="85" t="s">
        <v>12693</v>
      </c>
      <c r="F375" s="87">
        <v>42916</v>
      </c>
      <c r="G375" s="85" t="s">
        <v>1512</v>
      </c>
      <c r="H375" s="85" t="s">
        <v>1359</v>
      </c>
      <c r="I375" s="88">
        <v>42</v>
      </c>
      <c r="J375" s="89">
        <v>498</v>
      </c>
      <c r="K375" s="89">
        <v>20916</v>
      </c>
      <c r="L375" s="89">
        <v>18615.240000000002</v>
      </c>
    </row>
    <row r="377" spans="1:12" ht="15.6">
      <c r="F377" s="70"/>
    </row>
    <row r="378" spans="1:12">
      <c r="F378" s="91"/>
    </row>
    <row r="379" spans="1:12">
      <c r="F379" s="91"/>
    </row>
    <row r="380" spans="1:12">
      <c r="F380" s="91"/>
    </row>
    <row r="381" spans="1:12">
      <c r="F381" s="91"/>
    </row>
    <row r="382" spans="1:12">
      <c r="F382" s="91"/>
    </row>
    <row r="383" spans="1:12">
      <c r="F383" s="91"/>
    </row>
  </sheetData>
  <dataConsolidate/>
  <phoneticPr fontId="4"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4F669-28AA-403C-AA18-6C62B30C6079}">
  <dimension ref="A1:C26"/>
  <sheetViews>
    <sheetView zoomScaleNormal="100" workbookViewId="0">
      <selection activeCell="B1" sqref="B1"/>
    </sheetView>
  </sheetViews>
  <sheetFormatPr defaultRowHeight="13.8"/>
  <cols>
    <col min="1" max="1" width="11.6640625" bestFit="1" customWidth="1"/>
    <col min="2" max="2" width="13.88671875" bestFit="1" customWidth="1"/>
    <col min="3" max="3" width="11.33203125" customWidth="1"/>
  </cols>
  <sheetData>
    <row r="1" spans="1:3">
      <c r="A1" s="58" t="s">
        <v>1317</v>
      </c>
      <c r="B1" s="58" t="s">
        <v>1318</v>
      </c>
      <c r="C1" s="59" t="s">
        <v>1319</v>
      </c>
    </row>
    <row r="2" spans="1:3">
      <c r="A2" s="60" t="s">
        <v>1320</v>
      </c>
      <c r="B2" s="60" t="s">
        <v>1321</v>
      </c>
      <c r="C2" s="61">
        <v>86</v>
      </c>
    </row>
    <row r="3" spans="1:3">
      <c r="A3" s="60" t="s">
        <v>1320</v>
      </c>
      <c r="B3" s="60" t="s">
        <v>1322</v>
      </c>
      <c r="C3" s="61">
        <v>17</v>
      </c>
    </row>
    <row r="4" spans="1:3">
      <c r="A4" s="60" t="s">
        <v>1320</v>
      </c>
      <c r="B4" s="60" t="s">
        <v>1323</v>
      </c>
      <c r="C4" s="61">
        <v>57</v>
      </c>
    </row>
    <row r="5" spans="1:3">
      <c r="A5" s="60" t="s">
        <v>1320</v>
      </c>
      <c r="B5" s="60" t="s">
        <v>1324</v>
      </c>
      <c r="C5" s="61">
        <v>43</v>
      </c>
    </row>
    <row r="6" spans="1:3">
      <c r="A6" s="60" t="s">
        <v>1320</v>
      </c>
      <c r="B6" s="60" t="s">
        <v>1325</v>
      </c>
      <c r="C6" s="61">
        <v>17</v>
      </c>
    </row>
    <row r="7" spans="1:3">
      <c r="A7" s="60" t="s">
        <v>1320</v>
      </c>
      <c r="B7" s="60" t="s">
        <v>1326</v>
      </c>
      <c r="C7" s="61">
        <v>63</v>
      </c>
    </row>
    <row r="8" spans="1:3">
      <c r="A8" s="60" t="s">
        <v>1181</v>
      </c>
      <c r="B8" s="60" t="s">
        <v>1182</v>
      </c>
      <c r="C8" s="61">
        <v>43</v>
      </c>
    </row>
    <row r="9" spans="1:3">
      <c r="A9" s="60" t="s">
        <v>1181</v>
      </c>
      <c r="B9" s="60" t="s">
        <v>1327</v>
      </c>
      <c r="C9" s="61">
        <v>13</v>
      </c>
    </row>
    <row r="10" spans="1:3">
      <c r="A10" s="60" t="s">
        <v>1181</v>
      </c>
      <c r="B10" s="60" t="s">
        <v>12730</v>
      </c>
      <c r="C10" s="61">
        <v>94</v>
      </c>
    </row>
    <row r="11" spans="1:3">
      <c r="A11" s="60" t="s">
        <v>1181</v>
      </c>
      <c r="B11" s="60" t="s">
        <v>1328</v>
      </c>
      <c r="C11" s="61">
        <v>7</v>
      </c>
    </row>
    <row r="12" spans="1:3">
      <c r="A12" s="60" t="s">
        <v>1181</v>
      </c>
      <c r="B12" s="60" t="s">
        <v>1221</v>
      </c>
      <c r="C12" s="61">
        <v>60</v>
      </c>
    </row>
    <row r="13" spans="1:3">
      <c r="A13" s="60" t="s">
        <v>1329</v>
      </c>
      <c r="B13" s="60" t="s">
        <v>1330</v>
      </c>
      <c r="C13" s="61">
        <v>77</v>
      </c>
    </row>
    <row r="14" spans="1:3">
      <c r="A14" s="60" t="s">
        <v>1329</v>
      </c>
      <c r="B14" s="60" t="s">
        <v>1331</v>
      </c>
      <c r="C14" s="61">
        <v>300</v>
      </c>
    </row>
    <row r="15" spans="1:3">
      <c r="A15" s="60" t="s">
        <v>1329</v>
      </c>
      <c r="B15" s="60" t="s">
        <v>1332</v>
      </c>
      <c r="C15" s="61">
        <v>440</v>
      </c>
    </row>
    <row r="16" spans="1:3">
      <c r="A16" s="60" t="s">
        <v>1329</v>
      </c>
      <c r="B16" s="60" t="s">
        <v>1333</v>
      </c>
      <c r="C16" s="61">
        <v>206</v>
      </c>
    </row>
    <row r="17" spans="1:3">
      <c r="A17" s="60" t="s">
        <v>1329</v>
      </c>
      <c r="B17" s="60" t="s">
        <v>1334</v>
      </c>
      <c r="C17" s="61">
        <v>243</v>
      </c>
    </row>
    <row r="18" spans="1:3">
      <c r="A18" s="60" t="s">
        <v>1329</v>
      </c>
      <c r="B18" s="60" t="s">
        <v>1335</v>
      </c>
      <c r="C18" s="61">
        <v>149</v>
      </c>
    </row>
    <row r="19" spans="1:3">
      <c r="A19" s="60" t="s">
        <v>1329</v>
      </c>
      <c r="B19" s="60" t="s">
        <v>1336</v>
      </c>
      <c r="C19" s="61">
        <v>480</v>
      </c>
    </row>
    <row r="20" spans="1:3">
      <c r="A20" s="60" t="s">
        <v>1337</v>
      </c>
      <c r="B20" s="60" t="s">
        <v>1338</v>
      </c>
      <c r="C20" s="61">
        <v>14</v>
      </c>
    </row>
    <row r="21" spans="1:3">
      <c r="A21" s="60" t="s">
        <v>1337</v>
      </c>
      <c r="B21" s="60" t="s">
        <v>1339</v>
      </c>
      <c r="C21" s="61">
        <v>40</v>
      </c>
    </row>
    <row r="22" spans="1:3">
      <c r="A22" s="60" t="s">
        <v>1337</v>
      </c>
      <c r="B22" s="60" t="s">
        <v>1340</v>
      </c>
      <c r="C22" s="61">
        <v>15</v>
      </c>
    </row>
    <row r="23" spans="1:3">
      <c r="A23" s="60" t="s">
        <v>1337</v>
      </c>
      <c r="B23" s="60" t="s">
        <v>1341</v>
      </c>
      <c r="C23" s="61">
        <v>11</v>
      </c>
    </row>
    <row r="24" spans="1:3">
      <c r="A24" s="60" t="s">
        <v>1337</v>
      </c>
      <c r="B24" s="60" t="s">
        <v>1342</v>
      </c>
      <c r="C24" s="61">
        <v>34</v>
      </c>
    </row>
    <row r="25" spans="1:3">
      <c r="A25" s="60" t="s">
        <v>1337</v>
      </c>
      <c r="B25" s="60" t="s">
        <v>1343</v>
      </c>
      <c r="C25" s="61">
        <v>46</v>
      </c>
    </row>
    <row r="26" spans="1:3">
      <c r="A26" s="62" t="s">
        <v>1337</v>
      </c>
      <c r="B26" s="62" t="s">
        <v>1344</v>
      </c>
      <c r="C26" s="63">
        <v>23</v>
      </c>
    </row>
  </sheetData>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8942-CC32-46DE-B972-E582118C1452}">
  <sheetPr>
    <tabColor theme="6" tint="-0.499984740745262"/>
  </sheetPr>
  <dimension ref="A1:J101"/>
  <sheetViews>
    <sheetView workbookViewId="0">
      <selection activeCell="E3" sqref="E3"/>
    </sheetView>
  </sheetViews>
  <sheetFormatPr defaultColWidth="10" defaultRowHeight="15.6"/>
  <cols>
    <col min="1" max="1" width="10.88671875" style="92" bestFit="1" customWidth="1"/>
    <col min="2" max="2" width="8.44140625" style="92" bestFit="1" customWidth="1"/>
    <col min="3" max="3" width="16.109375" style="93" bestFit="1" customWidth="1"/>
    <col min="4" max="4" width="8.44140625" style="92" bestFit="1" customWidth="1"/>
    <col min="5" max="5" width="11.44140625" style="92" bestFit="1" customWidth="1"/>
    <col min="6" max="6" width="12.77734375" style="92" customWidth="1"/>
    <col min="7" max="7" width="12.44140625" style="95" bestFit="1" customWidth="1"/>
    <col min="8" max="9" width="10" style="95"/>
    <col min="10" max="10" width="12.109375" style="92" customWidth="1"/>
    <col min="11" max="16384" width="10" style="95"/>
  </cols>
  <sheetData>
    <row r="1" spans="1:10">
      <c r="A1" s="92" t="s">
        <v>1719</v>
      </c>
      <c r="B1" s="92" t="s">
        <v>1720</v>
      </c>
      <c r="C1" s="93" t="s">
        <v>1721</v>
      </c>
      <c r="D1" s="92" t="s">
        <v>1722</v>
      </c>
      <c r="E1" s="92" t="s">
        <v>1723</v>
      </c>
      <c r="F1" s="92" t="s">
        <v>1724</v>
      </c>
      <c r="G1" s="94"/>
    </row>
    <row r="2" spans="1:10">
      <c r="A2" s="92" t="s">
        <v>1725</v>
      </c>
      <c r="B2" s="92" t="s">
        <v>1726</v>
      </c>
      <c r="C2" s="93">
        <v>25158</v>
      </c>
      <c r="D2" s="92">
        <v>48</v>
      </c>
      <c r="E2" s="92" t="str">
        <f t="shared" ref="E2:E33" si="0">VLOOKUP(D3,$H$10:$I$20,2,1)</f>
        <v>40-44岁</v>
      </c>
      <c r="F2" s="96">
        <v>16708</v>
      </c>
      <c r="G2" s="97"/>
      <c r="J2" s="98"/>
    </row>
    <row r="3" spans="1:10">
      <c r="A3" s="92" t="s">
        <v>1727</v>
      </c>
      <c r="B3" s="92" t="s">
        <v>1728</v>
      </c>
      <c r="C3" s="93">
        <v>26844</v>
      </c>
      <c r="D3" s="92">
        <v>43</v>
      </c>
      <c r="E3" s="92" t="str">
        <f t="shared" si="0"/>
        <v>40-44岁</v>
      </c>
      <c r="F3" s="96">
        <v>18998</v>
      </c>
      <c r="G3" s="97"/>
      <c r="J3" s="98"/>
    </row>
    <row r="4" spans="1:10">
      <c r="A4" s="92" t="s">
        <v>1729</v>
      </c>
      <c r="B4" s="92" t="s">
        <v>1728</v>
      </c>
      <c r="C4" s="93">
        <v>26821</v>
      </c>
      <c r="D4" s="92">
        <v>43</v>
      </c>
      <c r="E4" s="92" t="str">
        <f t="shared" si="0"/>
        <v>45-49岁</v>
      </c>
      <c r="F4" s="96">
        <v>31814</v>
      </c>
      <c r="G4" s="97"/>
      <c r="J4" s="98"/>
    </row>
    <row r="5" spans="1:10">
      <c r="A5" s="92" t="s">
        <v>1730</v>
      </c>
      <c r="B5" s="92" t="s">
        <v>1726</v>
      </c>
      <c r="C5" s="93">
        <v>26210</v>
      </c>
      <c r="D5" s="92">
        <v>45</v>
      </c>
      <c r="E5" s="92" t="str">
        <f t="shared" si="0"/>
        <v>55-59岁</v>
      </c>
      <c r="F5" s="96">
        <v>40282</v>
      </c>
      <c r="G5" s="97"/>
      <c r="J5" s="98"/>
    </row>
    <row r="6" spans="1:10">
      <c r="A6" s="92" t="s">
        <v>1731</v>
      </c>
      <c r="B6" s="92" t="s">
        <v>1728</v>
      </c>
      <c r="C6" s="93">
        <v>22633</v>
      </c>
      <c r="D6" s="92">
        <v>55</v>
      </c>
      <c r="E6" s="92" t="str">
        <f t="shared" si="0"/>
        <v>50-54岁</v>
      </c>
      <c r="F6" s="96">
        <v>20600</v>
      </c>
      <c r="G6" s="97"/>
      <c r="J6" s="98"/>
    </row>
    <row r="7" spans="1:10">
      <c r="A7" s="92" t="s">
        <v>1732</v>
      </c>
      <c r="B7" s="92" t="s">
        <v>1726</v>
      </c>
      <c r="C7" s="93">
        <v>23609</v>
      </c>
      <c r="D7" s="92">
        <v>52</v>
      </c>
      <c r="E7" s="92" t="str">
        <f t="shared" si="0"/>
        <v>30岁以下</v>
      </c>
      <c r="F7" s="96">
        <v>14648</v>
      </c>
      <c r="G7" s="97"/>
      <c r="J7" s="98"/>
    </row>
    <row r="8" spans="1:10">
      <c r="A8" s="92" t="s">
        <v>1733</v>
      </c>
      <c r="B8" s="92" t="s">
        <v>1728</v>
      </c>
      <c r="C8" s="93">
        <v>31834</v>
      </c>
      <c r="D8" s="92">
        <v>29</v>
      </c>
      <c r="E8" s="92" t="str">
        <f t="shared" si="0"/>
        <v>30岁以下</v>
      </c>
      <c r="F8" s="96">
        <v>14420</v>
      </c>
      <c r="G8" s="97"/>
      <c r="J8" s="98"/>
    </row>
    <row r="9" spans="1:10">
      <c r="A9" s="92" t="s">
        <v>1734</v>
      </c>
      <c r="B9" s="92" t="s">
        <v>1726</v>
      </c>
      <c r="C9" s="93">
        <v>32078</v>
      </c>
      <c r="D9" s="92">
        <v>29</v>
      </c>
      <c r="E9" s="92" t="str">
        <f t="shared" si="0"/>
        <v>50-54岁</v>
      </c>
      <c r="F9" s="96">
        <v>18998</v>
      </c>
      <c r="G9" s="97"/>
      <c r="H9" s="99" t="s">
        <v>1837</v>
      </c>
      <c r="I9" s="99" t="s">
        <v>1827</v>
      </c>
      <c r="J9" s="98"/>
    </row>
    <row r="10" spans="1:10">
      <c r="A10" s="92" t="s">
        <v>1735</v>
      </c>
      <c r="B10" s="92" t="s">
        <v>1726</v>
      </c>
      <c r="C10" s="93">
        <v>23355</v>
      </c>
      <c r="D10" s="92">
        <v>53</v>
      </c>
      <c r="E10" s="92" t="str">
        <f t="shared" si="0"/>
        <v>45-49岁</v>
      </c>
      <c r="F10" s="96">
        <v>38223</v>
      </c>
      <c r="G10" s="97"/>
      <c r="H10" s="99">
        <v>0</v>
      </c>
      <c r="I10" s="99" t="s">
        <v>1838</v>
      </c>
      <c r="J10" s="98"/>
    </row>
    <row r="11" spans="1:10">
      <c r="A11" s="92" t="s">
        <v>1736</v>
      </c>
      <c r="B11" s="92" t="s">
        <v>1726</v>
      </c>
      <c r="C11" s="93">
        <v>26018</v>
      </c>
      <c r="D11" s="92">
        <v>45</v>
      </c>
      <c r="E11" s="92" t="str">
        <f t="shared" si="0"/>
        <v>45-49岁</v>
      </c>
      <c r="F11" s="96">
        <v>41428</v>
      </c>
      <c r="G11" s="97"/>
      <c r="H11" s="99">
        <v>30</v>
      </c>
      <c r="I11" s="99" t="s">
        <v>1828</v>
      </c>
      <c r="J11" s="98"/>
    </row>
    <row r="12" spans="1:10">
      <c r="A12" s="92" t="s">
        <v>1737</v>
      </c>
      <c r="B12" s="92" t="s">
        <v>1728</v>
      </c>
      <c r="C12" s="93">
        <v>26141</v>
      </c>
      <c r="D12" s="92">
        <v>45</v>
      </c>
      <c r="E12" s="92" t="str">
        <f t="shared" si="0"/>
        <v>70-74岁</v>
      </c>
      <c r="F12" s="96">
        <v>17623</v>
      </c>
      <c r="G12" s="97"/>
      <c r="H12" s="99">
        <v>35</v>
      </c>
      <c r="I12" s="99" t="s">
        <v>1829</v>
      </c>
      <c r="J12" s="98"/>
    </row>
    <row r="13" spans="1:10">
      <c r="A13" s="92" t="s">
        <v>1738</v>
      </c>
      <c r="B13" s="92" t="s">
        <v>1726</v>
      </c>
      <c r="C13" s="93">
        <v>16770</v>
      </c>
      <c r="D13" s="92">
        <v>71</v>
      </c>
      <c r="E13" s="92" t="str">
        <f t="shared" si="0"/>
        <v>65-69岁</v>
      </c>
      <c r="F13" s="96">
        <v>91781</v>
      </c>
      <c r="G13" s="97"/>
      <c r="H13" s="99">
        <v>40</v>
      </c>
      <c r="I13" s="99" t="s">
        <v>1830</v>
      </c>
      <c r="J13" s="98"/>
    </row>
    <row r="14" spans="1:10">
      <c r="A14" s="92" t="s">
        <v>1739</v>
      </c>
      <c r="B14" s="92" t="s">
        <v>1726</v>
      </c>
      <c r="C14" s="93">
        <v>17905</v>
      </c>
      <c r="D14" s="92">
        <v>67</v>
      </c>
      <c r="E14" s="92" t="str">
        <f t="shared" si="0"/>
        <v>70-74岁</v>
      </c>
      <c r="F14" s="96">
        <v>24948</v>
      </c>
      <c r="G14" s="97"/>
      <c r="H14" s="99">
        <v>45</v>
      </c>
      <c r="I14" s="99" t="s">
        <v>1831</v>
      </c>
      <c r="J14" s="98"/>
    </row>
    <row r="15" spans="1:10">
      <c r="A15" s="92" t="s">
        <v>1740</v>
      </c>
      <c r="B15" s="92" t="s">
        <v>1728</v>
      </c>
      <c r="C15" s="93">
        <v>17077</v>
      </c>
      <c r="D15" s="92">
        <v>70</v>
      </c>
      <c r="E15" s="92" t="str">
        <f t="shared" si="0"/>
        <v>65-69岁</v>
      </c>
      <c r="F15" s="96">
        <v>48980</v>
      </c>
      <c r="G15" s="97"/>
      <c r="H15" s="99">
        <v>50</v>
      </c>
      <c r="I15" s="99" t="s">
        <v>1832</v>
      </c>
      <c r="J15" s="98"/>
    </row>
    <row r="16" spans="1:10">
      <c r="A16" s="92" t="s">
        <v>1741</v>
      </c>
      <c r="B16" s="92" t="s">
        <v>1726</v>
      </c>
      <c r="C16" s="93">
        <v>18872</v>
      </c>
      <c r="D16" s="92">
        <v>65</v>
      </c>
      <c r="E16" s="92" t="str">
        <f t="shared" si="0"/>
        <v>65-69岁</v>
      </c>
      <c r="F16" s="96">
        <v>68206</v>
      </c>
      <c r="G16" s="97"/>
      <c r="H16" s="99">
        <v>55</v>
      </c>
      <c r="I16" s="99" t="s">
        <v>1833</v>
      </c>
      <c r="J16" s="98"/>
    </row>
    <row r="17" spans="1:10">
      <c r="A17" s="92" t="s">
        <v>1742</v>
      </c>
      <c r="B17" s="92" t="s">
        <v>1728</v>
      </c>
      <c r="C17" s="93">
        <v>18846</v>
      </c>
      <c r="D17" s="92">
        <v>65</v>
      </c>
      <c r="E17" s="92" t="str">
        <f t="shared" si="0"/>
        <v>50-54岁</v>
      </c>
      <c r="F17" s="96">
        <v>23116</v>
      </c>
      <c r="G17" s="97"/>
      <c r="H17" s="99">
        <v>60</v>
      </c>
      <c r="I17" s="99" t="s">
        <v>1834</v>
      </c>
      <c r="J17" s="98"/>
    </row>
    <row r="18" spans="1:10">
      <c r="A18" s="92" t="s">
        <v>1743</v>
      </c>
      <c r="B18" s="92" t="s">
        <v>1726</v>
      </c>
      <c r="C18" s="93">
        <v>23110</v>
      </c>
      <c r="D18" s="92">
        <v>53</v>
      </c>
      <c r="E18" s="92" t="str">
        <f t="shared" si="0"/>
        <v>45-49岁</v>
      </c>
      <c r="F18" s="96">
        <v>19913</v>
      </c>
      <c r="G18" s="97"/>
      <c r="H18" s="99">
        <v>65</v>
      </c>
      <c r="I18" s="99" t="s">
        <v>1835</v>
      </c>
      <c r="J18" s="98"/>
    </row>
    <row r="19" spans="1:10">
      <c r="A19" s="92" t="s">
        <v>1744</v>
      </c>
      <c r="B19" s="92" t="s">
        <v>1728</v>
      </c>
      <c r="C19" s="93">
        <v>25432</v>
      </c>
      <c r="D19" s="92">
        <v>47</v>
      </c>
      <c r="E19" s="92" t="str">
        <f t="shared" si="0"/>
        <v>70-74岁</v>
      </c>
      <c r="F19" s="96">
        <v>26779</v>
      </c>
      <c r="G19" s="97"/>
      <c r="H19" s="99">
        <v>70</v>
      </c>
      <c r="I19" s="99" t="s">
        <v>1836</v>
      </c>
      <c r="J19" s="98"/>
    </row>
    <row r="20" spans="1:10">
      <c r="A20" s="92" t="s">
        <v>1745</v>
      </c>
      <c r="B20" s="92" t="s">
        <v>1726</v>
      </c>
      <c r="C20" s="93">
        <v>15957</v>
      </c>
      <c r="D20" s="92">
        <v>73</v>
      </c>
      <c r="E20" s="92" t="str">
        <f t="shared" si="0"/>
        <v>40-44岁</v>
      </c>
      <c r="F20" s="96">
        <v>23575</v>
      </c>
      <c r="G20" s="97"/>
      <c r="H20" s="99">
        <v>75</v>
      </c>
      <c r="I20" s="99" t="s">
        <v>1839</v>
      </c>
      <c r="J20" s="98"/>
    </row>
    <row r="21" spans="1:10">
      <c r="A21" s="92" t="s">
        <v>1746</v>
      </c>
      <c r="B21" s="92" t="s">
        <v>1728</v>
      </c>
      <c r="C21" s="93">
        <v>27605</v>
      </c>
      <c r="D21" s="92">
        <v>41</v>
      </c>
      <c r="E21" s="92" t="str">
        <f t="shared" si="0"/>
        <v>40-44岁</v>
      </c>
      <c r="F21" s="96">
        <v>31358</v>
      </c>
      <c r="G21" s="97"/>
      <c r="J21" s="98"/>
    </row>
    <row r="22" spans="1:10">
      <c r="A22" s="92" t="s">
        <v>1747</v>
      </c>
      <c r="B22" s="92" t="s">
        <v>1728</v>
      </c>
      <c r="C22" s="93">
        <v>27235</v>
      </c>
      <c r="D22" s="92">
        <v>42</v>
      </c>
      <c r="E22" s="92" t="str">
        <f t="shared" si="0"/>
        <v>40-44岁</v>
      </c>
      <c r="F22" s="96">
        <v>32730</v>
      </c>
      <c r="G22" s="97"/>
      <c r="J22" s="98"/>
    </row>
    <row r="23" spans="1:10">
      <c r="A23" s="92" t="s">
        <v>1748</v>
      </c>
      <c r="B23" s="92" t="s">
        <v>1726</v>
      </c>
      <c r="C23" s="93">
        <v>26766</v>
      </c>
      <c r="D23" s="92">
        <v>43</v>
      </c>
      <c r="E23" s="92" t="str">
        <f t="shared" si="0"/>
        <v>40-44岁</v>
      </c>
      <c r="F23" s="96">
        <v>19684</v>
      </c>
      <c r="G23" s="97"/>
      <c r="J23" s="98"/>
    </row>
    <row r="24" spans="1:10">
      <c r="A24" s="92" t="s">
        <v>1749</v>
      </c>
      <c r="B24" s="92" t="s">
        <v>1728</v>
      </c>
      <c r="C24" s="93">
        <v>26765</v>
      </c>
      <c r="D24" s="92">
        <v>43</v>
      </c>
      <c r="E24" s="92" t="str">
        <f t="shared" si="0"/>
        <v>40-44岁</v>
      </c>
      <c r="F24" s="96">
        <v>16022</v>
      </c>
      <c r="G24" s="97"/>
      <c r="J24" s="98"/>
    </row>
    <row r="25" spans="1:10">
      <c r="A25" s="92" t="s">
        <v>1750</v>
      </c>
      <c r="B25" s="92" t="s">
        <v>1726</v>
      </c>
      <c r="C25" s="93">
        <v>26506</v>
      </c>
      <c r="D25" s="92">
        <v>44</v>
      </c>
      <c r="E25" s="92" t="str">
        <f t="shared" si="0"/>
        <v>45-49岁</v>
      </c>
      <c r="F25" s="96">
        <v>39140</v>
      </c>
      <c r="G25" s="97"/>
      <c r="J25" s="98"/>
    </row>
    <row r="26" spans="1:10">
      <c r="A26" s="92" t="s">
        <v>1751</v>
      </c>
      <c r="B26" s="92" t="s">
        <v>1726</v>
      </c>
      <c r="C26" s="93">
        <v>26119</v>
      </c>
      <c r="D26" s="92">
        <v>45</v>
      </c>
      <c r="E26" s="92" t="str">
        <f t="shared" si="0"/>
        <v>60-64岁</v>
      </c>
      <c r="F26" s="96">
        <v>19227</v>
      </c>
      <c r="G26" s="97"/>
      <c r="J26" s="98"/>
    </row>
    <row r="27" spans="1:10">
      <c r="A27" s="92" t="s">
        <v>1752</v>
      </c>
      <c r="B27" s="92" t="s">
        <v>1726</v>
      </c>
      <c r="C27" s="93">
        <v>19140</v>
      </c>
      <c r="D27" s="92">
        <v>64</v>
      </c>
      <c r="E27" s="92" t="str">
        <f t="shared" si="0"/>
        <v>60-64岁</v>
      </c>
      <c r="F27" s="96">
        <v>40511</v>
      </c>
      <c r="G27" s="97"/>
      <c r="J27" s="98"/>
    </row>
    <row r="28" spans="1:10">
      <c r="A28" s="92" t="s">
        <v>1753</v>
      </c>
      <c r="B28" s="92" t="s">
        <v>1726</v>
      </c>
      <c r="C28" s="93">
        <v>19299</v>
      </c>
      <c r="D28" s="92">
        <v>64</v>
      </c>
      <c r="E28" s="92" t="str">
        <f t="shared" si="0"/>
        <v>55-59岁</v>
      </c>
      <c r="F28" s="96">
        <v>33187</v>
      </c>
      <c r="G28" s="97"/>
      <c r="J28" s="98"/>
    </row>
    <row r="29" spans="1:10">
      <c r="A29" s="92" t="s">
        <v>1754</v>
      </c>
      <c r="B29" s="92" t="s">
        <v>1726</v>
      </c>
      <c r="C29" s="93">
        <v>22406</v>
      </c>
      <c r="D29" s="92">
        <v>55</v>
      </c>
      <c r="E29" s="92" t="str">
        <f t="shared" si="0"/>
        <v>50-54岁</v>
      </c>
      <c r="F29" s="96">
        <v>13276</v>
      </c>
      <c r="G29" s="97"/>
      <c r="J29" s="98"/>
    </row>
    <row r="30" spans="1:10">
      <c r="A30" s="92" t="s">
        <v>1755</v>
      </c>
      <c r="B30" s="92" t="s">
        <v>1726</v>
      </c>
      <c r="C30" s="93">
        <v>22650</v>
      </c>
      <c r="D30" s="92">
        <v>54</v>
      </c>
      <c r="E30" s="92" t="str">
        <f t="shared" si="0"/>
        <v>60-64岁</v>
      </c>
      <c r="F30" s="96">
        <v>29296</v>
      </c>
      <c r="G30" s="97"/>
      <c r="J30" s="98"/>
    </row>
    <row r="31" spans="1:10">
      <c r="A31" s="92" t="s">
        <v>1756</v>
      </c>
      <c r="B31" s="92" t="s">
        <v>1726</v>
      </c>
      <c r="C31" s="93">
        <v>20312</v>
      </c>
      <c r="D31" s="92">
        <v>61</v>
      </c>
      <c r="E31" s="92" t="str">
        <f t="shared" si="0"/>
        <v>55-59岁</v>
      </c>
      <c r="F31" s="96">
        <v>19913</v>
      </c>
      <c r="G31" s="97"/>
      <c r="J31" s="98"/>
    </row>
    <row r="32" spans="1:10">
      <c r="A32" s="92" t="s">
        <v>1757</v>
      </c>
      <c r="B32" s="92" t="s">
        <v>1726</v>
      </c>
      <c r="C32" s="93">
        <v>21779</v>
      </c>
      <c r="D32" s="92">
        <v>57</v>
      </c>
      <c r="E32" s="92" t="str">
        <f t="shared" si="0"/>
        <v>75岁及以上</v>
      </c>
      <c r="F32" s="96">
        <v>64545</v>
      </c>
      <c r="G32" s="97"/>
      <c r="J32" s="98"/>
    </row>
    <row r="33" spans="1:10">
      <c r="A33" s="92" t="s">
        <v>1758</v>
      </c>
      <c r="B33" s="92" t="s">
        <v>1728</v>
      </c>
      <c r="C33" s="93">
        <v>13629</v>
      </c>
      <c r="D33" s="92">
        <v>79</v>
      </c>
      <c r="E33" s="92" t="str">
        <f t="shared" si="0"/>
        <v>45-49岁</v>
      </c>
      <c r="F33" s="96">
        <v>113296</v>
      </c>
      <c r="G33" s="97"/>
      <c r="J33" s="98"/>
    </row>
    <row r="34" spans="1:10">
      <c r="A34" s="92" t="s">
        <v>1759</v>
      </c>
      <c r="B34" s="92" t="s">
        <v>1726</v>
      </c>
      <c r="C34" s="93">
        <v>25402</v>
      </c>
      <c r="D34" s="92">
        <v>47</v>
      </c>
      <c r="E34" s="92" t="str">
        <f t="shared" ref="E34:E65" si="1">VLOOKUP(D35,$H$10:$I$20,2,1)</f>
        <v>45-49岁</v>
      </c>
      <c r="F34" s="96">
        <v>32273</v>
      </c>
      <c r="G34" s="97"/>
      <c r="J34" s="98"/>
    </row>
    <row r="35" spans="1:10">
      <c r="A35" s="92" t="s">
        <v>1760</v>
      </c>
      <c r="B35" s="92" t="s">
        <v>1728</v>
      </c>
      <c r="C35" s="93">
        <v>25801</v>
      </c>
      <c r="D35" s="92">
        <v>46</v>
      </c>
      <c r="E35" s="92" t="str">
        <f t="shared" si="1"/>
        <v>40-44岁</v>
      </c>
      <c r="F35" s="96">
        <v>42571</v>
      </c>
      <c r="G35" s="97"/>
      <c r="J35" s="98"/>
    </row>
    <row r="36" spans="1:10">
      <c r="A36" s="92" t="s">
        <v>1761</v>
      </c>
      <c r="B36" s="92" t="s">
        <v>1728</v>
      </c>
      <c r="C36" s="93">
        <v>26900</v>
      </c>
      <c r="D36" s="92">
        <v>43</v>
      </c>
      <c r="E36" s="92" t="str">
        <f t="shared" si="1"/>
        <v>50-54岁</v>
      </c>
      <c r="F36" s="96">
        <v>11673</v>
      </c>
      <c r="G36" s="97"/>
      <c r="J36" s="98"/>
    </row>
    <row r="37" spans="1:10">
      <c r="A37" s="92" t="s">
        <v>1762</v>
      </c>
      <c r="B37" s="92" t="s">
        <v>1726</v>
      </c>
      <c r="C37" s="93">
        <v>23965</v>
      </c>
      <c r="D37" s="92">
        <v>51</v>
      </c>
      <c r="E37" s="92" t="str">
        <f t="shared" si="1"/>
        <v>45-49岁</v>
      </c>
      <c r="F37" s="96">
        <v>68893</v>
      </c>
      <c r="G37" s="97"/>
      <c r="J37" s="98"/>
    </row>
    <row r="38" spans="1:10">
      <c r="A38" s="92" t="s">
        <v>1763</v>
      </c>
      <c r="B38" s="92" t="s">
        <v>1728</v>
      </c>
      <c r="C38" s="93">
        <v>24533</v>
      </c>
      <c r="D38" s="92">
        <v>49</v>
      </c>
      <c r="E38" s="92" t="str">
        <f t="shared" si="1"/>
        <v>50-54岁</v>
      </c>
      <c r="F38" s="96">
        <v>8698</v>
      </c>
      <c r="G38" s="97"/>
      <c r="J38" s="98"/>
    </row>
    <row r="39" spans="1:10">
      <c r="A39" s="92" t="s">
        <v>1764</v>
      </c>
      <c r="B39" s="92" t="s">
        <v>1726</v>
      </c>
      <c r="C39" s="93">
        <v>24440</v>
      </c>
      <c r="D39" s="92">
        <v>50</v>
      </c>
      <c r="E39" s="92" t="str">
        <f t="shared" si="1"/>
        <v>30岁以下</v>
      </c>
      <c r="F39" s="96">
        <v>15793</v>
      </c>
      <c r="G39" s="97"/>
      <c r="J39" s="98"/>
    </row>
    <row r="40" spans="1:10">
      <c r="A40" s="92" t="s">
        <v>1765</v>
      </c>
      <c r="B40" s="92" t="s">
        <v>1726</v>
      </c>
      <c r="C40" s="93">
        <v>32441</v>
      </c>
      <c r="D40" s="92">
        <v>28</v>
      </c>
      <c r="E40" s="92" t="str">
        <f t="shared" si="1"/>
        <v>50-54岁</v>
      </c>
      <c r="F40" s="96">
        <v>4807</v>
      </c>
      <c r="G40" s="97"/>
      <c r="J40" s="98"/>
    </row>
    <row r="41" spans="1:10">
      <c r="A41" s="92" t="s">
        <v>1766</v>
      </c>
      <c r="B41" s="92" t="s">
        <v>1726</v>
      </c>
      <c r="C41" s="93">
        <v>23487</v>
      </c>
      <c r="D41" s="92">
        <v>52</v>
      </c>
      <c r="E41" s="92" t="str">
        <f t="shared" si="1"/>
        <v>50-54岁</v>
      </c>
      <c r="F41" s="96">
        <v>24033</v>
      </c>
      <c r="G41" s="97"/>
      <c r="J41" s="98"/>
    </row>
    <row r="42" spans="1:10">
      <c r="A42" s="92" t="s">
        <v>1767</v>
      </c>
      <c r="B42" s="92" t="s">
        <v>1726</v>
      </c>
      <c r="C42" s="93">
        <v>23141</v>
      </c>
      <c r="D42" s="92">
        <v>53</v>
      </c>
      <c r="E42" s="92" t="str">
        <f t="shared" si="1"/>
        <v>55-59岁</v>
      </c>
      <c r="F42" s="96">
        <v>35934</v>
      </c>
      <c r="G42" s="97"/>
      <c r="J42" s="98"/>
    </row>
    <row r="43" spans="1:10">
      <c r="A43" s="92" t="s">
        <v>1768</v>
      </c>
      <c r="B43" s="92" t="s">
        <v>1726</v>
      </c>
      <c r="C43" s="93">
        <v>21127</v>
      </c>
      <c r="D43" s="92">
        <v>59</v>
      </c>
      <c r="E43" s="92" t="str">
        <f t="shared" si="1"/>
        <v>55-59岁</v>
      </c>
      <c r="F43" s="96">
        <v>43258</v>
      </c>
      <c r="G43" s="97"/>
      <c r="J43" s="98"/>
    </row>
    <row r="44" spans="1:10">
      <c r="A44" s="92" t="s">
        <v>1769</v>
      </c>
      <c r="B44" s="92" t="s">
        <v>1728</v>
      </c>
      <c r="C44" s="93">
        <v>21130</v>
      </c>
      <c r="D44" s="92">
        <v>59</v>
      </c>
      <c r="E44" s="92" t="str">
        <f t="shared" si="1"/>
        <v>60-64岁</v>
      </c>
      <c r="F44" s="96">
        <v>20598</v>
      </c>
      <c r="G44" s="97"/>
      <c r="J44" s="98"/>
    </row>
    <row r="45" spans="1:10">
      <c r="A45" s="92" t="s">
        <v>1770</v>
      </c>
      <c r="B45" s="92" t="s">
        <v>1728</v>
      </c>
      <c r="C45" s="93">
        <v>20102</v>
      </c>
      <c r="D45" s="92">
        <v>61</v>
      </c>
      <c r="E45" s="92" t="str">
        <f t="shared" si="1"/>
        <v>30-34岁</v>
      </c>
      <c r="F45" s="96">
        <v>41199</v>
      </c>
      <c r="G45" s="97"/>
      <c r="J45" s="98"/>
    </row>
    <row r="46" spans="1:10">
      <c r="A46" s="92" t="s">
        <v>1771</v>
      </c>
      <c r="B46" s="92" t="s">
        <v>1726</v>
      </c>
      <c r="C46" s="93">
        <v>31082</v>
      </c>
      <c r="D46" s="92">
        <v>31</v>
      </c>
      <c r="E46" s="92" t="str">
        <f t="shared" si="1"/>
        <v>30-34岁</v>
      </c>
      <c r="F46" s="96">
        <v>2289</v>
      </c>
      <c r="G46" s="97"/>
      <c r="J46" s="98"/>
    </row>
    <row r="47" spans="1:10">
      <c r="A47" s="92" t="s">
        <v>1772</v>
      </c>
      <c r="B47" s="92" t="s">
        <v>1728</v>
      </c>
      <c r="C47" s="93">
        <v>30613</v>
      </c>
      <c r="D47" s="92">
        <v>33</v>
      </c>
      <c r="E47" s="92" t="str">
        <f t="shared" si="1"/>
        <v>50-54岁</v>
      </c>
      <c r="F47" s="96">
        <v>33875</v>
      </c>
      <c r="G47" s="97"/>
      <c r="J47" s="98"/>
    </row>
    <row r="48" spans="1:10">
      <c r="A48" s="92" t="s">
        <v>1773</v>
      </c>
      <c r="B48" s="92" t="s">
        <v>1728</v>
      </c>
      <c r="C48" s="93">
        <v>24250</v>
      </c>
      <c r="D48" s="92">
        <v>50</v>
      </c>
      <c r="E48" s="92" t="str">
        <f t="shared" si="1"/>
        <v>55-59岁</v>
      </c>
      <c r="F48" s="96">
        <v>52184</v>
      </c>
      <c r="G48" s="97"/>
      <c r="J48" s="98"/>
    </row>
    <row r="49" spans="1:10">
      <c r="A49" s="92" t="s">
        <v>1774</v>
      </c>
      <c r="B49" s="92" t="s">
        <v>1726</v>
      </c>
      <c r="C49" s="93">
        <v>22612</v>
      </c>
      <c r="D49" s="92">
        <v>55</v>
      </c>
      <c r="E49" s="92" t="str">
        <f t="shared" si="1"/>
        <v>45-49岁</v>
      </c>
      <c r="F49" s="96">
        <v>11674</v>
      </c>
      <c r="G49" s="97"/>
      <c r="J49" s="98"/>
    </row>
    <row r="50" spans="1:10">
      <c r="A50" s="92" t="s">
        <v>1775</v>
      </c>
      <c r="B50" s="92" t="s">
        <v>1726</v>
      </c>
      <c r="C50" s="93">
        <v>24938</v>
      </c>
      <c r="D50" s="92">
        <v>48</v>
      </c>
      <c r="E50" s="92" t="str">
        <f t="shared" si="1"/>
        <v>35-39岁</v>
      </c>
      <c r="F50" s="96">
        <v>8698</v>
      </c>
      <c r="G50" s="97"/>
      <c r="J50" s="98"/>
    </row>
    <row r="51" spans="1:10">
      <c r="A51" s="92" t="s">
        <v>1776</v>
      </c>
      <c r="B51" s="92" t="s">
        <v>1726</v>
      </c>
      <c r="C51" s="93">
        <v>29069</v>
      </c>
      <c r="D51" s="92">
        <v>37</v>
      </c>
      <c r="E51" s="92" t="str">
        <f t="shared" si="1"/>
        <v>70-74岁</v>
      </c>
      <c r="F51" s="96">
        <v>5035</v>
      </c>
      <c r="G51" s="97"/>
      <c r="J51" s="98"/>
    </row>
    <row r="52" spans="1:10">
      <c r="A52" s="92" t="s">
        <v>1777</v>
      </c>
      <c r="B52" s="92" t="s">
        <v>1726</v>
      </c>
      <c r="C52" s="93">
        <v>16599</v>
      </c>
      <c r="D52" s="92">
        <v>71</v>
      </c>
      <c r="E52" s="92" t="str">
        <f t="shared" si="1"/>
        <v>40-44岁</v>
      </c>
      <c r="F52" s="96">
        <v>11444</v>
      </c>
      <c r="G52" s="97"/>
      <c r="J52" s="98"/>
    </row>
    <row r="53" spans="1:10">
      <c r="A53" s="92" t="s">
        <v>1778</v>
      </c>
      <c r="B53" s="92" t="s">
        <v>1726</v>
      </c>
      <c r="C53" s="93">
        <v>26758</v>
      </c>
      <c r="D53" s="92">
        <v>43</v>
      </c>
      <c r="E53" s="92" t="str">
        <f t="shared" si="1"/>
        <v>50-54岁</v>
      </c>
      <c r="F53" s="96">
        <v>11444</v>
      </c>
      <c r="G53" s="97"/>
      <c r="J53" s="98"/>
    </row>
    <row r="54" spans="1:10">
      <c r="A54" s="92" t="s">
        <v>1779</v>
      </c>
      <c r="B54" s="92" t="s">
        <v>1726</v>
      </c>
      <c r="C54" s="93">
        <v>23950</v>
      </c>
      <c r="D54" s="92">
        <v>51</v>
      </c>
      <c r="E54" s="92" t="str">
        <f t="shared" si="1"/>
        <v>45-49岁</v>
      </c>
      <c r="F54" s="96">
        <v>66146</v>
      </c>
      <c r="G54" s="97"/>
      <c r="J54" s="98"/>
    </row>
    <row r="55" spans="1:10">
      <c r="A55" s="92" t="s">
        <v>1780</v>
      </c>
      <c r="B55" s="92" t="s">
        <v>1728</v>
      </c>
      <c r="C55" s="93">
        <v>26255</v>
      </c>
      <c r="D55" s="92">
        <v>45</v>
      </c>
      <c r="E55" s="92" t="str">
        <f t="shared" si="1"/>
        <v>45-49岁</v>
      </c>
      <c r="F55" s="96">
        <v>19913</v>
      </c>
      <c r="G55" s="97"/>
      <c r="J55" s="98"/>
    </row>
    <row r="56" spans="1:10">
      <c r="A56" s="92" t="s">
        <v>1781</v>
      </c>
      <c r="B56" s="92" t="s">
        <v>1728</v>
      </c>
      <c r="C56" s="93">
        <v>26205</v>
      </c>
      <c r="D56" s="92">
        <v>45</v>
      </c>
      <c r="E56" s="92" t="str">
        <f t="shared" si="1"/>
        <v>40-44岁</v>
      </c>
      <c r="F56" s="96">
        <v>19685</v>
      </c>
      <c r="G56" s="97"/>
      <c r="J56" s="98"/>
    </row>
    <row r="57" spans="1:10">
      <c r="A57" s="92" t="s">
        <v>1782</v>
      </c>
      <c r="B57" s="92" t="s">
        <v>1726</v>
      </c>
      <c r="C57" s="93">
        <v>26475</v>
      </c>
      <c r="D57" s="92">
        <v>44</v>
      </c>
      <c r="E57" s="92" t="str">
        <f t="shared" si="1"/>
        <v>30-34岁</v>
      </c>
      <c r="F57" s="96">
        <v>40969</v>
      </c>
      <c r="G57" s="97"/>
      <c r="J57" s="98"/>
    </row>
    <row r="58" spans="1:10">
      <c r="A58" s="92" t="s">
        <v>1783</v>
      </c>
      <c r="B58" s="92" t="s">
        <v>1728</v>
      </c>
      <c r="C58" s="93">
        <v>30475</v>
      </c>
      <c r="D58" s="92">
        <v>33</v>
      </c>
      <c r="E58" s="92" t="str">
        <f t="shared" si="1"/>
        <v>30-34岁</v>
      </c>
      <c r="F58" s="96">
        <v>18540</v>
      </c>
      <c r="G58" s="97"/>
      <c r="J58" s="98"/>
    </row>
    <row r="59" spans="1:10">
      <c r="A59" s="92" t="s">
        <v>1784</v>
      </c>
      <c r="B59" s="92" t="s">
        <v>1728</v>
      </c>
      <c r="C59" s="93">
        <v>31204</v>
      </c>
      <c r="D59" s="92">
        <v>31</v>
      </c>
      <c r="E59" s="92" t="str">
        <f t="shared" si="1"/>
        <v>55-59岁</v>
      </c>
      <c r="F59" s="96">
        <v>17166</v>
      </c>
      <c r="G59" s="97"/>
      <c r="J59" s="98"/>
    </row>
    <row r="60" spans="1:10">
      <c r="A60" s="92" t="s">
        <v>1785</v>
      </c>
      <c r="B60" s="92" t="s">
        <v>1726</v>
      </c>
      <c r="C60" s="93">
        <v>22327</v>
      </c>
      <c r="D60" s="92">
        <v>55</v>
      </c>
      <c r="E60" s="92" t="str">
        <f t="shared" si="1"/>
        <v>55-59岁</v>
      </c>
      <c r="F60" s="96">
        <v>18539</v>
      </c>
      <c r="G60" s="97"/>
      <c r="J60" s="98"/>
    </row>
    <row r="61" spans="1:10">
      <c r="A61" s="92" t="s">
        <v>1786</v>
      </c>
      <c r="B61" s="92" t="s">
        <v>1726</v>
      </c>
      <c r="C61" s="93">
        <v>22521</v>
      </c>
      <c r="D61" s="92">
        <v>55</v>
      </c>
      <c r="E61" s="92" t="str">
        <f t="shared" si="1"/>
        <v>70-74岁</v>
      </c>
      <c r="F61" s="96">
        <v>10300</v>
      </c>
      <c r="G61" s="97"/>
      <c r="J61" s="98"/>
    </row>
    <row r="62" spans="1:10">
      <c r="A62" s="92" t="s">
        <v>1787</v>
      </c>
      <c r="B62" s="92" t="s">
        <v>1728</v>
      </c>
      <c r="C62" s="93">
        <v>16079</v>
      </c>
      <c r="D62" s="92">
        <v>72</v>
      </c>
      <c r="E62" s="92" t="str">
        <f t="shared" si="1"/>
        <v>30-34岁</v>
      </c>
      <c r="F62" s="96">
        <v>50126</v>
      </c>
      <c r="G62" s="97"/>
      <c r="J62" s="98"/>
    </row>
    <row r="63" spans="1:10">
      <c r="A63" s="92" t="s">
        <v>1788</v>
      </c>
      <c r="B63" s="92" t="s">
        <v>1728</v>
      </c>
      <c r="C63" s="93">
        <v>31712</v>
      </c>
      <c r="D63" s="92">
        <v>30</v>
      </c>
      <c r="E63" s="92" t="str">
        <f t="shared" si="1"/>
        <v>40-44岁</v>
      </c>
      <c r="F63" s="96">
        <v>19913</v>
      </c>
      <c r="G63" s="97"/>
      <c r="J63" s="98"/>
    </row>
    <row r="64" spans="1:10">
      <c r="A64" s="92" t="s">
        <v>1789</v>
      </c>
      <c r="B64" s="92" t="s">
        <v>1726</v>
      </c>
      <c r="C64" s="93">
        <v>27006</v>
      </c>
      <c r="D64" s="92">
        <v>43</v>
      </c>
      <c r="E64" s="92" t="str">
        <f t="shared" si="1"/>
        <v>55-59岁</v>
      </c>
      <c r="F64" s="96">
        <v>14878</v>
      </c>
      <c r="G64" s="97"/>
      <c r="J64" s="98"/>
    </row>
    <row r="65" spans="1:10">
      <c r="A65" s="92" t="s">
        <v>1790</v>
      </c>
      <c r="B65" s="92" t="s">
        <v>1726</v>
      </c>
      <c r="C65" s="93">
        <v>20932</v>
      </c>
      <c r="D65" s="92">
        <v>59</v>
      </c>
      <c r="E65" s="92" t="str">
        <f t="shared" si="1"/>
        <v>65-69岁</v>
      </c>
      <c r="F65" s="96">
        <v>26779</v>
      </c>
      <c r="G65" s="97"/>
      <c r="J65" s="98"/>
    </row>
    <row r="66" spans="1:10">
      <c r="A66" s="92" t="s">
        <v>1791</v>
      </c>
      <c r="B66" s="92" t="s">
        <v>1726</v>
      </c>
      <c r="C66" s="93">
        <v>18434</v>
      </c>
      <c r="D66" s="92">
        <v>66</v>
      </c>
      <c r="E66" s="92" t="str">
        <f t="shared" ref="E66:E101" si="2">VLOOKUP(D67,$H$10:$I$20,2,1)</f>
        <v>55-59岁</v>
      </c>
      <c r="F66" s="96">
        <v>13505</v>
      </c>
      <c r="G66" s="97"/>
      <c r="J66" s="98"/>
    </row>
    <row r="67" spans="1:10">
      <c r="A67" s="92" t="s">
        <v>1792</v>
      </c>
      <c r="B67" s="92" t="s">
        <v>1726</v>
      </c>
      <c r="C67" s="93">
        <v>22352</v>
      </c>
      <c r="D67" s="92">
        <v>55</v>
      </c>
      <c r="E67" s="92" t="str">
        <f t="shared" si="2"/>
        <v>55-59岁</v>
      </c>
      <c r="F67" s="96">
        <v>37994</v>
      </c>
      <c r="G67" s="97"/>
      <c r="J67" s="98"/>
    </row>
    <row r="68" spans="1:10">
      <c r="A68" s="92" t="s">
        <v>1793</v>
      </c>
      <c r="B68" s="92" t="s">
        <v>1726</v>
      </c>
      <c r="C68" s="93">
        <v>22603</v>
      </c>
      <c r="D68" s="92">
        <v>55</v>
      </c>
      <c r="E68" s="92" t="str">
        <f t="shared" si="2"/>
        <v>65-69岁</v>
      </c>
      <c r="F68" s="96">
        <v>4807</v>
      </c>
      <c r="G68" s="97"/>
      <c r="J68" s="98"/>
    </row>
    <row r="69" spans="1:10">
      <c r="A69" s="92" t="s">
        <v>1794</v>
      </c>
      <c r="B69" s="92" t="s">
        <v>1726</v>
      </c>
      <c r="C69" s="93">
        <v>17383</v>
      </c>
      <c r="D69" s="92">
        <v>69</v>
      </c>
      <c r="E69" s="92" t="str">
        <f t="shared" si="2"/>
        <v>45-49岁</v>
      </c>
      <c r="F69" s="96">
        <v>51726</v>
      </c>
      <c r="G69" s="97"/>
      <c r="J69" s="98"/>
    </row>
    <row r="70" spans="1:10">
      <c r="A70" s="92" t="s">
        <v>1795</v>
      </c>
      <c r="B70" s="92" t="s">
        <v>1728</v>
      </c>
      <c r="C70" s="93">
        <v>25078</v>
      </c>
      <c r="D70" s="92">
        <v>48</v>
      </c>
      <c r="E70" s="92" t="str">
        <f t="shared" si="2"/>
        <v>45-49岁</v>
      </c>
      <c r="F70" s="96">
        <v>48522</v>
      </c>
      <c r="G70" s="97"/>
      <c r="J70" s="98"/>
    </row>
    <row r="71" spans="1:10">
      <c r="A71" s="92" t="s">
        <v>1796</v>
      </c>
      <c r="B71" s="92" t="s">
        <v>1726</v>
      </c>
      <c r="C71" s="93">
        <v>26278</v>
      </c>
      <c r="D71" s="92">
        <v>45</v>
      </c>
      <c r="E71" s="92" t="str">
        <f t="shared" si="2"/>
        <v>40-44岁</v>
      </c>
      <c r="F71" s="96">
        <v>30671</v>
      </c>
      <c r="G71" s="97"/>
      <c r="J71" s="98"/>
    </row>
    <row r="72" spans="1:10">
      <c r="A72" s="92" t="s">
        <v>1797</v>
      </c>
      <c r="B72" s="92" t="s">
        <v>1726</v>
      </c>
      <c r="C72" s="93">
        <v>26379</v>
      </c>
      <c r="D72" s="92">
        <v>44</v>
      </c>
      <c r="E72" s="92" t="str">
        <f t="shared" si="2"/>
        <v>55-59岁</v>
      </c>
      <c r="F72" s="96">
        <v>11673</v>
      </c>
      <c r="G72" s="97"/>
      <c r="J72" s="98"/>
    </row>
    <row r="73" spans="1:10">
      <c r="A73" s="92" t="s">
        <v>1798</v>
      </c>
      <c r="B73" s="92" t="s">
        <v>1728</v>
      </c>
      <c r="C73" s="93">
        <v>22503</v>
      </c>
      <c r="D73" s="92">
        <v>55</v>
      </c>
      <c r="E73" s="92" t="str">
        <f t="shared" si="2"/>
        <v>50-54岁</v>
      </c>
      <c r="F73" s="96">
        <v>28611</v>
      </c>
      <c r="G73" s="97"/>
      <c r="J73" s="98"/>
    </row>
    <row r="74" spans="1:10">
      <c r="A74" s="92" t="s">
        <v>1799</v>
      </c>
      <c r="B74" s="92" t="s">
        <v>1726</v>
      </c>
      <c r="C74" s="93">
        <v>22737</v>
      </c>
      <c r="D74" s="92">
        <v>54</v>
      </c>
      <c r="E74" s="92" t="str">
        <f t="shared" si="2"/>
        <v>50-54岁</v>
      </c>
      <c r="F74" s="96">
        <v>17086</v>
      </c>
      <c r="G74" s="97"/>
      <c r="J74" s="98"/>
    </row>
    <row r="75" spans="1:10">
      <c r="A75" s="92" t="s">
        <v>1800</v>
      </c>
      <c r="B75" s="92" t="s">
        <v>1726</v>
      </c>
      <c r="C75" s="93">
        <v>23190</v>
      </c>
      <c r="D75" s="92">
        <v>53</v>
      </c>
      <c r="E75" s="92" t="str">
        <f t="shared" si="2"/>
        <v>40-44岁</v>
      </c>
      <c r="F75" s="96">
        <v>29755</v>
      </c>
      <c r="G75" s="97"/>
      <c r="J75" s="98"/>
    </row>
    <row r="76" spans="1:10">
      <c r="A76" s="92" t="s">
        <v>1801</v>
      </c>
      <c r="B76" s="92" t="s">
        <v>1726</v>
      </c>
      <c r="C76" s="93">
        <v>27150</v>
      </c>
      <c r="D76" s="92">
        <v>42</v>
      </c>
      <c r="E76" s="92" t="str">
        <f t="shared" si="2"/>
        <v>45-49岁</v>
      </c>
      <c r="F76" s="96">
        <v>28839</v>
      </c>
      <c r="G76" s="97"/>
      <c r="J76" s="98"/>
    </row>
    <row r="77" spans="1:10">
      <c r="A77" s="92" t="s">
        <v>1802</v>
      </c>
      <c r="B77" s="92" t="s">
        <v>1726</v>
      </c>
      <c r="C77" s="93">
        <v>25285</v>
      </c>
      <c r="D77" s="92">
        <v>47</v>
      </c>
      <c r="E77" s="92" t="str">
        <f t="shared" si="2"/>
        <v>45-49岁</v>
      </c>
      <c r="F77" s="96">
        <v>38452</v>
      </c>
      <c r="G77" s="97"/>
      <c r="J77" s="98"/>
    </row>
    <row r="78" spans="1:10">
      <c r="A78" s="92" t="s">
        <v>1803</v>
      </c>
      <c r="B78" s="92" t="s">
        <v>1726</v>
      </c>
      <c r="C78" s="93">
        <v>25038</v>
      </c>
      <c r="D78" s="92">
        <v>48</v>
      </c>
      <c r="E78" s="92" t="str">
        <f t="shared" si="2"/>
        <v>45-49岁</v>
      </c>
      <c r="F78" s="96">
        <v>164802</v>
      </c>
      <c r="G78" s="97"/>
      <c r="J78" s="98"/>
    </row>
    <row r="79" spans="1:10">
      <c r="A79" s="92" t="s">
        <v>1804</v>
      </c>
      <c r="B79" s="92" t="s">
        <v>1726</v>
      </c>
      <c r="C79" s="93">
        <v>26141</v>
      </c>
      <c r="D79" s="92">
        <v>45</v>
      </c>
      <c r="E79" s="92" t="str">
        <f t="shared" si="2"/>
        <v>55-59岁</v>
      </c>
      <c r="F79" s="96">
        <v>47680</v>
      </c>
      <c r="G79" s="97"/>
      <c r="J79" s="98"/>
    </row>
    <row r="80" spans="1:10">
      <c r="A80" s="92" t="s">
        <v>1805</v>
      </c>
      <c r="B80" s="92" t="s">
        <v>1728</v>
      </c>
      <c r="C80" s="93">
        <v>21507</v>
      </c>
      <c r="D80" s="92">
        <v>58</v>
      </c>
      <c r="E80" s="92" t="str">
        <f t="shared" si="2"/>
        <v>40-44岁</v>
      </c>
      <c r="F80" s="96">
        <v>268200</v>
      </c>
      <c r="G80" s="97"/>
      <c r="J80" s="98"/>
    </row>
    <row r="81" spans="1:10">
      <c r="A81" s="92" t="s">
        <v>1806</v>
      </c>
      <c r="B81" s="92" t="s">
        <v>1728</v>
      </c>
      <c r="C81" s="93">
        <v>26668</v>
      </c>
      <c r="D81" s="92">
        <v>43</v>
      </c>
      <c r="E81" s="92" t="str">
        <f t="shared" si="2"/>
        <v>55-59岁</v>
      </c>
      <c r="F81" s="96">
        <v>201150</v>
      </c>
      <c r="G81" s="97"/>
      <c r="J81" s="98"/>
    </row>
    <row r="82" spans="1:10">
      <c r="A82" s="92" t="s">
        <v>1807</v>
      </c>
      <c r="B82" s="92" t="s">
        <v>1728</v>
      </c>
      <c r="C82" s="93">
        <v>21560</v>
      </c>
      <c r="D82" s="92">
        <v>57</v>
      </c>
      <c r="E82" s="92" t="str">
        <f t="shared" si="2"/>
        <v>50-54岁</v>
      </c>
      <c r="F82" s="96">
        <v>131120</v>
      </c>
      <c r="G82" s="97"/>
      <c r="J82" s="98"/>
    </row>
    <row r="83" spans="1:10">
      <c r="A83" s="92" t="s">
        <v>1808</v>
      </c>
      <c r="B83" s="92" t="s">
        <v>1726</v>
      </c>
      <c r="C83" s="93">
        <v>24433</v>
      </c>
      <c r="D83" s="92">
        <v>50</v>
      </c>
      <c r="E83" s="92" t="str">
        <f t="shared" si="2"/>
        <v>45-49岁</v>
      </c>
      <c r="F83" s="96">
        <v>224990</v>
      </c>
      <c r="G83" s="97"/>
      <c r="J83" s="98"/>
    </row>
    <row r="84" spans="1:10">
      <c r="A84" s="92" t="s">
        <v>1809</v>
      </c>
      <c r="B84" s="92" t="s">
        <v>1728</v>
      </c>
      <c r="C84" s="93">
        <v>24779</v>
      </c>
      <c r="D84" s="92">
        <v>49</v>
      </c>
      <c r="E84" s="92" t="str">
        <f t="shared" si="2"/>
        <v>55-59岁</v>
      </c>
      <c r="F84" s="96">
        <v>43210</v>
      </c>
      <c r="G84" s="97"/>
      <c r="J84" s="98"/>
    </row>
    <row r="85" spans="1:10">
      <c r="A85" s="92" t="s">
        <v>1810</v>
      </c>
      <c r="B85" s="92" t="s">
        <v>1726</v>
      </c>
      <c r="C85" s="93">
        <v>21781</v>
      </c>
      <c r="D85" s="92">
        <v>57</v>
      </c>
      <c r="E85" s="92" t="str">
        <f t="shared" si="2"/>
        <v>50-54岁</v>
      </c>
      <c r="F85" s="96">
        <v>268200</v>
      </c>
      <c r="G85" s="97"/>
      <c r="J85" s="98"/>
    </row>
    <row r="86" spans="1:10">
      <c r="A86" s="92" t="s">
        <v>1811</v>
      </c>
      <c r="B86" s="92" t="s">
        <v>1726</v>
      </c>
      <c r="C86" s="93">
        <v>24323</v>
      </c>
      <c r="D86" s="92">
        <v>50</v>
      </c>
      <c r="E86" s="92" t="str">
        <f t="shared" si="2"/>
        <v>45-49岁</v>
      </c>
      <c r="F86" s="96">
        <v>108770</v>
      </c>
      <c r="G86" s="97"/>
      <c r="J86" s="98"/>
    </row>
    <row r="87" spans="1:10">
      <c r="A87" s="92" t="s">
        <v>1812</v>
      </c>
      <c r="B87" s="92" t="s">
        <v>1728</v>
      </c>
      <c r="C87" s="93">
        <v>24629</v>
      </c>
      <c r="D87" s="92">
        <v>49</v>
      </c>
      <c r="E87" s="92" t="str">
        <f t="shared" si="2"/>
        <v>40-44岁</v>
      </c>
      <c r="F87" s="96">
        <v>105790</v>
      </c>
      <c r="G87" s="97"/>
      <c r="J87" s="98"/>
    </row>
    <row r="88" spans="1:10">
      <c r="A88" s="92" t="s">
        <v>1813</v>
      </c>
      <c r="B88" s="92" t="s">
        <v>1728</v>
      </c>
      <c r="C88" s="93">
        <v>26908</v>
      </c>
      <c r="D88" s="92">
        <v>43</v>
      </c>
      <c r="E88" s="92" t="str">
        <f t="shared" si="2"/>
        <v>40-44岁</v>
      </c>
      <c r="F88" s="96">
        <v>292040</v>
      </c>
      <c r="G88" s="97"/>
      <c r="J88" s="98"/>
    </row>
    <row r="89" spans="1:10">
      <c r="A89" s="92" t="s">
        <v>1814</v>
      </c>
      <c r="B89" s="92" t="s">
        <v>1728</v>
      </c>
      <c r="C89" s="93">
        <v>26307</v>
      </c>
      <c r="D89" s="92">
        <v>44</v>
      </c>
      <c r="E89" s="92" t="str">
        <f t="shared" si="2"/>
        <v>40-44岁</v>
      </c>
      <c r="F89" s="96">
        <v>230950</v>
      </c>
      <c r="G89" s="97"/>
      <c r="J89" s="98"/>
    </row>
    <row r="90" spans="1:10">
      <c r="A90" s="92" t="s">
        <v>1815</v>
      </c>
      <c r="B90" s="92" t="s">
        <v>1726</v>
      </c>
      <c r="C90" s="93">
        <v>27276</v>
      </c>
      <c r="D90" s="92">
        <v>42</v>
      </c>
      <c r="E90" s="92" t="str">
        <f t="shared" si="2"/>
        <v>50-54岁</v>
      </c>
      <c r="F90" s="96">
        <v>111750</v>
      </c>
      <c r="G90" s="97"/>
      <c r="J90" s="98"/>
    </row>
    <row r="91" spans="1:10">
      <c r="A91" s="92" t="s">
        <v>1816</v>
      </c>
      <c r="B91" s="92" t="s">
        <v>1728</v>
      </c>
      <c r="C91" s="93">
        <v>23705</v>
      </c>
      <c r="D91" s="92">
        <v>52</v>
      </c>
      <c r="E91" s="92" t="str">
        <f t="shared" si="2"/>
        <v>50-54岁</v>
      </c>
      <c r="F91" s="96">
        <v>129630</v>
      </c>
      <c r="G91" s="97"/>
      <c r="J91" s="98"/>
    </row>
    <row r="92" spans="1:10">
      <c r="A92" s="92" t="s">
        <v>1817</v>
      </c>
      <c r="B92" s="92" t="s">
        <v>1726</v>
      </c>
      <c r="C92" s="93">
        <v>24247</v>
      </c>
      <c r="D92" s="92">
        <v>50</v>
      </c>
      <c r="E92" s="92" t="str">
        <f t="shared" si="2"/>
        <v>45-49岁</v>
      </c>
      <c r="F92" s="96">
        <v>107280</v>
      </c>
      <c r="G92" s="97"/>
      <c r="J92" s="98"/>
    </row>
    <row r="93" spans="1:10">
      <c r="A93" s="92" t="s">
        <v>1818</v>
      </c>
      <c r="B93" s="92" t="s">
        <v>1726</v>
      </c>
      <c r="C93" s="93">
        <v>24885</v>
      </c>
      <c r="D93" s="92">
        <v>48</v>
      </c>
      <c r="E93" s="92" t="str">
        <f t="shared" si="2"/>
        <v>45-49岁</v>
      </c>
      <c r="F93" s="96">
        <v>144530</v>
      </c>
      <c r="G93" s="97"/>
      <c r="J93" s="98"/>
    </row>
    <row r="94" spans="1:10">
      <c r="A94" s="92" t="s">
        <v>1819</v>
      </c>
      <c r="B94" s="92" t="s">
        <v>1726</v>
      </c>
      <c r="C94" s="93">
        <v>26202</v>
      </c>
      <c r="D94" s="92">
        <v>45</v>
      </c>
      <c r="E94" s="92" t="str">
        <f t="shared" si="2"/>
        <v>45-49岁</v>
      </c>
      <c r="F94" s="96">
        <v>292040</v>
      </c>
      <c r="G94" s="97"/>
      <c r="J94" s="98"/>
    </row>
    <row r="95" spans="1:10">
      <c r="A95" s="92" t="s">
        <v>1820</v>
      </c>
      <c r="B95" s="92" t="s">
        <v>1726</v>
      </c>
      <c r="C95" s="93">
        <v>25659</v>
      </c>
      <c r="D95" s="92">
        <v>46</v>
      </c>
      <c r="E95" s="92" t="str">
        <f t="shared" si="2"/>
        <v>45-49岁</v>
      </c>
      <c r="F95" s="96">
        <v>192210</v>
      </c>
      <c r="G95" s="97"/>
      <c r="J95" s="98"/>
    </row>
    <row r="96" spans="1:10">
      <c r="A96" s="92" t="s">
        <v>1821</v>
      </c>
      <c r="B96" s="92" t="s">
        <v>1726</v>
      </c>
      <c r="C96" s="93">
        <v>25129</v>
      </c>
      <c r="D96" s="92">
        <v>48</v>
      </c>
      <c r="E96" s="92" t="str">
        <f t="shared" si="2"/>
        <v>60-64岁</v>
      </c>
      <c r="F96" s="96">
        <v>332270</v>
      </c>
      <c r="G96" s="97"/>
      <c r="J96" s="98"/>
    </row>
    <row r="97" spans="1:10">
      <c r="A97" s="92" t="s">
        <v>1822</v>
      </c>
      <c r="B97" s="92" t="s">
        <v>1726</v>
      </c>
      <c r="C97" s="93">
        <v>20306</v>
      </c>
      <c r="D97" s="92">
        <v>61</v>
      </c>
      <c r="E97" s="92" t="str">
        <f t="shared" si="2"/>
        <v>55-59岁</v>
      </c>
      <c r="F97" s="96">
        <v>177310</v>
      </c>
      <c r="G97" s="97"/>
      <c r="J97" s="98"/>
    </row>
    <row r="98" spans="1:10">
      <c r="A98" s="92" t="s">
        <v>1823</v>
      </c>
      <c r="B98" s="92" t="s">
        <v>1726</v>
      </c>
      <c r="C98" s="93">
        <v>22091</v>
      </c>
      <c r="D98" s="92">
        <v>56</v>
      </c>
      <c r="E98" s="92" t="str">
        <f t="shared" si="2"/>
        <v>50-54岁</v>
      </c>
      <c r="F98" s="96">
        <v>324820</v>
      </c>
      <c r="G98" s="97"/>
      <c r="J98" s="98"/>
    </row>
    <row r="99" spans="1:10">
      <c r="A99" s="92" t="s">
        <v>1824</v>
      </c>
      <c r="B99" s="92" t="s">
        <v>1726</v>
      </c>
      <c r="C99" s="93">
        <v>24188</v>
      </c>
      <c r="D99" s="92">
        <v>50</v>
      </c>
      <c r="E99" s="92" t="str">
        <f t="shared" si="2"/>
        <v>55-59岁</v>
      </c>
      <c r="F99" s="96">
        <v>306940</v>
      </c>
      <c r="G99" s="97"/>
      <c r="J99" s="98"/>
    </row>
    <row r="100" spans="1:10">
      <c r="A100" s="92" t="s">
        <v>1825</v>
      </c>
      <c r="B100" s="92" t="s">
        <v>1728</v>
      </c>
      <c r="C100" s="93">
        <v>22456</v>
      </c>
      <c r="D100" s="92">
        <v>55</v>
      </c>
      <c r="E100" s="92" t="str">
        <f t="shared" si="2"/>
        <v>45-49岁</v>
      </c>
      <c r="F100" s="96">
        <v>113240</v>
      </c>
      <c r="G100" s="97"/>
      <c r="J100" s="98"/>
    </row>
    <row r="101" spans="1:10">
      <c r="A101" s="92" t="s">
        <v>1826</v>
      </c>
      <c r="B101" s="92" t="s">
        <v>1728</v>
      </c>
      <c r="C101" s="93">
        <v>24611</v>
      </c>
      <c r="D101" s="92">
        <v>49</v>
      </c>
      <c r="E101" s="92" t="str">
        <f t="shared" si="2"/>
        <v>30岁以下</v>
      </c>
      <c r="F101" s="96">
        <v>140060</v>
      </c>
      <c r="G101" s="97"/>
      <c r="J101" s="98"/>
    </row>
  </sheetData>
  <phoneticPr fontId="4" type="noConversion"/>
  <conditionalFormatting sqref="A2:F101">
    <cfRule type="expression" dxfId="7" priority="2">
      <formula>RANK($F2,$F$2:$F$101,1)&lt;=15</formula>
    </cfRule>
  </conditionalFormatting>
  <conditionalFormatting sqref="D2:D101">
    <cfRule type="top10" dxfId="6" priority="1" bottom="1" rank="10"/>
  </conditionalFormatting>
  <dataValidations count="1">
    <dataValidation type="list" allowBlank="1" showInputMessage="1" showErrorMessage="1" error="仅可输入中文！" sqref="B2:B101" xr:uid="{5FBB9D5A-D649-4EFD-817D-387408C05969}">
      <formula1>"男,女"</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&amp;C&amp;A</oddHeader>
    <oddFooter>&amp;C&amp;P of &amp;N</oddFooter>
  </headerFooter>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C6B7-97C7-45C1-BE2A-AEDB159293A0}">
  <sheetPr>
    <tabColor rgb="FFFF0000"/>
  </sheetPr>
  <dimension ref="A1:I153"/>
  <sheetViews>
    <sheetView topLeftCell="A82" workbookViewId="0">
      <selection activeCell="K9" sqref="K9"/>
    </sheetView>
  </sheetViews>
  <sheetFormatPr defaultRowHeight="13.8"/>
  <cols>
    <col min="1" max="1" width="11" bestFit="1" customWidth="1"/>
    <col min="2" max="2" width="11.109375" customWidth="1"/>
    <col min="3" max="7" width="11" bestFit="1" customWidth="1"/>
    <col min="8" max="8" width="9.109375" bestFit="1" customWidth="1"/>
    <col min="9" max="9" width="11" bestFit="1" customWidth="1"/>
  </cols>
  <sheetData>
    <row r="1" spans="1:9" ht="75" customHeight="1"/>
    <row r="2" spans="1:9" ht="17.25" customHeight="1">
      <c r="A2" s="100" t="s">
        <v>1840</v>
      </c>
      <c r="B2" s="101" t="s">
        <v>1841</v>
      </c>
      <c r="C2" s="102" t="s">
        <v>1842</v>
      </c>
      <c r="D2" s="101" t="s">
        <v>1843</v>
      </c>
      <c r="E2" s="101" t="s">
        <v>1844</v>
      </c>
      <c r="F2" s="101" t="s">
        <v>1845</v>
      </c>
      <c r="G2" s="101" t="s">
        <v>1846</v>
      </c>
      <c r="H2" s="101" t="s">
        <v>1847</v>
      </c>
      <c r="I2" s="103" t="s">
        <v>1848</v>
      </c>
    </row>
    <row r="3" spans="1:9" ht="17.25" customHeight="1">
      <c r="A3" s="104" t="s">
        <v>1849</v>
      </c>
      <c r="B3" s="105" t="str">
        <f>IFERROR(VLOOKUP(A3,品种目录!$B$2:$D$919,2,0),"其他")</f>
        <v>其他</v>
      </c>
      <c r="C3" s="106">
        <f>I3/H3</f>
        <v>8.6750000000000007</v>
      </c>
      <c r="D3" s="107">
        <v>0</v>
      </c>
      <c r="E3" s="107">
        <v>0</v>
      </c>
      <c r="F3" s="107">
        <v>0</v>
      </c>
      <c r="G3" s="107">
        <v>21</v>
      </c>
      <c r="H3" s="108">
        <v>21</v>
      </c>
      <c r="I3" s="109">
        <v>182.17500000000001</v>
      </c>
    </row>
    <row r="4" spans="1:9" ht="17.25" customHeight="1">
      <c r="A4" s="110" t="s">
        <v>1850</v>
      </c>
      <c r="B4" s="105" t="str">
        <f>IFERROR(VLOOKUP(A4,品种目录!$B$2:$D$919,2,0),"其他")</f>
        <v>萝卜</v>
      </c>
      <c r="C4" s="111">
        <f t="shared" ref="C4:C67" si="0">I4/H4</f>
        <v>0.64999999999999991</v>
      </c>
      <c r="D4" s="112">
        <v>0</v>
      </c>
      <c r="E4" s="112">
        <v>6</v>
      </c>
      <c r="F4" s="112">
        <v>4</v>
      </c>
      <c r="G4" s="112">
        <v>0</v>
      </c>
      <c r="H4" s="113">
        <v>10</v>
      </c>
      <c r="I4" s="114">
        <v>6.4999999999999991</v>
      </c>
    </row>
    <row r="5" spans="1:9" ht="17.25" customHeight="1">
      <c r="A5" s="104" t="s">
        <v>1851</v>
      </c>
      <c r="B5" s="105" t="str">
        <f>IFERROR(VLOOKUP(A5,品种目录!$B$2:$D$919,2,0),"其他")</f>
        <v>山药</v>
      </c>
      <c r="C5" s="106">
        <f t="shared" si="0"/>
        <v>1.95</v>
      </c>
      <c r="D5" s="107">
        <v>0</v>
      </c>
      <c r="E5" s="107">
        <v>0</v>
      </c>
      <c r="F5" s="107">
        <v>5</v>
      </c>
      <c r="G5" s="107">
        <v>0</v>
      </c>
      <c r="H5" s="108">
        <v>5</v>
      </c>
      <c r="I5" s="109">
        <v>9.75</v>
      </c>
    </row>
    <row r="6" spans="1:9" ht="17.25" customHeight="1">
      <c r="A6" s="110" t="s">
        <v>1852</v>
      </c>
      <c r="B6" s="105" t="str">
        <f>IFERROR(VLOOKUP(A6,品种目录!$B$2:$D$919,2,0),"其他")</f>
        <v>口蘑</v>
      </c>
      <c r="C6" s="111">
        <f t="shared" si="0"/>
        <v>4.45</v>
      </c>
      <c r="D6" s="112">
        <v>0</v>
      </c>
      <c r="E6" s="112">
        <v>2</v>
      </c>
      <c r="F6" s="112">
        <v>9.75</v>
      </c>
      <c r="G6" s="112">
        <v>0</v>
      </c>
      <c r="H6" s="113">
        <v>11.75</v>
      </c>
      <c r="I6" s="114">
        <v>52.287500000000001</v>
      </c>
    </row>
    <row r="7" spans="1:9" ht="17.25" customHeight="1">
      <c r="A7" s="104" t="s">
        <v>1853</v>
      </c>
      <c r="B7" s="105" t="str">
        <f>IFERROR(VLOOKUP(A7,品种目录!$B$2:$D$919,2,0),"其他")</f>
        <v>百合</v>
      </c>
      <c r="C7" s="106">
        <f t="shared" si="0"/>
        <v>29.64</v>
      </c>
      <c r="D7" s="107">
        <v>0</v>
      </c>
      <c r="E7" s="107">
        <v>0</v>
      </c>
      <c r="F7" s="107">
        <v>1.8</v>
      </c>
      <c r="G7" s="107">
        <v>1.44</v>
      </c>
      <c r="H7" s="108">
        <v>3.24</v>
      </c>
      <c r="I7" s="109">
        <v>96.033600000000007</v>
      </c>
    </row>
    <row r="8" spans="1:9" ht="17.25" customHeight="1">
      <c r="A8" s="110" t="s">
        <v>1854</v>
      </c>
      <c r="B8" s="105" t="str">
        <f>IFERROR(VLOOKUP(A8,品种目录!$B$2:$D$919,2,0),"其他")</f>
        <v>薄荷</v>
      </c>
      <c r="C8" s="111">
        <f t="shared" si="0"/>
        <v>6.5</v>
      </c>
      <c r="D8" s="112">
        <v>0</v>
      </c>
      <c r="E8" s="112">
        <v>3</v>
      </c>
      <c r="F8" s="112">
        <v>0</v>
      </c>
      <c r="G8" s="112">
        <v>0</v>
      </c>
      <c r="H8" s="113">
        <v>3</v>
      </c>
      <c r="I8" s="114">
        <v>19.5</v>
      </c>
    </row>
    <row r="9" spans="1:9" ht="17.25" customHeight="1">
      <c r="A9" s="104" t="s">
        <v>1855</v>
      </c>
      <c r="B9" s="105" t="str">
        <f>IFERROR(VLOOKUP(A9,品种目录!$B$2:$D$919,2,0),"其他")</f>
        <v>菠菜</v>
      </c>
      <c r="C9" s="106">
        <f t="shared" si="0"/>
        <v>2.9849471830985914</v>
      </c>
      <c r="D9" s="107">
        <v>370</v>
      </c>
      <c r="E9" s="107">
        <v>315</v>
      </c>
      <c r="F9" s="107">
        <v>187</v>
      </c>
      <c r="G9" s="107">
        <v>264</v>
      </c>
      <c r="H9" s="108">
        <v>1136</v>
      </c>
      <c r="I9" s="109">
        <v>3390.9</v>
      </c>
    </row>
    <row r="10" spans="1:9" ht="17.25" customHeight="1">
      <c r="A10" s="110" t="s">
        <v>1856</v>
      </c>
      <c r="B10" s="105" t="str">
        <f>IFERROR(VLOOKUP(A10,品种目录!$B$2:$D$919,2,0),"其他")</f>
        <v>青椒</v>
      </c>
      <c r="C10" s="111">
        <f t="shared" si="0"/>
        <v>3.9</v>
      </c>
      <c r="D10" s="112">
        <v>0</v>
      </c>
      <c r="E10" s="112">
        <v>1.2</v>
      </c>
      <c r="F10" s="112">
        <v>0</v>
      </c>
      <c r="G10" s="112">
        <v>0</v>
      </c>
      <c r="H10" s="113">
        <v>1.2</v>
      </c>
      <c r="I10" s="114">
        <v>4.68</v>
      </c>
    </row>
    <row r="11" spans="1:9" ht="17.25" customHeight="1">
      <c r="A11" s="104" t="s">
        <v>1857</v>
      </c>
      <c r="B11" s="105" t="str">
        <f>IFERROR(VLOOKUP(A11,品种目录!$B$2:$D$919,2,0),"其他")</f>
        <v>花椰菜</v>
      </c>
      <c r="C11" s="106">
        <f t="shared" si="0"/>
        <v>1.6166666666666667</v>
      </c>
      <c r="D11" s="107">
        <v>0</v>
      </c>
      <c r="E11" s="107">
        <v>60</v>
      </c>
      <c r="F11" s="107">
        <v>0</v>
      </c>
      <c r="G11" s="107">
        <v>0</v>
      </c>
      <c r="H11" s="108">
        <v>60</v>
      </c>
      <c r="I11" s="109">
        <v>97</v>
      </c>
    </row>
    <row r="12" spans="1:9" ht="17.25" customHeight="1">
      <c r="A12" s="110" t="s">
        <v>1858</v>
      </c>
      <c r="B12" s="105" t="str">
        <f>IFERROR(VLOOKUP(A12,品种目录!$B$2:$D$919,2,0),"其他")</f>
        <v>菜薹</v>
      </c>
      <c r="C12" s="111">
        <f t="shared" si="0"/>
        <v>3.2667582417582417</v>
      </c>
      <c r="D12" s="112">
        <v>0</v>
      </c>
      <c r="E12" s="112">
        <v>63</v>
      </c>
      <c r="F12" s="112">
        <v>75</v>
      </c>
      <c r="G12" s="112">
        <v>44</v>
      </c>
      <c r="H12" s="113">
        <v>182</v>
      </c>
      <c r="I12" s="114">
        <v>594.54999999999995</v>
      </c>
    </row>
    <row r="13" spans="1:9" ht="17.25" customHeight="1">
      <c r="A13" s="104" t="s">
        <v>1859</v>
      </c>
      <c r="B13" s="105" t="str">
        <f>IFERROR(VLOOKUP(A13,品种目录!$B$2:$D$919,2,0),"其他")</f>
        <v>茶薪菇</v>
      </c>
      <c r="C13" s="106">
        <f t="shared" si="0"/>
        <v>8.4635416666666661</v>
      </c>
      <c r="D13" s="107">
        <v>90</v>
      </c>
      <c r="E13" s="107">
        <v>0</v>
      </c>
      <c r="F13" s="107">
        <v>6</v>
      </c>
      <c r="G13" s="107">
        <v>0</v>
      </c>
      <c r="H13" s="108">
        <v>96</v>
      </c>
      <c r="I13" s="109">
        <v>812.5</v>
      </c>
    </row>
    <row r="14" spans="1:9" ht="17.25" customHeight="1">
      <c r="A14" s="110" t="s">
        <v>1860</v>
      </c>
      <c r="B14" s="105" t="str">
        <f>IFERROR(VLOOKUP(A14,品种目录!$B$2:$D$919,2,0),"其他")</f>
        <v>北冬虫夏草</v>
      </c>
      <c r="C14" s="111">
        <f t="shared" si="0"/>
        <v>13</v>
      </c>
      <c r="D14" s="112">
        <v>0</v>
      </c>
      <c r="E14" s="112">
        <v>0</v>
      </c>
      <c r="F14" s="112">
        <v>1.5</v>
      </c>
      <c r="G14" s="112">
        <v>0</v>
      </c>
      <c r="H14" s="113">
        <v>1.5</v>
      </c>
      <c r="I14" s="114">
        <v>19.5</v>
      </c>
    </row>
    <row r="15" spans="1:9" ht="17.25" customHeight="1">
      <c r="A15" s="104" t="s">
        <v>1861</v>
      </c>
      <c r="B15" s="105" t="str">
        <f>IFERROR(VLOOKUP(A15,品种目录!$B$2:$D$919,2,0),"其他")</f>
        <v>其他</v>
      </c>
      <c r="C15" s="106">
        <f t="shared" si="0"/>
        <v>2.1086000000000005</v>
      </c>
      <c r="D15" s="107">
        <v>0</v>
      </c>
      <c r="E15" s="107">
        <v>4</v>
      </c>
      <c r="F15" s="107">
        <v>6</v>
      </c>
      <c r="G15" s="107">
        <v>0</v>
      </c>
      <c r="H15" s="108">
        <v>10</v>
      </c>
      <c r="I15" s="109">
        <v>21.086000000000006</v>
      </c>
    </row>
    <row r="16" spans="1:9" ht="17.25" customHeight="1">
      <c r="A16" s="110" t="s">
        <v>1862</v>
      </c>
      <c r="B16" s="105" t="str">
        <f>IFERROR(VLOOKUP(A16,品种目录!$B$2:$D$919,2,0),"其他")</f>
        <v>大白菜</v>
      </c>
      <c r="C16" s="111">
        <f t="shared" si="0"/>
        <v>0.76141304347826089</v>
      </c>
      <c r="D16" s="112">
        <v>80</v>
      </c>
      <c r="E16" s="112">
        <v>50</v>
      </c>
      <c r="F16" s="112">
        <v>330</v>
      </c>
      <c r="G16" s="112">
        <v>0</v>
      </c>
      <c r="H16" s="113">
        <v>460</v>
      </c>
      <c r="I16" s="114">
        <v>350.25</v>
      </c>
    </row>
    <row r="17" spans="1:9" ht="17.25" customHeight="1">
      <c r="A17" s="104" t="s">
        <v>1863</v>
      </c>
      <c r="B17" s="105" t="str">
        <f>IFERROR(VLOOKUP(A17,品种目录!$B$2:$D$919,2,0),"其他")</f>
        <v>大葱</v>
      </c>
      <c r="C17" s="106">
        <f t="shared" si="0"/>
        <v>1.9303353658536584</v>
      </c>
      <c r="D17" s="107">
        <v>54</v>
      </c>
      <c r="E17" s="107">
        <v>184</v>
      </c>
      <c r="F17" s="107">
        <v>80</v>
      </c>
      <c r="G17" s="107">
        <v>10</v>
      </c>
      <c r="H17" s="108">
        <v>328</v>
      </c>
      <c r="I17" s="109">
        <v>633.15</v>
      </c>
    </row>
    <row r="18" spans="1:9" ht="17.25" customHeight="1">
      <c r="A18" s="110" t="s">
        <v>1864</v>
      </c>
      <c r="B18" s="105" t="str">
        <f>IFERROR(VLOOKUP(A18,品种目录!$B$2:$D$919,2,0),"其他")</f>
        <v>大蒜</v>
      </c>
      <c r="C18" s="111">
        <f t="shared" si="0"/>
        <v>6.5749999999999993</v>
      </c>
      <c r="D18" s="112">
        <v>0</v>
      </c>
      <c r="E18" s="112">
        <v>2</v>
      </c>
      <c r="F18" s="112">
        <v>2</v>
      </c>
      <c r="G18" s="112">
        <v>0</v>
      </c>
      <c r="H18" s="113">
        <v>4</v>
      </c>
      <c r="I18" s="114">
        <v>26.299999999999997</v>
      </c>
    </row>
    <row r="19" spans="1:9" ht="17.25" customHeight="1">
      <c r="A19" s="104" t="s">
        <v>1865</v>
      </c>
      <c r="B19" s="105" t="str">
        <f>IFERROR(VLOOKUP(A19,品种目录!$B$2:$D$919,2,0),"其他")</f>
        <v>黑木耳</v>
      </c>
      <c r="C19" s="106">
        <f t="shared" si="0"/>
        <v>2.95</v>
      </c>
      <c r="D19" s="107">
        <v>124</v>
      </c>
      <c r="E19" s="107">
        <v>72</v>
      </c>
      <c r="F19" s="107">
        <v>127</v>
      </c>
      <c r="G19" s="107">
        <v>0</v>
      </c>
      <c r="H19" s="108">
        <v>323</v>
      </c>
      <c r="I19" s="109">
        <v>952.85</v>
      </c>
    </row>
    <row r="20" spans="1:9" ht="17.25" customHeight="1">
      <c r="A20" s="110" t="s">
        <v>1866</v>
      </c>
      <c r="B20" s="105" t="str">
        <f>IFERROR(VLOOKUP(A20,品种目录!$B$2:$D$919,2,0),"其他")</f>
        <v>冬瓜</v>
      </c>
      <c r="C20" s="111">
        <f t="shared" si="0"/>
        <v>0.71762114537444921</v>
      </c>
      <c r="D20" s="112">
        <v>60</v>
      </c>
      <c r="E20" s="112">
        <v>113</v>
      </c>
      <c r="F20" s="112">
        <v>182</v>
      </c>
      <c r="G20" s="112">
        <v>99</v>
      </c>
      <c r="H20" s="113">
        <v>454</v>
      </c>
      <c r="I20" s="114">
        <v>325.79999999999995</v>
      </c>
    </row>
    <row r="21" spans="1:9" ht="17.25" customHeight="1">
      <c r="A21" s="104" t="s">
        <v>1867</v>
      </c>
      <c r="B21" s="105" t="str">
        <f>IFERROR(VLOOKUP(A21,品种目录!$B$2:$D$919,2,0),"其他")</f>
        <v>笋用竹</v>
      </c>
      <c r="C21" s="106">
        <f t="shared" si="0"/>
        <v>5.2249999999999996</v>
      </c>
      <c r="D21" s="107">
        <v>0</v>
      </c>
      <c r="E21" s="107">
        <v>64</v>
      </c>
      <c r="F21" s="107">
        <v>8</v>
      </c>
      <c r="G21" s="107">
        <v>24</v>
      </c>
      <c r="H21" s="108">
        <v>96</v>
      </c>
      <c r="I21" s="109">
        <v>501.59999999999997</v>
      </c>
    </row>
    <row r="22" spans="1:9" ht="17.25" customHeight="1">
      <c r="A22" s="110" t="s">
        <v>1868</v>
      </c>
      <c r="B22" s="105" t="str">
        <f>IFERROR(VLOOKUP(A22,品种目录!$B$2:$D$919,2,0),"其他")</f>
        <v>菜豆</v>
      </c>
      <c r="C22" s="111">
        <f t="shared" si="0"/>
        <v>2.5609999999999999</v>
      </c>
      <c r="D22" s="112">
        <v>0</v>
      </c>
      <c r="E22" s="112">
        <v>3</v>
      </c>
      <c r="F22" s="112">
        <v>0</v>
      </c>
      <c r="G22" s="112">
        <v>0</v>
      </c>
      <c r="H22" s="113">
        <v>3</v>
      </c>
      <c r="I22" s="114">
        <v>7.6829999999999998</v>
      </c>
    </row>
    <row r="23" spans="1:9" ht="17.25" customHeight="1">
      <c r="A23" s="104" t="s">
        <v>1869</v>
      </c>
      <c r="B23" s="105" t="str">
        <f>IFERROR(VLOOKUP(A23,品种目录!$B$2:$D$919,2,0),"其他")</f>
        <v>香芹菜</v>
      </c>
      <c r="C23" s="106">
        <f t="shared" si="0"/>
        <v>7.8</v>
      </c>
      <c r="D23" s="107">
        <v>0</v>
      </c>
      <c r="E23" s="107">
        <v>1</v>
      </c>
      <c r="F23" s="107">
        <v>0</v>
      </c>
      <c r="G23" s="107">
        <v>0</v>
      </c>
      <c r="H23" s="108">
        <v>1</v>
      </c>
      <c r="I23" s="109">
        <v>7.8</v>
      </c>
    </row>
    <row r="24" spans="1:9" ht="17.25" customHeight="1">
      <c r="A24" s="110" t="s">
        <v>1870</v>
      </c>
      <c r="B24" s="105" t="str">
        <f>IFERROR(VLOOKUP(A24,品种目录!$B$2:$D$919,2,0),"其他")</f>
        <v>叶芥</v>
      </c>
      <c r="C24" s="111">
        <f t="shared" si="0"/>
        <v>3.0833333333333335</v>
      </c>
      <c r="D24" s="112">
        <v>0</v>
      </c>
      <c r="E24" s="112">
        <v>0</v>
      </c>
      <c r="F24" s="112">
        <v>90</v>
      </c>
      <c r="G24" s="112">
        <v>0</v>
      </c>
      <c r="H24" s="113">
        <v>90</v>
      </c>
      <c r="I24" s="114">
        <v>277.5</v>
      </c>
    </row>
    <row r="25" spans="1:9" ht="17.25" customHeight="1">
      <c r="A25" s="104" t="s">
        <v>1871</v>
      </c>
      <c r="B25" s="105" t="str">
        <f>IFERROR(VLOOKUP(A25,品种目录!$B$2:$D$919,2,0),"其他")</f>
        <v>其他</v>
      </c>
      <c r="C25" s="106">
        <f t="shared" si="0"/>
        <v>6.5</v>
      </c>
      <c r="D25" s="107">
        <v>0</v>
      </c>
      <c r="E25" s="107">
        <v>0</v>
      </c>
      <c r="F25" s="107">
        <v>0</v>
      </c>
      <c r="G25" s="107">
        <v>6</v>
      </c>
      <c r="H25" s="108">
        <v>6</v>
      </c>
      <c r="I25" s="109">
        <v>39</v>
      </c>
    </row>
    <row r="26" spans="1:9" ht="17.25" customHeight="1">
      <c r="A26" s="110" t="s">
        <v>1872</v>
      </c>
      <c r="B26" s="105" t="str">
        <f>IFERROR(VLOOKUP(A26,品种目录!$B$2:$D$919,2,0),"其他")</f>
        <v>其他</v>
      </c>
      <c r="C26" s="111">
        <f t="shared" si="0"/>
        <v>9.75</v>
      </c>
      <c r="D26" s="112">
        <v>0</v>
      </c>
      <c r="E26" s="112">
        <v>0</v>
      </c>
      <c r="F26" s="112">
        <v>0</v>
      </c>
      <c r="G26" s="112">
        <v>8</v>
      </c>
      <c r="H26" s="113">
        <v>8</v>
      </c>
      <c r="I26" s="114">
        <v>78</v>
      </c>
    </row>
    <row r="27" spans="1:9" ht="17.25" customHeight="1">
      <c r="A27" s="104" t="s">
        <v>1873</v>
      </c>
      <c r="B27" s="105" t="str">
        <f>IFERROR(VLOOKUP(A27,品种目录!$B$2:$D$919,2,0),"其他")</f>
        <v>海带</v>
      </c>
      <c r="C27" s="106">
        <f t="shared" si="0"/>
        <v>4.5</v>
      </c>
      <c r="D27" s="107">
        <v>0</v>
      </c>
      <c r="E27" s="107">
        <v>10</v>
      </c>
      <c r="F27" s="107">
        <v>0</v>
      </c>
      <c r="G27" s="107">
        <v>0</v>
      </c>
      <c r="H27" s="108">
        <v>10</v>
      </c>
      <c r="I27" s="109">
        <v>45</v>
      </c>
    </row>
    <row r="28" spans="1:9" ht="17.25" customHeight="1">
      <c r="A28" s="110" t="s">
        <v>1874</v>
      </c>
      <c r="B28" s="105" t="str">
        <f>IFERROR(VLOOKUP(A28,品种目录!$B$2:$D$919,2,0),"其他")</f>
        <v>海带</v>
      </c>
      <c r="C28" s="111">
        <f t="shared" si="0"/>
        <v>3.9000000000000004</v>
      </c>
      <c r="D28" s="112">
        <v>0</v>
      </c>
      <c r="E28" s="112">
        <v>36</v>
      </c>
      <c r="F28" s="112">
        <v>0</v>
      </c>
      <c r="G28" s="112">
        <v>0</v>
      </c>
      <c r="H28" s="113">
        <v>36</v>
      </c>
      <c r="I28" s="114">
        <v>140.4</v>
      </c>
    </row>
    <row r="29" spans="1:9" ht="17.25" customHeight="1">
      <c r="A29" s="104" t="s">
        <v>1875</v>
      </c>
      <c r="B29" s="105" t="str">
        <f>IFERROR(VLOOKUP(A29,品种目录!$B$2:$D$919,2,0),"其他")</f>
        <v>海带</v>
      </c>
      <c r="C29" s="106">
        <f t="shared" si="0"/>
        <v>3.7898648648648647</v>
      </c>
      <c r="D29" s="107">
        <v>0</v>
      </c>
      <c r="E29" s="107">
        <v>74</v>
      </c>
      <c r="F29" s="107">
        <v>0</v>
      </c>
      <c r="G29" s="107">
        <v>0</v>
      </c>
      <c r="H29" s="108">
        <v>74</v>
      </c>
      <c r="I29" s="109">
        <v>280.45</v>
      </c>
    </row>
    <row r="30" spans="1:9" ht="17.25" customHeight="1">
      <c r="A30" s="110" t="s">
        <v>1876</v>
      </c>
      <c r="B30" s="105" t="str">
        <f>IFERROR(VLOOKUP(A30,品种目录!$B$2:$D$919,2,0),"其他")</f>
        <v>海带</v>
      </c>
      <c r="C30" s="111">
        <f t="shared" si="0"/>
        <v>3.4568965517241379</v>
      </c>
      <c r="D30" s="112">
        <v>0</v>
      </c>
      <c r="E30" s="112">
        <v>151.5</v>
      </c>
      <c r="F30" s="112">
        <v>0</v>
      </c>
      <c r="G30" s="112">
        <v>22.5</v>
      </c>
      <c r="H30" s="113">
        <v>174</v>
      </c>
      <c r="I30" s="114">
        <v>601.5</v>
      </c>
    </row>
    <row r="31" spans="1:9" ht="17.25" customHeight="1">
      <c r="A31" s="104" t="s">
        <v>1877</v>
      </c>
      <c r="B31" s="105" t="str">
        <f>IFERROR(VLOOKUP(A31,品种目录!$B$2:$D$919,2,0),"其他")</f>
        <v>海带</v>
      </c>
      <c r="C31" s="106">
        <f t="shared" si="0"/>
        <v>2.5323803434417247</v>
      </c>
      <c r="D31" s="107">
        <v>30</v>
      </c>
      <c r="E31" s="107">
        <v>879.5</v>
      </c>
      <c r="F31" s="107">
        <v>195</v>
      </c>
      <c r="G31" s="107">
        <v>264</v>
      </c>
      <c r="H31" s="108">
        <v>1368.5</v>
      </c>
      <c r="I31" s="109">
        <v>3465.5625</v>
      </c>
    </row>
    <row r="32" spans="1:9" ht="17.25" customHeight="1">
      <c r="A32" s="110" t="s">
        <v>1878</v>
      </c>
      <c r="B32" s="105" t="str">
        <f>IFERROR(VLOOKUP(A32,品种目录!$B$2:$D$919,2,0),"其他")</f>
        <v>海带</v>
      </c>
      <c r="C32" s="111">
        <f t="shared" si="0"/>
        <v>3.5499999999999994</v>
      </c>
      <c r="D32" s="112">
        <v>0</v>
      </c>
      <c r="E32" s="112">
        <v>30</v>
      </c>
      <c r="F32" s="112">
        <v>20</v>
      </c>
      <c r="G32" s="112">
        <v>26</v>
      </c>
      <c r="H32" s="113">
        <v>76</v>
      </c>
      <c r="I32" s="114">
        <v>269.79999999999995</v>
      </c>
    </row>
    <row r="33" spans="1:9" ht="17.25" customHeight="1">
      <c r="A33" s="104" t="s">
        <v>1879</v>
      </c>
      <c r="B33" s="105" t="str">
        <f>IFERROR(VLOOKUP(A33,品种目录!$B$2:$D$919,2,0),"其他")</f>
        <v>其他</v>
      </c>
      <c r="C33" s="106">
        <f t="shared" si="0"/>
        <v>4.7190000000000003</v>
      </c>
      <c r="D33" s="107">
        <v>0</v>
      </c>
      <c r="E33" s="107">
        <v>80</v>
      </c>
      <c r="F33" s="107">
        <v>0</v>
      </c>
      <c r="G33" s="107">
        <v>10</v>
      </c>
      <c r="H33" s="108">
        <v>90</v>
      </c>
      <c r="I33" s="109">
        <v>424.71000000000004</v>
      </c>
    </row>
    <row r="34" spans="1:9" ht="17.25" customHeight="1">
      <c r="A34" s="110" t="s">
        <v>1880</v>
      </c>
      <c r="B34" s="105" t="str">
        <f>IFERROR(VLOOKUP(A34,品种目录!$B$2:$D$919,2,0),"其他")</f>
        <v>其他</v>
      </c>
      <c r="C34" s="111">
        <f t="shared" si="0"/>
        <v>3.9</v>
      </c>
      <c r="D34" s="112">
        <v>10</v>
      </c>
      <c r="E34" s="112">
        <v>0</v>
      </c>
      <c r="F34" s="112">
        <v>0</v>
      </c>
      <c r="G34" s="112">
        <v>0</v>
      </c>
      <c r="H34" s="113">
        <v>10</v>
      </c>
      <c r="I34" s="114">
        <v>39</v>
      </c>
    </row>
    <row r="35" spans="1:9" ht="17.25" customHeight="1">
      <c r="A35" s="104" t="s">
        <v>1881</v>
      </c>
      <c r="B35" s="105" t="str">
        <f>IFERROR(VLOOKUP(A35,品种目录!$B$2:$D$919,2,0),"其他")</f>
        <v>辣椒</v>
      </c>
      <c r="C35" s="106">
        <f t="shared" si="0"/>
        <v>2.6</v>
      </c>
      <c r="D35" s="107">
        <v>0</v>
      </c>
      <c r="E35" s="107">
        <v>19</v>
      </c>
      <c r="F35" s="107">
        <v>4</v>
      </c>
      <c r="G35" s="107">
        <v>0</v>
      </c>
      <c r="H35" s="108">
        <v>23</v>
      </c>
      <c r="I35" s="109">
        <v>59.800000000000004</v>
      </c>
    </row>
    <row r="36" spans="1:9" ht="17.25" customHeight="1">
      <c r="A36" s="110" t="s">
        <v>1882</v>
      </c>
      <c r="B36" s="105" t="str">
        <f>IFERROR(VLOOKUP(A36,品种目录!$B$2:$D$919,2,0),"其他")</f>
        <v>茼蒿</v>
      </c>
      <c r="C36" s="111">
        <f t="shared" si="0"/>
        <v>2.7212918660287082</v>
      </c>
      <c r="D36" s="112">
        <v>40</v>
      </c>
      <c r="E36" s="112">
        <v>170.8</v>
      </c>
      <c r="F36" s="112">
        <v>40</v>
      </c>
      <c r="G36" s="112">
        <v>0</v>
      </c>
      <c r="H36" s="113">
        <v>250.8</v>
      </c>
      <c r="I36" s="114">
        <v>682.5</v>
      </c>
    </row>
    <row r="37" spans="1:9" ht="17.25" customHeight="1">
      <c r="A37" s="104" t="s">
        <v>1883</v>
      </c>
      <c r="B37" s="105" t="str">
        <f>IFERROR(VLOOKUP(A37,品种目录!$B$2:$D$919,2,0),"其他")</f>
        <v>豌豆</v>
      </c>
      <c r="C37" s="106">
        <f t="shared" si="0"/>
        <v>6.4679487179487181</v>
      </c>
      <c r="D37" s="107">
        <v>0</v>
      </c>
      <c r="E37" s="107">
        <v>39</v>
      </c>
      <c r="F37" s="107">
        <v>0</v>
      </c>
      <c r="G37" s="107">
        <v>0</v>
      </c>
      <c r="H37" s="108">
        <v>39</v>
      </c>
      <c r="I37" s="109">
        <v>252.25</v>
      </c>
    </row>
    <row r="38" spans="1:9" ht="17.25" customHeight="1">
      <c r="A38" s="110" t="s">
        <v>1884</v>
      </c>
      <c r="B38" s="105" t="str">
        <f>IFERROR(VLOOKUP(A38,品种目录!$B$2:$D$919,2,0),"其他")</f>
        <v>黄瓜</v>
      </c>
      <c r="C38" s="111">
        <f t="shared" si="0"/>
        <v>3.4637931034482756</v>
      </c>
      <c r="D38" s="112">
        <v>0</v>
      </c>
      <c r="E38" s="112">
        <v>22</v>
      </c>
      <c r="F38" s="112">
        <v>34</v>
      </c>
      <c r="G38" s="112">
        <v>2</v>
      </c>
      <c r="H38" s="113">
        <v>58</v>
      </c>
      <c r="I38" s="114">
        <v>200.89999999999998</v>
      </c>
    </row>
    <row r="39" spans="1:9" ht="17.25" customHeight="1">
      <c r="A39" s="104" t="s">
        <v>1885</v>
      </c>
      <c r="B39" s="105" t="str">
        <f>IFERROR(VLOOKUP(A39,品种目录!$B$2:$D$919,2,0),"其他")</f>
        <v>辣椒</v>
      </c>
      <c r="C39" s="106">
        <f t="shared" si="0"/>
        <v>8.25</v>
      </c>
      <c r="D39" s="107">
        <v>0</v>
      </c>
      <c r="E39" s="107">
        <v>7</v>
      </c>
      <c r="F39" s="107">
        <v>0</v>
      </c>
      <c r="G39" s="107">
        <v>0</v>
      </c>
      <c r="H39" s="108">
        <v>7</v>
      </c>
      <c r="I39" s="109">
        <v>57.75</v>
      </c>
    </row>
    <row r="40" spans="1:9" ht="17.25" customHeight="1">
      <c r="A40" s="110" t="s">
        <v>1886</v>
      </c>
      <c r="B40" s="105" t="str">
        <f>IFERROR(VLOOKUP(A40,品种目录!$B$2:$D$919,2,0),"其他")</f>
        <v>青椒</v>
      </c>
      <c r="C40" s="111">
        <f t="shared" si="0"/>
        <v>5.75</v>
      </c>
      <c r="D40" s="112">
        <v>5</v>
      </c>
      <c r="E40" s="112">
        <v>63</v>
      </c>
      <c r="F40" s="112">
        <v>5</v>
      </c>
      <c r="G40" s="112">
        <v>0</v>
      </c>
      <c r="H40" s="113">
        <v>73</v>
      </c>
      <c r="I40" s="114">
        <v>419.75</v>
      </c>
    </row>
    <row r="41" spans="1:9" ht="17.25" customHeight="1">
      <c r="A41" s="104" t="s">
        <v>1887</v>
      </c>
      <c r="B41" s="105" t="str">
        <f>IFERROR(VLOOKUP(A41,品种目录!$B$2:$D$919,2,0),"其他")</f>
        <v>甘薯</v>
      </c>
      <c r="C41" s="106">
        <f t="shared" si="0"/>
        <v>4.1922997946611913</v>
      </c>
      <c r="D41" s="107">
        <v>0</v>
      </c>
      <c r="E41" s="107">
        <v>187</v>
      </c>
      <c r="F41" s="107">
        <v>300</v>
      </c>
      <c r="G41" s="107">
        <v>0</v>
      </c>
      <c r="H41" s="108">
        <v>487</v>
      </c>
      <c r="I41" s="109">
        <v>2041.65</v>
      </c>
    </row>
    <row r="42" spans="1:9" ht="17.25" customHeight="1">
      <c r="A42" s="110" t="s">
        <v>1888</v>
      </c>
      <c r="B42" s="105" t="str">
        <f>IFERROR(VLOOKUP(A42,品种目录!$B$2:$D$919,2,0),"其他")</f>
        <v>苋菜</v>
      </c>
      <c r="C42" s="111">
        <f t="shared" si="0"/>
        <v>3.9909090909090907</v>
      </c>
      <c r="D42" s="112">
        <v>0</v>
      </c>
      <c r="E42" s="112">
        <v>21</v>
      </c>
      <c r="F42" s="112">
        <v>7</v>
      </c>
      <c r="G42" s="112">
        <v>5</v>
      </c>
      <c r="H42" s="113">
        <v>33</v>
      </c>
      <c r="I42" s="114">
        <v>131.69999999999999</v>
      </c>
    </row>
    <row r="43" spans="1:9" ht="17.25" customHeight="1">
      <c r="A43" s="104" t="s">
        <v>1889</v>
      </c>
      <c r="B43" s="105" t="str">
        <f>IFERROR(VLOOKUP(A43,品种目录!$B$2:$D$919,2,0),"其他")</f>
        <v>辣椒</v>
      </c>
      <c r="C43" s="106">
        <f t="shared" si="0"/>
        <v>3.4419928825622779</v>
      </c>
      <c r="D43" s="107">
        <v>25</v>
      </c>
      <c r="E43" s="107">
        <v>227</v>
      </c>
      <c r="F43" s="107">
        <v>6</v>
      </c>
      <c r="G43" s="107">
        <v>23</v>
      </c>
      <c r="H43" s="108">
        <v>281</v>
      </c>
      <c r="I43" s="109">
        <v>967.2</v>
      </c>
    </row>
    <row r="44" spans="1:9" ht="17.25" customHeight="1">
      <c r="A44" s="110" t="s">
        <v>1890</v>
      </c>
      <c r="B44" s="105" t="str">
        <f>IFERROR(VLOOKUP(A44,品种目录!$B$2:$D$919,2,0),"其他")</f>
        <v>青椒</v>
      </c>
      <c r="C44" s="111">
        <f t="shared" si="0"/>
        <v>5.4850000000000003</v>
      </c>
      <c r="D44" s="112">
        <v>5</v>
      </c>
      <c r="E44" s="112">
        <v>0</v>
      </c>
      <c r="F44" s="112">
        <v>20</v>
      </c>
      <c r="G44" s="112">
        <v>0</v>
      </c>
      <c r="H44" s="113">
        <v>25</v>
      </c>
      <c r="I44" s="114">
        <v>137.125</v>
      </c>
    </row>
    <row r="45" spans="1:9" ht="17.25" customHeight="1">
      <c r="A45" s="104" t="s">
        <v>1891</v>
      </c>
      <c r="B45" s="105" t="str">
        <f>IFERROR(VLOOKUP(A45,品种目录!$B$2:$D$919,2,0),"其他")</f>
        <v>胡萝卜</v>
      </c>
      <c r="C45" s="106">
        <f t="shared" si="0"/>
        <v>1.1031249999999999</v>
      </c>
      <c r="D45" s="107">
        <v>0</v>
      </c>
      <c r="E45" s="107">
        <v>4</v>
      </c>
      <c r="F45" s="107">
        <v>4</v>
      </c>
      <c r="G45" s="107">
        <v>0</v>
      </c>
      <c r="H45" s="108">
        <v>8</v>
      </c>
      <c r="I45" s="109">
        <v>8.8249999999999993</v>
      </c>
    </row>
    <row r="46" spans="1:9" ht="17.25" customHeight="1">
      <c r="A46" s="110" t="s">
        <v>1892</v>
      </c>
      <c r="B46" s="105" t="str">
        <f>IFERROR(VLOOKUP(A46,品种目录!$B$2:$D$919,2,0),"其他")</f>
        <v>苦苣</v>
      </c>
      <c r="C46" s="111">
        <f t="shared" si="0"/>
        <v>3.0712890625</v>
      </c>
      <c r="D46" s="112">
        <v>15</v>
      </c>
      <c r="E46" s="112">
        <v>200</v>
      </c>
      <c r="F46" s="112">
        <v>22</v>
      </c>
      <c r="G46" s="112">
        <v>19</v>
      </c>
      <c r="H46" s="113">
        <v>256</v>
      </c>
      <c r="I46" s="114">
        <v>786.25</v>
      </c>
    </row>
    <row r="47" spans="1:9" ht="17.25" customHeight="1">
      <c r="A47" s="104" t="s">
        <v>1893</v>
      </c>
      <c r="B47" s="105" t="str">
        <f>IFERROR(VLOOKUP(A47,品种目录!$B$2:$D$919,2,0),"其他")</f>
        <v>黄豆芽</v>
      </c>
      <c r="C47" s="106">
        <f t="shared" si="0"/>
        <v>1.2749999999999999</v>
      </c>
      <c r="D47" s="107">
        <v>20</v>
      </c>
      <c r="E47" s="107">
        <v>1050</v>
      </c>
      <c r="F47" s="107">
        <v>127</v>
      </c>
      <c r="G47" s="107">
        <v>128</v>
      </c>
      <c r="H47" s="108">
        <v>1325</v>
      </c>
      <c r="I47" s="109">
        <v>1689.3749999999998</v>
      </c>
    </row>
    <row r="48" spans="1:9" ht="17.25" customHeight="1">
      <c r="A48" s="110" t="s">
        <v>1894</v>
      </c>
      <c r="B48" s="105" t="str">
        <f>IFERROR(VLOOKUP(A48,品种目录!$B$2:$D$919,2,0),"其他")</f>
        <v>黄瓜</v>
      </c>
      <c r="C48" s="111">
        <f t="shared" si="0"/>
        <v>2.1456592512208355</v>
      </c>
      <c r="D48" s="112">
        <v>310</v>
      </c>
      <c r="E48" s="112">
        <v>1234</v>
      </c>
      <c r="F48" s="112">
        <v>124</v>
      </c>
      <c r="G48" s="112">
        <v>175</v>
      </c>
      <c r="H48" s="113">
        <v>1843</v>
      </c>
      <c r="I48" s="114">
        <v>3954.45</v>
      </c>
    </row>
    <row r="49" spans="1:9" ht="17.25" customHeight="1">
      <c r="A49" s="104" t="s">
        <v>1895</v>
      </c>
      <c r="B49" s="105" t="str">
        <f>IFERROR(VLOOKUP(A49,品种目录!$B$2:$D$919,2,0),"其他")</f>
        <v>其他</v>
      </c>
      <c r="C49" s="106">
        <f t="shared" si="0"/>
        <v>221</v>
      </c>
      <c r="D49" s="107">
        <v>0</v>
      </c>
      <c r="E49" s="107">
        <v>0</v>
      </c>
      <c r="F49" s="107">
        <v>2</v>
      </c>
      <c r="G49" s="107">
        <v>0</v>
      </c>
      <c r="H49" s="108">
        <v>2</v>
      </c>
      <c r="I49" s="109">
        <v>442</v>
      </c>
    </row>
    <row r="50" spans="1:9" ht="17.25" customHeight="1">
      <c r="A50" s="110" t="s">
        <v>1896</v>
      </c>
      <c r="B50" s="105" t="str">
        <f>IFERROR(VLOOKUP(A50,品种目录!$B$2:$D$919,2,0),"其他")</f>
        <v>青椒</v>
      </c>
      <c r="C50" s="111">
        <f t="shared" si="0"/>
        <v>4.5566176470588236</v>
      </c>
      <c r="D50" s="112">
        <v>4</v>
      </c>
      <c r="E50" s="112">
        <v>1.8</v>
      </c>
      <c r="F50" s="112">
        <v>1</v>
      </c>
      <c r="G50" s="112">
        <v>0</v>
      </c>
      <c r="H50" s="113">
        <v>6.8</v>
      </c>
      <c r="I50" s="114">
        <v>30.984999999999999</v>
      </c>
    </row>
    <row r="51" spans="1:9" ht="17.25" customHeight="1">
      <c r="A51" s="104" t="s">
        <v>1897</v>
      </c>
      <c r="B51" s="105" t="str">
        <f>IFERROR(VLOOKUP(A51,品种目录!$B$2:$D$919,2,0),"其他")</f>
        <v>茴香</v>
      </c>
      <c r="C51" s="106">
        <f t="shared" si="0"/>
        <v>3.18963133640553</v>
      </c>
      <c r="D51" s="107">
        <v>40</v>
      </c>
      <c r="E51" s="107">
        <v>195</v>
      </c>
      <c r="F51" s="107">
        <v>167</v>
      </c>
      <c r="G51" s="107">
        <v>32</v>
      </c>
      <c r="H51" s="108">
        <v>434</v>
      </c>
      <c r="I51" s="109">
        <v>1384.3</v>
      </c>
    </row>
    <row r="52" spans="1:9" ht="17.25" customHeight="1">
      <c r="A52" s="110" t="s">
        <v>1898</v>
      </c>
      <c r="B52" s="105" t="str">
        <f>IFERROR(VLOOKUP(A52,品种目录!$B$2:$D$919,2,0),"其他")</f>
        <v>普通白菜</v>
      </c>
      <c r="C52" s="111">
        <f t="shared" si="0"/>
        <v>3.4144999999999999</v>
      </c>
      <c r="D52" s="112">
        <v>0</v>
      </c>
      <c r="E52" s="112">
        <v>97</v>
      </c>
      <c r="F52" s="112">
        <v>33</v>
      </c>
      <c r="G52" s="112">
        <v>20</v>
      </c>
      <c r="H52" s="113">
        <v>150</v>
      </c>
      <c r="I52" s="114">
        <v>512.17499999999995</v>
      </c>
    </row>
    <row r="53" spans="1:9" ht="17.25" customHeight="1">
      <c r="A53" s="104" t="s">
        <v>1899</v>
      </c>
      <c r="B53" s="105" t="str">
        <f>IFERROR(VLOOKUP(A53,品种目录!$B$2:$D$919,2,0),"其他")</f>
        <v>毛头鬼伞</v>
      </c>
      <c r="C53" s="106">
        <f t="shared" si="0"/>
        <v>6.8863636363636367</v>
      </c>
      <c r="D53" s="107">
        <v>0</v>
      </c>
      <c r="E53" s="107">
        <v>11</v>
      </c>
      <c r="F53" s="107">
        <v>0</v>
      </c>
      <c r="G53" s="107">
        <v>0</v>
      </c>
      <c r="H53" s="108">
        <v>11</v>
      </c>
      <c r="I53" s="109">
        <v>75.75</v>
      </c>
    </row>
    <row r="54" spans="1:9" ht="17.25" customHeight="1">
      <c r="A54" s="110" t="s">
        <v>1900</v>
      </c>
      <c r="B54" s="105" t="str">
        <f>IFERROR(VLOOKUP(A54,品种目录!$B$2:$D$919,2,0),"其他")</f>
        <v>其他</v>
      </c>
      <c r="C54" s="111">
        <f t="shared" si="0"/>
        <v>11.699999999999998</v>
      </c>
      <c r="D54" s="112">
        <v>0</v>
      </c>
      <c r="E54" s="112">
        <v>0</v>
      </c>
      <c r="F54" s="112">
        <v>3</v>
      </c>
      <c r="G54" s="112">
        <v>0</v>
      </c>
      <c r="H54" s="113">
        <v>3</v>
      </c>
      <c r="I54" s="114">
        <v>35.099999999999994</v>
      </c>
    </row>
    <row r="55" spans="1:9" ht="17.25" customHeight="1">
      <c r="A55" s="104" t="s">
        <v>1901</v>
      </c>
      <c r="B55" s="105" t="str">
        <f>IFERROR(VLOOKUP(A55,品种目录!$B$2:$D$919,2,0),"其他")</f>
        <v>辣椒</v>
      </c>
      <c r="C55" s="106">
        <f t="shared" si="0"/>
        <v>2.8998717948717951</v>
      </c>
      <c r="D55" s="107">
        <v>0</v>
      </c>
      <c r="E55" s="107">
        <v>194</v>
      </c>
      <c r="F55" s="107">
        <v>1</v>
      </c>
      <c r="G55" s="107">
        <v>0</v>
      </c>
      <c r="H55" s="108">
        <v>195</v>
      </c>
      <c r="I55" s="109">
        <v>565.47500000000002</v>
      </c>
    </row>
    <row r="56" spans="1:9" ht="17.25" customHeight="1">
      <c r="A56" s="110" t="s">
        <v>1902</v>
      </c>
      <c r="B56" s="105" t="str">
        <f>IFERROR(VLOOKUP(A56,品种目录!$B$2:$D$919,2,0),"其他")</f>
        <v>长豇豆</v>
      </c>
      <c r="C56" s="111">
        <f t="shared" si="0"/>
        <v>2.8958823529411766</v>
      </c>
      <c r="D56" s="112">
        <v>20</v>
      </c>
      <c r="E56" s="112">
        <v>150</v>
      </c>
      <c r="F56" s="112">
        <v>0</v>
      </c>
      <c r="G56" s="112">
        <v>0</v>
      </c>
      <c r="H56" s="113">
        <v>170</v>
      </c>
      <c r="I56" s="114">
        <v>492.3</v>
      </c>
    </row>
    <row r="57" spans="1:9" ht="17.25" customHeight="1">
      <c r="A57" s="104" t="s">
        <v>1903</v>
      </c>
      <c r="B57" s="105" t="str">
        <f>IFERROR(VLOOKUP(A57,品种目录!$B$2:$D$919,2,0),"其他")</f>
        <v>茭白</v>
      </c>
      <c r="C57" s="106">
        <f t="shared" si="0"/>
        <v>5.5113636363636367</v>
      </c>
      <c r="D57" s="107">
        <v>0</v>
      </c>
      <c r="E57" s="107">
        <v>0</v>
      </c>
      <c r="F57" s="107">
        <v>42</v>
      </c>
      <c r="G57" s="107">
        <v>2</v>
      </c>
      <c r="H57" s="108">
        <v>44</v>
      </c>
      <c r="I57" s="109">
        <v>242.5</v>
      </c>
    </row>
    <row r="58" spans="1:9" ht="17.25" customHeight="1">
      <c r="A58" s="110" t="s">
        <v>1904</v>
      </c>
      <c r="B58" s="105" t="str">
        <f>IFERROR(VLOOKUP(A58,品种目录!$B$2:$D$919,2,0),"其他")</f>
        <v>芥蓝</v>
      </c>
      <c r="C58" s="111">
        <f t="shared" si="0"/>
        <v>2.4566532258064515</v>
      </c>
      <c r="D58" s="112">
        <v>0</v>
      </c>
      <c r="E58" s="112">
        <v>71</v>
      </c>
      <c r="F58" s="112">
        <v>33</v>
      </c>
      <c r="G58" s="112">
        <v>20</v>
      </c>
      <c r="H58" s="113">
        <v>124</v>
      </c>
      <c r="I58" s="114">
        <v>304.625</v>
      </c>
    </row>
    <row r="59" spans="1:9" ht="17.25" customHeight="1">
      <c r="A59" s="104" t="s">
        <v>1905</v>
      </c>
      <c r="B59" s="105" t="str">
        <f>IFERROR(VLOOKUP(A59,品种目录!$B$2:$D$919,2,0),"其他")</f>
        <v>其他</v>
      </c>
      <c r="C59" s="106">
        <f t="shared" si="0"/>
        <v>2.6</v>
      </c>
      <c r="D59" s="107">
        <v>0</v>
      </c>
      <c r="E59" s="107">
        <v>0</v>
      </c>
      <c r="F59" s="107">
        <v>4</v>
      </c>
      <c r="G59" s="107">
        <v>0</v>
      </c>
      <c r="H59" s="108">
        <v>4</v>
      </c>
      <c r="I59" s="109">
        <v>10.4</v>
      </c>
    </row>
    <row r="60" spans="1:9" ht="17.25" customHeight="1">
      <c r="A60" s="110" t="s">
        <v>1906</v>
      </c>
      <c r="B60" s="105" t="str">
        <f>IFERROR(VLOOKUP(A60,品种目录!$B$2:$D$919,2,0),"其他")</f>
        <v>南瓜</v>
      </c>
      <c r="C60" s="111">
        <f t="shared" si="0"/>
        <v>2.8325581395348838</v>
      </c>
      <c r="D60" s="112">
        <v>0</v>
      </c>
      <c r="E60" s="112">
        <v>109</v>
      </c>
      <c r="F60" s="112">
        <v>28.6</v>
      </c>
      <c r="G60" s="112">
        <v>0</v>
      </c>
      <c r="H60" s="113">
        <v>137.6</v>
      </c>
      <c r="I60" s="114">
        <v>389.76</v>
      </c>
    </row>
    <row r="61" spans="1:9" ht="17.25" customHeight="1">
      <c r="A61" s="104" t="s">
        <v>1907</v>
      </c>
      <c r="B61" s="105" t="str">
        <f>IFERROR(VLOOKUP(A61,品种目录!$B$2:$D$919,2,0),"其他")</f>
        <v>金针菇</v>
      </c>
      <c r="C61" s="106">
        <f t="shared" si="0"/>
        <v>3.9725199543899659</v>
      </c>
      <c r="D61" s="107">
        <v>105.5</v>
      </c>
      <c r="E61" s="107">
        <v>259</v>
      </c>
      <c r="F61" s="107">
        <v>24</v>
      </c>
      <c r="G61" s="107">
        <v>50</v>
      </c>
      <c r="H61" s="108">
        <v>438.5</v>
      </c>
      <c r="I61" s="109">
        <v>1741.95</v>
      </c>
    </row>
    <row r="62" spans="1:9" ht="17.25" customHeight="1">
      <c r="A62" s="110" t="s">
        <v>1908</v>
      </c>
      <c r="B62" s="105" t="str">
        <f>IFERROR(VLOOKUP(A62,品种目录!$B$2:$D$919,2,0),"其他")</f>
        <v>茼蒿</v>
      </c>
      <c r="C62" s="111">
        <f t="shared" si="0"/>
        <v>32.5</v>
      </c>
      <c r="D62" s="112">
        <v>0</v>
      </c>
      <c r="E62" s="112">
        <v>0</v>
      </c>
      <c r="F62" s="112">
        <v>1</v>
      </c>
      <c r="G62" s="112">
        <v>0</v>
      </c>
      <c r="H62" s="113">
        <v>1</v>
      </c>
      <c r="I62" s="114">
        <v>32.5</v>
      </c>
    </row>
    <row r="63" spans="1:9" ht="17.25" customHeight="1">
      <c r="A63" s="104" t="s">
        <v>1909</v>
      </c>
      <c r="B63" s="105" t="str">
        <f>IFERROR(VLOOKUP(A63,品种目录!$B$2:$D$919,2,0),"其他")</f>
        <v>蕨</v>
      </c>
      <c r="C63" s="106">
        <f t="shared" si="0"/>
        <v>6.5</v>
      </c>
      <c r="D63" s="107">
        <v>0</v>
      </c>
      <c r="E63" s="107">
        <v>0</v>
      </c>
      <c r="F63" s="107">
        <v>7.8</v>
      </c>
      <c r="G63" s="107">
        <v>0</v>
      </c>
      <c r="H63" s="108">
        <v>7.8</v>
      </c>
      <c r="I63" s="109">
        <v>50.699999999999996</v>
      </c>
    </row>
    <row r="64" spans="1:9" ht="17.25" customHeight="1">
      <c r="A64" s="110" t="s">
        <v>1910</v>
      </c>
      <c r="B64" s="105" t="str">
        <f>IFERROR(VLOOKUP(A64,品种目录!$B$2:$D$919,2,0),"其他")</f>
        <v>蕹菜</v>
      </c>
      <c r="C64" s="111">
        <f t="shared" si="0"/>
        <v>2.4676056338028167</v>
      </c>
      <c r="D64" s="112">
        <v>0</v>
      </c>
      <c r="E64" s="112">
        <v>53</v>
      </c>
      <c r="F64" s="112">
        <v>5</v>
      </c>
      <c r="G64" s="112">
        <v>13</v>
      </c>
      <c r="H64" s="113">
        <v>71</v>
      </c>
      <c r="I64" s="114">
        <v>175.2</v>
      </c>
    </row>
    <row r="65" spans="1:9" ht="17.25" customHeight="1">
      <c r="A65" s="104" t="s">
        <v>1911</v>
      </c>
      <c r="B65" s="105" t="str">
        <f>IFERROR(VLOOKUP(A65,品种目录!$B$2:$D$919,2,0),"其他")</f>
        <v>苦瓜</v>
      </c>
      <c r="C65" s="106">
        <f t="shared" si="0"/>
        <v>2.0166666666666666</v>
      </c>
      <c r="D65" s="107">
        <v>80</v>
      </c>
      <c r="E65" s="107">
        <v>125</v>
      </c>
      <c r="F65" s="107">
        <v>75</v>
      </c>
      <c r="G65" s="107">
        <v>20</v>
      </c>
      <c r="H65" s="108">
        <v>300</v>
      </c>
      <c r="I65" s="109">
        <v>605</v>
      </c>
    </row>
    <row r="66" spans="1:9" ht="17.25" customHeight="1">
      <c r="A66" s="110" t="s">
        <v>1912</v>
      </c>
      <c r="B66" s="105" t="str">
        <f>IFERROR(VLOOKUP(A66,品种目录!$B$2:$D$919,2,0),"其他")</f>
        <v>叶芥</v>
      </c>
      <c r="C66" s="111">
        <f t="shared" si="0"/>
        <v>3.8086538461538457</v>
      </c>
      <c r="D66" s="112">
        <v>57</v>
      </c>
      <c r="E66" s="112">
        <v>200</v>
      </c>
      <c r="F66" s="112">
        <v>3</v>
      </c>
      <c r="G66" s="112">
        <v>0</v>
      </c>
      <c r="H66" s="113">
        <v>260</v>
      </c>
      <c r="I66" s="114">
        <v>990.24999999999989</v>
      </c>
    </row>
    <row r="67" spans="1:9" ht="17.25" customHeight="1">
      <c r="A67" s="104" t="s">
        <v>1913</v>
      </c>
      <c r="B67" s="105" t="str">
        <f>IFERROR(VLOOKUP(A67,品种目录!$B$2:$D$919,2,0),"其他")</f>
        <v>大白菜</v>
      </c>
      <c r="C67" s="106">
        <f t="shared" si="0"/>
        <v>1.8928571428571428</v>
      </c>
      <c r="D67" s="107">
        <v>0</v>
      </c>
      <c r="E67" s="107">
        <v>0</v>
      </c>
      <c r="F67" s="107">
        <v>140</v>
      </c>
      <c r="G67" s="107">
        <v>0</v>
      </c>
      <c r="H67" s="108">
        <v>140</v>
      </c>
      <c r="I67" s="109">
        <v>265</v>
      </c>
    </row>
    <row r="68" spans="1:9" ht="17.25" customHeight="1">
      <c r="A68" s="110" t="s">
        <v>1914</v>
      </c>
      <c r="B68" s="105" t="str">
        <f>IFERROR(VLOOKUP(A68,品种目录!$B$2:$D$919,2,0),"其他")</f>
        <v>其他</v>
      </c>
      <c r="C68" s="111">
        <f t="shared" ref="C68:C131" si="1">I68/H68</f>
        <v>4.5</v>
      </c>
      <c r="D68" s="112">
        <v>50</v>
      </c>
      <c r="E68" s="112">
        <v>26</v>
      </c>
      <c r="F68" s="112">
        <v>0</v>
      </c>
      <c r="G68" s="112">
        <v>12</v>
      </c>
      <c r="H68" s="113">
        <v>88</v>
      </c>
      <c r="I68" s="114">
        <v>396</v>
      </c>
    </row>
    <row r="69" spans="1:9" ht="17.25" customHeight="1">
      <c r="A69" s="104" t="s">
        <v>1915</v>
      </c>
      <c r="B69" s="105" t="str">
        <f>IFERROR(VLOOKUP(A69,品种目录!$B$2:$D$919,2,0),"其他")</f>
        <v>辣椒</v>
      </c>
      <c r="C69" s="106">
        <f t="shared" si="1"/>
        <v>11</v>
      </c>
      <c r="D69" s="107">
        <v>0</v>
      </c>
      <c r="E69" s="107">
        <v>1</v>
      </c>
      <c r="F69" s="107">
        <v>0.5</v>
      </c>
      <c r="G69" s="107">
        <v>0</v>
      </c>
      <c r="H69" s="108">
        <v>1.5</v>
      </c>
      <c r="I69" s="109">
        <v>16.5</v>
      </c>
    </row>
    <row r="70" spans="1:9" ht="17.25" customHeight="1">
      <c r="A70" s="110" t="s">
        <v>1916</v>
      </c>
      <c r="B70" s="105" t="str">
        <f>IFERROR(VLOOKUP(A70,品种目录!$B$2:$D$919,2,0),"其他")</f>
        <v>莲藕</v>
      </c>
      <c r="C70" s="111">
        <f t="shared" si="1"/>
        <v>4.45</v>
      </c>
      <c r="D70" s="112">
        <v>0</v>
      </c>
      <c r="E70" s="112">
        <v>21</v>
      </c>
      <c r="F70" s="112">
        <v>0</v>
      </c>
      <c r="G70" s="112">
        <v>0</v>
      </c>
      <c r="H70" s="113">
        <v>21</v>
      </c>
      <c r="I70" s="114">
        <v>93.45</v>
      </c>
    </row>
    <row r="71" spans="1:9" ht="17.25" customHeight="1">
      <c r="A71" s="104" t="s">
        <v>1917</v>
      </c>
      <c r="B71" s="105" t="str">
        <f>IFERROR(VLOOKUP(A71,品种目录!$B$2:$D$919,2,0),"其他")</f>
        <v>苦瓜</v>
      </c>
      <c r="C71" s="106">
        <f t="shared" si="1"/>
        <v>4.333333333333333</v>
      </c>
      <c r="D71" s="107">
        <v>0</v>
      </c>
      <c r="E71" s="107">
        <v>0</v>
      </c>
      <c r="F71" s="107">
        <v>12</v>
      </c>
      <c r="G71" s="107">
        <v>0</v>
      </c>
      <c r="H71" s="108">
        <v>12</v>
      </c>
      <c r="I71" s="109">
        <v>52</v>
      </c>
    </row>
    <row r="72" spans="1:9" ht="17.25" customHeight="1">
      <c r="A72" s="110" t="s">
        <v>1918</v>
      </c>
      <c r="B72" s="105" t="str">
        <f>IFERROR(VLOOKUP(A72,品种目录!$B$2:$D$919,2,0),"其他")</f>
        <v>芦笋</v>
      </c>
      <c r="C72" s="111">
        <f t="shared" si="1"/>
        <v>17.333333333333332</v>
      </c>
      <c r="D72" s="112">
        <v>0</v>
      </c>
      <c r="E72" s="112">
        <v>2</v>
      </c>
      <c r="F72" s="112">
        <v>1</v>
      </c>
      <c r="G72" s="112">
        <v>0</v>
      </c>
      <c r="H72" s="113">
        <v>3</v>
      </c>
      <c r="I72" s="114">
        <v>52</v>
      </c>
    </row>
    <row r="73" spans="1:9" ht="17.25" customHeight="1">
      <c r="A73" s="104" t="s">
        <v>1919</v>
      </c>
      <c r="B73" s="105" t="str">
        <f>IFERROR(VLOOKUP(A73,品种目录!$B$2:$D$919,2,0),"其他")</f>
        <v>其他</v>
      </c>
      <c r="C73" s="106">
        <f t="shared" si="1"/>
        <v>5.5</v>
      </c>
      <c r="D73" s="107">
        <v>0</v>
      </c>
      <c r="E73" s="107">
        <v>200</v>
      </c>
      <c r="F73" s="107">
        <v>0</v>
      </c>
      <c r="G73" s="107">
        <v>0</v>
      </c>
      <c r="H73" s="108">
        <v>200</v>
      </c>
      <c r="I73" s="109">
        <v>1100</v>
      </c>
    </row>
    <row r="74" spans="1:9" ht="17.25" customHeight="1">
      <c r="A74" s="110" t="s">
        <v>1920</v>
      </c>
      <c r="B74" s="105" t="str">
        <f>IFERROR(VLOOKUP(A74,品种目录!$B$2:$D$919,2,0),"其他")</f>
        <v>萝卜</v>
      </c>
      <c r="C74" s="111">
        <f t="shared" si="1"/>
        <v>2.2749999999999999</v>
      </c>
      <c r="D74" s="112">
        <v>12</v>
      </c>
      <c r="E74" s="112">
        <v>0</v>
      </c>
      <c r="F74" s="112">
        <v>0</v>
      </c>
      <c r="G74" s="112">
        <v>0</v>
      </c>
      <c r="H74" s="113">
        <v>12</v>
      </c>
      <c r="I74" s="114">
        <v>27.299999999999997</v>
      </c>
    </row>
    <row r="75" spans="1:9" ht="17.25" customHeight="1">
      <c r="A75" s="104" t="s">
        <v>1921</v>
      </c>
      <c r="B75" s="105" t="str">
        <f>IFERROR(VLOOKUP(A75,品种目录!$B$2:$D$919,2,0),"其他")</f>
        <v>绿豆芽</v>
      </c>
      <c r="C75" s="106">
        <f t="shared" si="1"/>
        <v>1.35</v>
      </c>
      <c r="D75" s="107">
        <v>340</v>
      </c>
      <c r="E75" s="107">
        <v>1080</v>
      </c>
      <c r="F75" s="107">
        <v>302</v>
      </c>
      <c r="G75" s="107">
        <v>323</v>
      </c>
      <c r="H75" s="108">
        <v>2045</v>
      </c>
      <c r="I75" s="109">
        <v>2760.75</v>
      </c>
    </row>
    <row r="76" spans="1:9" ht="17.25" customHeight="1">
      <c r="A76" s="110" t="s">
        <v>1922</v>
      </c>
      <c r="B76" s="105" t="str">
        <f>IFERROR(VLOOKUP(A76,品种目录!$B$2:$D$919,2,0),"其他")</f>
        <v>菜用大豆</v>
      </c>
      <c r="C76" s="111">
        <f t="shared" si="1"/>
        <v>3</v>
      </c>
      <c r="D76" s="112">
        <v>30</v>
      </c>
      <c r="E76" s="112">
        <v>92</v>
      </c>
      <c r="F76" s="112">
        <v>0</v>
      </c>
      <c r="G76" s="112">
        <v>0</v>
      </c>
      <c r="H76" s="113">
        <v>122</v>
      </c>
      <c r="I76" s="114">
        <v>366</v>
      </c>
    </row>
    <row r="77" spans="1:9" ht="17.25" customHeight="1">
      <c r="A77" s="104" t="s">
        <v>1923</v>
      </c>
      <c r="B77" s="105" t="str">
        <f>IFERROR(VLOOKUP(A77,品种目录!$B$2:$D$919,2,0),"其他")</f>
        <v>青椒</v>
      </c>
      <c r="C77" s="106">
        <f t="shared" si="1"/>
        <v>7.9744897959183669</v>
      </c>
      <c r="D77" s="107">
        <v>0</v>
      </c>
      <c r="E77" s="107">
        <v>45</v>
      </c>
      <c r="F77" s="107">
        <v>4</v>
      </c>
      <c r="G77" s="107">
        <v>0</v>
      </c>
      <c r="H77" s="108">
        <v>49</v>
      </c>
      <c r="I77" s="109">
        <v>390.75</v>
      </c>
    </row>
    <row r="78" spans="1:9" ht="17.25" customHeight="1">
      <c r="A78" s="110" t="s">
        <v>1924</v>
      </c>
      <c r="B78" s="105" t="str">
        <f>IFERROR(VLOOKUP(A78,品种目录!$B$2:$D$919,2,0),"其他")</f>
        <v>落葵</v>
      </c>
      <c r="C78" s="111">
        <f t="shared" si="1"/>
        <v>2</v>
      </c>
      <c r="D78" s="112">
        <v>0</v>
      </c>
      <c r="E78" s="112">
        <v>0</v>
      </c>
      <c r="F78" s="112">
        <v>0</v>
      </c>
      <c r="G78" s="112">
        <v>24</v>
      </c>
      <c r="H78" s="113">
        <v>24</v>
      </c>
      <c r="I78" s="114">
        <v>48</v>
      </c>
    </row>
    <row r="79" spans="1:9" ht="17.25" customHeight="1">
      <c r="A79" s="104" t="s">
        <v>1925</v>
      </c>
      <c r="B79" s="105" t="str">
        <f>IFERROR(VLOOKUP(A79,品种目录!$B$2:$D$919,2,0),"其他")</f>
        <v>大白菜</v>
      </c>
      <c r="C79" s="106">
        <f t="shared" si="1"/>
        <v>3.9018571428571431</v>
      </c>
      <c r="D79" s="107">
        <v>0</v>
      </c>
      <c r="E79" s="107">
        <v>2</v>
      </c>
      <c r="F79" s="107">
        <v>12</v>
      </c>
      <c r="G79" s="107">
        <v>0</v>
      </c>
      <c r="H79" s="108">
        <v>14</v>
      </c>
      <c r="I79" s="109">
        <v>54.626000000000005</v>
      </c>
    </row>
    <row r="80" spans="1:9" ht="17.25" customHeight="1">
      <c r="A80" s="110" t="s">
        <v>1926</v>
      </c>
      <c r="B80" s="105" t="str">
        <f>IFERROR(VLOOKUP(A80,品种目录!$B$2:$D$919,2,0),"其他")</f>
        <v>南瓜</v>
      </c>
      <c r="C80" s="111">
        <f t="shared" si="1"/>
        <v>1.8735294117647057</v>
      </c>
      <c r="D80" s="112">
        <v>0</v>
      </c>
      <c r="E80" s="112">
        <v>4</v>
      </c>
      <c r="F80" s="112">
        <v>132</v>
      </c>
      <c r="G80" s="112">
        <v>0</v>
      </c>
      <c r="H80" s="113">
        <v>136</v>
      </c>
      <c r="I80" s="114">
        <v>254.79999999999998</v>
      </c>
    </row>
    <row r="81" spans="1:9" ht="17.25" customHeight="1">
      <c r="A81" s="104" t="s">
        <v>1927</v>
      </c>
      <c r="B81" s="105" t="str">
        <f>IFERROR(VLOOKUP(A81,品种目录!$B$2:$D$919,2,0),"其他")</f>
        <v>其他</v>
      </c>
      <c r="C81" s="106">
        <f t="shared" si="1"/>
        <v>10.4</v>
      </c>
      <c r="D81" s="107">
        <v>0</v>
      </c>
      <c r="E81" s="107">
        <v>0</v>
      </c>
      <c r="F81" s="107">
        <v>2</v>
      </c>
      <c r="G81" s="107">
        <v>0</v>
      </c>
      <c r="H81" s="108">
        <v>2</v>
      </c>
      <c r="I81" s="109">
        <v>20.8</v>
      </c>
    </row>
    <row r="82" spans="1:9" ht="17.25" customHeight="1">
      <c r="A82" s="110" t="s">
        <v>1928</v>
      </c>
      <c r="B82" s="105" t="str">
        <f>IFERROR(VLOOKUP(A82,品种目录!$B$2:$D$919,2,0),"其他")</f>
        <v>芹菜</v>
      </c>
      <c r="C82" s="111">
        <f t="shared" si="1"/>
        <v>1.05</v>
      </c>
      <c r="D82" s="112">
        <v>0</v>
      </c>
      <c r="E82" s="112">
        <v>6</v>
      </c>
      <c r="F82" s="112">
        <v>0</v>
      </c>
      <c r="G82" s="112">
        <v>0</v>
      </c>
      <c r="H82" s="113">
        <v>6</v>
      </c>
      <c r="I82" s="114">
        <v>6.3000000000000007</v>
      </c>
    </row>
    <row r="83" spans="1:9" ht="17.25" customHeight="1">
      <c r="A83" s="104" t="s">
        <v>1929</v>
      </c>
      <c r="B83" s="105" t="str">
        <f>IFERROR(VLOOKUP(A83,品种目录!$B$2:$D$919,2,0),"其他")</f>
        <v>豌豆</v>
      </c>
      <c r="C83" s="106">
        <f t="shared" si="1"/>
        <v>6.4</v>
      </c>
      <c r="D83" s="107">
        <v>61.5</v>
      </c>
      <c r="E83" s="107">
        <v>16.5</v>
      </c>
      <c r="F83" s="107">
        <v>19.2</v>
      </c>
      <c r="G83" s="107">
        <v>16</v>
      </c>
      <c r="H83" s="108">
        <v>113.2</v>
      </c>
      <c r="I83" s="109">
        <v>724.48</v>
      </c>
    </row>
    <row r="84" spans="1:9" ht="17.25" customHeight="1">
      <c r="A84" s="110" t="s">
        <v>1930</v>
      </c>
      <c r="B84" s="105" t="str">
        <f>IFERROR(VLOOKUP(A84,品种目录!$B$2:$D$919,2,0),"其他")</f>
        <v>辣椒</v>
      </c>
      <c r="C84" s="111">
        <f t="shared" si="1"/>
        <v>3.4375</v>
      </c>
      <c r="D84" s="112">
        <v>21</v>
      </c>
      <c r="E84" s="112">
        <v>42</v>
      </c>
      <c r="F84" s="112">
        <v>1</v>
      </c>
      <c r="G84" s="112">
        <v>0</v>
      </c>
      <c r="H84" s="113">
        <v>64</v>
      </c>
      <c r="I84" s="114">
        <v>220</v>
      </c>
    </row>
    <row r="85" spans="1:9" ht="17.25" customHeight="1">
      <c r="A85" s="104" t="s">
        <v>1931</v>
      </c>
      <c r="B85" s="105" t="str">
        <f>IFERROR(VLOOKUP(A85,品种目录!$B$2:$D$919,2,0),"其他")</f>
        <v>其他</v>
      </c>
      <c r="C85" s="106">
        <f t="shared" si="1"/>
        <v>1.75</v>
      </c>
      <c r="D85" s="107">
        <v>205</v>
      </c>
      <c r="E85" s="107">
        <v>150</v>
      </c>
      <c r="F85" s="107">
        <v>95</v>
      </c>
      <c r="G85" s="107">
        <v>85</v>
      </c>
      <c r="H85" s="108">
        <v>535</v>
      </c>
      <c r="I85" s="109">
        <v>936.25</v>
      </c>
    </row>
    <row r="86" spans="1:9" ht="17.25" customHeight="1">
      <c r="A86" s="110" t="s">
        <v>1932</v>
      </c>
      <c r="B86" s="105" t="str">
        <f>IFERROR(VLOOKUP(A86,品种目录!$B$2:$D$919,2,0),"其他")</f>
        <v>青椒</v>
      </c>
      <c r="C86" s="111">
        <f t="shared" si="1"/>
        <v>2.5</v>
      </c>
      <c r="D86" s="112">
        <v>10</v>
      </c>
      <c r="E86" s="112">
        <v>78</v>
      </c>
      <c r="F86" s="112">
        <v>0</v>
      </c>
      <c r="G86" s="112">
        <v>6</v>
      </c>
      <c r="H86" s="113">
        <v>94</v>
      </c>
      <c r="I86" s="114">
        <v>235</v>
      </c>
    </row>
    <row r="87" spans="1:9" ht="17.25" customHeight="1">
      <c r="A87" s="104" t="s">
        <v>1933</v>
      </c>
      <c r="B87" s="105" t="str">
        <f>IFERROR(VLOOKUP(A87,品种目录!$B$2:$D$919,2,0),"其他")</f>
        <v>其他</v>
      </c>
      <c r="C87" s="106">
        <f t="shared" si="1"/>
        <v>1.5920289855072463</v>
      </c>
      <c r="D87" s="107">
        <v>0</v>
      </c>
      <c r="E87" s="107">
        <v>3.2</v>
      </c>
      <c r="F87" s="107">
        <v>3.7</v>
      </c>
      <c r="G87" s="107">
        <v>0</v>
      </c>
      <c r="H87" s="108">
        <v>6.9</v>
      </c>
      <c r="I87" s="109">
        <v>10.984999999999999</v>
      </c>
    </row>
    <row r="88" spans="1:9" ht="17.25" customHeight="1">
      <c r="A88" s="110" t="s">
        <v>1934</v>
      </c>
      <c r="B88" s="105" t="str">
        <f>IFERROR(VLOOKUP(A88,品种目录!$B$2:$D$919,2,0),"其他")</f>
        <v>蒜苗</v>
      </c>
      <c r="C88" s="111">
        <f t="shared" si="1"/>
        <v>2.9645785876993167</v>
      </c>
      <c r="D88" s="112">
        <v>51</v>
      </c>
      <c r="E88" s="112">
        <v>187</v>
      </c>
      <c r="F88" s="112">
        <v>124</v>
      </c>
      <c r="G88" s="112">
        <v>77</v>
      </c>
      <c r="H88" s="113">
        <v>439</v>
      </c>
      <c r="I88" s="114">
        <v>1301.45</v>
      </c>
    </row>
    <row r="89" spans="1:9" ht="17.25" customHeight="1">
      <c r="A89" s="104" t="s">
        <v>1935</v>
      </c>
      <c r="B89" s="105" t="str">
        <f>IFERROR(VLOOKUP(A89,品种目录!$B$2:$D$919,2,0),"其他")</f>
        <v>莴苣</v>
      </c>
      <c r="C89" s="106">
        <f t="shared" si="1"/>
        <v>1.1915760869565217</v>
      </c>
      <c r="D89" s="107">
        <v>0</v>
      </c>
      <c r="E89" s="107">
        <v>27.2</v>
      </c>
      <c r="F89" s="107">
        <v>28</v>
      </c>
      <c r="G89" s="107">
        <v>0</v>
      </c>
      <c r="H89" s="108">
        <v>55.2</v>
      </c>
      <c r="I89" s="109">
        <v>65.775000000000006</v>
      </c>
    </row>
    <row r="90" spans="1:9" ht="17.25" customHeight="1">
      <c r="A90" s="110" t="s">
        <v>1936</v>
      </c>
      <c r="B90" s="105" t="str">
        <f>IFERROR(VLOOKUP(A90,品种目录!$B$2:$D$919,2,0),"其他")</f>
        <v>辣椒</v>
      </c>
      <c r="C90" s="111">
        <f t="shared" si="1"/>
        <v>2.5</v>
      </c>
      <c r="D90" s="112">
        <v>25</v>
      </c>
      <c r="E90" s="112">
        <v>86</v>
      </c>
      <c r="F90" s="112">
        <v>6</v>
      </c>
      <c r="G90" s="112">
        <v>11</v>
      </c>
      <c r="H90" s="113">
        <v>128</v>
      </c>
      <c r="I90" s="114">
        <v>320</v>
      </c>
    </row>
    <row r="91" spans="1:9" ht="17.25" customHeight="1">
      <c r="A91" s="104" t="s">
        <v>1937</v>
      </c>
      <c r="B91" s="105" t="str">
        <f>IFERROR(VLOOKUP(A91,品种目录!$B$2:$D$919,2,0),"其他")</f>
        <v>其他</v>
      </c>
      <c r="C91" s="106">
        <f t="shared" si="1"/>
        <v>9.1</v>
      </c>
      <c r="D91" s="107">
        <v>0</v>
      </c>
      <c r="E91" s="107">
        <v>0</v>
      </c>
      <c r="F91" s="107">
        <v>6</v>
      </c>
      <c r="G91" s="107">
        <v>0</v>
      </c>
      <c r="H91" s="108">
        <v>6</v>
      </c>
      <c r="I91" s="109">
        <v>54.599999999999994</v>
      </c>
    </row>
    <row r="92" spans="1:9" ht="17.25" customHeight="1">
      <c r="A92" s="110" t="s">
        <v>1938</v>
      </c>
      <c r="B92" s="105" t="str">
        <f>IFERROR(VLOOKUP(A92,品种目录!$B$2:$D$919,2,0),"其他")</f>
        <v>青椒</v>
      </c>
      <c r="C92" s="111">
        <f t="shared" si="1"/>
        <v>1.4105939716312057</v>
      </c>
      <c r="D92" s="112">
        <v>130</v>
      </c>
      <c r="E92" s="112">
        <v>545</v>
      </c>
      <c r="F92" s="112">
        <v>311</v>
      </c>
      <c r="G92" s="112">
        <v>142</v>
      </c>
      <c r="H92" s="113">
        <v>1128</v>
      </c>
      <c r="I92" s="114">
        <v>1591.15</v>
      </c>
    </row>
    <row r="93" spans="1:9" ht="17.25" customHeight="1">
      <c r="A93" s="104" t="s">
        <v>1939</v>
      </c>
      <c r="B93" s="105" t="str">
        <f>IFERROR(VLOOKUP(A93,品种目录!$B$2:$D$919,2,0),"其他")</f>
        <v>黄秋葵</v>
      </c>
      <c r="C93" s="106">
        <f t="shared" si="1"/>
        <v>7.7115736040609146</v>
      </c>
      <c r="D93" s="107">
        <v>0</v>
      </c>
      <c r="E93" s="107">
        <v>5</v>
      </c>
      <c r="F93" s="107">
        <v>14.7</v>
      </c>
      <c r="G93" s="107">
        <v>0</v>
      </c>
      <c r="H93" s="108">
        <v>19.7</v>
      </c>
      <c r="I93" s="109">
        <v>151.91800000000001</v>
      </c>
    </row>
    <row r="94" spans="1:9" ht="17.25" customHeight="1">
      <c r="A94" s="110" t="s">
        <v>1940</v>
      </c>
      <c r="B94" s="105" t="str">
        <f>IFERROR(VLOOKUP(A94,品种目录!$B$2:$D$919,2,0),"其他")</f>
        <v>其他</v>
      </c>
      <c r="C94" s="111">
        <f t="shared" si="1"/>
        <v>1.75</v>
      </c>
      <c r="D94" s="112">
        <v>140</v>
      </c>
      <c r="E94" s="112">
        <v>240</v>
      </c>
      <c r="F94" s="112">
        <v>50</v>
      </c>
      <c r="G94" s="112">
        <v>35</v>
      </c>
      <c r="H94" s="113">
        <v>465</v>
      </c>
      <c r="I94" s="114">
        <v>813.75</v>
      </c>
    </row>
    <row r="95" spans="1:9" ht="17.25" customHeight="1">
      <c r="A95" s="104" t="s">
        <v>1941</v>
      </c>
      <c r="B95" s="105" t="str">
        <f>IFERROR(VLOOKUP(A95,品种目录!$B$2:$D$919,2,0),"其他")</f>
        <v>山药</v>
      </c>
      <c r="C95" s="106">
        <f t="shared" si="1"/>
        <v>4.8628318584070795</v>
      </c>
      <c r="D95" s="107">
        <v>64</v>
      </c>
      <c r="E95" s="107">
        <v>193</v>
      </c>
      <c r="F95" s="107">
        <v>47</v>
      </c>
      <c r="G95" s="107">
        <v>35</v>
      </c>
      <c r="H95" s="108">
        <v>339</v>
      </c>
      <c r="I95" s="109">
        <v>1648.5</v>
      </c>
    </row>
    <row r="96" spans="1:9" ht="17.25" customHeight="1">
      <c r="A96" s="110" t="s">
        <v>1942</v>
      </c>
      <c r="B96" s="105" t="str">
        <f>IFERROR(VLOOKUP(A96,品种目录!$B$2:$D$919,2,0),"其他")</f>
        <v>姜</v>
      </c>
      <c r="C96" s="111">
        <f t="shared" si="1"/>
        <v>2.8141700404858305</v>
      </c>
      <c r="D96" s="112">
        <v>77</v>
      </c>
      <c r="E96" s="112">
        <v>109</v>
      </c>
      <c r="F96" s="112">
        <v>23</v>
      </c>
      <c r="G96" s="112">
        <v>38</v>
      </c>
      <c r="H96" s="113">
        <v>247</v>
      </c>
      <c r="I96" s="114">
        <v>695.10000000000014</v>
      </c>
    </row>
    <row r="97" spans="1:9" ht="17.25" customHeight="1">
      <c r="A97" s="104" t="s">
        <v>1943</v>
      </c>
      <c r="B97" s="105" t="str">
        <f>IFERROR(VLOOKUP(A97,品种目录!$B$2:$D$919,2,0),"其他")</f>
        <v>番茄</v>
      </c>
      <c r="C97" s="106">
        <f t="shared" si="1"/>
        <v>2.6000000000000005</v>
      </c>
      <c r="D97" s="107">
        <v>0</v>
      </c>
      <c r="E97" s="107">
        <v>0</v>
      </c>
      <c r="F97" s="107">
        <v>13</v>
      </c>
      <c r="G97" s="107">
        <v>0</v>
      </c>
      <c r="H97" s="108">
        <v>13</v>
      </c>
      <c r="I97" s="109">
        <v>33.800000000000004</v>
      </c>
    </row>
    <row r="98" spans="1:9" ht="17.25" customHeight="1">
      <c r="A98" s="110" t="s">
        <v>1944</v>
      </c>
      <c r="B98" s="105" t="str">
        <f>IFERROR(VLOOKUP(A98,品种目录!$B$2:$D$919,2,0),"其他")</f>
        <v>其他</v>
      </c>
      <c r="C98" s="111">
        <f t="shared" si="1"/>
        <v>3.6</v>
      </c>
      <c r="D98" s="112">
        <v>0</v>
      </c>
      <c r="E98" s="112">
        <v>0</v>
      </c>
      <c r="F98" s="112">
        <v>40</v>
      </c>
      <c r="G98" s="112">
        <v>0</v>
      </c>
      <c r="H98" s="113">
        <v>40</v>
      </c>
      <c r="I98" s="114">
        <v>144</v>
      </c>
    </row>
    <row r="99" spans="1:9" ht="17.25" customHeight="1">
      <c r="A99" s="104" t="s">
        <v>1945</v>
      </c>
      <c r="B99" s="105" t="str">
        <f>IFERROR(VLOOKUP(A99,品种目录!$B$2:$D$919,2,0),"其他")</f>
        <v>丝瓜</v>
      </c>
      <c r="C99" s="106">
        <f t="shared" si="1"/>
        <v>2.6736666666666671</v>
      </c>
      <c r="D99" s="107">
        <v>0</v>
      </c>
      <c r="E99" s="107">
        <v>154</v>
      </c>
      <c r="F99" s="107">
        <v>45</v>
      </c>
      <c r="G99" s="107">
        <v>26</v>
      </c>
      <c r="H99" s="108">
        <v>225</v>
      </c>
      <c r="I99" s="109">
        <v>601.57500000000005</v>
      </c>
    </row>
    <row r="100" spans="1:9" ht="17.25" customHeight="1">
      <c r="A100" s="110" t="s">
        <v>1946</v>
      </c>
      <c r="B100" s="105" t="str">
        <f>IFERROR(VLOOKUP(A100,品种目录!$B$2:$D$919,2,0),"其他")</f>
        <v>其他</v>
      </c>
      <c r="C100" s="111">
        <f t="shared" si="1"/>
        <v>6</v>
      </c>
      <c r="D100" s="112">
        <v>0</v>
      </c>
      <c r="E100" s="112">
        <v>353</v>
      </c>
      <c r="F100" s="112">
        <v>0</v>
      </c>
      <c r="G100" s="112">
        <v>42.5</v>
      </c>
      <c r="H100" s="113">
        <v>395.5</v>
      </c>
      <c r="I100" s="114">
        <v>2373</v>
      </c>
    </row>
    <row r="101" spans="1:9" ht="17.25" customHeight="1">
      <c r="A101" s="104" t="s">
        <v>1947</v>
      </c>
      <c r="B101" s="105" t="str">
        <f>IFERROR(VLOOKUP(A101,品种目录!$B$2:$D$919,2,0),"其他")</f>
        <v>其他</v>
      </c>
      <c r="C101" s="106">
        <f t="shared" si="1"/>
        <v>1.9000000000000001</v>
      </c>
      <c r="D101" s="107">
        <v>99</v>
      </c>
      <c r="E101" s="107">
        <v>408</v>
      </c>
      <c r="F101" s="107">
        <v>40</v>
      </c>
      <c r="G101" s="107">
        <v>176</v>
      </c>
      <c r="H101" s="108">
        <v>723</v>
      </c>
      <c r="I101" s="109">
        <v>1373.7</v>
      </c>
    </row>
    <row r="102" spans="1:9" ht="17.25" customHeight="1">
      <c r="A102" s="110" t="s">
        <v>1948</v>
      </c>
      <c r="B102" s="105" t="str">
        <f>IFERROR(VLOOKUP(A102,品种目录!$B$2:$D$919,2,0),"其他")</f>
        <v>蒜苗</v>
      </c>
      <c r="C102" s="111">
        <f t="shared" si="1"/>
        <v>1.5</v>
      </c>
      <c r="D102" s="112">
        <v>0</v>
      </c>
      <c r="E102" s="112">
        <v>25</v>
      </c>
      <c r="F102" s="112">
        <v>0</v>
      </c>
      <c r="G102" s="112">
        <v>0</v>
      </c>
      <c r="H102" s="113">
        <v>25</v>
      </c>
      <c r="I102" s="114">
        <v>37.5</v>
      </c>
    </row>
    <row r="103" spans="1:9" ht="17.25" customHeight="1">
      <c r="A103" s="104" t="s">
        <v>1949</v>
      </c>
      <c r="B103" s="105" t="str">
        <f>IFERROR(VLOOKUP(A103,品种目录!$B$2:$D$919,2,0),"其他")</f>
        <v>蒜薹</v>
      </c>
      <c r="C103" s="106">
        <f t="shared" si="1"/>
        <v>5.33</v>
      </c>
      <c r="D103" s="107">
        <v>0</v>
      </c>
      <c r="E103" s="107">
        <v>4</v>
      </c>
      <c r="F103" s="107">
        <v>0</v>
      </c>
      <c r="G103" s="107">
        <v>0</v>
      </c>
      <c r="H103" s="108">
        <v>4</v>
      </c>
      <c r="I103" s="109">
        <v>21.32</v>
      </c>
    </row>
    <row r="104" spans="1:9" ht="17.25" customHeight="1">
      <c r="A104" s="110" t="s">
        <v>1950</v>
      </c>
      <c r="B104" s="105" t="str">
        <f>IFERROR(VLOOKUP(A104,品种目录!$B$2:$D$919,2,0),"其他")</f>
        <v>其他</v>
      </c>
      <c r="C104" s="111">
        <f t="shared" si="1"/>
        <v>8.19</v>
      </c>
      <c r="D104" s="112">
        <v>0</v>
      </c>
      <c r="E104" s="112">
        <v>0</v>
      </c>
      <c r="F104" s="112">
        <v>12</v>
      </c>
      <c r="G104" s="112">
        <v>0</v>
      </c>
      <c r="H104" s="113">
        <v>12</v>
      </c>
      <c r="I104" s="114">
        <v>98.28</v>
      </c>
    </row>
    <row r="105" spans="1:9" ht="17.25" customHeight="1">
      <c r="A105" s="104" t="s">
        <v>1951</v>
      </c>
      <c r="B105" s="105" t="str">
        <f>IFERROR(VLOOKUP(A105,品种目录!$B$2:$D$919,2,0),"其他")</f>
        <v>其他</v>
      </c>
      <c r="C105" s="106">
        <f t="shared" si="1"/>
        <v>2.6</v>
      </c>
      <c r="D105" s="107">
        <v>0</v>
      </c>
      <c r="E105" s="107">
        <v>0</v>
      </c>
      <c r="F105" s="107">
        <v>3</v>
      </c>
      <c r="G105" s="107">
        <v>0</v>
      </c>
      <c r="H105" s="108">
        <v>3</v>
      </c>
      <c r="I105" s="109">
        <v>7.8000000000000007</v>
      </c>
    </row>
    <row r="106" spans="1:9" ht="17.25" customHeight="1">
      <c r="A106" s="110" t="s">
        <v>1952</v>
      </c>
      <c r="B106" s="105" t="str">
        <f>IFERROR(VLOOKUP(A106,品种目录!$B$2:$D$919,2,0),"其他")</f>
        <v>山药</v>
      </c>
      <c r="C106" s="111">
        <f t="shared" si="1"/>
        <v>5.2</v>
      </c>
      <c r="D106" s="112">
        <v>0</v>
      </c>
      <c r="E106" s="112">
        <v>0</v>
      </c>
      <c r="F106" s="112">
        <v>3</v>
      </c>
      <c r="G106" s="112">
        <v>0</v>
      </c>
      <c r="H106" s="113">
        <v>3</v>
      </c>
      <c r="I106" s="114">
        <v>15.600000000000001</v>
      </c>
    </row>
    <row r="107" spans="1:9" ht="17.25" customHeight="1">
      <c r="A107" s="104" t="s">
        <v>1953</v>
      </c>
      <c r="B107" s="105" t="str">
        <f>IFERROR(VLOOKUP(A107,品种目录!$B$2:$D$919,2,0),"其他")</f>
        <v>茼蒿</v>
      </c>
      <c r="C107" s="106">
        <f t="shared" si="1"/>
        <v>4</v>
      </c>
      <c r="D107" s="107">
        <v>0</v>
      </c>
      <c r="E107" s="107">
        <v>10</v>
      </c>
      <c r="F107" s="107">
        <v>0</v>
      </c>
      <c r="G107" s="107">
        <v>0</v>
      </c>
      <c r="H107" s="108">
        <v>10</v>
      </c>
      <c r="I107" s="109">
        <v>40</v>
      </c>
    </row>
    <row r="108" spans="1:9" ht="17.25" customHeight="1">
      <c r="A108" s="110" t="s">
        <v>1954</v>
      </c>
      <c r="B108" s="105" t="str">
        <f>IFERROR(VLOOKUP(A108,品种目录!$B$2:$D$919,2,0),"其他")</f>
        <v>马铃薯</v>
      </c>
      <c r="C108" s="111">
        <f t="shared" si="1"/>
        <v>1.3341517857142857</v>
      </c>
      <c r="D108" s="112">
        <v>60</v>
      </c>
      <c r="E108" s="112">
        <v>118</v>
      </c>
      <c r="F108" s="112">
        <v>46</v>
      </c>
      <c r="G108" s="112">
        <v>0</v>
      </c>
      <c r="H108" s="113">
        <v>224</v>
      </c>
      <c r="I108" s="114">
        <v>298.85000000000002</v>
      </c>
    </row>
    <row r="109" spans="1:9" ht="17.25" customHeight="1">
      <c r="A109" s="104" t="s">
        <v>1955</v>
      </c>
      <c r="B109" s="105" t="str">
        <f>IFERROR(VLOOKUP(A109,品种目录!$B$2:$D$919,2,0),"其他")</f>
        <v>茎芥</v>
      </c>
      <c r="C109" s="106">
        <f t="shared" si="1"/>
        <v>1.8214194861358433</v>
      </c>
      <c r="D109" s="107">
        <v>410</v>
      </c>
      <c r="E109" s="107">
        <v>788.8</v>
      </c>
      <c r="F109" s="107">
        <v>234.39999999999998</v>
      </c>
      <c r="G109" s="107">
        <v>139.19999999999999</v>
      </c>
      <c r="H109" s="108">
        <v>1572.3999999999999</v>
      </c>
      <c r="I109" s="109">
        <v>2863.9999999999995</v>
      </c>
    </row>
    <row r="110" spans="1:9" ht="17.25" customHeight="1">
      <c r="A110" s="110" t="s">
        <v>1956</v>
      </c>
      <c r="B110" s="105" t="str">
        <f>IFERROR(VLOOKUP(A110,品种目录!$B$2:$D$919,2,0),"其他")</f>
        <v>其他</v>
      </c>
      <c r="C110" s="111">
        <f t="shared" si="1"/>
        <v>5.85</v>
      </c>
      <c r="D110" s="112">
        <v>2.5</v>
      </c>
      <c r="E110" s="112">
        <v>2.5</v>
      </c>
      <c r="F110" s="112">
        <v>0</v>
      </c>
      <c r="G110" s="112">
        <v>0</v>
      </c>
      <c r="H110" s="113">
        <v>5</v>
      </c>
      <c r="I110" s="114">
        <v>29.25</v>
      </c>
    </row>
    <row r="111" spans="1:9" ht="17.25" customHeight="1">
      <c r="A111" s="104" t="s">
        <v>1957</v>
      </c>
      <c r="B111" s="105" t="str">
        <f>IFERROR(VLOOKUP(A111,品种目录!$B$2:$D$919,2,0),"其他")</f>
        <v>豌豆</v>
      </c>
      <c r="C111" s="106">
        <f t="shared" si="1"/>
        <v>6.4</v>
      </c>
      <c r="D111" s="107">
        <v>0</v>
      </c>
      <c r="E111" s="107">
        <v>88.8</v>
      </c>
      <c r="F111" s="107">
        <v>0</v>
      </c>
      <c r="G111" s="107">
        <v>0</v>
      </c>
      <c r="H111" s="108">
        <v>88.8</v>
      </c>
      <c r="I111" s="109">
        <v>568.32000000000005</v>
      </c>
    </row>
    <row r="112" spans="1:9" ht="17.25" customHeight="1">
      <c r="A112" s="110" t="s">
        <v>1958</v>
      </c>
      <c r="B112" s="105" t="str">
        <f>IFERROR(VLOOKUP(A112,品种目录!$B$2:$D$919,2,0),"其他")</f>
        <v>豌豆尖</v>
      </c>
      <c r="C112" s="111">
        <f t="shared" si="1"/>
        <v>8.6300000000000008</v>
      </c>
      <c r="D112" s="112">
        <v>0</v>
      </c>
      <c r="E112" s="112">
        <v>2</v>
      </c>
      <c r="F112" s="112">
        <v>3.2</v>
      </c>
      <c r="G112" s="112">
        <v>0</v>
      </c>
      <c r="H112" s="113">
        <v>5.2</v>
      </c>
      <c r="I112" s="114">
        <v>44.876000000000005</v>
      </c>
    </row>
    <row r="113" spans="1:9" ht="17.25" customHeight="1">
      <c r="A113" s="104" t="s">
        <v>1959</v>
      </c>
      <c r="B113" s="105" t="str">
        <f>IFERROR(VLOOKUP(A113,品种目录!$B$2:$D$919,2,0),"其他")</f>
        <v>其他</v>
      </c>
      <c r="C113" s="106">
        <f t="shared" si="1"/>
        <v>6.4</v>
      </c>
      <c r="D113" s="107">
        <v>0</v>
      </c>
      <c r="E113" s="107">
        <v>0</v>
      </c>
      <c r="F113" s="107">
        <v>0</v>
      </c>
      <c r="G113" s="107">
        <v>50</v>
      </c>
      <c r="H113" s="108">
        <v>50</v>
      </c>
      <c r="I113" s="109">
        <v>320</v>
      </c>
    </row>
    <row r="114" spans="1:9" ht="17.25" customHeight="1">
      <c r="A114" s="110" t="s">
        <v>1960</v>
      </c>
      <c r="B114" s="105" t="str">
        <f>IFERROR(VLOOKUP(A114,品种目录!$B$2:$D$919,2,0),"其他")</f>
        <v>番茄</v>
      </c>
      <c r="C114" s="111">
        <f t="shared" si="1"/>
        <v>2.1887283236994222</v>
      </c>
      <c r="D114" s="112">
        <v>1075</v>
      </c>
      <c r="E114" s="112">
        <v>4494</v>
      </c>
      <c r="F114" s="112">
        <v>1195</v>
      </c>
      <c r="G114" s="112">
        <v>675</v>
      </c>
      <c r="H114" s="113">
        <v>7439</v>
      </c>
      <c r="I114" s="114">
        <v>16281.95</v>
      </c>
    </row>
    <row r="115" spans="1:9" ht="17.25" customHeight="1">
      <c r="A115" s="104" t="s">
        <v>1961</v>
      </c>
      <c r="B115" s="105" t="str">
        <f>IFERROR(VLOOKUP(A115,品种目录!$B$2:$D$919,2,0),"其他")</f>
        <v>西葫芦</v>
      </c>
      <c r="C115" s="106">
        <f t="shared" si="1"/>
        <v>1.95</v>
      </c>
      <c r="D115" s="107">
        <v>0</v>
      </c>
      <c r="E115" s="107">
        <v>16</v>
      </c>
      <c r="F115" s="107">
        <v>70</v>
      </c>
      <c r="G115" s="107">
        <v>0</v>
      </c>
      <c r="H115" s="108">
        <v>86</v>
      </c>
      <c r="I115" s="109">
        <v>167.7</v>
      </c>
    </row>
    <row r="116" spans="1:9" ht="17.25" customHeight="1">
      <c r="A116" s="110" t="s">
        <v>1962</v>
      </c>
      <c r="B116" s="105" t="str">
        <f>IFERROR(VLOOKUP(A116,品种目录!$B$2:$D$919,2,0),"其他")</f>
        <v>青花菜</v>
      </c>
      <c r="C116" s="111">
        <f t="shared" si="1"/>
        <v>2.2280487804878049</v>
      </c>
      <c r="D116" s="112">
        <v>6</v>
      </c>
      <c r="E116" s="112">
        <v>35</v>
      </c>
      <c r="F116" s="112">
        <v>0</v>
      </c>
      <c r="G116" s="112">
        <v>0</v>
      </c>
      <c r="H116" s="113">
        <v>41</v>
      </c>
      <c r="I116" s="114">
        <v>91.35</v>
      </c>
    </row>
    <row r="117" spans="1:9" ht="17.25" customHeight="1">
      <c r="A117" s="104" t="s">
        <v>1963</v>
      </c>
      <c r="B117" s="105" t="str">
        <f>IFERROR(VLOOKUP(A117,品种目录!$B$2:$D$919,2,0),"其他")</f>
        <v>其他</v>
      </c>
      <c r="C117" s="106">
        <f t="shared" si="1"/>
        <v>1.55</v>
      </c>
      <c r="D117" s="107">
        <v>0</v>
      </c>
      <c r="E117" s="107">
        <v>0</v>
      </c>
      <c r="F117" s="107">
        <v>12</v>
      </c>
      <c r="G117" s="107">
        <v>0</v>
      </c>
      <c r="H117" s="108">
        <v>12</v>
      </c>
      <c r="I117" s="109">
        <v>18.600000000000001</v>
      </c>
    </row>
    <row r="118" spans="1:9" ht="17.25" customHeight="1">
      <c r="A118" s="110" t="s">
        <v>1964</v>
      </c>
      <c r="B118" s="105" t="str">
        <f>IFERROR(VLOOKUP(A118,品种目录!$B$2:$D$919,2,0),"其他")</f>
        <v>其他</v>
      </c>
      <c r="C118" s="111">
        <f t="shared" si="1"/>
        <v>4.0999999999999996</v>
      </c>
      <c r="D118" s="112">
        <v>40</v>
      </c>
      <c r="E118" s="112">
        <v>88</v>
      </c>
      <c r="F118" s="112">
        <v>0</v>
      </c>
      <c r="G118" s="112">
        <v>0</v>
      </c>
      <c r="H118" s="113">
        <v>128</v>
      </c>
      <c r="I118" s="114">
        <v>524.79999999999995</v>
      </c>
    </row>
    <row r="119" spans="1:9" ht="17.25" customHeight="1">
      <c r="A119" s="104" t="s">
        <v>1965</v>
      </c>
      <c r="B119" s="105" t="str">
        <f>IFERROR(VLOOKUP(A119,品种目录!$B$2:$D$919,2,0),"其他")</f>
        <v>双孢蘑菇</v>
      </c>
      <c r="C119" s="106">
        <f t="shared" si="1"/>
        <v>5.2498366013071891</v>
      </c>
      <c r="D119" s="107">
        <v>167</v>
      </c>
      <c r="E119" s="107">
        <v>113</v>
      </c>
      <c r="F119" s="107">
        <v>0</v>
      </c>
      <c r="G119" s="107">
        <v>26</v>
      </c>
      <c r="H119" s="108">
        <v>306</v>
      </c>
      <c r="I119" s="109">
        <v>1606.4499999999998</v>
      </c>
    </row>
    <row r="120" spans="1:9" ht="17.25" customHeight="1">
      <c r="A120" s="110" t="s">
        <v>1966</v>
      </c>
      <c r="B120" s="105" t="str">
        <f>IFERROR(VLOOKUP(A120,品种目录!$B$2:$D$919,2,0),"其他")</f>
        <v>其他</v>
      </c>
      <c r="C120" s="111">
        <f t="shared" si="1"/>
        <v>24.375</v>
      </c>
      <c r="D120" s="112">
        <v>0</v>
      </c>
      <c r="E120" s="112">
        <v>0</v>
      </c>
      <c r="F120" s="112">
        <v>0.8</v>
      </c>
      <c r="G120" s="112">
        <v>0</v>
      </c>
      <c r="H120" s="113">
        <v>0.8</v>
      </c>
      <c r="I120" s="114">
        <v>19.5</v>
      </c>
    </row>
    <row r="121" spans="1:9" ht="17.25" customHeight="1">
      <c r="A121" s="104" t="s">
        <v>1967</v>
      </c>
      <c r="B121" s="105" t="str">
        <f>IFERROR(VLOOKUP(A121,品种目录!$B$2:$D$919,2,0),"其他")</f>
        <v>苋菜</v>
      </c>
      <c r="C121" s="106">
        <f t="shared" si="1"/>
        <v>3.3</v>
      </c>
      <c r="D121" s="107">
        <v>0</v>
      </c>
      <c r="E121" s="107">
        <v>2</v>
      </c>
      <c r="F121" s="107">
        <v>2</v>
      </c>
      <c r="G121" s="107">
        <v>0</v>
      </c>
      <c r="H121" s="108">
        <v>4</v>
      </c>
      <c r="I121" s="109">
        <v>13.2</v>
      </c>
    </row>
    <row r="122" spans="1:9" ht="17.25" customHeight="1">
      <c r="A122" s="110" t="s">
        <v>1968</v>
      </c>
      <c r="B122" s="105" t="str">
        <f>IFERROR(VLOOKUP(A122,品种目录!$B$2:$D$919,2,0),"其他")</f>
        <v>辣椒</v>
      </c>
      <c r="C122" s="111">
        <f t="shared" si="1"/>
        <v>3.1488372093023256</v>
      </c>
      <c r="D122" s="112">
        <v>25</v>
      </c>
      <c r="E122" s="112">
        <v>173</v>
      </c>
      <c r="F122" s="112">
        <v>2</v>
      </c>
      <c r="G122" s="112">
        <v>15</v>
      </c>
      <c r="H122" s="113">
        <v>215</v>
      </c>
      <c r="I122" s="114">
        <v>677</v>
      </c>
    </row>
    <row r="123" spans="1:9" ht="17.25" customHeight="1">
      <c r="A123" s="104" t="s">
        <v>1969</v>
      </c>
      <c r="B123" s="105" t="str">
        <f>IFERROR(VLOOKUP(A123,品种目录!$B$2:$D$919,2,0),"其他")</f>
        <v>芫荽</v>
      </c>
      <c r="C123" s="106">
        <f t="shared" si="1"/>
        <v>4.7126436781609193</v>
      </c>
      <c r="D123" s="107">
        <v>50</v>
      </c>
      <c r="E123" s="107">
        <v>222</v>
      </c>
      <c r="F123" s="107">
        <v>37</v>
      </c>
      <c r="G123" s="107">
        <v>39</v>
      </c>
      <c r="H123" s="108">
        <v>348</v>
      </c>
      <c r="I123" s="109">
        <v>1640</v>
      </c>
    </row>
    <row r="124" spans="1:9" ht="17.25" customHeight="1">
      <c r="A124" s="110" t="s">
        <v>1970</v>
      </c>
      <c r="B124" s="105" t="str">
        <f>IFERROR(VLOOKUP(A124,品种目录!$B$2:$D$919,2,0),"其他")</f>
        <v>香椿苗</v>
      </c>
      <c r="C124" s="111">
        <f t="shared" si="1"/>
        <v>10.4</v>
      </c>
      <c r="D124" s="112">
        <v>0</v>
      </c>
      <c r="E124" s="112">
        <v>0</v>
      </c>
      <c r="F124" s="112">
        <v>1</v>
      </c>
      <c r="G124" s="112">
        <v>0</v>
      </c>
      <c r="H124" s="113">
        <v>1</v>
      </c>
      <c r="I124" s="114">
        <v>10.4</v>
      </c>
    </row>
    <row r="125" spans="1:9" ht="17.25" customHeight="1">
      <c r="A125" s="104" t="s">
        <v>1971</v>
      </c>
      <c r="B125" s="105" t="str">
        <f>IFERROR(VLOOKUP(A125,品种目录!$B$2:$D$919,2,0),"其他")</f>
        <v>细香葱</v>
      </c>
      <c r="C125" s="106">
        <f t="shared" si="1"/>
        <v>3.0992514970059881</v>
      </c>
      <c r="D125" s="107">
        <v>55</v>
      </c>
      <c r="E125" s="107">
        <v>206</v>
      </c>
      <c r="F125" s="107">
        <v>41</v>
      </c>
      <c r="G125" s="107">
        <v>32</v>
      </c>
      <c r="H125" s="108">
        <v>334</v>
      </c>
      <c r="I125" s="109">
        <v>1035.1500000000001</v>
      </c>
    </row>
    <row r="126" spans="1:9" ht="17.25" customHeight="1">
      <c r="A126" s="110" t="s">
        <v>1972</v>
      </c>
      <c r="B126" s="105" t="str">
        <f>IFERROR(VLOOKUP(A126,品种目录!$B$2:$D$919,2,0),"其他")</f>
        <v>香菇</v>
      </c>
      <c r="C126" s="111">
        <f t="shared" si="1"/>
        <v>4.8183108587650807</v>
      </c>
      <c r="D126" s="112">
        <v>65</v>
      </c>
      <c r="E126" s="112">
        <v>1257</v>
      </c>
      <c r="F126" s="112">
        <v>41</v>
      </c>
      <c r="G126" s="112">
        <v>46</v>
      </c>
      <c r="H126" s="113">
        <v>1409</v>
      </c>
      <c r="I126" s="114">
        <v>6788.9999999999991</v>
      </c>
    </row>
    <row r="127" spans="1:9" ht="17.25" customHeight="1">
      <c r="A127" s="104" t="s">
        <v>1973</v>
      </c>
      <c r="B127" s="105" t="str">
        <f>IFERROR(VLOOKUP(A127,品种目录!$B$2:$D$919,2,0),"其他")</f>
        <v>香芹菜</v>
      </c>
      <c r="C127" s="106">
        <f t="shared" si="1"/>
        <v>2.5341463414634147</v>
      </c>
      <c r="D127" s="107">
        <v>0</v>
      </c>
      <c r="E127" s="107">
        <v>24</v>
      </c>
      <c r="F127" s="107">
        <v>12</v>
      </c>
      <c r="G127" s="107">
        <v>5</v>
      </c>
      <c r="H127" s="108">
        <v>41</v>
      </c>
      <c r="I127" s="109">
        <v>103.9</v>
      </c>
    </row>
    <row r="128" spans="1:9" ht="17.25" customHeight="1">
      <c r="A128" s="110" t="s">
        <v>1974</v>
      </c>
      <c r="B128" s="105" t="str">
        <f>IFERROR(VLOOKUP(A128,品种目录!$B$2:$D$919,2,0),"其他")</f>
        <v>普通白菜</v>
      </c>
      <c r="C128" s="111">
        <f t="shared" si="1"/>
        <v>1.7922862678614677</v>
      </c>
      <c r="D128" s="112">
        <v>0</v>
      </c>
      <c r="E128" s="112">
        <v>554.79999999999995</v>
      </c>
      <c r="F128" s="112">
        <v>11</v>
      </c>
      <c r="G128" s="112">
        <v>260</v>
      </c>
      <c r="H128" s="113">
        <v>825.8</v>
      </c>
      <c r="I128" s="114">
        <v>1480.07</v>
      </c>
    </row>
    <row r="129" spans="1:9" ht="17.25" customHeight="1">
      <c r="A129" s="104" t="s">
        <v>1975</v>
      </c>
      <c r="B129" s="105" t="str">
        <f>IFERROR(VLOOKUP(A129,品种目录!$B$2:$D$919,2,0),"其他")</f>
        <v>辣椒</v>
      </c>
      <c r="C129" s="106">
        <f t="shared" si="1"/>
        <v>8.375</v>
      </c>
      <c r="D129" s="107">
        <v>0</v>
      </c>
      <c r="E129" s="107">
        <v>1</v>
      </c>
      <c r="F129" s="107">
        <v>7</v>
      </c>
      <c r="G129" s="107">
        <v>0</v>
      </c>
      <c r="H129" s="108">
        <v>8</v>
      </c>
      <c r="I129" s="109">
        <v>67</v>
      </c>
    </row>
    <row r="130" spans="1:9" ht="17.25" customHeight="1">
      <c r="A130" s="110" t="s">
        <v>1976</v>
      </c>
      <c r="B130" s="105" t="str">
        <f>IFERROR(VLOOKUP(A130,品种目录!$B$2:$D$919,2,0),"其他")</f>
        <v>真姬菇</v>
      </c>
      <c r="C130" s="111">
        <f t="shared" si="1"/>
        <v>4.45</v>
      </c>
      <c r="D130" s="112">
        <v>0</v>
      </c>
      <c r="E130" s="112">
        <v>1</v>
      </c>
      <c r="F130" s="112">
        <v>6</v>
      </c>
      <c r="G130" s="112">
        <v>0</v>
      </c>
      <c r="H130" s="113">
        <v>7</v>
      </c>
      <c r="I130" s="114">
        <v>31.15</v>
      </c>
    </row>
    <row r="131" spans="1:9" ht="17.25" customHeight="1">
      <c r="A131" s="104" t="s">
        <v>1977</v>
      </c>
      <c r="B131" s="105" t="str">
        <f>IFERROR(VLOOKUP(A131,品种目录!$B$2:$D$919,2,0),"其他")</f>
        <v>其他</v>
      </c>
      <c r="C131" s="106">
        <f t="shared" si="1"/>
        <v>1.2</v>
      </c>
      <c r="D131" s="107">
        <v>0</v>
      </c>
      <c r="E131" s="107">
        <v>0</v>
      </c>
      <c r="F131" s="107">
        <v>3.8</v>
      </c>
      <c r="G131" s="107">
        <v>0</v>
      </c>
      <c r="H131" s="108">
        <v>3.8</v>
      </c>
      <c r="I131" s="109">
        <v>4.5599999999999996</v>
      </c>
    </row>
    <row r="132" spans="1:9" ht="17.25" customHeight="1">
      <c r="A132" s="110" t="s">
        <v>1978</v>
      </c>
      <c r="B132" s="105" t="str">
        <f>IFERROR(VLOOKUP(A132,品种目录!$B$2:$D$919,2,0),"其他")</f>
        <v>萝卜</v>
      </c>
      <c r="C132" s="111">
        <f t="shared" ref="C132:C153" si="2">I132/H132</f>
        <v>2.3872727272727272</v>
      </c>
      <c r="D132" s="112">
        <v>0</v>
      </c>
      <c r="E132" s="112">
        <v>11</v>
      </c>
      <c r="F132" s="112">
        <v>0</v>
      </c>
      <c r="G132" s="112">
        <v>0</v>
      </c>
      <c r="H132" s="113">
        <v>11</v>
      </c>
      <c r="I132" s="114">
        <v>26.259999999999998</v>
      </c>
    </row>
    <row r="133" spans="1:9" ht="17.25" customHeight="1">
      <c r="A133" s="104" t="s">
        <v>1979</v>
      </c>
      <c r="B133" s="105" t="str">
        <f>IFERROR(VLOOKUP(A133,品种目录!$B$2:$D$919,2,0),"其他")</f>
        <v>刺芹侧耳</v>
      </c>
      <c r="C133" s="106">
        <f t="shared" si="2"/>
        <v>3.3570175438596497</v>
      </c>
      <c r="D133" s="107">
        <v>0</v>
      </c>
      <c r="E133" s="107">
        <v>173</v>
      </c>
      <c r="F133" s="107">
        <v>55</v>
      </c>
      <c r="G133" s="107">
        <v>0</v>
      </c>
      <c r="H133" s="108">
        <v>228</v>
      </c>
      <c r="I133" s="109">
        <v>765.40000000000009</v>
      </c>
    </row>
    <row r="134" spans="1:9" ht="17.25" customHeight="1">
      <c r="A134" s="110" t="s">
        <v>1980</v>
      </c>
      <c r="B134" s="105" t="str">
        <f>IFERROR(VLOOKUP(A134,品种目录!$B$2:$D$919,2,0),"其他")</f>
        <v>刺芹侧耳</v>
      </c>
      <c r="C134" s="111">
        <f t="shared" si="2"/>
        <v>2.3321839080459772</v>
      </c>
      <c r="D134" s="112">
        <v>0</v>
      </c>
      <c r="E134" s="112">
        <v>0</v>
      </c>
      <c r="F134" s="112">
        <v>55</v>
      </c>
      <c r="G134" s="112">
        <v>380</v>
      </c>
      <c r="H134" s="113">
        <v>435</v>
      </c>
      <c r="I134" s="114">
        <v>1014.5</v>
      </c>
    </row>
    <row r="135" spans="1:9" ht="17.25" customHeight="1">
      <c r="A135" s="104" t="s">
        <v>1981</v>
      </c>
      <c r="B135" s="105" t="str">
        <f>IFERROR(VLOOKUP(A135,品种目录!$B$2:$D$919,2,0),"其他")</f>
        <v>叶芥</v>
      </c>
      <c r="C135" s="106">
        <f t="shared" si="2"/>
        <v>2.0499999999999998</v>
      </c>
      <c r="D135" s="107">
        <v>80</v>
      </c>
      <c r="E135" s="107">
        <v>19</v>
      </c>
      <c r="F135" s="107">
        <v>64</v>
      </c>
      <c r="G135" s="107">
        <v>0</v>
      </c>
      <c r="H135" s="108">
        <v>163</v>
      </c>
      <c r="I135" s="109">
        <v>334.15</v>
      </c>
    </row>
    <row r="136" spans="1:9" ht="17.25" customHeight="1">
      <c r="A136" s="110" t="s">
        <v>1982</v>
      </c>
      <c r="B136" s="105" t="str">
        <f>IFERROR(VLOOKUP(A136,品种目录!$B$2:$D$919,2,0),"其他")</f>
        <v>洋葱</v>
      </c>
      <c r="C136" s="111">
        <f t="shared" si="2"/>
        <v>1</v>
      </c>
      <c r="D136" s="112">
        <v>0</v>
      </c>
      <c r="E136" s="112">
        <v>0</v>
      </c>
      <c r="F136" s="112">
        <v>2</v>
      </c>
      <c r="G136" s="112">
        <v>0</v>
      </c>
      <c r="H136" s="113">
        <v>2</v>
      </c>
      <c r="I136" s="114">
        <v>2</v>
      </c>
    </row>
    <row r="137" spans="1:9" ht="17.25" customHeight="1">
      <c r="A137" s="104" t="s">
        <v>1983</v>
      </c>
      <c r="B137" s="105" t="str">
        <f>IFERROR(VLOOKUP(A137,品种目录!$B$2:$D$919,2,0),"其他")</f>
        <v>胡萝卜</v>
      </c>
      <c r="C137" s="106">
        <f t="shared" si="2"/>
        <v>5.138127090301003</v>
      </c>
      <c r="D137" s="107">
        <v>0</v>
      </c>
      <c r="E137" s="107">
        <v>35.799999999999997</v>
      </c>
      <c r="F137" s="107">
        <v>24</v>
      </c>
      <c r="G137" s="107">
        <v>0</v>
      </c>
      <c r="H137" s="108">
        <v>59.8</v>
      </c>
      <c r="I137" s="109">
        <v>307.26</v>
      </c>
    </row>
    <row r="138" spans="1:9" ht="17.25" customHeight="1">
      <c r="A138" s="110" t="s">
        <v>1984</v>
      </c>
      <c r="B138" s="105" t="str">
        <f>IFERROR(VLOOKUP(A138,品种目录!$B$2:$D$919,2,0),"其他")</f>
        <v>普通白菜</v>
      </c>
      <c r="C138" s="111">
        <f t="shared" si="2"/>
        <v>2.0493556347683026</v>
      </c>
      <c r="D138" s="112">
        <v>260</v>
      </c>
      <c r="E138" s="112">
        <v>2959</v>
      </c>
      <c r="F138" s="112">
        <v>108</v>
      </c>
      <c r="G138" s="112">
        <v>320</v>
      </c>
      <c r="H138" s="113">
        <v>3647</v>
      </c>
      <c r="I138" s="114">
        <v>7473.9999999999991</v>
      </c>
    </row>
    <row r="139" spans="1:9" ht="17.25" customHeight="1">
      <c r="A139" s="104" t="s">
        <v>1985</v>
      </c>
      <c r="B139" s="105" t="str">
        <f>IFERROR(VLOOKUP(A139,品种目录!$B$2:$D$919,2,0),"其他")</f>
        <v>莴苣</v>
      </c>
      <c r="C139" s="106">
        <f t="shared" si="2"/>
        <v>1.8681455633100699</v>
      </c>
      <c r="D139" s="107">
        <v>244</v>
      </c>
      <c r="E139" s="107">
        <v>505</v>
      </c>
      <c r="F139" s="107">
        <v>170</v>
      </c>
      <c r="G139" s="107">
        <v>84</v>
      </c>
      <c r="H139" s="108">
        <v>1003</v>
      </c>
      <c r="I139" s="109">
        <v>1873.75</v>
      </c>
    </row>
    <row r="140" spans="1:9" ht="17.25" customHeight="1">
      <c r="A140" s="110" t="s">
        <v>1986</v>
      </c>
      <c r="B140" s="105" t="str">
        <f>IFERROR(VLOOKUP(A140,品种目录!$B$2:$D$919,2,0),"其他")</f>
        <v>其他</v>
      </c>
      <c r="C140" s="111">
        <f t="shared" si="2"/>
        <v>4.4249999999999998</v>
      </c>
      <c r="D140" s="112">
        <v>92</v>
      </c>
      <c r="E140" s="112">
        <v>308.5</v>
      </c>
      <c r="F140" s="112">
        <v>30</v>
      </c>
      <c r="G140" s="112">
        <v>52</v>
      </c>
      <c r="H140" s="113">
        <v>482.5</v>
      </c>
      <c r="I140" s="114">
        <v>2135.0625</v>
      </c>
    </row>
    <row r="141" spans="1:9" ht="17.25" customHeight="1">
      <c r="A141" s="104" t="s">
        <v>1987</v>
      </c>
      <c r="B141" s="105" t="str">
        <f>IFERROR(VLOOKUP(A141,品种目录!$B$2:$D$919,2,0),"其他")</f>
        <v>嫩玉米</v>
      </c>
      <c r="C141" s="106">
        <f t="shared" si="2"/>
        <v>1.5249999999999999</v>
      </c>
      <c r="D141" s="107">
        <v>0</v>
      </c>
      <c r="E141" s="107">
        <v>15</v>
      </c>
      <c r="F141" s="107">
        <v>0</v>
      </c>
      <c r="G141" s="107">
        <v>250</v>
      </c>
      <c r="H141" s="108">
        <v>265</v>
      </c>
      <c r="I141" s="109">
        <v>404.125</v>
      </c>
    </row>
    <row r="142" spans="1:9" ht="17.25" customHeight="1">
      <c r="A142" s="110" t="s">
        <v>1988</v>
      </c>
      <c r="B142" s="105" t="str">
        <f>IFERROR(VLOOKUP(A142,品种目录!$B$2:$D$919,2,0),"其他")</f>
        <v>嫩玉米</v>
      </c>
      <c r="C142" s="111">
        <f t="shared" si="2"/>
        <v>6.8500000000000005</v>
      </c>
      <c r="D142" s="112">
        <v>46</v>
      </c>
      <c r="E142" s="112">
        <v>228</v>
      </c>
      <c r="F142" s="112">
        <v>32.1</v>
      </c>
      <c r="G142" s="112">
        <v>66</v>
      </c>
      <c r="H142" s="113">
        <v>372.1</v>
      </c>
      <c r="I142" s="114">
        <v>2548.8850000000002</v>
      </c>
    </row>
    <row r="143" spans="1:9" ht="17.25" customHeight="1">
      <c r="A143" s="104" t="s">
        <v>1989</v>
      </c>
      <c r="B143" s="105" t="str">
        <f>IFERROR(VLOOKUP(A143,品种目录!$B$2:$D$919,2,0),"其他")</f>
        <v>芋</v>
      </c>
      <c r="C143" s="106">
        <f t="shared" si="2"/>
        <v>3.0629441624365477</v>
      </c>
      <c r="D143" s="107">
        <v>0</v>
      </c>
      <c r="E143" s="107">
        <v>185</v>
      </c>
      <c r="F143" s="107">
        <v>2</v>
      </c>
      <c r="G143" s="107">
        <v>10</v>
      </c>
      <c r="H143" s="108">
        <v>197</v>
      </c>
      <c r="I143" s="109">
        <v>603.39999999999986</v>
      </c>
    </row>
    <row r="144" spans="1:9" ht="17.25" customHeight="1">
      <c r="A144" s="110" t="s">
        <v>1990</v>
      </c>
      <c r="B144" s="105" t="str">
        <f>IFERROR(VLOOKUP(A144,品种目录!$B$2:$D$919,2,0),"其他")</f>
        <v>结球甘蓝</v>
      </c>
      <c r="C144" s="111">
        <f t="shared" si="2"/>
        <v>1.0046930342384888</v>
      </c>
      <c r="D144" s="112">
        <v>149.5</v>
      </c>
      <c r="E144" s="112">
        <v>870.5</v>
      </c>
      <c r="F144" s="112">
        <v>510</v>
      </c>
      <c r="G144" s="112">
        <v>164</v>
      </c>
      <c r="H144" s="113">
        <v>1694</v>
      </c>
      <c r="I144" s="114">
        <v>1701.9499999999998</v>
      </c>
    </row>
    <row r="145" spans="1:9" ht="17.25" customHeight="1">
      <c r="A145" s="104" t="s">
        <v>1991</v>
      </c>
      <c r="B145" s="105" t="str">
        <f>IFERROR(VLOOKUP(A145,品种目录!$B$2:$D$919,2,0),"其他")</f>
        <v>茄子</v>
      </c>
      <c r="C145" s="106">
        <f t="shared" si="2"/>
        <v>1.6351851851851851</v>
      </c>
      <c r="D145" s="107">
        <v>90</v>
      </c>
      <c r="E145" s="107">
        <v>160</v>
      </c>
      <c r="F145" s="107">
        <v>100</v>
      </c>
      <c r="G145" s="107">
        <v>190</v>
      </c>
      <c r="H145" s="108">
        <v>540</v>
      </c>
      <c r="I145" s="109">
        <v>883</v>
      </c>
    </row>
    <row r="146" spans="1:9" ht="17.25" customHeight="1">
      <c r="A146" s="110" t="s">
        <v>1992</v>
      </c>
      <c r="B146" s="105" t="str">
        <f>IFERROR(VLOOKUP(A146,品种目录!$B$2:$D$919,2,0),"其他")</f>
        <v>苦苣</v>
      </c>
      <c r="C146" s="111">
        <f t="shared" si="2"/>
        <v>1.7594235033259424</v>
      </c>
      <c r="D146" s="112">
        <v>207</v>
      </c>
      <c r="E146" s="112">
        <v>889</v>
      </c>
      <c r="F146" s="112">
        <v>163</v>
      </c>
      <c r="G146" s="112">
        <v>94</v>
      </c>
      <c r="H146" s="113">
        <v>1353</v>
      </c>
      <c r="I146" s="114">
        <v>2380.5</v>
      </c>
    </row>
    <row r="147" spans="1:9" ht="17.25" customHeight="1">
      <c r="A147" s="104" t="s">
        <v>1993</v>
      </c>
      <c r="B147" s="105" t="str">
        <f>IFERROR(VLOOKUP(A147,品种目录!$B$2:$D$919,2,0),"其他")</f>
        <v>其他</v>
      </c>
      <c r="C147" s="106">
        <f t="shared" si="2"/>
        <v>2.75</v>
      </c>
      <c r="D147" s="107">
        <v>0</v>
      </c>
      <c r="E147" s="107">
        <v>36</v>
      </c>
      <c r="F147" s="107">
        <v>0</v>
      </c>
      <c r="G147" s="107">
        <v>25</v>
      </c>
      <c r="H147" s="108">
        <v>61</v>
      </c>
      <c r="I147" s="109">
        <v>167.75</v>
      </c>
    </row>
    <row r="148" spans="1:9" ht="17.25" customHeight="1">
      <c r="A148" s="110" t="s">
        <v>1994</v>
      </c>
      <c r="B148" s="105" t="str">
        <f>IFERROR(VLOOKUP(A148,品种目录!$B$2:$D$919,2,0),"其他")</f>
        <v>山药</v>
      </c>
      <c r="C148" s="111">
        <f t="shared" si="2"/>
        <v>1.7289999999999999</v>
      </c>
      <c r="D148" s="112">
        <v>0</v>
      </c>
      <c r="E148" s="112">
        <v>0</v>
      </c>
      <c r="F148" s="112">
        <v>5</v>
      </c>
      <c r="G148" s="112">
        <v>0</v>
      </c>
      <c r="H148" s="113">
        <v>5</v>
      </c>
      <c r="I148" s="114">
        <v>8.6449999999999996</v>
      </c>
    </row>
    <row r="149" spans="1:9" ht="17.25" customHeight="1">
      <c r="A149" s="104" t="s">
        <v>1995</v>
      </c>
      <c r="B149" s="105" t="str">
        <f>IFERROR(VLOOKUP(A149,品种目录!$B$2:$D$919,2,0),"其他")</f>
        <v>茄子</v>
      </c>
      <c r="C149" s="106">
        <f t="shared" si="2"/>
        <v>1.2</v>
      </c>
      <c r="D149" s="107">
        <v>40</v>
      </c>
      <c r="E149" s="107">
        <v>446</v>
      </c>
      <c r="F149" s="107">
        <v>43</v>
      </c>
      <c r="G149" s="107">
        <v>220</v>
      </c>
      <c r="H149" s="108">
        <v>749</v>
      </c>
      <c r="I149" s="109">
        <v>898.8</v>
      </c>
    </row>
    <row r="150" spans="1:9" ht="17.25" customHeight="1">
      <c r="A150" s="110" t="s">
        <v>1996</v>
      </c>
      <c r="B150" s="105" t="str">
        <f>IFERROR(VLOOKUP(A150,品种目录!$B$2:$D$919,2,0),"其他")</f>
        <v>笋用竹</v>
      </c>
      <c r="C150" s="111">
        <f t="shared" si="2"/>
        <v>5.574226804123712</v>
      </c>
      <c r="D150" s="112">
        <v>0</v>
      </c>
      <c r="E150" s="112">
        <v>194</v>
      </c>
      <c r="F150" s="112">
        <v>0</v>
      </c>
      <c r="G150" s="112">
        <v>0</v>
      </c>
      <c r="H150" s="113">
        <v>194</v>
      </c>
      <c r="I150" s="114">
        <v>1081.4000000000001</v>
      </c>
    </row>
    <row r="151" spans="1:9" ht="17.25" customHeight="1">
      <c r="A151" s="104" t="s">
        <v>1997</v>
      </c>
      <c r="B151" s="105" t="str">
        <f>IFERROR(VLOOKUP(A151,品种目录!$B$2:$D$919,2,0),"其他")</f>
        <v>结球甘蓝</v>
      </c>
      <c r="C151" s="106">
        <f t="shared" si="2"/>
        <v>0.92002262443438909</v>
      </c>
      <c r="D151" s="107">
        <v>25</v>
      </c>
      <c r="E151" s="107">
        <v>161</v>
      </c>
      <c r="F151" s="107">
        <v>13</v>
      </c>
      <c r="G151" s="107">
        <v>22</v>
      </c>
      <c r="H151" s="108">
        <v>221</v>
      </c>
      <c r="I151" s="109">
        <v>203.32499999999999</v>
      </c>
    </row>
    <row r="152" spans="1:9" ht="17.25" customHeight="1">
      <c r="A152" s="110" t="s">
        <v>1998</v>
      </c>
      <c r="B152" s="105" t="str">
        <f>IFERROR(VLOOKUP(A152,品种目录!$B$2:$D$919,2,0),"其他")</f>
        <v>洋葱</v>
      </c>
      <c r="C152" s="111">
        <f t="shared" si="2"/>
        <v>1.3</v>
      </c>
      <c r="D152" s="112">
        <v>60</v>
      </c>
      <c r="E152" s="112">
        <v>22</v>
      </c>
      <c r="F152" s="112">
        <v>4</v>
      </c>
      <c r="G152" s="112">
        <v>0</v>
      </c>
      <c r="H152" s="113">
        <v>86</v>
      </c>
      <c r="I152" s="114">
        <v>111.80000000000001</v>
      </c>
    </row>
    <row r="153" spans="1:9" ht="17.25" customHeight="1">
      <c r="A153" s="115" t="s">
        <v>1999</v>
      </c>
      <c r="B153" s="105" t="str">
        <f>IFERROR(VLOOKUP(A153,品种目录!$B$2:$D$919,2,0),"其他")</f>
        <v>甘薯</v>
      </c>
      <c r="C153" s="116">
        <f t="shared" si="2"/>
        <v>4.7892857142857146</v>
      </c>
      <c r="D153" s="117">
        <v>76</v>
      </c>
      <c r="E153" s="117">
        <v>174</v>
      </c>
      <c r="F153" s="117">
        <v>25</v>
      </c>
      <c r="G153" s="117">
        <v>5</v>
      </c>
      <c r="H153" s="118">
        <v>280</v>
      </c>
      <c r="I153" s="119">
        <v>1341</v>
      </c>
    </row>
  </sheetData>
  <dataConsolidate topLabels="1">
    <dataRefs count="4">
      <dataRef ref="A1:H106" sheet="第1周" r:id="rId1"/>
      <dataRef ref="A1:H147" sheet="第2周" r:id="rId2"/>
      <dataRef ref="A1:H98" sheet="第3周" r:id="rId3"/>
      <dataRef ref="A1:H114" sheet="第4周" r:id="rId4"/>
    </dataRefs>
  </dataConsolidate>
  <phoneticPr fontId="4" type="noConversion"/>
  <pageMargins left="0.7" right="0.7" top="0.75" bottom="0.75" header="0.3" footer="0.3"/>
  <pageSetup paperSize="9" orientation="portrait" horizontalDpi="0" verticalDpi="0"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28AF-B39B-4AFD-AE3B-F976100B9BB8}">
  <sheetPr>
    <tabColor rgb="FFFF0000"/>
  </sheetPr>
  <dimension ref="A1:D919"/>
  <sheetViews>
    <sheetView topLeftCell="A863" workbookViewId="0">
      <selection activeCell="B2" sqref="B2"/>
    </sheetView>
  </sheetViews>
  <sheetFormatPr defaultRowHeight="13.8"/>
  <cols>
    <col min="1" max="1" width="5.21875" bestFit="1" customWidth="1"/>
    <col min="2" max="2" width="17.21875" bestFit="1" customWidth="1"/>
    <col min="3" max="3" width="11" bestFit="1" customWidth="1"/>
    <col min="4" max="4" width="17.21875" bestFit="1" customWidth="1"/>
  </cols>
  <sheetData>
    <row r="1" spans="1:4">
      <c r="A1" s="120" t="s">
        <v>2000</v>
      </c>
      <c r="B1" t="s">
        <v>2001</v>
      </c>
      <c r="C1" t="s">
        <v>2002</v>
      </c>
      <c r="D1" t="s">
        <v>2003</v>
      </c>
    </row>
    <row r="2" spans="1:4">
      <c r="A2" s="120" t="s">
        <v>2004</v>
      </c>
      <c r="B2" t="s">
        <v>1920</v>
      </c>
      <c r="C2" t="s">
        <v>1920</v>
      </c>
      <c r="D2" t="s">
        <v>2005</v>
      </c>
    </row>
    <row r="3" spans="1:4">
      <c r="A3" s="120" t="s">
        <v>2006</v>
      </c>
      <c r="B3" t="s">
        <v>1978</v>
      </c>
      <c r="C3" t="s">
        <v>1920</v>
      </c>
      <c r="D3" t="s">
        <v>2005</v>
      </c>
    </row>
    <row r="4" spans="1:4">
      <c r="A4" s="120" t="s">
        <v>2007</v>
      </c>
      <c r="B4" t="s">
        <v>1850</v>
      </c>
      <c r="C4" t="s">
        <v>1920</v>
      </c>
      <c r="D4" t="s">
        <v>2005</v>
      </c>
    </row>
    <row r="5" spans="1:4">
      <c r="A5" s="120" t="s">
        <v>2008</v>
      </c>
      <c r="B5" t="s">
        <v>2009</v>
      </c>
      <c r="C5" t="s">
        <v>1920</v>
      </c>
      <c r="D5" t="s">
        <v>2005</v>
      </c>
    </row>
    <row r="6" spans="1:4">
      <c r="A6" s="120" t="s">
        <v>2010</v>
      </c>
      <c r="B6" t="s">
        <v>2011</v>
      </c>
      <c r="C6" t="s">
        <v>1920</v>
      </c>
      <c r="D6" t="s">
        <v>2005</v>
      </c>
    </row>
    <row r="7" spans="1:4">
      <c r="A7" s="120" t="s">
        <v>2012</v>
      </c>
      <c r="B7" t="s">
        <v>2013</v>
      </c>
      <c r="C7" t="s">
        <v>1920</v>
      </c>
      <c r="D7" t="s">
        <v>2005</v>
      </c>
    </row>
    <row r="8" spans="1:4">
      <c r="A8" s="120" t="s">
        <v>2014</v>
      </c>
      <c r="B8" t="s">
        <v>1891</v>
      </c>
      <c r="C8" t="s">
        <v>1891</v>
      </c>
      <c r="D8" t="s">
        <v>2005</v>
      </c>
    </row>
    <row r="9" spans="1:4">
      <c r="A9" s="120" t="s">
        <v>2015</v>
      </c>
      <c r="B9" t="s">
        <v>2016</v>
      </c>
      <c r="C9" t="s">
        <v>1891</v>
      </c>
      <c r="D9" t="s">
        <v>2005</v>
      </c>
    </row>
    <row r="10" spans="1:4">
      <c r="A10" s="120" t="s">
        <v>2017</v>
      </c>
      <c r="B10" t="s">
        <v>2018</v>
      </c>
      <c r="C10" t="s">
        <v>1891</v>
      </c>
      <c r="D10" t="s">
        <v>2005</v>
      </c>
    </row>
    <row r="11" spans="1:4">
      <c r="A11" s="120" t="s">
        <v>2019</v>
      </c>
      <c r="B11" t="s">
        <v>2020</v>
      </c>
      <c r="C11" t="s">
        <v>1891</v>
      </c>
      <c r="D11" t="s">
        <v>2005</v>
      </c>
    </row>
    <row r="12" spans="1:4">
      <c r="A12" s="120" t="s">
        <v>2021</v>
      </c>
      <c r="B12" t="s">
        <v>1983</v>
      </c>
      <c r="C12" t="s">
        <v>1891</v>
      </c>
      <c r="D12" t="s">
        <v>2005</v>
      </c>
    </row>
    <row r="13" spans="1:4">
      <c r="A13" s="120" t="s">
        <v>2022</v>
      </c>
      <c r="B13" t="s">
        <v>2023</v>
      </c>
      <c r="C13" t="s">
        <v>1891</v>
      </c>
      <c r="D13" t="s">
        <v>2005</v>
      </c>
    </row>
    <row r="14" spans="1:4">
      <c r="A14" s="120" t="s">
        <v>2024</v>
      </c>
      <c r="B14" t="s">
        <v>2025</v>
      </c>
      <c r="C14" t="s">
        <v>1891</v>
      </c>
      <c r="D14" t="s">
        <v>2005</v>
      </c>
    </row>
    <row r="15" spans="1:4">
      <c r="A15" s="120" t="s">
        <v>2026</v>
      </c>
      <c r="B15" t="s">
        <v>2027</v>
      </c>
      <c r="C15" t="s">
        <v>2027</v>
      </c>
      <c r="D15" t="s">
        <v>2005</v>
      </c>
    </row>
    <row r="16" spans="1:4">
      <c r="A16" s="120" t="s">
        <v>2028</v>
      </c>
      <c r="B16" t="s">
        <v>2029</v>
      </c>
      <c r="C16" t="s">
        <v>2027</v>
      </c>
      <c r="D16" t="s">
        <v>2005</v>
      </c>
    </row>
    <row r="17" spans="1:4">
      <c r="A17" s="120" t="s">
        <v>2030</v>
      </c>
      <c r="B17" t="s">
        <v>2031</v>
      </c>
      <c r="C17" t="s">
        <v>2027</v>
      </c>
      <c r="D17" t="s">
        <v>2005</v>
      </c>
    </row>
    <row r="18" spans="1:4">
      <c r="A18" s="120" t="s">
        <v>2032</v>
      </c>
      <c r="B18" t="s">
        <v>2033</v>
      </c>
      <c r="C18" t="s">
        <v>2027</v>
      </c>
      <c r="D18" t="s">
        <v>2005</v>
      </c>
    </row>
    <row r="19" spans="1:4">
      <c r="A19" s="120" t="s">
        <v>2034</v>
      </c>
      <c r="B19" t="s">
        <v>2035</v>
      </c>
      <c r="C19" t="s">
        <v>2035</v>
      </c>
      <c r="D19" t="s">
        <v>2005</v>
      </c>
    </row>
    <row r="20" spans="1:4">
      <c r="A20" s="120" t="s">
        <v>2036</v>
      </c>
      <c r="B20" t="s">
        <v>2037</v>
      </c>
      <c r="C20" t="s">
        <v>2035</v>
      </c>
      <c r="D20" t="s">
        <v>2005</v>
      </c>
    </row>
    <row r="21" spans="1:4">
      <c r="A21" s="120" t="s">
        <v>2038</v>
      </c>
      <c r="B21" t="s">
        <v>2039</v>
      </c>
      <c r="C21" t="s">
        <v>2035</v>
      </c>
      <c r="D21" t="s">
        <v>2005</v>
      </c>
    </row>
    <row r="22" spans="1:4">
      <c r="A22" s="120" t="s">
        <v>2040</v>
      </c>
      <c r="B22" t="s">
        <v>2041</v>
      </c>
      <c r="C22" t="s">
        <v>2035</v>
      </c>
      <c r="D22" t="s">
        <v>2005</v>
      </c>
    </row>
    <row r="23" spans="1:4">
      <c r="A23" s="120" t="s">
        <v>2042</v>
      </c>
      <c r="B23" t="s">
        <v>2043</v>
      </c>
      <c r="C23" t="s">
        <v>2043</v>
      </c>
      <c r="D23" t="s">
        <v>2005</v>
      </c>
    </row>
    <row r="24" spans="1:4">
      <c r="A24" s="120" t="s">
        <v>2044</v>
      </c>
      <c r="B24" t="s">
        <v>2045</v>
      </c>
      <c r="C24" t="s">
        <v>2043</v>
      </c>
      <c r="D24" t="s">
        <v>2005</v>
      </c>
    </row>
    <row r="25" spans="1:4">
      <c r="A25" s="120" t="s">
        <v>2046</v>
      </c>
      <c r="B25" t="s">
        <v>2047</v>
      </c>
      <c r="C25" t="s">
        <v>2043</v>
      </c>
      <c r="D25" t="s">
        <v>2005</v>
      </c>
    </row>
    <row r="26" spans="1:4">
      <c r="A26" s="120" t="s">
        <v>2048</v>
      </c>
      <c r="B26" t="s">
        <v>2049</v>
      </c>
      <c r="C26" t="s">
        <v>2049</v>
      </c>
      <c r="D26" t="s">
        <v>2005</v>
      </c>
    </row>
    <row r="27" spans="1:4">
      <c r="A27" s="120" t="s">
        <v>2050</v>
      </c>
      <c r="B27" t="s">
        <v>2051</v>
      </c>
      <c r="C27" t="s">
        <v>2049</v>
      </c>
      <c r="D27" t="s">
        <v>2005</v>
      </c>
    </row>
    <row r="28" spans="1:4">
      <c r="A28" s="120" t="s">
        <v>2052</v>
      </c>
      <c r="B28" t="s">
        <v>2053</v>
      </c>
      <c r="C28" t="s">
        <v>2049</v>
      </c>
      <c r="D28" t="s">
        <v>2005</v>
      </c>
    </row>
    <row r="29" spans="1:4">
      <c r="A29" s="120" t="s">
        <v>2054</v>
      </c>
      <c r="B29" t="s">
        <v>2055</v>
      </c>
      <c r="C29" t="s">
        <v>2055</v>
      </c>
      <c r="D29" t="s">
        <v>2005</v>
      </c>
    </row>
    <row r="30" spans="1:4">
      <c r="A30" s="120" t="s">
        <v>2056</v>
      </c>
      <c r="B30" t="s">
        <v>2057</v>
      </c>
      <c r="C30" t="s">
        <v>2055</v>
      </c>
      <c r="D30" t="s">
        <v>2005</v>
      </c>
    </row>
    <row r="31" spans="1:4">
      <c r="A31" s="120" t="s">
        <v>2058</v>
      </c>
      <c r="B31" t="s">
        <v>2059</v>
      </c>
      <c r="C31" t="s">
        <v>2055</v>
      </c>
      <c r="D31" t="s">
        <v>2005</v>
      </c>
    </row>
    <row r="32" spans="1:4">
      <c r="A32" s="120" t="s">
        <v>2060</v>
      </c>
      <c r="B32" t="s">
        <v>2061</v>
      </c>
      <c r="C32" t="s">
        <v>2055</v>
      </c>
      <c r="D32" t="s">
        <v>2005</v>
      </c>
    </row>
    <row r="33" spans="1:4">
      <c r="A33" s="120" t="s">
        <v>2062</v>
      </c>
      <c r="B33" t="s">
        <v>2063</v>
      </c>
      <c r="C33" t="s">
        <v>2063</v>
      </c>
      <c r="D33" t="s">
        <v>2005</v>
      </c>
    </row>
    <row r="34" spans="1:4">
      <c r="A34" s="120" t="s">
        <v>2064</v>
      </c>
      <c r="B34" t="s">
        <v>2065</v>
      </c>
      <c r="C34" t="s">
        <v>2063</v>
      </c>
      <c r="D34" t="s">
        <v>2005</v>
      </c>
    </row>
    <row r="35" spans="1:4">
      <c r="A35" s="120" t="s">
        <v>2066</v>
      </c>
      <c r="B35" t="s">
        <v>2067</v>
      </c>
      <c r="C35" t="s">
        <v>2063</v>
      </c>
      <c r="D35" t="s">
        <v>2005</v>
      </c>
    </row>
    <row r="36" spans="1:4">
      <c r="A36" s="120" t="s">
        <v>2068</v>
      </c>
      <c r="B36" t="s">
        <v>2069</v>
      </c>
      <c r="C36" t="s">
        <v>2069</v>
      </c>
      <c r="D36" t="s">
        <v>2005</v>
      </c>
    </row>
    <row r="37" spans="1:4">
      <c r="A37" s="120" t="s">
        <v>2070</v>
      </c>
      <c r="B37" t="s">
        <v>2071</v>
      </c>
      <c r="C37" t="s">
        <v>2069</v>
      </c>
      <c r="D37" t="s">
        <v>2005</v>
      </c>
    </row>
    <row r="38" spans="1:4">
      <c r="A38" s="120" t="s">
        <v>2072</v>
      </c>
      <c r="B38" t="s">
        <v>2073</v>
      </c>
      <c r="C38" t="s">
        <v>2069</v>
      </c>
      <c r="D38" t="s">
        <v>2005</v>
      </c>
    </row>
    <row r="39" spans="1:4">
      <c r="A39" s="120" t="s">
        <v>2074</v>
      </c>
      <c r="B39" t="s">
        <v>2075</v>
      </c>
      <c r="C39" t="s">
        <v>2075</v>
      </c>
      <c r="D39" t="s">
        <v>2005</v>
      </c>
    </row>
    <row r="40" spans="1:4">
      <c r="A40" s="120" t="s">
        <v>2076</v>
      </c>
      <c r="B40" t="s">
        <v>2077</v>
      </c>
      <c r="C40" t="s">
        <v>2077</v>
      </c>
      <c r="D40" t="s">
        <v>2005</v>
      </c>
    </row>
    <row r="41" spans="1:4">
      <c r="A41" s="120" t="s">
        <v>2078</v>
      </c>
      <c r="B41" t="s">
        <v>2079</v>
      </c>
      <c r="C41" t="s">
        <v>2077</v>
      </c>
      <c r="D41" t="s">
        <v>2005</v>
      </c>
    </row>
    <row r="42" spans="1:4">
      <c r="A42" s="120" t="s">
        <v>2080</v>
      </c>
      <c r="B42" t="s">
        <v>2081</v>
      </c>
      <c r="C42" t="s">
        <v>2077</v>
      </c>
      <c r="D42" t="s">
        <v>2005</v>
      </c>
    </row>
    <row r="43" spans="1:4">
      <c r="A43" s="120" t="s">
        <v>2082</v>
      </c>
      <c r="B43" t="s">
        <v>2083</v>
      </c>
      <c r="C43" t="s">
        <v>2083</v>
      </c>
      <c r="D43" t="s">
        <v>2084</v>
      </c>
    </row>
    <row r="44" spans="1:4">
      <c r="A44" s="120" t="s">
        <v>2085</v>
      </c>
      <c r="B44" t="s">
        <v>1954</v>
      </c>
      <c r="C44" t="s">
        <v>2083</v>
      </c>
      <c r="D44" t="s">
        <v>2084</v>
      </c>
    </row>
    <row r="45" spans="1:4">
      <c r="A45" s="120" t="s">
        <v>2086</v>
      </c>
      <c r="B45" t="s">
        <v>2087</v>
      </c>
      <c r="C45" t="s">
        <v>2083</v>
      </c>
      <c r="D45" t="s">
        <v>2084</v>
      </c>
    </row>
    <row r="46" spans="1:4">
      <c r="A46" s="120" t="s">
        <v>2088</v>
      </c>
      <c r="B46" t="s">
        <v>2089</v>
      </c>
      <c r="C46" t="s">
        <v>2083</v>
      </c>
      <c r="D46" t="s">
        <v>2084</v>
      </c>
    </row>
    <row r="47" spans="1:4">
      <c r="A47" s="120" t="s">
        <v>2090</v>
      </c>
      <c r="B47" t="s">
        <v>2091</v>
      </c>
      <c r="C47" t="s">
        <v>2083</v>
      </c>
      <c r="D47" t="s">
        <v>2084</v>
      </c>
    </row>
    <row r="48" spans="1:4">
      <c r="A48" s="120" t="s">
        <v>2092</v>
      </c>
      <c r="B48" t="s">
        <v>2093</v>
      </c>
      <c r="C48" t="s">
        <v>2083</v>
      </c>
      <c r="D48" t="s">
        <v>2084</v>
      </c>
    </row>
    <row r="49" spans="1:4">
      <c r="A49" s="120" t="s">
        <v>2094</v>
      </c>
      <c r="B49" t="s">
        <v>2095</v>
      </c>
      <c r="C49" t="s">
        <v>2083</v>
      </c>
      <c r="D49" t="s">
        <v>2084</v>
      </c>
    </row>
    <row r="50" spans="1:4">
      <c r="A50" s="120" t="s">
        <v>2096</v>
      </c>
      <c r="B50" t="s">
        <v>2097</v>
      </c>
      <c r="C50" t="s">
        <v>2097</v>
      </c>
      <c r="D50" t="s">
        <v>2084</v>
      </c>
    </row>
    <row r="51" spans="1:4">
      <c r="A51" s="120" t="s">
        <v>2098</v>
      </c>
      <c r="B51" t="s">
        <v>1942</v>
      </c>
      <c r="C51" t="s">
        <v>2097</v>
      </c>
      <c r="D51" t="s">
        <v>2084</v>
      </c>
    </row>
    <row r="52" spans="1:4">
      <c r="A52" s="120" t="s">
        <v>2099</v>
      </c>
      <c r="B52" t="s">
        <v>2100</v>
      </c>
      <c r="C52" t="s">
        <v>2097</v>
      </c>
      <c r="D52" t="s">
        <v>2084</v>
      </c>
    </row>
    <row r="53" spans="1:4">
      <c r="A53" s="120" t="s">
        <v>2101</v>
      </c>
      <c r="B53" t="s">
        <v>2102</v>
      </c>
      <c r="C53" t="s">
        <v>2102</v>
      </c>
      <c r="D53" t="s">
        <v>2084</v>
      </c>
    </row>
    <row r="54" spans="1:4">
      <c r="A54" s="120" t="s">
        <v>2103</v>
      </c>
      <c r="B54" t="s">
        <v>1989</v>
      </c>
      <c r="C54" t="s">
        <v>2102</v>
      </c>
      <c r="D54" t="s">
        <v>2084</v>
      </c>
    </row>
    <row r="55" spans="1:4">
      <c r="A55" s="120" t="s">
        <v>2104</v>
      </c>
      <c r="B55" t="s">
        <v>2105</v>
      </c>
      <c r="C55" t="s">
        <v>2102</v>
      </c>
      <c r="D55" t="s">
        <v>2084</v>
      </c>
    </row>
    <row r="56" spans="1:4">
      <c r="A56" s="120" t="s">
        <v>2106</v>
      </c>
      <c r="B56" t="s">
        <v>2107</v>
      </c>
      <c r="C56" t="s">
        <v>2102</v>
      </c>
      <c r="D56" t="s">
        <v>2084</v>
      </c>
    </row>
    <row r="57" spans="1:4">
      <c r="A57" s="120" t="s">
        <v>2108</v>
      </c>
      <c r="B57" t="s">
        <v>2109</v>
      </c>
      <c r="C57" t="s">
        <v>2110</v>
      </c>
      <c r="D57" t="s">
        <v>2084</v>
      </c>
    </row>
    <row r="58" spans="1:4">
      <c r="A58" s="120" t="s">
        <v>2111</v>
      </c>
      <c r="B58" t="s">
        <v>2112</v>
      </c>
      <c r="C58" t="s">
        <v>2110</v>
      </c>
      <c r="D58" t="s">
        <v>2084</v>
      </c>
    </row>
    <row r="59" spans="1:4">
      <c r="A59" s="120" t="s">
        <v>2113</v>
      </c>
      <c r="B59" t="s">
        <v>1941</v>
      </c>
      <c r="C59" t="s">
        <v>1941</v>
      </c>
      <c r="D59" t="s">
        <v>2084</v>
      </c>
    </row>
    <row r="60" spans="1:4">
      <c r="A60" s="120" t="s">
        <v>2114</v>
      </c>
      <c r="B60" t="s">
        <v>1994</v>
      </c>
      <c r="C60" t="s">
        <v>1941</v>
      </c>
      <c r="D60" t="s">
        <v>2084</v>
      </c>
    </row>
    <row r="61" spans="1:4">
      <c r="A61" s="120" t="s">
        <v>2115</v>
      </c>
      <c r="B61" t="s">
        <v>1952</v>
      </c>
      <c r="C61" t="s">
        <v>1941</v>
      </c>
      <c r="D61" t="s">
        <v>2084</v>
      </c>
    </row>
    <row r="62" spans="1:4">
      <c r="A62" s="120" t="s">
        <v>2116</v>
      </c>
      <c r="B62" t="s">
        <v>1851</v>
      </c>
      <c r="C62" t="s">
        <v>1941</v>
      </c>
      <c r="D62" t="s">
        <v>2084</v>
      </c>
    </row>
    <row r="63" spans="1:4">
      <c r="A63" s="120" t="s">
        <v>2117</v>
      </c>
      <c r="B63" t="s">
        <v>2118</v>
      </c>
      <c r="C63" t="s">
        <v>1941</v>
      </c>
      <c r="D63" t="s">
        <v>2084</v>
      </c>
    </row>
    <row r="64" spans="1:4">
      <c r="A64" s="120" t="s">
        <v>2119</v>
      </c>
      <c r="B64" t="s">
        <v>2120</v>
      </c>
      <c r="C64" t="s">
        <v>1941</v>
      </c>
      <c r="D64" t="s">
        <v>2084</v>
      </c>
    </row>
    <row r="65" spans="1:4">
      <c r="A65" s="120" t="s">
        <v>2121</v>
      </c>
      <c r="B65" t="s">
        <v>2122</v>
      </c>
      <c r="C65" t="s">
        <v>1941</v>
      </c>
      <c r="D65" t="s">
        <v>2084</v>
      </c>
    </row>
    <row r="66" spans="1:4">
      <c r="A66" s="120" t="s">
        <v>2123</v>
      </c>
      <c r="B66" t="s">
        <v>2124</v>
      </c>
      <c r="C66" t="s">
        <v>1941</v>
      </c>
      <c r="D66" t="s">
        <v>2084</v>
      </c>
    </row>
    <row r="67" spans="1:4">
      <c r="A67" s="120" t="s">
        <v>2125</v>
      </c>
      <c r="B67" t="s">
        <v>2126</v>
      </c>
      <c r="C67" t="s">
        <v>1941</v>
      </c>
      <c r="D67" t="s">
        <v>2084</v>
      </c>
    </row>
    <row r="68" spans="1:4">
      <c r="A68" s="120" t="s">
        <v>2127</v>
      </c>
      <c r="B68" t="s">
        <v>2128</v>
      </c>
      <c r="C68" t="s">
        <v>1941</v>
      </c>
      <c r="D68" t="s">
        <v>2084</v>
      </c>
    </row>
    <row r="69" spans="1:4">
      <c r="A69" s="120" t="s">
        <v>2129</v>
      </c>
      <c r="B69" t="s">
        <v>2130</v>
      </c>
      <c r="C69" t="s">
        <v>2130</v>
      </c>
      <c r="D69" t="s">
        <v>2084</v>
      </c>
    </row>
    <row r="70" spans="1:4">
      <c r="A70" s="120" t="s">
        <v>2131</v>
      </c>
      <c r="B70" t="s">
        <v>1999</v>
      </c>
      <c r="C70" t="s">
        <v>2130</v>
      </c>
      <c r="D70" t="s">
        <v>2084</v>
      </c>
    </row>
    <row r="71" spans="1:4">
      <c r="A71" s="120" t="s">
        <v>2132</v>
      </c>
      <c r="B71" t="s">
        <v>1887</v>
      </c>
      <c r="C71" t="s">
        <v>2130</v>
      </c>
      <c r="D71" t="s">
        <v>2084</v>
      </c>
    </row>
    <row r="72" spans="1:4">
      <c r="A72" s="120" t="s">
        <v>2133</v>
      </c>
      <c r="B72" t="s">
        <v>2134</v>
      </c>
      <c r="C72" t="s">
        <v>2130</v>
      </c>
      <c r="D72" t="s">
        <v>2084</v>
      </c>
    </row>
    <row r="73" spans="1:4">
      <c r="A73" s="120" t="s">
        <v>2135</v>
      </c>
      <c r="B73" t="s">
        <v>2136</v>
      </c>
      <c r="C73" t="s">
        <v>2130</v>
      </c>
      <c r="D73" t="s">
        <v>2084</v>
      </c>
    </row>
    <row r="74" spans="1:4">
      <c r="A74" s="120" t="s">
        <v>2137</v>
      </c>
      <c r="B74" t="s">
        <v>2138</v>
      </c>
      <c r="C74" t="s">
        <v>2130</v>
      </c>
      <c r="D74" t="s">
        <v>2084</v>
      </c>
    </row>
    <row r="75" spans="1:4">
      <c r="A75" s="120" t="s">
        <v>2139</v>
      </c>
      <c r="B75" t="s">
        <v>2140</v>
      </c>
      <c r="C75" t="s">
        <v>2140</v>
      </c>
      <c r="D75" t="s">
        <v>2084</v>
      </c>
    </row>
    <row r="76" spans="1:4">
      <c r="A76" s="120" t="s">
        <v>2141</v>
      </c>
      <c r="B76" t="s">
        <v>2142</v>
      </c>
      <c r="C76" t="s">
        <v>2140</v>
      </c>
      <c r="D76" t="s">
        <v>2084</v>
      </c>
    </row>
    <row r="77" spans="1:4">
      <c r="A77" s="120" t="s">
        <v>2143</v>
      </c>
      <c r="B77" t="s">
        <v>2144</v>
      </c>
      <c r="C77" t="s">
        <v>2140</v>
      </c>
      <c r="D77" t="s">
        <v>2084</v>
      </c>
    </row>
    <row r="78" spans="1:4">
      <c r="A78" s="120" t="s">
        <v>2145</v>
      </c>
      <c r="B78" t="s">
        <v>2146</v>
      </c>
      <c r="C78" t="s">
        <v>2140</v>
      </c>
      <c r="D78" t="s">
        <v>2084</v>
      </c>
    </row>
    <row r="79" spans="1:4">
      <c r="A79" s="120" t="s">
        <v>2147</v>
      </c>
      <c r="B79" t="s">
        <v>2148</v>
      </c>
      <c r="C79" t="s">
        <v>2148</v>
      </c>
      <c r="D79" t="s">
        <v>2084</v>
      </c>
    </row>
    <row r="80" spans="1:4">
      <c r="A80" s="120" t="s">
        <v>2149</v>
      </c>
      <c r="B80" t="s">
        <v>2150</v>
      </c>
      <c r="C80" t="s">
        <v>2150</v>
      </c>
      <c r="D80" t="s">
        <v>2084</v>
      </c>
    </row>
    <row r="81" spans="1:4">
      <c r="A81" s="120" t="s">
        <v>2151</v>
      </c>
      <c r="B81" t="s">
        <v>2152</v>
      </c>
      <c r="C81" t="s">
        <v>2150</v>
      </c>
      <c r="D81" t="s">
        <v>2084</v>
      </c>
    </row>
    <row r="82" spans="1:4">
      <c r="A82" s="120" t="s">
        <v>2153</v>
      </c>
      <c r="B82" t="s">
        <v>2154</v>
      </c>
      <c r="C82" t="s">
        <v>2150</v>
      </c>
      <c r="D82" t="s">
        <v>2084</v>
      </c>
    </row>
    <row r="83" spans="1:4">
      <c r="A83" s="120" t="s">
        <v>2155</v>
      </c>
      <c r="B83" t="s">
        <v>2156</v>
      </c>
      <c r="C83" t="s">
        <v>2156</v>
      </c>
      <c r="D83" t="s">
        <v>2084</v>
      </c>
    </row>
    <row r="84" spans="1:4">
      <c r="A84" s="120" t="s">
        <v>2157</v>
      </c>
      <c r="B84" t="s">
        <v>2158</v>
      </c>
      <c r="C84" t="s">
        <v>2156</v>
      </c>
      <c r="D84" t="s">
        <v>2084</v>
      </c>
    </row>
    <row r="85" spans="1:4">
      <c r="A85" s="120" t="s">
        <v>2159</v>
      </c>
      <c r="B85" t="s">
        <v>2160</v>
      </c>
      <c r="C85" t="s">
        <v>2156</v>
      </c>
      <c r="D85" t="s">
        <v>2084</v>
      </c>
    </row>
    <row r="86" spans="1:4">
      <c r="A86" s="120" t="s">
        <v>2161</v>
      </c>
      <c r="B86" t="s">
        <v>2162</v>
      </c>
      <c r="C86" t="s">
        <v>2163</v>
      </c>
      <c r="D86" t="s">
        <v>2084</v>
      </c>
    </row>
    <row r="87" spans="1:4">
      <c r="A87" s="120" t="s">
        <v>2164</v>
      </c>
      <c r="B87" t="s">
        <v>2165</v>
      </c>
      <c r="C87" t="s">
        <v>2163</v>
      </c>
      <c r="D87" t="s">
        <v>2084</v>
      </c>
    </row>
    <row r="88" spans="1:4">
      <c r="A88" s="120" t="s">
        <v>2166</v>
      </c>
      <c r="B88" t="s">
        <v>2163</v>
      </c>
      <c r="C88" t="s">
        <v>2163</v>
      </c>
      <c r="D88" t="s">
        <v>2084</v>
      </c>
    </row>
    <row r="89" spans="1:4">
      <c r="A89" s="120" t="s">
        <v>2167</v>
      </c>
      <c r="B89" t="s">
        <v>2168</v>
      </c>
      <c r="C89" t="s">
        <v>2163</v>
      </c>
      <c r="D89" t="s">
        <v>2084</v>
      </c>
    </row>
    <row r="90" spans="1:4">
      <c r="A90" s="120" t="s">
        <v>2169</v>
      </c>
      <c r="B90" t="s">
        <v>2170</v>
      </c>
      <c r="C90" t="s">
        <v>2163</v>
      </c>
      <c r="D90" t="s">
        <v>2084</v>
      </c>
    </row>
    <row r="91" spans="1:4">
      <c r="A91" s="120" t="s">
        <v>2171</v>
      </c>
      <c r="B91" t="s">
        <v>2172</v>
      </c>
      <c r="C91" t="s">
        <v>2172</v>
      </c>
      <c r="D91" t="s">
        <v>2084</v>
      </c>
    </row>
    <row r="92" spans="1:4">
      <c r="A92" s="120" t="s">
        <v>2173</v>
      </c>
      <c r="B92" t="s">
        <v>2174</v>
      </c>
      <c r="C92" t="s">
        <v>2172</v>
      </c>
      <c r="D92" t="s">
        <v>2084</v>
      </c>
    </row>
    <row r="93" spans="1:4">
      <c r="A93" s="120" t="s">
        <v>2175</v>
      </c>
      <c r="B93" t="s">
        <v>2176</v>
      </c>
      <c r="C93" t="s">
        <v>2172</v>
      </c>
      <c r="D93" t="s">
        <v>2084</v>
      </c>
    </row>
    <row r="94" spans="1:4">
      <c r="A94" s="120" t="s">
        <v>2177</v>
      </c>
      <c r="B94" t="s">
        <v>2178</v>
      </c>
      <c r="C94" t="s">
        <v>2172</v>
      </c>
      <c r="D94" t="s">
        <v>2084</v>
      </c>
    </row>
    <row r="95" spans="1:4">
      <c r="A95" s="120" t="s">
        <v>2179</v>
      </c>
      <c r="B95" t="s">
        <v>2180</v>
      </c>
      <c r="C95" t="s">
        <v>2172</v>
      </c>
      <c r="D95" t="s">
        <v>2084</v>
      </c>
    </row>
    <row r="96" spans="1:4">
      <c r="A96" s="120" t="s">
        <v>2181</v>
      </c>
      <c r="B96" t="s">
        <v>2182</v>
      </c>
      <c r="C96" t="s">
        <v>2183</v>
      </c>
      <c r="D96" t="s">
        <v>2184</v>
      </c>
    </row>
    <row r="97" spans="1:4">
      <c r="A97" s="120" t="s">
        <v>2185</v>
      </c>
      <c r="B97" t="s">
        <v>2186</v>
      </c>
      <c r="C97" t="s">
        <v>2183</v>
      </c>
      <c r="D97" t="s">
        <v>2184</v>
      </c>
    </row>
    <row r="98" spans="1:4">
      <c r="A98" s="120" t="s">
        <v>2187</v>
      </c>
      <c r="B98" t="s">
        <v>2188</v>
      </c>
      <c r="C98" t="s">
        <v>2183</v>
      </c>
      <c r="D98" t="s">
        <v>2184</v>
      </c>
    </row>
    <row r="99" spans="1:4">
      <c r="A99" s="120" t="s">
        <v>2189</v>
      </c>
      <c r="B99" t="s">
        <v>2190</v>
      </c>
      <c r="C99" t="s">
        <v>2183</v>
      </c>
      <c r="D99" t="s">
        <v>2184</v>
      </c>
    </row>
    <row r="100" spans="1:4">
      <c r="A100" s="120" t="s">
        <v>2191</v>
      </c>
      <c r="B100" t="s">
        <v>2192</v>
      </c>
      <c r="C100" t="s">
        <v>2183</v>
      </c>
      <c r="D100" t="s">
        <v>2184</v>
      </c>
    </row>
    <row r="101" spans="1:4">
      <c r="A101" s="120" t="s">
        <v>2193</v>
      </c>
      <c r="B101" t="s">
        <v>1863</v>
      </c>
      <c r="C101" t="s">
        <v>1863</v>
      </c>
      <c r="D101" t="s">
        <v>2184</v>
      </c>
    </row>
    <row r="102" spans="1:4">
      <c r="A102" s="120" t="s">
        <v>2194</v>
      </c>
      <c r="B102" t="s">
        <v>2195</v>
      </c>
      <c r="C102" t="s">
        <v>1863</v>
      </c>
      <c r="D102" t="s">
        <v>2184</v>
      </c>
    </row>
    <row r="103" spans="1:4">
      <c r="A103" s="120" t="s">
        <v>2196</v>
      </c>
      <c r="B103" t="s">
        <v>2197</v>
      </c>
      <c r="C103" t="s">
        <v>1863</v>
      </c>
      <c r="D103" t="s">
        <v>2184</v>
      </c>
    </row>
    <row r="104" spans="1:4">
      <c r="A104" s="120" t="s">
        <v>2198</v>
      </c>
      <c r="B104" t="s">
        <v>1982</v>
      </c>
      <c r="C104" t="s">
        <v>1982</v>
      </c>
      <c r="D104" t="s">
        <v>2184</v>
      </c>
    </row>
    <row r="105" spans="1:4">
      <c r="A105" s="120" t="s">
        <v>2199</v>
      </c>
      <c r="B105" t="s">
        <v>1998</v>
      </c>
      <c r="C105" t="s">
        <v>1982</v>
      </c>
      <c r="D105" t="s">
        <v>2184</v>
      </c>
    </row>
    <row r="106" spans="1:4">
      <c r="A106" s="120" t="s">
        <v>2200</v>
      </c>
      <c r="B106" t="s">
        <v>2201</v>
      </c>
      <c r="C106" t="s">
        <v>1982</v>
      </c>
      <c r="D106" t="s">
        <v>2184</v>
      </c>
    </row>
    <row r="107" spans="1:4">
      <c r="A107" s="120" t="s">
        <v>2202</v>
      </c>
      <c r="B107" t="s">
        <v>2203</v>
      </c>
      <c r="C107" t="s">
        <v>1982</v>
      </c>
      <c r="D107" t="s">
        <v>2184</v>
      </c>
    </row>
    <row r="108" spans="1:4">
      <c r="A108" s="120" t="s">
        <v>2204</v>
      </c>
      <c r="B108" t="s">
        <v>1864</v>
      </c>
      <c r="C108" t="s">
        <v>1864</v>
      </c>
      <c r="D108" t="s">
        <v>2184</v>
      </c>
    </row>
    <row r="109" spans="1:4">
      <c r="A109" s="120" t="s">
        <v>2205</v>
      </c>
      <c r="B109" t="s">
        <v>2206</v>
      </c>
      <c r="C109" t="s">
        <v>1864</v>
      </c>
      <c r="D109" t="s">
        <v>2184</v>
      </c>
    </row>
    <row r="110" spans="1:4">
      <c r="A110" s="120" t="s">
        <v>2207</v>
      </c>
      <c r="B110" t="s">
        <v>2208</v>
      </c>
      <c r="C110" t="s">
        <v>1864</v>
      </c>
      <c r="D110" t="s">
        <v>2184</v>
      </c>
    </row>
    <row r="111" spans="1:4">
      <c r="A111" s="120" t="s">
        <v>2209</v>
      </c>
      <c r="B111" t="s">
        <v>1949</v>
      </c>
      <c r="C111" t="s">
        <v>2210</v>
      </c>
      <c r="D111" t="s">
        <v>2184</v>
      </c>
    </row>
    <row r="112" spans="1:4">
      <c r="A112" s="120" t="s">
        <v>2211</v>
      </c>
      <c r="B112" t="s">
        <v>1948</v>
      </c>
      <c r="C112" t="s">
        <v>1948</v>
      </c>
      <c r="D112" t="s">
        <v>2184</v>
      </c>
    </row>
    <row r="113" spans="1:4">
      <c r="A113" s="120" t="s">
        <v>2212</v>
      </c>
      <c r="B113" t="s">
        <v>2213</v>
      </c>
      <c r="C113" t="s">
        <v>1948</v>
      </c>
      <c r="D113" t="s">
        <v>2184</v>
      </c>
    </row>
    <row r="114" spans="1:4">
      <c r="A114" s="120" t="s">
        <v>2214</v>
      </c>
      <c r="B114" t="s">
        <v>1934</v>
      </c>
      <c r="C114" t="s">
        <v>1948</v>
      </c>
      <c r="D114" t="s">
        <v>2184</v>
      </c>
    </row>
    <row r="115" spans="1:4">
      <c r="A115" s="120" t="s">
        <v>2215</v>
      </c>
      <c r="B115" t="s">
        <v>2216</v>
      </c>
      <c r="C115" t="s">
        <v>2216</v>
      </c>
      <c r="D115" t="s">
        <v>2184</v>
      </c>
    </row>
    <row r="116" spans="1:4">
      <c r="A116" s="120" t="s">
        <v>2217</v>
      </c>
      <c r="B116" t="s">
        <v>2218</v>
      </c>
      <c r="C116" t="s">
        <v>2216</v>
      </c>
      <c r="D116" t="s">
        <v>2184</v>
      </c>
    </row>
    <row r="117" spans="1:4">
      <c r="A117" s="120" t="s">
        <v>2219</v>
      </c>
      <c r="B117" t="s">
        <v>2220</v>
      </c>
      <c r="C117" t="s">
        <v>2216</v>
      </c>
      <c r="D117" t="s">
        <v>2184</v>
      </c>
    </row>
    <row r="118" spans="1:4">
      <c r="A118" s="120" t="s">
        <v>2221</v>
      </c>
      <c r="B118" t="s">
        <v>2222</v>
      </c>
      <c r="C118" t="s">
        <v>2216</v>
      </c>
      <c r="D118" t="s">
        <v>2184</v>
      </c>
    </row>
    <row r="119" spans="1:4">
      <c r="A119" s="120" t="s">
        <v>2223</v>
      </c>
      <c r="B119" t="s">
        <v>2224</v>
      </c>
      <c r="C119" t="s">
        <v>2224</v>
      </c>
      <c r="D119" t="s">
        <v>2184</v>
      </c>
    </row>
    <row r="120" spans="1:4">
      <c r="A120" s="120" t="s">
        <v>2225</v>
      </c>
      <c r="B120" t="s">
        <v>2226</v>
      </c>
      <c r="C120" t="s">
        <v>2224</v>
      </c>
      <c r="D120" t="s">
        <v>2184</v>
      </c>
    </row>
    <row r="121" spans="1:4">
      <c r="A121" s="120" t="s">
        <v>2227</v>
      </c>
      <c r="B121" t="s">
        <v>2228</v>
      </c>
      <c r="C121" t="s">
        <v>2224</v>
      </c>
      <c r="D121" t="s">
        <v>2184</v>
      </c>
    </row>
    <row r="122" spans="1:4">
      <c r="A122" s="120" t="s">
        <v>2229</v>
      </c>
      <c r="B122" t="s">
        <v>2230</v>
      </c>
      <c r="C122" t="s">
        <v>2224</v>
      </c>
      <c r="D122" t="s">
        <v>2184</v>
      </c>
    </row>
    <row r="123" spans="1:4">
      <c r="A123" s="120" t="s">
        <v>2231</v>
      </c>
      <c r="B123" t="s">
        <v>2232</v>
      </c>
      <c r="C123" t="s">
        <v>2224</v>
      </c>
      <c r="D123" t="s">
        <v>2184</v>
      </c>
    </row>
    <row r="124" spans="1:4">
      <c r="A124" s="120" t="s">
        <v>2233</v>
      </c>
      <c r="B124" t="s">
        <v>2234</v>
      </c>
      <c r="C124" t="s">
        <v>2234</v>
      </c>
      <c r="D124" t="s">
        <v>2184</v>
      </c>
    </row>
    <row r="125" spans="1:4">
      <c r="A125" s="120" t="s">
        <v>2235</v>
      </c>
      <c r="B125" t="s">
        <v>1971</v>
      </c>
      <c r="C125" t="s">
        <v>2234</v>
      </c>
      <c r="D125" t="s">
        <v>2184</v>
      </c>
    </row>
    <row r="126" spans="1:4">
      <c r="A126" s="120" t="s">
        <v>2236</v>
      </c>
      <c r="B126" t="s">
        <v>2237</v>
      </c>
      <c r="C126" t="s">
        <v>2234</v>
      </c>
      <c r="D126" t="s">
        <v>2184</v>
      </c>
    </row>
    <row r="127" spans="1:4">
      <c r="A127" s="120" t="s">
        <v>2238</v>
      </c>
      <c r="B127" t="s">
        <v>2239</v>
      </c>
      <c r="C127" t="s">
        <v>2239</v>
      </c>
      <c r="D127" t="s">
        <v>2184</v>
      </c>
    </row>
    <row r="128" spans="1:4">
      <c r="A128" s="120" t="s">
        <v>2240</v>
      </c>
      <c r="B128" t="s">
        <v>2241</v>
      </c>
      <c r="C128" t="s">
        <v>2239</v>
      </c>
      <c r="D128" t="s">
        <v>2184</v>
      </c>
    </row>
    <row r="129" spans="1:4">
      <c r="A129" s="120" t="s">
        <v>2242</v>
      </c>
      <c r="B129" t="s">
        <v>2243</v>
      </c>
      <c r="C129" t="s">
        <v>2239</v>
      </c>
      <c r="D129" t="s">
        <v>2184</v>
      </c>
    </row>
    <row r="130" spans="1:4">
      <c r="A130" s="120" t="s">
        <v>2244</v>
      </c>
      <c r="B130" t="s">
        <v>2245</v>
      </c>
      <c r="C130" t="s">
        <v>2239</v>
      </c>
      <c r="D130" t="s">
        <v>2184</v>
      </c>
    </row>
    <row r="131" spans="1:4">
      <c r="A131" s="120" t="s">
        <v>2246</v>
      </c>
      <c r="B131" t="s">
        <v>2247</v>
      </c>
      <c r="C131" t="s">
        <v>2247</v>
      </c>
      <c r="D131" t="s">
        <v>2184</v>
      </c>
    </row>
    <row r="132" spans="1:4">
      <c r="A132" s="120" t="s">
        <v>2248</v>
      </c>
      <c r="B132" t="s">
        <v>2249</v>
      </c>
      <c r="C132" t="s">
        <v>2247</v>
      </c>
      <c r="D132" t="s">
        <v>2184</v>
      </c>
    </row>
    <row r="133" spans="1:4">
      <c r="A133" s="120" t="s">
        <v>2250</v>
      </c>
      <c r="B133" t="s">
        <v>2251</v>
      </c>
      <c r="C133" t="s">
        <v>2247</v>
      </c>
      <c r="D133" t="s">
        <v>2184</v>
      </c>
    </row>
    <row r="134" spans="1:4">
      <c r="A134" s="120" t="s">
        <v>2252</v>
      </c>
      <c r="B134" t="s">
        <v>2253</v>
      </c>
      <c r="C134" t="s">
        <v>2253</v>
      </c>
      <c r="D134" t="s">
        <v>2184</v>
      </c>
    </row>
    <row r="135" spans="1:4">
      <c r="A135" s="120" t="s">
        <v>2254</v>
      </c>
      <c r="B135" t="s">
        <v>2255</v>
      </c>
      <c r="C135" t="s">
        <v>2253</v>
      </c>
      <c r="D135" t="s">
        <v>2184</v>
      </c>
    </row>
    <row r="136" spans="1:4">
      <c r="A136" s="120" t="s">
        <v>2256</v>
      </c>
      <c r="B136" t="s">
        <v>2257</v>
      </c>
      <c r="C136" t="s">
        <v>2253</v>
      </c>
      <c r="D136" t="s">
        <v>2184</v>
      </c>
    </row>
    <row r="137" spans="1:4">
      <c r="A137" s="120" t="s">
        <v>2258</v>
      </c>
      <c r="B137" t="s">
        <v>2259</v>
      </c>
      <c r="C137" t="s">
        <v>2253</v>
      </c>
      <c r="D137" t="s">
        <v>2184</v>
      </c>
    </row>
    <row r="138" spans="1:4">
      <c r="A138" s="120" t="s">
        <v>2260</v>
      </c>
      <c r="B138" t="s">
        <v>1862</v>
      </c>
      <c r="C138" t="s">
        <v>1862</v>
      </c>
      <c r="D138" t="s">
        <v>2261</v>
      </c>
    </row>
    <row r="139" spans="1:4">
      <c r="A139" s="120" t="s">
        <v>2262</v>
      </c>
      <c r="B139" t="s">
        <v>1913</v>
      </c>
      <c r="C139" t="s">
        <v>1862</v>
      </c>
      <c r="D139" t="s">
        <v>2261</v>
      </c>
    </row>
    <row r="140" spans="1:4">
      <c r="A140" s="120" t="s">
        <v>2263</v>
      </c>
      <c r="B140" t="s">
        <v>1925</v>
      </c>
      <c r="C140" t="s">
        <v>1862</v>
      </c>
      <c r="D140" t="s">
        <v>2261</v>
      </c>
    </row>
    <row r="141" spans="1:4">
      <c r="A141" s="120" t="s">
        <v>2264</v>
      </c>
      <c r="B141" t="s">
        <v>2265</v>
      </c>
      <c r="C141" t="s">
        <v>1862</v>
      </c>
      <c r="D141" t="s">
        <v>2261</v>
      </c>
    </row>
    <row r="142" spans="1:4">
      <c r="A142" s="120" t="s">
        <v>2266</v>
      </c>
      <c r="B142" t="s">
        <v>2267</v>
      </c>
      <c r="C142" t="s">
        <v>1862</v>
      </c>
      <c r="D142" t="s">
        <v>2261</v>
      </c>
    </row>
    <row r="143" spans="1:4">
      <c r="A143" s="120" t="s">
        <v>2268</v>
      </c>
      <c r="B143" t="s">
        <v>2269</v>
      </c>
      <c r="C143" t="s">
        <v>1862</v>
      </c>
      <c r="D143" t="s">
        <v>2261</v>
      </c>
    </row>
    <row r="144" spans="1:4">
      <c r="A144" s="120" t="s">
        <v>2270</v>
      </c>
      <c r="B144" t="s">
        <v>2271</v>
      </c>
      <c r="C144" t="s">
        <v>2271</v>
      </c>
      <c r="D144" t="s">
        <v>2261</v>
      </c>
    </row>
    <row r="145" spans="1:4">
      <c r="A145" s="120" t="s">
        <v>2272</v>
      </c>
      <c r="B145" t="s">
        <v>2273</v>
      </c>
      <c r="C145" t="s">
        <v>2271</v>
      </c>
      <c r="D145" t="s">
        <v>2261</v>
      </c>
    </row>
    <row r="146" spans="1:4">
      <c r="A146" s="120" t="s">
        <v>2274</v>
      </c>
      <c r="B146" t="s">
        <v>1974</v>
      </c>
      <c r="C146" t="s">
        <v>2271</v>
      </c>
      <c r="D146" t="s">
        <v>2261</v>
      </c>
    </row>
    <row r="147" spans="1:4">
      <c r="A147" s="120" t="s">
        <v>2275</v>
      </c>
      <c r="B147" t="s">
        <v>1898</v>
      </c>
      <c r="C147" t="s">
        <v>2271</v>
      </c>
      <c r="D147" t="s">
        <v>2261</v>
      </c>
    </row>
    <row r="148" spans="1:4">
      <c r="A148" s="120" t="s">
        <v>2276</v>
      </c>
      <c r="B148" t="s">
        <v>1984</v>
      </c>
      <c r="C148" t="s">
        <v>2271</v>
      </c>
      <c r="D148" t="s">
        <v>2261</v>
      </c>
    </row>
    <row r="149" spans="1:4">
      <c r="A149" s="120" t="s">
        <v>2277</v>
      </c>
      <c r="B149" t="s">
        <v>2278</v>
      </c>
      <c r="C149" t="s">
        <v>2278</v>
      </c>
      <c r="D149" t="s">
        <v>2261</v>
      </c>
    </row>
    <row r="150" spans="1:4">
      <c r="A150" s="120" t="s">
        <v>2279</v>
      </c>
      <c r="B150" t="s">
        <v>2280</v>
      </c>
      <c r="C150" t="s">
        <v>2278</v>
      </c>
      <c r="D150" t="s">
        <v>2261</v>
      </c>
    </row>
    <row r="151" spans="1:4">
      <c r="A151" s="120" t="s">
        <v>2281</v>
      </c>
      <c r="B151" t="s">
        <v>2282</v>
      </c>
      <c r="C151" t="s">
        <v>2278</v>
      </c>
      <c r="D151" t="s">
        <v>2261</v>
      </c>
    </row>
    <row r="152" spans="1:4">
      <c r="A152" s="120" t="s">
        <v>2283</v>
      </c>
      <c r="B152" t="s">
        <v>2284</v>
      </c>
      <c r="C152" t="s">
        <v>2278</v>
      </c>
      <c r="D152" t="s">
        <v>2261</v>
      </c>
    </row>
    <row r="153" spans="1:4">
      <c r="A153" s="120" t="s">
        <v>2285</v>
      </c>
      <c r="B153" t="s">
        <v>2286</v>
      </c>
      <c r="C153" t="s">
        <v>2278</v>
      </c>
      <c r="D153" t="s">
        <v>2261</v>
      </c>
    </row>
    <row r="154" spans="1:4">
      <c r="A154" s="120" t="s">
        <v>2287</v>
      </c>
      <c r="B154" t="s">
        <v>2288</v>
      </c>
      <c r="C154" t="s">
        <v>2288</v>
      </c>
      <c r="D154" t="s">
        <v>2261</v>
      </c>
    </row>
    <row r="155" spans="1:4">
      <c r="A155" s="120" t="s">
        <v>2289</v>
      </c>
      <c r="B155" t="s">
        <v>2290</v>
      </c>
      <c r="C155" t="s">
        <v>2288</v>
      </c>
      <c r="D155" t="s">
        <v>2261</v>
      </c>
    </row>
    <row r="156" spans="1:4">
      <c r="A156" s="120" t="s">
        <v>2291</v>
      </c>
      <c r="B156" t="s">
        <v>1858</v>
      </c>
      <c r="C156" t="s">
        <v>2288</v>
      </c>
      <c r="D156" t="s">
        <v>2261</v>
      </c>
    </row>
    <row r="157" spans="1:4">
      <c r="A157" s="120" t="s">
        <v>2292</v>
      </c>
      <c r="B157" t="s">
        <v>2293</v>
      </c>
      <c r="C157" t="s">
        <v>2288</v>
      </c>
      <c r="D157" t="s">
        <v>2261</v>
      </c>
    </row>
    <row r="158" spans="1:4">
      <c r="A158" s="120" t="s">
        <v>2294</v>
      </c>
      <c r="B158" t="s">
        <v>2295</v>
      </c>
      <c r="C158" t="s">
        <v>2288</v>
      </c>
      <c r="D158" t="s">
        <v>2261</v>
      </c>
    </row>
    <row r="159" spans="1:4">
      <c r="A159" s="120" t="s">
        <v>2296</v>
      </c>
      <c r="B159" t="s">
        <v>2297</v>
      </c>
      <c r="C159" t="s">
        <v>2288</v>
      </c>
      <c r="D159" t="s">
        <v>2261</v>
      </c>
    </row>
    <row r="160" spans="1:4">
      <c r="A160" s="120" t="s">
        <v>2298</v>
      </c>
      <c r="B160" t="s">
        <v>2299</v>
      </c>
      <c r="C160" t="s">
        <v>2299</v>
      </c>
      <c r="D160" t="s">
        <v>2261</v>
      </c>
    </row>
    <row r="161" spans="1:4">
      <c r="A161" s="120" t="s">
        <v>2300</v>
      </c>
      <c r="B161" t="s">
        <v>2301</v>
      </c>
      <c r="C161" t="s">
        <v>2299</v>
      </c>
      <c r="D161" t="s">
        <v>2261</v>
      </c>
    </row>
    <row r="162" spans="1:4">
      <c r="A162" s="120" t="s">
        <v>2302</v>
      </c>
      <c r="B162" t="s">
        <v>2303</v>
      </c>
      <c r="C162" t="s">
        <v>2304</v>
      </c>
      <c r="D162" t="s">
        <v>2261</v>
      </c>
    </row>
    <row r="163" spans="1:4">
      <c r="A163" s="120" t="s">
        <v>2305</v>
      </c>
      <c r="B163" t="s">
        <v>2306</v>
      </c>
      <c r="C163" t="s">
        <v>2304</v>
      </c>
      <c r="D163" t="s">
        <v>2261</v>
      </c>
    </row>
    <row r="164" spans="1:4">
      <c r="A164" s="120" t="s">
        <v>2307</v>
      </c>
      <c r="B164" t="s">
        <v>2308</v>
      </c>
      <c r="C164" t="s">
        <v>2308</v>
      </c>
      <c r="D164" t="s">
        <v>2309</v>
      </c>
    </row>
    <row r="165" spans="1:4">
      <c r="A165" s="120" t="s">
        <v>2310</v>
      </c>
      <c r="B165" t="s">
        <v>2311</v>
      </c>
      <c r="C165" t="s">
        <v>2308</v>
      </c>
      <c r="D165" t="s">
        <v>2309</v>
      </c>
    </row>
    <row r="166" spans="1:4">
      <c r="A166" s="120" t="s">
        <v>2312</v>
      </c>
      <c r="B166" t="s">
        <v>2313</v>
      </c>
      <c r="C166" t="s">
        <v>2308</v>
      </c>
      <c r="D166" t="s">
        <v>2309</v>
      </c>
    </row>
    <row r="167" spans="1:4">
      <c r="A167" s="120" t="s">
        <v>2314</v>
      </c>
      <c r="B167" t="s">
        <v>2315</v>
      </c>
      <c r="C167" t="s">
        <v>2308</v>
      </c>
      <c r="D167" t="s">
        <v>2309</v>
      </c>
    </row>
    <row r="168" spans="1:4">
      <c r="A168" s="120" t="s">
        <v>2316</v>
      </c>
      <c r="B168" t="s">
        <v>2317</v>
      </c>
      <c r="C168" t="s">
        <v>2308</v>
      </c>
      <c r="D168" t="s">
        <v>2309</v>
      </c>
    </row>
    <row r="169" spans="1:4">
      <c r="A169" s="120" t="s">
        <v>2318</v>
      </c>
      <c r="B169" t="s">
        <v>2319</v>
      </c>
      <c r="C169" t="s">
        <v>2308</v>
      </c>
      <c r="D169" t="s">
        <v>2309</v>
      </c>
    </row>
    <row r="170" spans="1:4">
      <c r="A170" s="120" t="s">
        <v>2320</v>
      </c>
      <c r="B170" t="s">
        <v>2321</v>
      </c>
      <c r="C170" t="s">
        <v>2308</v>
      </c>
      <c r="D170" t="s">
        <v>2309</v>
      </c>
    </row>
    <row r="171" spans="1:4">
      <c r="A171" s="120" t="s">
        <v>2322</v>
      </c>
      <c r="B171" t="s">
        <v>2323</v>
      </c>
      <c r="C171" t="s">
        <v>2308</v>
      </c>
      <c r="D171" t="s">
        <v>2309</v>
      </c>
    </row>
    <row r="172" spans="1:4">
      <c r="A172" s="120" t="s">
        <v>2324</v>
      </c>
      <c r="B172" t="s">
        <v>1955</v>
      </c>
      <c r="C172" t="s">
        <v>2308</v>
      </c>
      <c r="D172" t="s">
        <v>2309</v>
      </c>
    </row>
    <row r="173" spans="1:4">
      <c r="A173" s="120" t="s">
        <v>2325</v>
      </c>
      <c r="B173" t="s">
        <v>2326</v>
      </c>
      <c r="C173" t="s">
        <v>2308</v>
      </c>
      <c r="D173" t="s">
        <v>2309</v>
      </c>
    </row>
    <row r="174" spans="1:4">
      <c r="A174" s="120" t="s">
        <v>2327</v>
      </c>
      <c r="B174" t="s">
        <v>2328</v>
      </c>
      <c r="C174" t="s">
        <v>2308</v>
      </c>
      <c r="D174" t="s">
        <v>2309</v>
      </c>
    </row>
    <row r="175" spans="1:4">
      <c r="A175" s="120" t="s">
        <v>2329</v>
      </c>
      <c r="B175" t="s">
        <v>2330</v>
      </c>
      <c r="C175" t="s">
        <v>2330</v>
      </c>
      <c r="D175" t="s">
        <v>2309</v>
      </c>
    </row>
    <row r="176" spans="1:4">
      <c r="A176" s="120" t="s">
        <v>2331</v>
      </c>
      <c r="B176" t="s">
        <v>1870</v>
      </c>
      <c r="C176" t="s">
        <v>2330</v>
      </c>
      <c r="D176" t="s">
        <v>2309</v>
      </c>
    </row>
    <row r="177" spans="1:4">
      <c r="A177" s="120" t="s">
        <v>2332</v>
      </c>
      <c r="B177" t="s">
        <v>2333</v>
      </c>
      <c r="C177" t="s">
        <v>2330</v>
      </c>
      <c r="D177" t="s">
        <v>2309</v>
      </c>
    </row>
    <row r="178" spans="1:4">
      <c r="A178" s="120" t="s">
        <v>2334</v>
      </c>
      <c r="B178" t="s">
        <v>2335</v>
      </c>
      <c r="C178" t="s">
        <v>2330</v>
      </c>
      <c r="D178" t="s">
        <v>2309</v>
      </c>
    </row>
    <row r="179" spans="1:4">
      <c r="A179" s="120" t="s">
        <v>2336</v>
      </c>
      <c r="B179" t="s">
        <v>1912</v>
      </c>
      <c r="C179" t="s">
        <v>2330</v>
      </c>
      <c r="D179" t="s">
        <v>2309</v>
      </c>
    </row>
    <row r="180" spans="1:4">
      <c r="A180" s="120" t="s">
        <v>2337</v>
      </c>
      <c r="B180" t="s">
        <v>2338</v>
      </c>
      <c r="C180" t="s">
        <v>2330</v>
      </c>
      <c r="D180" t="s">
        <v>2309</v>
      </c>
    </row>
    <row r="181" spans="1:4">
      <c r="A181" s="120" t="s">
        <v>2339</v>
      </c>
      <c r="B181" t="s">
        <v>2340</v>
      </c>
      <c r="C181" t="s">
        <v>2330</v>
      </c>
      <c r="D181" t="s">
        <v>2309</v>
      </c>
    </row>
    <row r="182" spans="1:4">
      <c r="A182" s="120" t="s">
        <v>2341</v>
      </c>
      <c r="B182" t="s">
        <v>1981</v>
      </c>
      <c r="C182" t="s">
        <v>2330</v>
      </c>
      <c r="D182" t="s">
        <v>2309</v>
      </c>
    </row>
    <row r="183" spans="1:4">
      <c r="A183" s="120" t="s">
        <v>2342</v>
      </c>
      <c r="B183" t="s">
        <v>2343</v>
      </c>
      <c r="C183" t="s">
        <v>2330</v>
      </c>
      <c r="D183" t="s">
        <v>2309</v>
      </c>
    </row>
    <row r="184" spans="1:4">
      <c r="A184" s="120" t="s">
        <v>2344</v>
      </c>
      <c r="B184" t="s">
        <v>2345</v>
      </c>
      <c r="C184" t="s">
        <v>2345</v>
      </c>
      <c r="D184" t="s">
        <v>2309</v>
      </c>
    </row>
    <row r="185" spans="1:4">
      <c r="A185" s="120" t="s">
        <v>2346</v>
      </c>
      <c r="B185" t="s">
        <v>2347</v>
      </c>
      <c r="C185" t="s">
        <v>2345</v>
      </c>
      <c r="D185" t="s">
        <v>2309</v>
      </c>
    </row>
    <row r="186" spans="1:4">
      <c r="A186" s="120" t="s">
        <v>2348</v>
      </c>
      <c r="B186" t="s">
        <v>2349</v>
      </c>
      <c r="C186" t="s">
        <v>2345</v>
      </c>
      <c r="D186" t="s">
        <v>2309</v>
      </c>
    </row>
    <row r="187" spans="1:4">
      <c r="A187" s="120" t="s">
        <v>2350</v>
      </c>
      <c r="B187" t="s">
        <v>2351</v>
      </c>
      <c r="C187" t="s">
        <v>2345</v>
      </c>
      <c r="D187" t="s">
        <v>2309</v>
      </c>
    </row>
    <row r="188" spans="1:4">
      <c r="A188" s="120" t="s">
        <v>2352</v>
      </c>
      <c r="B188" t="s">
        <v>2353</v>
      </c>
      <c r="C188" t="s">
        <v>2345</v>
      </c>
      <c r="D188" t="s">
        <v>2309</v>
      </c>
    </row>
    <row r="189" spans="1:4">
      <c r="A189" s="120" t="s">
        <v>2354</v>
      </c>
      <c r="B189" t="s">
        <v>2355</v>
      </c>
      <c r="C189" t="s">
        <v>2345</v>
      </c>
      <c r="D189" t="s">
        <v>2309</v>
      </c>
    </row>
    <row r="190" spans="1:4">
      <c r="A190" s="120" t="s">
        <v>2356</v>
      </c>
      <c r="B190" t="s">
        <v>2357</v>
      </c>
      <c r="C190" t="s">
        <v>2357</v>
      </c>
      <c r="D190" t="s">
        <v>2309</v>
      </c>
    </row>
    <row r="191" spans="1:4">
      <c r="A191" s="120" t="s">
        <v>2358</v>
      </c>
      <c r="B191" t="s">
        <v>2359</v>
      </c>
      <c r="C191" t="s">
        <v>2357</v>
      </c>
      <c r="D191" t="s">
        <v>2309</v>
      </c>
    </row>
    <row r="192" spans="1:4">
      <c r="A192" s="120" t="s">
        <v>2360</v>
      </c>
      <c r="B192" t="s">
        <v>2361</v>
      </c>
      <c r="C192" t="s">
        <v>2361</v>
      </c>
      <c r="D192" t="s">
        <v>2362</v>
      </c>
    </row>
    <row r="193" spans="1:4">
      <c r="A193" s="120" t="s">
        <v>2363</v>
      </c>
      <c r="B193" t="s">
        <v>1997</v>
      </c>
      <c r="C193" t="s">
        <v>2361</v>
      </c>
      <c r="D193" t="s">
        <v>2362</v>
      </c>
    </row>
    <row r="194" spans="1:4">
      <c r="A194" s="120" t="s">
        <v>2364</v>
      </c>
      <c r="B194" t="s">
        <v>2365</v>
      </c>
      <c r="C194" t="s">
        <v>2361</v>
      </c>
      <c r="D194" t="s">
        <v>2362</v>
      </c>
    </row>
    <row r="195" spans="1:4">
      <c r="A195" s="120" t="s">
        <v>2366</v>
      </c>
      <c r="B195" t="s">
        <v>2367</v>
      </c>
      <c r="C195" t="s">
        <v>2361</v>
      </c>
      <c r="D195" t="s">
        <v>2362</v>
      </c>
    </row>
    <row r="196" spans="1:4">
      <c r="A196" s="120" t="s">
        <v>2368</v>
      </c>
      <c r="B196" t="s">
        <v>2369</v>
      </c>
      <c r="C196" t="s">
        <v>2361</v>
      </c>
      <c r="D196" t="s">
        <v>2362</v>
      </c>
    </row>
    <row r="197" spans="1:4">
      <c r="A197" s="120" t="s">
        <v>2370</v>
      </c>
      <c r="B197" t="s">
        <v>2371</v>
      </c>
      <c r="C197" t="s">
        <v>2361</v>
      </c>
      <c r="D197" t="s">
        <v>2362</v>
      </c>
    </row>
    <row r="198" spans="1:4">
      <c r="A198" s="120" t="s">
        <v>2372</v>
      </c>
      <c r="B198" t="s">
        <v>2373</v>
      </c>
      <c r="C198" t="s">
        <v>2361</v>
      </c>
      <c r="D198" t="s">
        <v>2362</v>
      </c>
    </row>
    <row r="199" spans="1:4">
      <c r="A199" s="120" t="s">
        <v>2374</v>
      </c>
      <c r="B199" t="s">
        <v>2375</v>
      </c>
      <c r="C199" t="s">
        <v>2361</v>
      </c>
      <c r="D199" t="s">
        <v>2362</v>
      </c>
    </row>
    <row r="200" spans="1:4">
      <c r="A200" s="120" t="s">
        <v>2376</v>
      </c>
      <c r="B200" t="s">
        <v>1990</v>
      </c>
      <c r="C200" t="s">
        <v>2361</v>
      </c>
      <c r="D200" t="s">
        <v>2362</v>
      </c>
    </row>
    <row r="201" spans="1:4">
      <c r="A201" s="120" t="s">
        <v>2377</v>
      </c>
      <c r="B201" t="s">
        <v>2378</v>
      </c>
      <c r="C201" t="s">
        <v>2361</v>
      </c>
      <c r="D201" t="s">
        <v>2362</v>
      </c>
    </row>
    <row r="202" spans="1:4">
      <c r="A202" s="120" t="s">
        <v>2379</v>
      </c>
      <c r="B202" t="s">
        <v>2380</v>
      </c>
      <c r="C202" t="s">
        <v>2380</v>
      </c>
      <c r="D202" t="s">
        <v>2362</v>
      </c>
    </row>
    <row r="203" spans="1:4">
      <c r="A203" s="120" t="s">
        <v>2381</v>
      </c>
      <c r="B203" t="s">
        <v>2382</v>
      </c>
      <c r="C203" t="s">
        <v>2380</v>
      </c>
      <c r="D203" t="s">
        <v>2362</v>
      </c>
    </row>
    <row r="204" spans="1:4">
      <c r="A204" s="120" t="s">
        <v>2383</v>
      </c>
      <c r="B204" t="s">
        <v>2384</v>
      </c>
      <c r="C204" t="s">
        <v>2380</v>
      </c>
      <c r="D204" t="s">
        <v>2362</v>
      </c>
    </row>
    <row r="205" spans="1:4">
      <c r="A205" s="120" t="s">
        <v>2385</v>
      </c>
      <c r="B205" t="s">
        <v>2386</v>
      </c>
      <c r="C205" t="s">
        <v>2380</v>
      </c>
      <c r="D205" t="s">
        <v>2362</v>
      </c>
    </row>
    <row r="206" spans="1:4">
      <c r="A206" s="120" t="s">
        <v>2387</v>
      </c>
      <c r="B206" t="s">
        <v>2388</v>
      </c>
      <c r="C206" t="s">
        <v>2380</v>
      </c>
      <c r="D206" t="s">
        <v>2362</v>
      </c>
    </row>
    <row r="207" spans="1:4">
      <c r="A207" s="120" t="s">
        <v>2389</v>
      </c>
      <c r="B207" t="s">
        <v>2390</v>
      </c>
      <c r="C207" t="s">
        <v>2380</v>
      </c>
      <c r="D207" t="s">
        <v>2362</v>
      </c>
    </row>
    <row r="208" spans="1:4">
      <c r="A208" s="120" t="s">
        <v>2391</v>
      </c>
      <c r="B208" t="s">
        <v>2392</v>
      </c>
      <c r="C208" t="s">
        <v>2392</v>
      </c>
      <c r="D208" t="s">
        <v>2362</v>
      </c>
    </row>
    <row r="209" spans="1:4">
      <c r="A209" s="120" t="s">
        <v>2393</v>
      </c>
      <c r="B209" t="s">
        <v>2394</v>
      </c>
      <c r="C209" t="s">
        <v>2392</v>
      </c>
      <c r="D209" t="s">
        <v>2362</v>
      </c>
    </row>
    <row r="210" spans="1:4">
      <c r="A210" s="120" t="s">
        <v>2395</v>
      </c>
      <c r="B210" t="s">
        <v>1857</v>
      </c>
      <c r="C210" t="s">
        <v>2392</v>
      </c>
      <c r="D210" t="s">
        <v>2362</v>
      </c>
    </row>
    <row r="211" spans="1:4">
      <c r="A211" s="120" t="s">
        <v>2396</v>
      </c>
      <c r="B211" t="s">
        <v>2397</v>
      </c>
      <c r="C211" t="s">
        <v>2397</v>
      </c>
      <c r="D211" t="s">
        <v>2362</v>
      </c>
    </row>
    <row r="212" spans="1:4">
      <c r="A212" s="120" t="s">
        <v>2398</v>
      </c>
      <c r="B212" t="s">
        <v>2399</v>
      </c>
      <c r="C212" t="s">
        <v>2397</v>
      </c>
      <c r="D212" t="s">
        <v>2362</v>
      </c>
    </row>
    <row r="213" spans="1:4">
      <c r="A213" s="120" t="s">
        <v>2400</v>
      </c>
      <c r="B213" t="s">
        <v>2401</v>
      </c>
      <c r="C213" t="s">
        <v>2397</v>
      </c>
      <c r="D213" t="s">
        <v>2362</v>
      </c>
    </row>
    <row r="214" spans="1:4">
      <c r="A214" s="120" t="s">
        <v>2402</v>
      </c>
      <c r="B214" t="s">
        <v>2403</v>
      </c>
      <c r="C214" t="s">
        <v>2397</v>
      </c>
      <c r="D214" t="s">
        <v>2362</v>
      </c>
    </row>
    <row r="215" spans="1:4">
      <c r="A215" s="120" t="s">
        <v>2404</v>
      </c>
      <c r="B215" t="s">
        <v>2405</v>
      </c>
      <c r="C215" t="s">
        <v>2397</v>
      </c>
      <c r="D215" t="s">
        <v>2362</v>
      </c>
    </row>
    <row r="216" spans="1:4">
      <c r="A216" s="120" t="s">
        <v>2406</v>
      </c>
      <c r="B216" t="s">
        <v>1962</v>
      </c>
      <c r="C216" t="s">
        <v>2397</v>
      </c>
      <c r="D216" t="s">
        <v>2362</v>
      </c>
    </row>
    <row r="217" spans="1:4">
      <c r="A217" s="120" t="s">
        <v>2407</v>
      </c>
      <c r="B217" t="s">
        <v>2408</v>
      </c>
      <c r="C217" t="s">
        <v>2408</v>
      </c>
      <c r="D217" t="s">
        <v>2362</v>
      </c>
    </row>
    <row r="218" spans="1:4">
      <c r="A218" s="120" t="s">
        <v>2409</v>
      </c>
      <c r="B218" t="s">
        <v>1904</v>
      </c>
      <c r="C218" t="s">
        <v>2408</v>
      </c>
      <c r="D218" t="s">
        <v>2362</v>
      </c>
    </row>
    <row r="219" spans="1:4">
      <c r="A219" s="120" t="s">
        <v>2410</v>
      </c>
      <c r="B219" t="s">
        <v>2411</v>
      </c>
      <c r="C219" t="s">
        <v>2408</v>
      </c>
      <c r="D219" t="s">
        <v>2362</v>
      </c>
    </row>
    <row r="220" spans="1:4">
      <c r="A220" s="120" t="s">
        <v>2412</v>
      </c>
      <c r="B220" t="s">
        <v>2413</v>
      </c>
      <c r="C220" t="s">
        <v>2413</v>
      </c>
      <c r="D220" t="s">
        <v>2362</v>
      </c>
    </row>
    <row r="221" spans="1:4">
      <c r="A221" s="120" t="s">
        <v>2414</v>
      </c>
      <c r="B221" t="s">
        <v>2415</v>
      </c>
      <c r="C221" t="s">
        <v>2413</v>
      </c>
      <c r="D221" t="s">
        <v>2362</v>
      </c>
    </row>
    <row r="222" spans="1:4">
      <c r="A222" s="120" t="s">
        <v>2416</v>
      </c>
      <c r="B222" t="s">
        <v>2417</v>
      </c>
      <c r="C222" t="s">
        <v>2413</v>
      </c>
      <c r="D222" t="s">
        <v>2362</v>
      </c>
    </row>
    <row r="223" spans="1:4">
      <c r="A223" s="120" t="s">
        <v>2418</v>
      </c>
      <c r="B223" t="s">
        <v>2419</v>
      </c>
      <c r="C223" t="s">
        <v>2419</v>
      </c>
      <c r="D223" t="s">
        <v>2362</v>
      </c>
    </row>
    <row r="224" spans="1:4">
      <c r="A224" s="120" t="s">
        <v>2420</v>
      </c>
      <c r="B224" t="s">
        <v>2421</v>
      </c>
      <c r="C224" t="s">
        <v>2419</v>
      </c>
      <c r="D224" t="s">
        <v>2362</v>
      </c>
    </row>
    <row r="225" spans="1:4">
      <c r="A225" s="120" t="s">
        <v>2422</v>
      </c>
      <c r="B225" t="s">
        <v>2423</v>
      </c>
      <c r="C225" t="s">
        <v>2419</v>
      </c>
      <c r="D225" t="s">
        <v>2362</v>
      </c>
    </row>
    <row r="226" spans="1:4">
      <c r="A226" s="120" t="s">
        <v>2424</v>
      </c>
      <c r="B226" t="s">
        <v>2425</v>
      </c>
      <c r="C226" t="s">
        <v>2419</v>
      </c>
      <c r="D226" t="s">
        <v>2362</v>
      </c>
    </row>
    <row r="227" spans="1:4">
      <c r="A227" s="120" t="s">
        <v>2426</v>
      </c>
      <c r="B227" t="s">
        <v>2427</v>
      </c>
      <c r="C227" t="s">
        <v>2419</v>
      </c>
      <c r="D227" t="s">
        <v>2362</v>
      </c>
    </row>
    <row r="228" spans="1:4">
      <c r="A228" s="120" t="s">
        <v>2428</v>
      </c>
      <c r="B228" t="s">
        <v>1855</v>
      </c>
      <c r="C228" t="s">
        <v>1855</v>
      </c>
      <c r="D228" t="s">
        <v>2429</v>
      </c>
    </row>
    <row r="229" spans="1:4">
      <c r="A229" s="120" t="s">
        <v>2430</v>
      </c>
      <c r="B229" t="s">
        <v>2431</v>
      </c>
      <c r="C229" t="s">
        <v>1855</v>
      </c>
      <c r="D229" t="s">
        <v>2429</v>
      </c>
    </row>
    <row r="230" spans="1:4">
      <c r="A230" s="120" t="s">
        <v>2432</v>
      </c>
      <c r="B230" t="s">
        <v>2433</v>
      </c>
      <c r="C230" t="s">
        <v>1855</v>
      </c>
      <c r="D230" t="s">
        <v>2429</v>
      </c>
    </row>
    <row r="231" spans="1:4">
      <c r="A231" s="120" t="s">
        <v>2434</v>
      </c>
      <c r="B231" t="s">
        <v>2435</v>
      </c>
      <c r="C231" t="s">
        <v>1855</v>
      </c>
      <c r="D231" t="s">
        <v>2429</v>
      </c>
    </row>
    <row r="232" spans="1:4">
      <c r="A232" s="120" t="s">
        <v>2436</v>
      </c>
      <c r="B232" t="s">
        <v>2437</v>
      </c>
      <c r="C232" t="s">
        <v>2437</v>
      </c>
      <c r="D232" t="s">
        <v>2429</v>
      </c>
    </row>
    <row r="233" spans="1:4">
      <c r="A233" s="120" t="s">
        <v>2438</v>
      </c>
      <c r="B233" t="s">
        <v>2439</v>
      </c>
      <c r="C233" t="s">
        <v>2437</v>
      </c>
      <c r="D233" t="s">
        <v>2429</v>
      </c>
    </row>
    <row r="234" spans="1:4">
      <c r="A234" s="120" t="s">
        <v>2440</v>
      </c>
      <c r="B234" t="s">
        <v>2441</v>
      </c>
      <c r="C234" t="s">
        <v>2437</v>
      </c>
      <c r="D234" t="s">
        <v>2429</v>
      </c>
    </row>
    <row r="235" spans="1:4">
      <c r="A235" s="120" t="s">
        <v>2442</v>
      </c>
      <c r="B235" t="s">
        <v>2443</v>
      </c>
      <c r="C235" t="s">
        <v>2437</v>
      </c>
      <c r="D235" t="s">
        <v>2429</v>
      </c>
    </row>
    <row r="236" spans="1:4">
      <c r="A236" s="120" t="s">
        <v>2444</v>
      </c>
      <c r="B236" t="s">
        <v>1935</v>
      </c>
      <c r="C236" t="s">
        <v>2437</v>
      </c>
      <c r="D236" t="s">
        <v>2429</v>
      </c>
    </row>
    <row r="237" spans="1:4">
      <c r="A237" s="120" t="s">
        <v>2445</v>
      </c>
      <c r="B237" t="s">
        <v>2446</v>
      </c>
      <c r="C237" t="s">
        <v>2437</v>
      </c>
      <c r="D237" t="s">
        <v>2429</v>
      </c>
    </row>
    <row r="238" spans="1:4">
      <c r="A238" s="120" t="s">
        <v>2447</v>
      </c>
      <c r="B238" t="s">
        <v>2448</v>
      </c>
      <c r="C238" t="s">
        <v>2437</v>
      </c>
      <c r="D238" t="s">
        <v>2429</v>
      </c>
    </row>
    <row r="239" spans="1:4">
      <c r="A239" s="120" t="s">
        <v>2449</v>
      </c>
      <c r="B239" t="s">
        <v>1985</v>
      </c>
      <c r="C239" t="s">
        <v>2437</v>
      </c>
      <c r="D239" t="s">
        <v>2429</v>
      </c>
    </row>
    <row r="240" spans="1:4">
      <c r="A240" s="120" t="s">
        <v>2450</v>
      </c>
      <c r="B240" t="s">
        <v>2451</v>
      </c>
      <c r="C240" t="s">
        <v>2437</v>
      </c>
      <c r="D240" t="s">
        <v>2429</v>
      </c>
    </row>
    <row r="241" spans="1:4">
      <c r="A241" s="120" t="s">
        <v>2452</v>
      </c>
      <c r="B241" t="s">
        <v>1928</v>
      </c>
      <c r="C241" t="s">
        <v>1928</v>
      </c>
      <c r="D241" t="s">
        <v>2429</v>
      </c>
    </row>
    <row r="242" spans="1:4">
      <c r="A242" s="120" t="s">
        <v>2453</v>
      </c>
      <c r="B242" t="s">
        <v>2454</v>
      </c>
      <c r="C242" t="s">
        <v>1928</v>
      </c>
      <c r="D242" t="s">
        <v>2429</v>
      </c>
    </row>
    <row r="243" spans="1:4">
      <c r="A243" s="120" t="s">
        <v>2455</v>
      </c>
      <c r="B243" t="s">
        <v>2456</v>
      </c>
      <c r="C243" t="s">
        <v>1928</v>
      </c>
      <c r="D243" t="s">
        <v>2429</v>
      </c>
    </row>
    <row r="244" spans="1:4">
      <c r="A244" s="120" t="s">
        <v>2457</v>
      </c>
      <c r="B244" t="s">
        <v>2458</v>
      </c>
      <c r="C244" t="s">
        <v>1928</v>
      </c>
      <c r="D244" t="s">
        <v>2429</v>
      </c>
    </row>
    <row r="245" spans="1:4">
      <c r="A245" s="120" t="s">
        <v>2459</v>
      </c>
      <c r="B245" t="s">
        <v>2460</v>
      </c>
      <c r="C245" t="s">
        <v>1928</v>
      </c>
      <c r="D245" t="s">
        <v>2429</v>
      </c>
    </row>
    <row r="246" spans="1:4">
      <c r="A246" s="120" t="s">
        <v>2461</v>
      </c>
      <c r="B246" t="s">
        <v>2462</v>
      </c>
      <c r="C246" t="s">
        <v>1928</v>
      </c>
      <c r="D246" t="s">
        <v>2429</v>
      </c>
    </row>
    <row r="247" spans="1:4">
      <c r="A247" s="120" t="s">
        <v>2463</v>
      </c>
      <c r="B247" t="s">
        <v>2464</v>
      </c>
      <c r="C247" t="s">
        <v>1928</v>
      </c>
      <c r="D247" t="s">
        <v>2429</v>
      </c>
    </row>
    <row r="248" spans="1:4">
      <c r="A248" s="120" t="s">
        <v>2465</v>
      </c>
      <c r="B248" t="s">
        <v>2466</v>
      </c>
      <c r="C248" t="s">
        <v>2466</v>
      </c>
      <c r="D248" t="s">
        <v>2429</v>
      </c>
    </row>
    <row r="249" spans="1:4">
      <c r="A249" s="120" t="s">
        <v>2467</v>
      </c>
      <c r="B249" t="s">
        <v>1910</v>
      </c>
      <c r="C249" t="s">
        <v>2466</v>
      </c>
      <c r="D249" t="s">
        <v>2429</v>
      </c>
    </row>
    <row r="250" spans="1:4">
      <c r="A250" s="120" t="s">
        <v>2468</v>
      </c>
      <c r="B250" t="s">
        <v>2469</v>
      </c>
      <c r="C250" t="s">
        <v>2466</v>
      </c>
      <c r="D250" t="s">
        <v>2429</v>
      </c>
    </row>
    <row r="251" spans="1:4">
      <c r="A251" s="120" t="s">
        <v>2470</v>
      </c>
      <c r="B251" t="s">
        <v>2471</v>
      </c>
      <c r="C251" t="s">
        <v>2466</v>
      </c>
      <c r="D251" t="s">
        <v>2429</v>
      </c>
    </row>
    <row r="252" spans="1:4">
      <c r="A252" s="120" t="s">
        <v>2472</v>
      </c>
      <c r="B252" t="s">
        <v>2473</v>
      </c>
      <c r="C252" t="s">
        <v>2466</v>
      </c>
      <c r="D252" t="s">
        <v>2429</v>
      </c>
    </row>
    <row r="253" spans="1:4">
      <c r="A253" s="120" t="s">
        <v>2474</v>
      </c>
      <c r="B253" t="s">
        <v>2475</v>
      </c>
      <c r="C253" t="s">
        <v>2466</v>
      </c>
      <c r="D253" t="s">
        <v>2429</v>
      </c>
    </row>
    <row r="254" spans="1:4">
      <c r="A254" s="120" t="s">
        <v>2476</v>
      </c>
      <c r="B254" t="s">
        <v>1967</v>
      </c>
      <c r="C254" t="s">
        <v>1967</v>
      </c>
      <c r="D254" t="s">
        <v>2429</v>
      </c>
    </row>
    <row r="255" spans="1:4">
      <c r="A255" s="120" t="s">
        <v>2477</v>
      </c>
      <c r="B255" t="s">
        <v>2478</v>
      </c>
      <c r="C255" t="s">
        <v>1967</v>
      </c>
      <c r="D255" t="s">
        <v>2429</v>
      </c>
    </row>
    <row r="256" spans="1:4">
      <c r="A256" s="120" t="s">
        <v>2479</v>
      </c>
      <c r="B256" t="s">
        <v>1888</v>
      </c>
      <c r="C256" t="s">
        <v>1967</v>
      </c>
      <c r="D256" t="s">
        <v>2429</v>
      </c>
    </row>
    <row r="257" spans="1:4">
      <c r="A257" s="120" t="s">
        <v>2480</v>
      </c>
      <c r="B257" t="s">
        <v>2481</v>
      </c>
      <c r="C257" t="s">
        <v>1967</v>
      </c>
      <c r="D257" t="s">
        <v>2429</v>
      </c>
    </row>
    <row r="258" spans="1:4">
      <c r="A258" s="120" t="s">
        <v>2482</v>
      </c>
      <c r="B258" t="s">
        <v>2483</v>
      </c>
      <c r="C258" t="s">
        <v>1967</v>
      </c>
      <c r="D258" t="s">
        <v>2429</v>
      </c>
    </row>
    <row r="259" spans="1:4">
      <c r="A259" s="120" t="s">
        <v>2484</v>
      </c>
      <c r="B259" t="s">
        <v>2485</v>
      </c>
      <c r="C259" t="s">
        <v>1967</v>
      </c>
      <c r="D259" t="s">
        <v>2429</v>
      </c>
    </row>
    <row r="260" spans="1:4">
      <c r="A260" s="120" t="s">
        <v>2486</v>
      </c>
      <c r="B260" t="s">
        <v>2487</v>
      </c>
      <c r="C260" t="s">
        <v>1967</v>
      </c>
      <c r="D260" t="s">
        <v>2429</v>
      </c>
    </row>
    <row r="261" spans="1:4">
      <c r="A261" s="120" t="s">
        <v>2488</v>
      </c>
      <c r="B261" t="s">
        <v>2489</v>
      </c>
      <c r="C261" t="s">
        <v>1967</v>
      </c>
      <c r="D261" t="s">
        <v>2429</v>
      </c>
    </row>
    <row r="262" spans="1:4">
      <c r="A262" s="120" t="s">
        <v>2490</v>
      </c>
      <c r="B262" t="s">
        <v>2491</v>
      </c>
      <c r="C262" t="s">
        <v>2491</v>
      </c>
      <c r="D262" t="s">
        <v>2429</v>
      </c>
    </row>
    <row r="263" spans="1:4">
      <c r="A263" s="120" t="s">
        <v>2492</v>
      </c>
      <c r="B263" t="s">
        <v>2493</v>
      </c>
      <c r="C263" t="s">
        <v>2491</v>
      </c>
      <c r="D263" t="s">
        <v>2429</v>
      </c>
    </row>
    <row r="264" spans="1:4">
      <c r="A264" s="120" t="s">
        <v>2494</v>
      </c>
      <c r="B264" t="s">
        <v>2495</v>
      </c>
      <c r="C264" t="s">
        <v>2491</v>
      </c>
      <c r="D264" t="s">
        <v>2429</v>
      </c>
    </row>
    <row r="265" spans="1:4">
      <c r="A265" s="120" t="s">
        <v>2496</v>
      </c>
      <c r="B265" t="s">
        <v>2497</v>
      </c>
      <c r="C265" t="s">
        <v>2491</v>
      </c>
      <c r="D265" t="s">
        <v>2429</v>
      </c>
    </row>
    <row r="266" spans="1:4">
      <c r="A266" s="120" t="s">
        <v>2498</v>
      </c>
      <c r="B266" t="s">
        <v>2499</v>
      </c>
      <c r="C266" t="s">
        <v>2491</v>
      </c>
      <c r="D266" t="s">
        <v>2429</v>
      </c>
    </row>
    <row r="267" spans="1:4">
      <c r="A267" s="120" t="s">
        <v>2500</v>
      </c>
      <c r="B267" t="s">
        <v>2501</v>
      </c>
      <c r="C267" t="s">
        <v>2491</v>
      </c>
      <c r="D267" t="s">
        <v>2429</v>
      </c>
    </row>
    <row r="268" spans="1:4">
      <c r="A268" s="120" t="s">
        <v>2502</v>
      </c>
      <c r="B268" t="s">
        <v>2503</v>
      </c>
      <c r="C268" t="s">
        <v>2503</v>
      </c>
      <c r="D268" t="s">
        <v>2429</v>
      </c>
    </row>
    <row r="269" spans="1:4">
      <c r="A269" s="120" t="s">
        <v>2504</v>
      </c>
      <c r="B269" t="s">
        <v>2505</v>
      </c>
      <c r="C269" t="s">
        <v>2503</v>
      </c>
      <c r="D269" t="s">
        <v>2429</v>
      </c>
    </row>
    <row r="270" spans="1:4">
      <c r="A270" s="120" t="s">
        <v>2506</v>
      </c>
      <c r="B270" t="s">
        <v>2507</v>
      </c>
      <c r="C270" t="s">
        <v>2503</v>
      </c>
      <c r="D270" t="s">
        <v>2429</v>
      </c>
    </row>
    <row r="271" spans="1:4">
      <c r="A271" s="120" t="s">
        <v>2508</v>
      </c>
      <c r="B271" t="s">
        <v>2509</v>
      </c>
      <c r="C271" t="s">
        <v>2503</v>
      </c>
      <c r="D271" t="s">
        <v>2429</v>
      </c>
    </row>
    <row r="272" spans="1:4">
      <c r="A272" s="120" t="s">
        <v>2510</v>
      </c>
      <c r="B272" t="s">
        <v>2511</v>
      </c>
      <c r="C272" t="s">
        <v>2503</v>
      </c>
      <c r="D272" t="s">
        <v>2429</v>
      </c>
    </row>
    <row r="273" spans="1:4">
      <c r="A273" s="120" t="s">
        <v>2512</v>
      </c>
      <c r="B273" t="s">
        <v>2513</v>
      </c>
      <c r="C273" t="s">
        <v>2513</v>
      </c>
      <c r="D273" t="s">
        <v>2429</v>
      </c>
    </row>
    <row r="274" spans="1:4">
      <c r="A274" s="120" t="s">
        <v>2514</v>
      </c>
      <c r="B274" t="s">
        <v>2515</v>
      </c>
      <c r="C274" t="s">
        <v>2513</v>
      </c>
      <c r="D274" t="s">
        <v>2429</v>
      </c>
    </row>
    <row r="275" spans="1:4">
      <c r="A275" s="120" t="s">
        <v>2516</v>
      </c>
      <c r="B275" t="s">
        <v>2517</v>
      </c>
      <c r="C275" t="s">
        <v>2513</v>
      </c>
      <c r="D275" t="s">
        <v>2429</v>
      </c>
    </row>
    <row r="276" spans="1:4">
      <c r="A276" s="120" t="s">
        <v>2518</v>
      </c>
      <c r="B276" t="s">
        <v>2519</v>
      </c>
      <c r="C276" t="s">
        <v>2513</v>
      </c>
      <c r="D276" t="s">
        <v>2429</v>
      </c>
    </row>
    <row r="277" spans="1:4">
      <c r="A277" s="120" t="s">
        <v>2520</v>
      </c>
      <c r="B277" t="s">
        <v>2521</v>
      </c>
      <c r="C277" t="s">
        <v>2513</v>
      </c>
      <c r="D277" t="s">
        <v>2429</v>
      </c>
    </row>
    <row r="278" spans="1:4">
      <c r="A278" s="120" t="s">
        <v>2522</v>
      </c>
      <c r="B278" t="s">
        <v>2523</v>
      </c>
      <c r="C278" t="s">
        <v>2523</v>
      </c>
      <c r="D278" t="s">
        <v>2429</v>
      </c>
    </row>
    <row r="279" spans="1:4">
      <c r="A279" s="120" t="s">
        <v>2524</v>
      </c>
      <c r="B279" t="s">
        <v>1924</v>
      </c>
      <c r="C279" t="s">
        <v>2523</v>
      </c>
      <c r="D279" t="s">
        <v>2429</v>
      </c>
    </row>
    <row r="280" spans="1:4">
      <c r="A280" s="120" t="s">
        <v>2525</v>
      </c>
      <c r="B280" t="s">
        <v>2526</v>
      </c>
      <c r="C280" t="s">
        <v>2523</v>
      </c>
      <c r="D280" t="s">
        <v>2429</v>
      </c>
    </row>
    <row r="281" spans="1:4">
      <c r="A281" s="120" t="s">
        <v>2527</v>
      </c>
      <c r="B281" t="s">
        <v>2528</v>
      </c>
      <c r="C281" t="s">
        <v>2523</v>
      </c>
      <c r="D281" t="s">
        <v>2429</v>
      </c>
    </row>
    <row r="282" spans="1:4">
      <c r="A282" s="120" t="s">
        <v>2529</v>
      </c>
      <c r="B282" t="s">
        <v>2530</v>
      </c>
      <c r="C282" t="s">
        <v>2523</v>
      </c>
      <c r="D282" t="s">
        <v>2429</v>
      </c>
    </row>
    <row r="283" spans="1:4">
      <c r="A283" s="120" t="s">
        <v>2531</v>
      </c>
      <c r="B283" t="s">
        <v>2532</v>
      </c>
      <c r="C283" t="s">
        <v>2523</v>
      </c>
      <c r="D283" t="s">
        <v>2429</v>
      </c>
    </row>
    <row r="284" spans="1:4">
      <c r="A284" s="120" t="s">
        <v>2533</v>
      </c>
      <c r="B284" t="s">
        <v>2534</v>
      </c>
      <c r="C284" t="s">
        <v>2523</v>
      </c>
      <c r="D284" t="s">
        <v>2429</v>
      </c>
    </row>
    <row r="285" spans="1:4">
      <c r="A285" s="120" t="s">
        <v>2535</v>
      </c>
      <c r="B285" t="s">
        <v>2536</v>
      </c>
      <c r="C285" t="s">
        <v>2523</v>
      </c>
      <c r="D285" t="s">
        <v>2429</v>
      </c>
    </row>
    <row r="286" spans="1:4">
      <c r="A286" s="120" t="s">
        <v>2537</v>
      </c>
      <c r="B286" t="s">
        <v>2538</v>
      </c>
      <c r="C286" t="s">
        <v>2523</v>
      </c>
      <c r="D286" t="s">
        <v>2429</v>
      </c>
    </row>
    <row r="287" spans="1:4">
      <c r="A287" s="120" t="s">
        <v>2539</v>
      </c>
      <c r="B287" t="s">
        <v>1953</v>
      </c>
      <c r="C287" t="s">
        <v>1953</v>
      </c>
      <c r="D287" t="s">
        <v>2429</v>
      </c>
    </row>
    <row r="288" spans="1:4">
      <c r="A288" s="120" t="s">
        <v>2540</v>
      </c>
      <c r="B288" t="s">
        <v>1908</v>
      </c>
      <c r="C288" t="s">
        <v>1953</v>
      </c>
      <c r="D288" t="s">
        <v>2429</v>
      </c>
    </row>
    <row r="289" spans="1:4">
      <c r="A289" s="120" t="s">
        <v>2541</v>
      </c>
      <c r="B289" t="s">
        <v>1882</v>
      </c>
      <c r="C289" t="s">
        <v>1953</v>
      </c>
      <c r="D289" t="s">
        <v>2429</v>
      </c>
    </row>
    <row r="290" spans="1:4">
      <c r="A290" s="120" t="s">
        <v>2542</v>
      </c>
      <c r="B290" t="s">
        <v>2543</v>
      </c>
      <c r="C290" t="s">
        <v>1953</v>
      </c>
      <c r="D290" t="s">
        <v>2429</v>
      </c>
    </row>
    <row r="291" spans="1:4">
      <c r="A291" s="120" t="s">
        <v>2544</v>
      </c>
      <c r="B291" t="s">
        <v>2545</v>
      </c>
      <c r="C291" t="s">
        <v>1953</v>
      </c>
      <c r="D291" t="s">
        <v>2429</v>
      </c>
    </row>
    <row r="292" spans="1:4">
      <c r="A292" s="120" t="s">
        <v>2546</v>
      </c>
      <c r="B292" t="s">
        <v>2547</v>
      </c>
      <c r="C292" t="s">
        <v>1953</v>
      </c>
      <c r="D292" t="s">
        <v>2429</v>
      </c>
    </row>
    <row r="293" spans="1:4">
      <c r="A293" s="120" t="s">
        <v>2548</v>
      </c>
      <c r="B293" t="s">
        <v>1969</v>
      </c>
      <c r="C293" t="s">
        <v>2549</v>
      </c>
      <c r="D293" t="s">
        <v>2429</v>
      </c>
    </row>
    <row r="294" spans="1:4">
      <c r="A294" s="120" t="s">
        <v>2550</v>
      </c>
      <c r="B294" t="s">
        <v>2549</v>
      </c>
      <c r="C294" t="s">
        <v>2549</v>
      </c>
      <c r="D294" t="s">
        <v>2429</v>
      </c>
    </row>
    <row r="295" spans="1:4">
      <c r="A295" s="120" t="s">
        <v>2551</v>
      </c>
      <c r="B295" t="s">
        <v>2552</v>
      </c>
      <c r="C295" t="s">
        <v>2549</v>
      </c>
      <c r="D295" t="s">
        <v>2429</v>
      </c>
    </row>
    <row r="296" spans="1:4">
      <c r="A296" s="120" t="s">
        <v>2553</v>
      </c>
      <c r="B296" t="s">
        <v>2554</v>
      </c>
      <c r="C296" t="s">
        <v>2549</v>
      </c>
      <c r="D296" t="s">
        <v>2429</v>
      </c>
    </row>
    <row r="297" spans="1:4">
      <c r="A297" s="120" t="s">
        <v>2555</v>
      </c>
      <c r="B297" t="s">
        <v>1897</v>
      </c>
      <c r="C297" t="s">
        <v>1897</v>
      </c>
      <c r="D297" t="s">
        <v>2429</v>
      </c>
    </row>
    <row r="298" spans="1:4">
      <c r="A298" s="120" t="s">
        <v>2556</v>
      </c>
      <c r="B298" t="s">
        <v>2557</v>
      </c>
      <c r="C298" t="s">
        <v>1897</v>
      </c>
      <c r="D298" t="s">
        <v>2429</v>
      </c>
    </row>
    <row r="299" spans="1:4">
      <c r="A299" s="120" t="s">
        <v>2558</v>
      </c>
      <c r="B299" t="s">
        <v>2559</v>
      </c>
      <c r="C299" t="s">
        <v>1897</v>
      </c>
      <c r="D299" t="s">
        <v>2429</v>
      </c>
    </row>
    <row r="300" spans="1:4">
      <c r="A300" s="120" t="s">
        <v>2560</v>
      </c>
      <c r="B300" t="s">
        <v>2561</v>
      </c>
      <c r="C300" t="s">
        <v>1897</v>
      </c>
      <c r="D300" t="s">
        <v>2429</v>
      </c>
    </row>
    <row r="301" spans="1:4">
      <c r="A301" s="120" t="s">
        <v>2562</v>
      </c>
      <c r="B301" t="s">
        <v>2563</v>
      </c>
      <c r="C301" t="s">
        <v>1897</v>
      </c>
      <c r="D301" t="s">
        <v>2429</v>
      </c>
    </row>
    <row r="302" spans="1:4">
      <c r="A302" s="120" t="s">
        <v>2564</v>
      </c>
      <c r="B302" t="s">
        <v>2565</v>
      </c>
      <c r="C302" t="s">
        <v>2565</v>
      </c>
      <c r="D302" t="s">
        <v>2429</v>
      </c>
    </row>
    <row r="303" spans="1:4">
      <c r="A303" s="120" t="s">
        <v>2566</v>
      </c>
      <c r="B303" t="s">
        <v>2567</v>
      </c>
      <c r="C303" t="s">
        <v>2565</v>
      </c>
      <c r="D303" t="s">
        <v>2429</v>
      </c>
    </row>
    <row r="304" spans="1:4">
      <c r="A304" s="120" t="s">
        <v>2568</v>
      </c>
      <c r="B304" t="s">
        <v>2569</v>
      </c>
      <c r="C304" t="s">
        <v>2565</v>
      </c>
      <c r="D304" t="s">
        <v>2429</v>
      </c>
    </row>
    <row r="305" spans="1:4">
      <c r="A305" s="120" t="s">
        <v>2570</v>
      </c>
      <c r="B305" t="s">
        <v>2571</v>
      </c>
      <c r="C305" t="s">
        <v>2565</v>
      </c>
      <c r="D305" t="s">
        <v>2429</v>
      </c>
    </row>
    <row r="306" spans="1:4">
      <c r="A306" s="120" t="s">
        <v>2572</v>
      </c>
      <c r="B306" t="s">
        <v>2573</v>
      </c>
      <c r="C306" t="s">
        <v>2565</v>
      </c>
      <c r="D306" t="s">
        <v>2429</v>
      </c>
    </row>
    <row r="307" spans="1:4">
      <c r="A307" s="120" t="s">
        <v>2574</v>
      </c>
      <c r="B307" t="s">
        <v>2575</v>
      </c>
      <c r="C307" t="s">
        <v>2575</v>
      </c>
      <c r="D307" t="s">
        <v>2429</v>
      </c>
    </row>
    <row r="308" spans="1:4">
      <c r="A308" s="120" t="s">
        <v>2576</v>
      </c>
      <c r="B308" t="s">
        <v>2577</v>
      </c>
      <c r="C308" t="s">
        <v>2575</v>
      </c>
      <c r="D308" t="s">
        <v>2429</v>
      </c>
    </row>
    <row r="309" spans="1:4">
      <c r="A309" s="120" t="s">
        <v>2578</v>
      </c>
      <c r="B309" t="s">
        <v>2579</v>
      </c>
      <c r="C309" t="s">
        <v>2575</v>
      </c>
      <c r="D309" t="s">
        <v>2429</v>
      </c>
    </row>
    <row r="310" spans="1:4">
      <c r="A310" s="120" t="s">
        <v>2580</v>
      </c>
      <c r="B310" t="s">
        <v>2581</v>
      </c>
      <c r="C310" t="s">
        <v>2575</v>
      </c>
      <c r="D310" t="s">
        <v>2429</v>
      </c>
    </row>
    <row r="311" spans="1:4">
      <c r="A311" s="120" t="s">
        <v>2582</v>
      </c>
      <c r="B311" t="s">
        <v>2583</v>
      </c>
      <c r="C311" t="s">
        <v>2575</v>
      </c>
      <c r="D311" t="s">
        <v>2429</v>
      </c>
    </row>
    <row r="312" spans="1:4">
      <c r="A312" s="120" t="s">
        <v>2584</v>
      </c>
      <c r="B312" t="s">
        <v>2585</v>
      </c>
      <c r="C312" t="s">
        <v>2585</v>
      </c>
      <c r="D312" t="s">
        <v>2429</v>
      </c>
    </row>
    <row r="313" spans="1:4">
      <c r="A313" s="120" t="s">
        <v>2586</v>
      </c>
      <c r="B313" t="s">
        <v>2587</v>
      </c>
      <c r="C313" t="s">
        <v>2585</v>
      </c>
      <c r="D313" t="s">
        <v>2429</v>
      </c>
    </row>
    <row r="314" spans="1:4">
      <c r="A314" s="120" t="s">
        <v>2588</v>
      </c>
      <c r="B314" t="s">
        <v>2589</v>
      </c>
      <c r="C314" t="s">
        <v>2585</v>
      </c>
      <c r="D314" t="s">
        <v>2429</v>
      </c>
    </row>
    <row r="315" spans="1:4">
      <c r="A315" s="120" t="s">
        <v>2590</v>
      </c>
      <c r="B315" t="s">
        <v>2591</v>
      </c>
      <c r="C315" t="s">
        <v>2585</v>
      </c>
      <c r="D315" t="s">
        <v>2429</v>
      </c>
    </row>
    <row r="316" spans="1:4">
      <c r="A316" s="120" t="s">
        <v>2592</v>
      </c>
      <c r="B316" t="s">
        <v>2593</v>
      </c>
      <c r="C316" t="s">
        <v>2585</v>
      </c>
      <c r="D316" t="s">
        <v>2429</v>
      </c>
    </row>
    <row r="317" spans="1:4">
      <c r="A317" s="120" t="s">
        <v>2594</v>
      </c>
      <c r="B317" t="s">
        <v>2595</v>
      </c>
      <c r="C317" t="s">
        <v>2585</v>
      </c>
      <c r="D317" t="s">
        <v>2429</v>
      </c>
    </row>
    <row r="318" spans="1:4">
      <c r="A318" s="120" t="s">
        <v>2596</v>
      </c>
      <c r="B318" t="s">
        <v>2597</v>
      </c>
      <c r="C318" t="s">
        <v>2585</v>
      </c>
      <c r="D318" t="s">
        <v>2429</v>
      </c>
    </row>
    <row r="319" spans="1:4">
      <c r="A319" s="120" t="s">
        <v>2598</v>
      </c>
      <c r="B319" t="s">
        <v>2599</v>
      </c>
      <c r="C319" t="s">
        <v>2599</v>
      </c>
      <c r="D319" t="s">
        <v>2429</v>
      </c>
    </row>
    <row r="320" spans="1:4">
      <c r="A320" s="120" t="s">
        <v>2600</v>
      </c>
      <c r="B320" t="s">
        <v>2601</v>
      </c>
      <c r="C320" t="s">
        <v>2599</v>
      </c>
      <c r="D320" t="s">
        <v>2429</v>
      </c>
    </row>
    <row r="321" spans="1:4">
      <c r="A321" s="120" t="s">
        <v>2602</v>
      </c>
      <c r="B321" t="s">
        <v>2603</v>
      </c>
      <c r="C321" t="s">
        <v>2599</v>
      </c>
      <c r="D321" t="s">
        <v>2429</v>
      </c>
    </row>
    <row r="322" spans="1:4">
      <c r="A322" s="120" t="s">
        <v>2604</v>
      </c>
      <c r="B322" t="s">
        <v>2605</v>
      </c>
      <c r="C322" t="s">
        <v>2599</v>
      </c>
      <c r="D322" t="s">
        <v>2429</v>
      </c>
    </row>
    <row r="323" spans="1:4">
      <c r="A323" s="120" t="s">
        <v>2606</v>
      </c>
      <c r="B323" t="s">
        <v>2607</v>
      </c>
      <c r="C323" t="s">
        <v>2599</v>
      </c>
      <c r="D323" t="s">
        <v>2429</v>
      </c>
    </row>
    <row r="324" spans="1:4">
      <c r="A324" s="120" t="s">
        <v>2608</v>
      </c>
      <c r="B324" t="s">
        <v>2609</v>
      </c>
      <c r="C324" t="s">
        <v>2599</v>
      </c>
      <c r="D324" t="s">
        <v>2429</v>
      </c>
    </row>
    <row r="325" spans="1:4">
      <c r="A325" s="120" t="s">
        <v>2610</v>
      </c>
      <c r="B325" t="s">
        <v>2611</v>
      </c>
      <c r="C325" t="s">
        <v>2599</v>
      </c>
      <c r="D325" t="s">
        <v>2429</v>
      </c>
    </row>
    <row r="326" spans="1:4">
      <c r="A326" s="120" t="s">
        <v>2612</v>
      </c>
      <c r="B326" t="s">
        <v>2613</v>
      </c>
      <c r="C326" t="s">
        <v>2613</v>
      </c>
      <c r="D326" t="s">
        <v>2429</v>
      </c>
    </row>
    <row r="327" spans="1:4">
      <c r="A327" s="120" t="s">
        <v>2614</v>
      </c>
      <c r="B327" t="s">
        <v>1892</v>
      </c>
      <c r="C327" t="s">
        <v>2613</v>
      </c>
      <c r="D327" t="s">
        <v>2429</v>
      </c>
    </row>
    <row r="328" spans="1:4">
      <c r="A328" s="120" t="s">
        <v>2615</v>
      </c>
      <c r="B328" t="s">
        <v>1992</v>
      </c>
      <c r="C328" t="s">
        <v>2613</v>
      </c>
      <c r="D328" t="s">
        <v>2429</v>
      </c>
    </row>
    <row r="329" spans="1:4">
      <c r="A329" s="120" t="s">
        <v>2616</v>
      </c>
      <c r="B329" t="s">
        <v>2617</v>
      </c>
      <c r="C329" t="s">
        <v>2613</v>
      </c>
      <c r="D329" t="s">
        <v>2429</v>
      </c>
    </row>
    <row r="330" spans="1:4">
      <c r="A330" s="120" t="s">
        <v>2618</v>
      </c>
      <c r="B330" t="s">
        <v>2619</v>
      </c>
      <c r="C330" t="s">
        <v>2619</v>
      </c>
      <c r="D330" t="s">
        <v>2429</v>
      </c>
    </row>
    <row r="331" spans="1:4">
      <c r="A331" s="120" t="s">
        <v>2620</v>
      </c>
      <c r="B331" t="s">
        <v>2621</v>
      </c>
      <c r="C331" t="s">
        <v>2619</v>
      </c>
      <c r="D331" t="s">
        <v>2429</v>
      </c>
    </row>
    <row r="332" spans="1:4">
      <c r="A332" s="120" t="s">
        <v>2622</v>
      </c>
      <c r="B332" t="s">
        <v>2623</v>
      </c>
      <c r="C332" t="s">
        <v>2619</v>
      </c>
      <c r="D332" t="s">
        <v>2429</v>
      </c>
    </row>
    <row r="333" spans="1:4">
      <c r="A333" s="120" t="s">
        <v>2624</v>
      </c>
      <c r="B333" t="s">
        <v>2625</v>
      </c>
      <c r="C333" t="s">
        <v>2619</v>
      </c>
      <c r="D333" t="s">
        <v>2429</v>
      </c>
    </row>
    <row r="334" spans="1:4">
      <c r="A334" s="120" t="s">
        <v>2626</v>
      </c>
      <c r="B334" t="s">
        <v>2627</v>
      </c>
      <c r="C334" t="s">
        <v>2619</v>
      </c>
      <c r="D334" t="s">
        <v>2429</v>
      </c>
    </row>
    <row r="335" spans="1:4">
      <c r="A335" s="120" t="s">
        <v>2628</v>
      </c>
      <c r="B335" t="s">
        <v>2629</v>
      </c>
      <c r="C335" t="s">
        <v>2619</v>
      </c>
      <c r="D335" t="s">
        <v>2429</v>
      </c>
    </row>
    <row r="336" spans="1:4">
      <c r="A336" s="120" t="s">
        <v>2630</v>
      </c>
      <c r="B336" t="s">
        <v>2631</v>
      </c>
      <c r="C336" t="s">
        <v>2631</v>
      </c>
      <c r="D336" t="s">
        <v>2429</v>
      </c>
    </row>
    <row r="337" spans="1:4">
      <c r="A337" s="120" t="s">
        <v>2632</v>
      </c>
      <c r="B337" t="s">
        <v>2633</v>
      </c>
      <c r="C337" t="s">
        <v>2631</v>
      </c>
      <c r="D337" t="s">
        <v>2429</v>
      </c>
    </row>
    <row r="338" spans="1:4">
      <c r="A338" s="120" t="s">
        <v>2634</v>
      </c>
      <c r="B338" t="s">
        <v>2635</v>
      </c>
      <c r="C338" t="s">
        <v>2631</v>
      </c>
      <c r="D338" t="s">
        <v>2429</v>
      </c>
    </row>
    <row r="339" spans="1:4">
      <c r="A339" s="120" t="s">
        <v>2636</v>
      </c>
      <c r="B339" t="s">
        <v>2637</v>
      </c>
      <c r="C339" t="s">
        <v>2631</v>
      </c>
      <c r="D339" t="s">
        <v>2429</v>
      </c>
    </row>
    <row r="340" spans="1:4">
      <c r="A340" s="120" t="s">
        <v>2638</v>
      </c>
      <c r="B340" t="s">
        <v>2639</v>
      </c>
      <c r="C340" t="s">
        <v>2631</v>
      </c>
      <c r="D340" t="s">
        <v>2429</v>
      </c>
    </row>
    <row r="341" spans="1:4">
      <c r="A341" s="120" t="s">
        <v>2640</v>
      </c>
      <c r="B341" t="s">
        <v>2641</v>
      </c>
      <c r="C341" t="s">
        <v>2631</v>
      </c>
      <c r="D341" t="s">
        <v>2429</v>
      </c>
    </row>
    <row r="342" spans="1:4">
      <c r="A342" s="120" t="s">
        <v>2642</v>
      </c>
      <c r="B342" t="s">
        <v>2643</v>
      </c>
      <c r="C342" t="s">
        <v>2631</v>
      </c>
      <c r="D342" t="s">
        <v>2429</v>
      </c>
    </row>
    <row r="343" spans="1:4">
      <c r="A343" s="120" t="s">
        <v>2644</v>
      </c>
      <c r="B343" t="s">
        <v>2645</v>
      </c>
      <c r="C343" t="s">
        <v>2645</v>
      </c>
      <c r="D343" t="s">
        <v>2429</v>
      </c>
    </row>
    <row r="344" spans="1:4">
      <c r="A344" s="120" t="s">
        <v>2646</v>
      </c>
      <c r="B344" t="s">
        <v>2647</v>
      </c>
      <c r="C344" t="s">
        <v>2645</v>
      </c>
      <c r="D344" t="s">
        <v>2429</v>
      </c>
    </row>
    <row r="345" spans="1:4">
      <c r="A345" s="120" t="s">
        <v>2648</v>
      </c>
      <c r="B345" t="s">
        <v>2649</v>
      </c>
      <c r="C345" t="s">
        <v>2645</v>
      </c>
      <c r="D345" t="s">
        <v>2429</v>
      </c>
    </row>
    <row r="346" spans="1:4">
      <c r="A346" s="120" t="s">
        <v>2650</v>
      </c>
      <c r="B346" t="s">
        <v>2651</v>
      </c>
      <c r="C346" t="s">
        <v>2645</v>
      </c>
      <c r="D346" t="s">
        <v>2429</v>
      </c>
    </row>
    <row r="347" spans="1:4">
      <c r="A347" s="120" t="s">
        <v>2652</v>
      </c>
      <c r="B347" t="s">
        <v>2653</v>
      </c>
      <c r="C347" t="s">
        <v>2645</v>
      </c>
      <c r="D347" t="s">
        <v>2429</v>
      </c>
    </row>
    <row r="348" spans="1:4">
      <c r="A348" s="120" t="s">
        <v>2654</v>
      </c>
      <c r="B348" t="s">
        <v>2655</v>
      </c>
      <c r="C348" t="s">
        <v>2645</v>
      </c>
      <c r="D348" t="s">
        <v>2429</v>
      </c>
    </row>
    <row r="349" spans="1:4">
      <c r="A349" s="120" t="s">
        <v>2656</v>
      </c>
      <c r="B349" t="s">
        <v>2657</v>
      </c>
      <c r="C349" t="s">
        <v>2657</v>
      </c>
      <c r="D349" t="s">
        <v>2429</v>
      </c>
    </row>
    <row r="350" spans="1:4">
      <c r="A350" s="120" t="s">
        <v>2658</v>
      </c>
      <c r="B350" t="s">
        <v>2659</v>
      </c>
      <c r="C350" t="s">
        <v>2657</v>
      </c>
      <c r="D350" t="s">
        <v>2429</v>
      </c>
    </row>
    <row r="351" spans="1:4">
      <c r="A351" s="120" t="s">
        <v>2660</v>
      </c>
      <c r="B351" t="s">
        <v>2661</v>
      </c>
      <c r="C351" t="s">
        <v>2657</v>
      </c>
      <c r="D351" t="s">
        <v>2429</v>
      </c>
    </row>
    <row r="352" spans="1:4">
      <c r="A352" s="120" t="s">
        <v>2662</v>
      </c>
      <c r="B352" t="s">
        <v>2663</v>
      </c>
      <c r="C352" t="s">
        <v>2657</v>
      </c>
      <c r="D352" t="s">
        <v>2429</v>
      </c>
    </row>
    <row r="353" spans="1:4">
      <c r="A353" s="120" t="s">
        <v>2664</v>
      </c>
      <c r="B353" t="s">
        <v>2665</v>
      </c>
      <c r="C353" t="s">
        <v>2657</v>
      </c>
      <c r="D353" t="s">
        <v>2429</v>
      </c>
    </row>
    <row r="354" spans="1:4">
      <c r="A354" s="120" t="s">
        <v>2666</v>
      </c>
      <c r="B354" t="s">
        <v>2667</v>
      </c>
      <c r="C354" t="s">
        <v>2657</v>
      </c>
      <c r="D354" t="s">
        <v>2429</v>
      </c>
    </row>
    <row r="355" spans="1:4">
      <c r="A355" s="120" t="s">
        <v>2668</v>
      </c>
      <c r="B355" t="s">
        <v>2669</v>
      </c>
      <c r="C355" t="s">
        <v>2657</v>
      </c>
      <c r="D355" t="s">
        <v>2429</v>
      </c>
    </row>
    <row r="356" spans="1:4">
      <c r="A356" s="120" t="s">
        <v>2670</v>
      </c>
      <c r="B356" t="s">
        <v>2671</v>
      </c>
      <c r="C356" t="s">
        <v>2657</v>
      </c>
      <c r="D356" t="s">
        <v>2429</v>
      </c>
    </row>
    <row r="357" spans="1:4">
      <c r="A357" s="120" t="s">
        <v>2672</v>
      </c>
      <c r="B357" t="s">
        <v>2673</v>
      </c>
      <c r="C357" t="s">
        <v>2673</v>
      </c>
      <c r="D357" t="s">
        <v>2429</v>
      </c>
    </row>
    <row r="358" spans="1:4">
      <c r="A358" s="120" t="s">
        <v>2674</v>
      </c>
      <c r="B358" t="s">
        <v>2675</v>
      </c>
      <c r="C358" t="s">
        <v>2673</v>
      </c>
      <c r="D358" t="s">
        <v>2429</v>
      </c>
    </row>
    <row r="359" spans="1:4">
      <c r="A359" s="120" t="s">
        <v>2676</v>
      </c>
      <c r="B359" t="s">
        <v>2677</v>
      </c>
      <c r="C359" t="s">
        <v>2673</v>
      </c>
      <c r="D359" t="s">
        <v>2429</v>
      </c>
    </row>
    <row r="360" spans="1:4">
      <c r="A360" s="120" t="s">
        <v>2678</v>
      </c>
      <c r="B360" t="s">
        <v>2679</v>
      </c>
      <c r="C360" t="s">
        <v>2673</v>
      </c>
      <c r="D360" t="s">
        <v>2429</v>
      </c>
    </row>
    <row r="361" spans="1:4">
      <c r="A361" s="120" t="s">
        <v>2680</v>
      </c>
      <c r="B361" t="s">
        <v>2681</v>
      </c>
      <c r="C361" t="s">
        <v>2673</v>
      </c>
      <c r="D361" t="s">
        <v>2429</v>
      </c>
    </row>
    <row r="362" spans="1:4">
      <c r="A362" s="120" t="s">
        <v>2682</v>
      </c>
      <c r="B362" t="s">
        <v>2683</v>
      </c>
      <c r="C362" t="s">
        <v>2683</v>
      </c>
      <c r="D362" t="s">
        <v>2429</v>
      </c>
    </row>
    <row r="363" spans="1:4">
      <c r="A363" s="120" t="s">
        <v>2684</v>
      </c>
      <c r="B363" t="s">
        <v>1854</v>
      </c>
      <c r="C363" t="s">
        <v>2683</v>
      </c>
      <c r="D363" t="s">
        <v>2429</v>
      </c>
    </row>
    <row r="364" spans="1:4">
      <c r="A364" s="120" t="s">
        <v>2685</v>
      </c>
      <c r="B364" t="s">
        <v>2686</v>
      </c>
      <c r="C364" t="s">
        <v>2683</v>
      </c>
      <c r="D364" t="s">
        <v>2429</v>
      </c>
    </row>
    <row r="365" spans="1:4">
      <c r="A365" s="120" t="s">
        <v>2687</v>
      </c>
      <c r="B365" t="s">
        <v>2688</v>
      </c>
      <c r="C365" t="s">
        <v>2683</v>
      </c>
      <c r="D365" t="s">
        <v>2429</v>
      </c>
    </row>
    <row r="366" spans="1:4">
      <c r="A366" s="120" t="s">
        <v>2689</v>
      </c>
      <c r="B366" t="s">
        <v>2690</v>
      </c>
      <c r="C366" t="s">
        <v>2690</v>
      </c>
      <c r="D366" t="s">
        <v>2429</v>
      </c>
    </row>
    <row r="367" spans="1:4">
      <c r="A367" s="120" t="s">
        <v>2691</v>
      </c>
      <c r="B367" t="s">
        <v>2692</v>
      </c>
      <c r="C367" t="s">
        <v>2690</v>
      </c>
      <c r="D367" t="s">
        <v>2429</v>
      </c>
    </row>
    <row r="368" spans="1:4">
      <c r="A368" s="120" t="s">
        <v>2693</v>
      </c>
      <c r="B368" t="s">
        <v>2694</v>
      </c>
      <c r="C368" t="s">
        <v>2690</v>
      </c>
      <c r="D368" t="s">
        <v>2429</v>
      </c>
    </row>
    <row r="369" spans="1:4">
      <c r="A369" s="120" t="s">
        <v>2695</v>
      </c>
      <c r="B369" t="s">
        <v>2696</v>
      </c>
      <c r="C369" t="s">
        <v>2690</v>
      </c>
      <c r="D369" t="s">
        <v>2429</v>
      </c>
    </row>
    <row r="370" spans="1:4">
      <c r="A370" s="120" t="s">
        <v>2697</v>
      </c>
      <c r="B370" t="s">
        <v>2698</v>
      </c>
      <c r="C370" t="s">
        <v>2698</v>
      </c>
      <c r="D370" t="s">
        <v>2429</v>
      </c>
    </row>
    <row r="371" spans="1:4">
      <c r="A371" s="120" t="s">
        <v>2699</v>
      </c>
      <c r="B371" t="s">
        <v>2700</v>
      </c>
      <c r="C371" t="s">
        <v>2698</v>
      </c>
      <c r="D371" t="s">
        <v>2429</v>
      </c>
    </row>
    <row r="372" spans="1:4">
      <c r="A372" s="120" t="s">
        <v>2701</v>
      </c>
      <c r="B372" t="s">
        <v>2702</v>
      </c>
      <c r="C372" t="s">
        <v>2698</v>
      </c>
      <c r="D372" t="s">
        <v>2429</v>
      </c>
    </row>
    <row r="373" spans="1:4">
      <c r="A373" s="120" t="s">
        <v>2703</v>
      </c>
      <c r="B373" t="s">
        <v>2704</v>
      </c>
      <c r="C373" t="s">
        <v>2698</v>
      </c>
      <c r="D373" t="s">
        <v>2429</v>
      </c>
    </row>
    <row r="374" spans="1:4">
      <c r="A374" s="120" t="s">
        <v>2705</v>
      </c>
      <c r="B374" t="s">
        <v>2706</v>
      </c>
      <c r="C374" t="s">
        <v>2698</v>
      </c>
      <c r="D374" t="s">
        <v>2429</v>
      </c>
    </row>
    <row r="375" spans="1:4">
      <c r="A375" s="120" t="s">
        <v>2707</v>
      </c>
      <c r="B375" t="s">
        <v>2708</v>
      </c>
      <c r="C375" t="s">
        <v>2698</v>
      </c>
      <c r="D375" t="s">
        <v>2429</v>
      </c>
    </row>
    <row r="376" spans="1:4">
      <c r="A376" s="120" t="s">
        <v>2709</v>
      </c>
      <c r="B376" t="s">
        <v>2710</v>
      </c>
      <c r="C376" t="s">
        <v>2698</v>
      </c>
      <c r="D376" t="s">
        <v>2429</v>
      </c>
    </row>
    <row r="377" spans="1:4">
      <c r="A377" s="120" t="s">
        <v>2711</v>
      </c>
      <c r="B377" t="s">
        <v>2712</v>
      </c>
      <c r="C377" t="s">
        <v>2712</v>
      </c>
      <c r="D377" t="s">
        <v>2429</v>
      </c>
    </row>
    <row r="378" spans="1:4">
      <c r="A378" s="120" t="s">
        <v>2713</v>
      </c>
      <c r="B378" t="s">
        <v>2714</v>
      </c>
      <c r="C378" t="s">
        <v>2712</v>
      </c>
      <c r="D378" t="s">
        <v>2429</v>
      </c>
    </row>
    <row r="379" spans="1:4">
      <c r="A379" s="120" t="s">
        <v>2715</v>
      </c>
      <c r="B379" t="s">
        <v>2716</v>
      </c>
      <c r="C379" t="s">
        <v>2712</v>
      </c>
      <c r="D379" t="s">
        <v>2429</v>
      </c>
    </row>
    <row r="380" spans="1:4">
      <c r="A380" s="120" t="s">
        <v>2717</v>
      </c>
      <c r="B380" t="s">
        <v>2718</v>
      </c>
      <c r="C380" t="s">
        <v>2712</v>
      </c>
      <c r="D380" t="s">
        <v>2429</v>
      </c>
    </row>
    <row r="381" spans="1:4">
      <c r="A381" s="120" t="s">
        <v>2719</v>
      </c>
      <c r="B381" t="s">
        <v>2720</v>
      </c>
      <c r="C381" t="s">
        <v>2712</v>
      </c>
      <c r="D381" t="s">
        <v>2429</v>
      </c>
    </row>
    <row r="382" spans="1:4">
      <c r="A382" s="120" t="s">
        <v>2721</v>
      </c>
      <c r="B382" t="s">
        <v>2722</v>
      </c>
      <c r="C382" t="s">
        <v>2712</v>
      </c>
      <c r="D382" t="s">
        <v>2429</v>
      </c>
    </row>
    <row r="383" spans="1:4">
      <c r="A383" s="120" t="s">
        <v>2723</v>
      </c>
      <c r="B383" t="s">
        <v>2724</v>
      </c>
      <c r="C383" t="s">
        <v>2712</v>
      </c>
      <c r="D383" t="s">
        <v>2429</v>
      </c>
    </row>
    <row r="384" spans="1:4">
      <c r="A384" s="120" t="s">
        <v>2725</v>
      </c>
      <c r="B384" t="s">
        <v>2726</v>
      </c>
      <c r="C384" t="s">
        <v>2726</v>
      </c>
      <c r="D384" t="s">
        <v>2429</v>
      </c>
    </row>
    <row r="385" spans="1:4">
      <c r="A385" s="120" t="s">
        <v>2727</v>
      </c>
      <c r="B385" t="s">
        <v>2728</v>
      </c>
      <c r="C385" t="s">
        <v>2726</v>
      </c>
      <c r="D385" t="s">
        <v>2429</v>
      </c>
    </row>
    <row r="386" spans="1:4">
      <c r="A386" s="120" t="s">
        <v>2729</v>
      </c>
      <c r="B386" t="s">
        <v>2730</v>
      </c>
      <c r="C386" t="s">
        <v>2726</v>
      </c>
      <c r="D386" t="s">
        <v>2429</v>
      </c>
    </row>
    <row r="387" spans="1:4">
      <c r="A387" s="120" t="s">
        <v>2731</v>
      </c>
      <c r="B387" t="s">
        <v>2732</v>
      </c>
      <c r="C387" t="s">
        <v>2726</v>
      </c>
      <c r="D387" t="s">
        <v>2429</v>
      </c>
    </row>
    <row r="388" spans="1:4">
      <c r="A388" s="120" t="s">
        <v>2733</v>
      </c>
      <c r="B388" t="s">
        <v>2734</v>
      </c>
      <c r="C388" t="s">
        <v>2726</v>
      </c>
      <c r="D388" t="s">
        <v>2429</v>
      </c>
    </row>
    <row r="389" spans="1:4">
      <c r="A389" s="120" t="s">
        <v>2735</v>
      </c>
      <c r="B389" t="s">
        <v>2736</v>
      </c>
      <c r="C389" t="s">
        <v>2736</v>
      </c>
      <c r="D389" t="s">
        <v>2429</v>
      </c>
    </row>
    <row r="390" spans="1:4">
      <c r="A390" s="120" t="s">
        <v>2737</v>
      </c>
      <c r="B390" t="s">
        <v>2738</v>
      </c>
      <c r="C390" t="s">
        <v>2736</v>
      </c>
      <c r="D390" t="s">
        <v>2429</v>
      </c>
    </row>
    <row r="391" spans="1:4">
      <c r="A391" s="120" t="s">
        <v>2739</v>
      </c>
      <c r="B391" t="s">
        <v>2740</v>
      </c>
      <c r="C391" t="s">
        <v>2736</v>
      </c>
      <c r="D391" t="s">
        <v>2429</v>
      </c>
    </row>
    <row r="392" spans="1:4">
      <c r="A392" s="120" t="s">
        <v>2741</v>
      </c>
      <c r="B392" t="s">
        <v>2742</v>
      </c>
      <c r="C392" t="s">
        <v>2736</v>
      </c>
      <c r="D392" t="s">
        <v>2429</v>
      </c>
    </row>
    <row r="393" spans="1:4">
      <c r="A393" s="120" t="s">
        <v>2743</v>
      </c>
      <c r="B393" t="s">
        <v>2744</v>
      </c>
      <c r="C393" t="s">
        <v>2736</v>
      </c>
      <c r="D393" t="s">
        <v>2429</v>
      </c>
    </row>
    <row r="394" spans="1:4">
      <c r="A394" s="120" t="s">
        <v>2745</v>
      </c>
      <c r="B394" t="s">
        <v>2746</v>
      </c>
      <c r="C394" t="s">
        <v>2736</v>
      </c>
      <c r="D394" t="s">
        <v>2429</v>
      </c>
    </row>
    <row r="395" spans="1:4">
      <c r="A395" s="120" t="s">
        <v>2747</v>
      </c>
      <c r="B395" t="s">
        <v>2748</v>
      </c>
      <c r="C395" t="s">
        <v>2736</v>
      </c>
      <c r="D395" t="s">
        <v>2429</v>
      </c>
    </row>
    <row r="396" spans="1:4">
      <c r="A396" s="120" t="s">
        <v>2749</v>
      </c>
      <c r="B396" t="s">
        <v>2750</v>
      </c>
      <c r="C396" t="s">
        <v>2736</v>
      </c>
      <c r="D396" t="s">
        <v>2429</v>
      </c>
    </row>
    <row r="397" spans="1:4">
      <c r="A397" s="120" t="s">
        <v>2751</v>
      </c>
      <c r="B397" t="s">
        <v>2752</v>
      </c>
      <c r="C397" t="s">
        <v>2752</v>
      </c>
      <c r="D397" t="s">
        <v>2429</v>
      </c>
    </row>
    <row r="398" spans="1:4">
      <c r="A398" s="120" t="s">
        <v>2753</v>
      </c>
      <c r="B398" t="s">
        <v>1973</v>
      </c>
      <c r="C398" t="s">
        <v>2752</v>
      </c>
      <c r="D398" t="s">
        <v>2429</v>
      </c>
    </row>
    <row r="399" spans="1:4">
      <c r="A399" s="120" t="s">
        <v>2754</v>
      </c>
      <c r="B399" t="s">
        <v>2755</v>
      </c>
      <c r="C399" t="s">
        <v>2752</v>
      </c>
      <c r="D399" t="s">
        <v>2429</v>
      </c>
    </row>
    <row r="400" spans="1:4">
      <c r="A400" s="120" t="s">
        <v>2756</v>
      </c>
      <c r="B400" t="s">
        <v>2757</v>
      </c>
      <c r="C400" t="s">
        <v>2752</v>
      </c>
      <c r="D400" t="s">
        <v>2429</v>
      </c>
    </row>
    <row r="401" spans="1:4">
      <c r="A401" s="120" t="s">
        <v>2758</v>
      </c>
      <c r="B401" t="s">
        <v>2759</v>
      </c>
      <c r="C401" t="s">
        <v>2752</v>
      </c>
      <c r="D401" t="s">
        <v>2429</v>
      </c>
    </row>
    <row r="402" spans="1:4">
      <c r="A402" s="120" t="s">
        <v>2760</v>
      </c>
      <c r="B402" t="s">
        <v>2761</v>
      </c>
      <c r="C402" t="s">
        <v>2752</v>
      </c>
      <c r="D402" t="s">
        <v>2429</v>
      </c>
    </row>
    <row r="403" spans="1:4">
      <c r="A403" s="120" t="s">
        <v>2762</v>
      </c>
      <c r="B403" t="s">
        <v>1869</v>
      </c>
      <c r="C403" t="s">
        <v>2752</v>
      </c>
      <c r="D403" t="s">
        <v>2429</v>
      </c>
    </row>
    <row r="404" spans="1:4">
      <c r="A404" s="120" t="s">
        <v>2763</v>
      </c>
      <c r="B404" t="s">
        <v>2764</v>
      </c>
      <c r="C404" t="s">
        <v>2752</v>
      </c>
      <c r="D404" t="s">
        <v>2429</v>
      </c>
    </row>
    <row r="405" spans="1:4">
      <c r="A405" s="120" t="s">
        <v>2765</v>
      </c>
      <c r="B405" t="s">
        <v>2766</v>
      </c>
      <c r="C405" t="s">
        <v>2766</v>
      </c>
      <c r="D405" t="s">
        <v>2429</v>
      </c>
    </row>
    <row r="406" spans="1:4">
      <c r="A406" s="120" t="s">
        <v>2767</v>
      </c>
      <c r="B406" t="s">
        <v>2768</v>
      </c>
      <c r="C406" t="s">
        <v>2766</v>
      </c>
      <c r="D406" t="s">
        <v>2429</v>
      </c>
    </row>
    <row r="407" spans="1:4">
      <c r="A407" s="120" t="s">
        <v>2769</v>
      </c>
      <c r="B407" t="s">
        <v>2770</v>
      </c>
      <c r="C407" t="s">
        <v>2766</v>
      </c>
      <c r="D407" t="s">
        <v>2429</v>
      </c>
    </row>
    <row r="408" spans="1:4">
      <c r="A408" s="120" t="s">
        <v>2771</v>
      </c>
      <c r="B408" t="s">
        <v>2772</v>
      </c>
      <c r="C408" t="s">
        <v>2766</v>
      </c>
      <c r="D408" t="s">
        <v>2429</v>
      </c>
    </row>
    <row r="409" spans="1:4">
      <c r="A409" s="120" t="s">
        <v>2773</v>
      </c>
      <c r="B409" t="s">
        <v>2774</v>
      </c>
      <c r="C409" t="s">
        <v>2766</v>
      </c>
      <c r="D409" t="s">
        <v>2429</v>
      </c>
    </row>
    <row r="410" spans="1:4">
      <c r="A410" s="120" t="s">
        <v>2775</v>
      </c>
      <c r="B410" t="s">
        <v>2776</v>
      </c>
      <c r="C410" t="s">
        <v>2766</v>
      </c>
      <c r="D410" t="s">
        <v>2429</v>
      </c>
    </row>
    <row r="411" spans="1:4">
      <c r="A411" s="120" t="s">
        <v>2777</v>
      </c>
      <c r="B411" t="s">
        <v>2778</v>
      </c>
      <c r="C411" t="s">
        <v>2766</v>
      </c>
      <c r="D411" t="s">
        <v>2429</v>
      </c>
    </row>
    <row r="412" spans="1:4">
      <c r="A412" s="120" t="s">
        <v>2779</v>
      </c>
      <c r="B412" t="s">
        <v>1894</v>
      </c>
      <c r="C412" t="s">
        <v>1894</v>
      </c>
      <c r="D412" t="s">
        <v>2780</v>
      </c>
    </row>
    <row r="413" spans="1:4">
      <c r="A413" s="120" t="s">
        <v>2781</v>
      </c>
      <c r="B413" t="s">
        <v>1884</v>
      </c>
      <c r="C413" t="s">
        <v>1894</v>
      </c>
      <c r="D413" t="s">
        <v>2780</v>
      </c>
    </row>
    <row r="414" spans="1:4">
      <c r="A414" s="120" t="s">
        <v>2782</v>
      </c>
      <c r="B414" t="s">
        <v>2783</v>
      </c>
      <c r="C414" t="s">
        <v>1894</v>
      </c>
      <c r="D414" t="s">
        <v>2780</v>
      </c>
    </row>
    <row r="415" spans="1:4">
      <c r="A415" s="120" t="s">
        <v>2784</v>
      </c>
      <c r="B415" t="s">
        <v>2785</v>
      </c>
      <c r="C415" t="s">
        <v>1894</v>
      </c>
      <c r="D415" t="s">
        <v>2780</v>
      </c>
    </row>
    <row r="416" spans="1:4">
      <c r="A416" s="120" t="s">
        <v>2786</v>
      </c>
      <c r="B416" t="s">
        <v>1866</v>
      </c>
      <c r="C416" t="s">
        <v>1866</v>
      </c>
      <c r="D416" t="s">
        <v>2780</v>
      </c>
    </row>
    <row r="417" spans="1:4">
      <c r="A417" s="120" t="s">
        <v>2787</v>
      </c>
      <c r="B417" t="s">
        <v>2788</v>
      </c>
      <c r="C417" t="s">
        <v>1866</v>
      </c>
      <c r="D417" t="s">
        <v>2780</v>
      </c>
    </row>
    <row r="418" spans="1:4">
      <c r="A418" s="120" t="s">
        <v>2789</v>
      </c>
      <c r="B418" t="s">
        <v>2790</v>
      </c>
      <c r="C418" t="s">
        <v>2790</v>
      </c>
      <c r="D418" t="s">
        <v>2780</v>
      </c>
    </row>
    <row r="419" spans="1:4">
      <c r="A419" s="120" t="s">
        <v>2791</v>
      </c>
      <c r="B419" t="s">
        <v>2792</v>
      </c>
      <c r="C419" t="s">
        <v>2790</v>
      </c>
      <c r="D419" t="s">
        <v>2780</v>
      </c>
    </row>
    <row r="420" spans="1:4">
      <c r="A420" s="120" t="s">
        <v>2793</v>
      </c>
      <c r="B420" t="s">
        <v>1926</v>
      </c>
      <c r="C420" t="s">
        <v>1926</v>
      </c>
      <c r="D420" t="s">
        <v>2780</v>
      </c>
    </row>
    <row r="421" spans="1:4">
      <c r="A421" s="120" t="s">
        <v>2794</v>
      </c>
      <c r="B421" t="s">
        <v>1906</v>
      </c>
      <c r="C421" t="s">
        <v>1926</v>
      </c>
      <c r="D421" t="s">
        <v>2780</v>
      </c>
    </row>
    <row r="422" spans="1:4">
      <c r="A422" s="120" t="s">
        <v>2795</v>
      </c>
      <c r="B422" t="s">
        <v>2796</v>
      </c>
      <c r="C422" t="s">
        <v>1926</v>
      </c>
      <c r="D422" t="s">
        <v>2780</v>
      </c>
    </row>
    <row r="423" spans="1:4">
      <c r="A423" s="120" t="s">
        <v>2797</v>
      </c>
      <c r="B423" t="s">
        <v>2798</v>
      </c>
      <c r="C423" t="s">
        <v>1926</v>
      </c>
      <c r="D423" t="s">
        <v>2780</v>
      </c>
    </row>
    <row r="424" spans="1:4">
      <c r="A424" s="120" t="s">
        <v>2799</v>
      </c>
      <c r="B424" t="s">
        <v>2800</v>
      </c>
      <c r="C424" t="s">
        <v>1926</v>
      </c>
      <c r="D424" t="s">
        <v>2780</v>
      </c>
    </row>
    <row r="425" spans="1:4">
      <c r="A425" s="120" t="s">
        <v>2801</v>
      </c>
      <c r="B425" t="s">
        <v>2802</v>
      </c>
      <c r="C425" t="s">
        <v>1926</v>
      </c>
      <c r="D425" t="s">
        <v>2780</v>
      </c>
    </row>
    <row r="426" spans="1:4">
      <c r="A426" s="120" t="s">
        <v>2803</v>
      </c>
      <c r="B426" t="s">
        <v>2804</v>
      </c>
      <c r="C426" t="s">
        <v>2804</v>
      </c>
      <c r="D426" t="s">
        <v>2780</v>
      </c>
    </row>
    <row r="427" spans="1:4">
      <c r="A427" s="120" t="s">
        <v>2805</v>
      </c>
      <c r="B427" t="s">
        <v>2806</v>
      </c>
      <c r="C427" t="s">
        <v>2804</v>
      </c>
      <c r="D427" t="s">
        <v>2780</v>
      </c>
    </row>
    <row r="428" spans="1:4">
      <c r="A428" s="120" t="s">
        <v>2807</v>
      </c>
      <c r="B428" t="s">
        <v>2808</v>
      </c>
      <c r="C428" t="s">
        <v>2804</v>
      </c>
      <c r="D428" t="s">
        <v>2780</v>
      </c>
    </row>
    <row r="429" spans="1:4">
      <c r="A429" s="120" t="s">
        <v>2809</v>
      </c>
      <c r="B429" t="s">
        <v>2810</v>
      </c>
      <c r="C429" t="s">
        <v>2804</v>
      </c>
      <c r="D429" t="s">
        <v>2780</v>
      </c>
    </row>
    <row r="430" spans="1:4">
      <c r="A430" s="120" t="s">
        <v>2811</v>
      </c>
      <c r="B430" t="s">
        <v>1961</v>
      </c>
      <c r="C430" t="s">
        <v>1961</v>
      </c>
      <c r="D430" t="s">
        <v>2780</v>
      </c>
    </row>
    <row r="431" spans="1:4">
      <c r="A431" s="120" t="s">
        <v>2812</v>
      </c>
      <c r="B431" t="s">
        <v>2813</v>
      </c>
      <c r="C431" t="s">
        <v>1961</v>
      </c>
      <c r="D431" t="s">
        <v>2780</v>
      </c>
    </row>
    <row r="432" spans="1:4">
      <c r="A432" s="120" t="s">
        <v>2814</v>
      </c>
      <c r="B432" t="s">
        <v>2815</v>
      </c>
      <c r="C432" t="s">
        <v>1961</v>
      </c>
      <c r="D432" t="s">
        <v>2780</v>
      </c>
    </row>
    <row r="433" spans="1:4">
      <c r="A433" s="120" t="s">
        <v>2816</v>
      </c>
      <c r="B433" t="s">
        <v>2817</v>
      </c>
      <c r="C433" t="s">
        <v>1961</v>
      </c>
      <c r="D433" t="s">
        <v>2780</v>
      </c>
    </row>
    <row r="434" spans="1:4">
      <c r="A434" s="120" t="s">
        <v>2818</v>
      </c>
      <c r="B434" t="s">
        <v>2819</v>
      </c>
      <c r="C434" t="s">
        <v>2819</v>
      </c>
      <c r="D434" t="s">
        <v>2780</v>
      </c>
    </row>
    <row r="435" spans="1:4">
      <c r="A435" s="120" t="s">
        <v>2820</v>
      </c>
      <c r="B435" t="s">
        <v>2821</v>
      </c>
      <c r="C435" t="s">
        <v>2819</v>
      </c>
      <c r="D435" t="s">
        <v>2780</v>
      </c>
    </row>
    <row r="436" spans="1:4">
      <c r="A436" s="120" t="s">
        <v>2822</v>
      </c>
      <c r="B436" t="s">
        <v>2823</v>
      </c>
      <c r="C436" t="s">
        <v>2819</v>
      </c>
      <c r="D436" t="s">
        <v>2780</v>
      </c>
    </row>
    <row r="437" spans="1:4">
      <c r="A437" s="120" t="s">
        <v>2824</v>
      </c>
      <c r="B437" t="s">
        <v>2825</v>
      </c>
      <c r="C437" t="s">
        <v>2819</v>
      </c>
      <c r="D437" t="s">
        <v>2780</v>
      </c>
    </row>
    <row r="438" spans="1:4">
      <c r="A438" s="120" t="s">
        <v>2826</v>
      </c>
      <c r="B438" t="s">
        <v>2827</v>
      </c>
      <c r="C438" t="s">
        <v>2819</v>
      </c>
      <c r="D438" t="s">
        <v>2780</v>
      </c>
    </row>
    <row r="439" spans="1:4">
      <c r="A439" s="120" t="s">
        <v>2828</v>
      </c>
      <c r="B439" t="s">
        <v>2829</v>
      </c>
      <c r="C439" t="s">
        <v>2829</v>
      </c>
      <c r="D439" t="s">
        <v>2780</v>
      </c>
    </row>
    <row r="440" spans="1:4">
      <c r="A440" s="120" t="s">
        <v>2830</v>
      </c>
      <c r="B440" t="s">
        <v>2831</v>
      </c>
      <c r="C440" t="s">
        <v>2829</v>
      </c>
      <c r="D440" t="s">
        <v>2780</v>
      </c>
    </row>
    <row r="441" spans="1:4">
      <c r="A441" s="120" t="s">
        <v>2832</v>
      </c>
      <c r="B441" t="s">
        <v>2833</v>
      </c>
      <c r="C441" t="s">
        <v>2829</v>
      </c>
      <c r="D441" t="s">
        <v>2780</v>
      </c>
    </row>
    <row r="442" spans="1:4">
      <c r="A442" s="120" t="s">
        <v>2834</v>
      </c>
      <c r="B442" t="s">
        <v>2835</v>
      </c>
      <c r="C442" t="s">
        <v>2829</v>
      </c>
      <c r="D442" t="s">
        <v>2780</v>
      </c>
    </row>
    <row r="443" spans="1:4">
      <c r="A443" s="120" t="s">
        <v>2836</v>
      </c>
      <c r="B443" t="s">
        <v>1945</v>
      </c>
      <c r="C443" t="s">
        <v>1945</v>
      </c>
      <c r="D443" t="s">
        <v>2780</v>
      </c>
    </row>
    <row r="444" spans="1:4">
      <c r="A444" s="120" t="s">
        <v>2837</v>
      </c>
      <c r="B444" t="s">
        <v>2838</v>
      </c>
      <c r="C444" t="s">
        <v>1945</v>
      </c>
      <c r="D444" t="s">
        <v>2780</v>
      </c>
    </row>
    <row r="445" spans="1:4">
      <c r="A445" s="120" t="s">
        <v>2839</v>
      </c>
      <c r="B445" t="s">
        <v>2840</v>
      </c>
      <c r="C445" t="s">
        <v>1945</v>
      </c>
      <c r="D445" t="s">
        <v>2780</v>
      </c>
    </row>
    <row r="446" spans="1:4">
      <c r="A446" s="120" t="s">
        <v>2841</v>
      </c>
      <c r="B446" t="s">
        <v>2842</v>
      </c>
      <c r="C446" t="s">
        <v>1945</v>
      </c>
      <c r="D446" t="s">
        <v>2780</v>
      </c>
    </row>
    <row r="447" spans="1:4">
      <c r="A447" s="120" t="s">
        <v>2843</v>
      </c>
      <c r="B447" t="s">
        <v>2844</v>
      </c>
      <c r="C447" t="s">
        <v>1945</v>
      </c>
      <c r="D447" t="s">
        <v>2780</v>
      </c>
    </row>
    <row r="448" spans="1:4">
      <c r="A448" s="120" t="s">
        <v>2845</v>
      </c>
      <c r="B448" t="s">
        <v>2846</v>
      </c>
      <c r="C448" t="s">
        <v>1945</v>
      </c>
      <c r="D448" t="s">
        <v>2780</v>
      </c>
    </row>
    <row r="449" spans="1:4">
      <c r="A449" s="120" t="s">
        <v>2847</v>
      </c>
      <c r="B449" t="s">
        <v>1911</v>
      </c>
      <c r="C449" t="s">
        <v>1911</v>
      </c>
      <c r="D449" t="s">
        <v>2780</v>
      </c>
    </row>
    <row r="450" spans="1:4">
      <c r="A450" s="120" t="s">
        <v>2848</v>
      </c>
      <c r="B450" t="s">
        <v>1917</v>
      </c>
      <c r="C450" t="s">
        <v>1911</v>
      </c>
      <c r="D450" t="s">
        <v>2780</v>
      </c>
    </row>
    <row r="451" spans="1:4">
      <c r="A451" s="120" t="s">
        <v>2849</v>
      </c>
      <c r="B451" t="s">
        <v>2850</v>
      </c>
      <c r="C451" t="s">
        <v>2850</v>
      </c>
      <c r="D451" t="s">
        <v>2780</v>
      </c>
    </row>
    <row r="452" spans="1:4">
      <c r="A452" s="120" t="s">
        <v>2851</v>
      </c>
      <c r="B452" t="s">
        <v>2852</v>
      </c>
      <c r="C452" t="s">
        <v>2850</v>
      </c>
      <c r="D452" t="s">
        <v>2780</v>
      </c>
    </row>
    <row r="453" spans="1:4">
      <c r="A453" s="120" t="s">
        <v>2853</v>
      </c>
      <c r="B453" t="s">
        <v>2854</v>
      </c>
      <c r="C453" t="s">
        <v>2850</v>
      </c>
      <c r="D453" t="s">
        <v>2780</v>
      </c>
    </row>
    <row r="454" spans="1:4">
      <c r="A454" s="120" t="s">
        <v>2855</v>
      </c>
      <c r="B454" t="s">
        <v>2856</v>
      </c>
      <c r="C454" t="s">
        <v>2850</v>
      </c>
      <c r="D454" t="s">
        <v>2780</v>
      </c>
    </row>
    <row r="455" spans="1:4">
      <c r="A455" s="120" t="s">
        <v>2857</v>
      </c>
      <c r="B455" t="s">
        <v>2858</v>
      </c>
      <c r="C455" t="s">
        <v>2850</v>
      </c>
      <c r="D455" t="s">
        <v>2780</v>
      </c>
    </row>
    <row r="456" spans="1:4">
      <c r="A456" s="120" t="s">
        <v>2859</v>
      </c>
      <c r="B456" t="s">
        <v>2860</v>
      </c>
      <c r="C456" t="s">
        <v>2850</v>
      </c>
      <c r="D456" t="s">
        <v>2780</v>
      </c>
    </row>
    <row r="457" spans="1:4">
      <c r="A457" s="120" t="s">
        <v>2861</v>
      </c>
      <c r="B457" t="s">
        <v>2862</v>
      </c>
      <c r="C457" t="s">
        <v>2862</v>
      </c>
      <c r="D457" t="s">
        <v>2780</v>
      </c>
    </row>
    <row r="458" spans="1:4">
      <c r="A458" s="120" t="s">
        <v>2863</v>
      </c>
      <c r="B458" t="s">
        <v>2864</v>
      </c>
      <c r="C458" t="s">
        <v>2862</v>
      </c>
      <c r="D458" t="s">
        <v>2780</v>
      </c>
    </row>
    <row r="459" spans="1:4">
      <c r="A459" s="120" t="s">
        <v>2865</v>
      </c>
      <c r="B459" t="s">
        <v>2866</v>
      </c>
      <c r="C459" t="s">
        <v>2862</v>
      </c>
      <c r="D459" t="s">
        <v>2780</v>
      </c>
    </row>
    <row r="460" spans="1:4">
      <c r="A460" s="120" t="s">
        <v>2867</v>
      </c>
      <c r="B460" t="s">
        <v>2868</v>
      </c>
      <c r="C460" t="s">
        <v>2862</v>
      </c>
      <c r="D460" t="s">
        <v>2780</v>
      </c>
    </row>
    <row r="461" spans="1:4">
      <c r="A461" s="120" t="s">
        <v>2869</v>
      </c>
      <c r="B461" t="s">
        <v>2870</v>
      </c>
      <c r="C461" t="s">
        <v>2862</v>
      </c>
      <c r="D461" t="s">
        <v>2780</v>
      </c>
    </row>
    <row r="462" spans="1:4">
      <c r="A462" s="120" t="s">
        <v>2871</v>
      </c>
      <c r="B462" t="s">
        <v>2872</v>
      </c>
      <c r="C462" t="s">
        <v>2862</v>
      </c>
      <c r="D462" t="s">
        <v>2780</v>
      </c>
    </row>
    <row r="463" spans="1:4">
      <c r="A463" s="120" t="s">
        <v>2873</v>
      </c>
      <c r="B463" t="s">
        <v>2874</v>
      </c>
      <c r="C463" t="s">
        <v>2862</v>
      </c>
      <c r="D463" t="s">
        <v>2780</v>
      </c>
    </row>
    <row r="464" spans="1:4">
      <c r="A464" s="120" t="s">
        <v>2875</v>
      </c>
      <c r="B464" t="s">
        <v>2876</v>
      </c>
      <c r="C464" t="s">
        <v>2876</v>
      </c>
      <c r="D464" t="s">
        <v>2780</v>
      </c>
    </row>
    <row r="465" spans="1:4">
      <c r="A465" s="120" t="s">
        <v>2877</v>
      </c>
      <c r="B465" t="s">
        <v>2878</v>
      </c>
      <c r="C465" t="s">
        <v>2876</v>
      </c>
      <c r="D465" t="s">
        <v>2780</v>
      </c>
    </row>
    <row r="466" spans="1:4">
      <c r="A466" s="120" t="s">
        <v>2879</v>
      </c>
      <c r="B466" t="s">
        <v>2880</v>
      </c>
      <c r="C466" t="s">
        <v>2876</v>
      </c>
      <c r="D466" t="s">
        <v>2780</v>
      </c>
    </row>
    <row r="467" spans="1:4">
      <c r="A467" s="120" t="s">
        <v>2881</v>
      </c>
      <c r="B467" t="s">
        <v>2882</v>
      </c>
      <c r="C467" t="s">
        <v>2876</v>
      </c>
      <c r="D467" t="s">
        <v>2780</v>
      </c>
    </row>
    <row r="468" spans="1:4">
      <c r="A468" s="120" t="s">
        <v>2883</v>
      </c>
      <c r="B468" t="s">
        <v>2884</v>
      </c>
      <c r="C468" t="s">
        <v>2884</v>
      </c>
      <c r="D468" t="s">
        <v>2885</v>
      </c>
    </row>
    <row r="469" spans="1:4">
      <c r="A469" s="120" t="s">
        <v>2886</v>
      </c>
      <c r="B469" t="s">
        <v>1943</v>
      </c>
      <c r="C469" t="s">
        <v>2884</v>
      </c>
      <c r="D469" t="s">
        <v>2885</v>
      </c>
    </row>
    <row r="470" spans="1:4">
      <c r="A470" s="120" t="s">
        <v>2887</v>
      </c>
      <c r="B470" t="s">
        <v>1960</v>
      </c>
      <c r="C470" t="s">
        <v>2884</v>
      </c>
      <c r="D470" t="s">
        <v>2885</v>
      </c>
    </row>
    <row r="471" spans="1:4">
      <c r="A471" s="120" t="s">
        <v>2888</v>
      </c>
      <c r="B471" t="s">
        <v>2889</v>
      </c>
      <c r="C471" t="s">
        <v>2884</v>
      </c>
      <c r="D471" t="s">
        <v>2885</v>
      </c>
    </row>
    <row r="472" spans="1:4">
      <c r="A472" s="120" t="s">
        <v>2890</v>
      </c>
      <c r="B472" t="s">
        <v>2891</v>
      </c>
      <c r="C472" t="s">
        <v>2884</v>
      </c>
      <c r="D472" t="s">
        <v>2885</v>
      </c>
    </row>
    <row r="473" spans="1:4">
      <c r="A473" s="120" t="s">
        <v>2892</v>
      </c>
      <c r="B473" t="s">
        <v>2893</v>
      </c>
      <c r="C473" t="s">
        <v>2884</v>
      </c>
      <c r="D473" t="s">
        <v>2885</v>
      </c>
    </row>
    <row r="474" spans="1:4">
      <c r="A474" s="120" t="s">
        <v>2894</v>
      </c>
      <c r="B474" t="s">
        <v>2895</v>
      </c>
      <c r="C474" t="s">
        <v>2895</v>
      </c>
      <c r="D474" t="s">
        <v>2885</v>
      </c>
    </row>
    <row r="475" spans="1:4">
      <c r="A475" s="120" t="s">
        <v>2896</v>
      </c>
      <c r="B475" t="s">
        <v>1991</v>
      </c>
      <c r="C475" t="s">
        <v>2895</v>
      </c>
      <c r="D475" t="s">
        <v>2885</v>
      </c>
    </row>
    <row r="476" spans="1:4">
      <c r="A476" s="120" t="s">
        <v>2897</v>
      </c>
      <c r="B476" t="s">
        <v>1995</v>
      </c>
      <c r="C476" t="s">
        <v>2895</v>
      </c>
      <c r="D476" t="s">
        <v>2885</v>
      </c>
    </row>
    <row r="477" spans="1:4">
      <c r="A477" s="120" t="s">
        <v>2898</v>
      </c>
      <c r="B477" t="s">
        <v>2899</v>
      </c>
      <c r="C477" t="s">
        <v>2895</v>
      </c>
      <c r="D477" t="s">
        <v>2885</v>
      </c>
    </row>
    <row r="478" spans="1:4">
      <c r="A478" s="120" t="s">
        <v>2900</v>
      </c>
      <c r="B478" t="s">
        <v>1915</v>
      </c>
      <c r="C478" t="s">
        <v>1915</v>
      </c>
      <c r="D478" t="s">
        <v>2885</v>
      </c>
    </row>
    <row r="479" spans="1:4">
      <c r="A479" s="120" t="s">
        <v>2901</v>
      </c>
      <c r="B479" t="s">
        <v>2902</v>
      </c>
      <c r="C479" t="s">
        <v>1915</v>
      </c>
      <c r="D479" t="s">
        <v>2885</v>
      </c>
    </row>
    <row r="480" spans="1:4">
      <c r="A480" s="120" t="s">
        <v>2903</v>
      </c>
      <c r="B480" t="s">
        <v>1975</v>
      </c>
      <c r="C480" t="s">
        <v>1915</v>
      </c>
      <c r="D480" t="s">
        <v>2885</v>
      </c>
    </row>
    <row r="481" spans="1:4">
      <c r="A481" s="120" t="s">
        <v>2904</v>
      </c>
      <c r="B481" t="s">
        <v>1901</v>
      </c>
      <c r="C481" t="s">
        <v>1915</v>
      </c>
      <c r="D481" t="s">
        <v>2885</v>
      </c>
    </row>
    <row r="482" spans="1:4">
      <c r="A482" s="120" t="s">
        <v>2905</v>
      </c>
      <c r="B482" t="s">
        <v>1881</v>
      </c>
      <c r="C482" t="s">
        <v>1915</v>
      </c>
      <c r="D482" t="s">
        <v>2885</v>
      </c>
    </row>
    <row r="483" spans="1:4">
      <c r="A483" s="120" t="s">
        <v>2906</v>
      </c>
      <c r="B483" t="s">
        <v>1885</v>
      </c>
      <c r="C483" t="s">
        <v>1915</v>
      </c>
      <c r="D483" t="s">
        <v>2885</v>
      </c>
    </row>
    <row r="484" spans="1:4">
      <c r="A484" s="120" t="s">
        <v>2907</v>
      </c>
      <c r="B484" t="s">
        <v>1930</v>
      </c>
      <c r="C484" t="s">
        <v>1915</v>
      </c>
      <c r="D484" t="s">
        <v>2885</v>
      </c>
    </row>
    <row r="485" spans="1:4">
      <c r="A485" s="120" t="s">
        <v>2908</v>
      </c>
      <c r="B485" t="s">
        <v>2909</v>
      </c>
      <c r="C485" t="s">
        <v>1915</v>
      </c>
      <c r="D485" t="s">
        <v>2885</v>
      </c>
    </row>
    <row r="486" spans="1:4">
      <c r="A486" s="120" t="s">
        <v>2910</v>
      </c>
      <c r="B486" t="s">
        <v>2911</v>
      </c>
      <c r="C486" t="s">
        <v>1915</v>
      </c>
      <c r="D486" t="s">
        <v>2885</v>
      </c>
    </row>
    <row r="487" spans="1:4">
      <c r="A487" s="120" t="s">
        <v>2912</v>
      </c>
      <c r="B487" t="s">
        <v>1968</v>
      </c>
      <c r="C487" t="s">
        <v>1915</v>
      </c>
      <c r="D487" t="s">
        <v>2885</v>
      </c>
    </row>
    <row r="488" spans="1:4">
      <c r="A488" s="120" t="s">
        <v>2913</v>
      </c>
      <c r="B488" t="s">
        <v>1936</v>
      </c>
      <c r="C488" t="s">
        <v>1915</v>
      </c>
      <c r="D488" t="s">
        <v>2885</v>
      </c>
    </row>
    <row r="489" spans="1:4">
      <c r="A489" s="120" t="s">
        <v>2914</v>
      </c>
      <c r="B489" t="s">
        <v>1889</v>
      </c>
      <c r="C489" t="s">
        <v>1915</v>
      </c>
      <c r="D489" t="s">
        <v>2885</v>
      </c>
    </row>
    <row r="490" spans="1:4">
      <c r="A490" s="120" t="s">
        <v>2915</v>
      </c>
      <c r="B490" t="s">
        <v>2916</v>
      </c>
      <c r="C490" t="s">
        <v>1915</v>
      </c>
      <c r="D490" t="s">
        <v>2885</v>
      </c>
    </row>
    <row r="491" spans="1:4">
      <c r="A491" s="120" t="s">
        <v>2917</v>
      </c>
      <c r="B491" t="s">
        <v>2918</v>
      </c>
      <c r="C491" t="s">
        <v>1915</v>
      </c>
      <c r="D491" t="s">
        <v>2885</v>
      </c>
    </row>
    <row r="492" spans="1:4">
      <c r="A492" s="120" t="s">
        <v>2919</v>
      </c>
      <c r="B492" t="s">
        <v>1932</v>
      </c>
      <c r="C492" t="s">
        <v>1932</v>
      </c>
      <c r="D492" t="s">
        <v>2885</v>
      </c>
    </row>
    <row r="493" spans="1:4">
      <c r="A493" s="120" t="s">
        <v>2920</v>
      </c>
      <c r="B493" t="s">
        <v>1938</v>
      </c>
      <c r="C493" t="s">
        <v>1932</v>
      </c>
      <c r="D493" t="s">
        <v>2885</v>
      </c>
    </row>
    <row r="494" spans="1:4">
      <c r="A494" s="120" t="s">
        <v>2921</v>
      </c>
      <c r="B494" t="s">
        <v>1890</v>
      </c>
      <c r="C494" t="s">
        <v>1932</v>
      </c>
      <c r="D494" t="s">
        <v>2885</v>
      </c>
    </row>
    <row r="495" spans="1:4">
      <c r="A495" s="120" t="s">
        <v>2922</v>
      </c>
      <c r="B495" t="s">
        <v>2923</v>
      </c>
      <c r="C495" t="s">
        <v>1932</v>
      </c>
      <c r="D495" t="s">
        <v>2885</v>
      </c>
    </row>
    <row r="496" spans="1:4">
      <c r="A496" s="120" t="s">
        <v>2924</v>
      </c>
      <c r="B496" t="s">
        <v>2925</v>
      </c>
      <c r="C496" t="s">
        <v>1932</v>
      </c>
      <c r="D496" t="s">
        <v>2885</v>
      </c>
    </row>
    <row r="497" spans="1:4">
      <c r="A497" s="120" t="s">
        <v>2926</v>
      </c>
      <c r="B497" t="s">
        <v>2927</v>
      </c>
      <c r="C497" t="s">
        <v>1932</v>
      </c>
      <c r="D497" t="s">
        <v>2885</v>
      </c>
    </row>
    <row r="498" spans="1:4">
      <c r="A498" s="120" t="s">
        <v>2928</v>
      </c>
      <c r="B498" t="s">
        <v>2929</v>
      </c>
      <c r="C498" t="s">
        <v>1932</v>
      </c>
      <c r="D498" t="s">
        <v>2885</v>
      </c>
    </row>
    <row r="499" spans="1:4">
      <c r="A499" s="120" t="s">
        <v>2930</v>
      </c>
      <c r="B499" t="s">
        <v>1856</v>
      </c>
      <c r="C499" t="s">
        <v>1932</v>
      </c>
      <c r="D499" t="s">
        <v>2885</v>
      </c>
    </row>
    <row r="500" spans="1:4">
      <c r="A500" s="120" t="s">
        <v>2931</v>
      </c>
      <c r="B500" t="s">
        <v>1896</v>
      </c>
      <c r="C500" t="s">
        <v>1932</v>
      </c>
      <c r="D500" t="s">
        <v>2885</v>
      </c>
    </row>
    <row r="501" spans="1:4">
      <c r="A501" s="120" t="s">
        <v>2932</v>
      </c>
      <c r="B501" t="s">
        <v>1886</v>
      </c>
      <c r="C501" t="s">
        <v>1932</v>
      </c>
      <c r="D501" t="s">
        <v>2885</v>
      </c>
    </row>
    <row r="502" spans="1:4">
      <c r="A502" s="120" t="s">
        <v>2933</v>
      </c>
      <c r="B502" t="s">
        <v>1923</v>
      </c>
      <c r="C502" t="s">
        <v>1932</v>
      </c>
      <c r="D502" t="s">
        <v>2885</v>
      </c>
    </row>
    <row r="503" spans="1:4">
      <c r="A503" s="120" t="s">
        <v>2934</v>
      </c>
      <c r="B503" t="s">
        <v>2935</v>
      </c>
      <c r="C503" t="s">
        <v>1932</v>
      </c>
      <c r="D503" t="s">
        <v>2885</v>
      </c>
    </row>
    <row r="504" spans="1:4">
      <c r="A504" s="120" t="s">
        <v>2936</v>
      </c>
      <c r="B504" t="s">
        <v>2937</v>
      </c>
      <c r="C504" t="s">
        <v>2937</v>
      </c>
      <c r="D504" t="s">
        <v>2885</v>
      </c>
    </row>
    <row r="505" spans="1:4">
      <c r="A505" s="120" t="s">
        <v>2938</v>
      </c>
      <c r="B505" t="s">
        <v>2939</v>
      </c>
      <c r="C505" t="s">
        <v>2937</v>
      </c>
      <c r="D505" t="s">
        <v>2885</v>
      </c>
    </row>
    <row r="506" spans="1:4">
      <c r="A506" s="120" t="s">
        <v>2940</v>
      </c>
      <c r="B506" t="s">
        <v>2941</v>
      </c>
      <c r="C506" t="s">
        <v>2937</v>
      </c>
      <c r="D506" t="s">
        <v>2885</v>
      </c>
    </row>
    <row r="507" spans="1:4">
      <c r="A507" s="120" t="s">
        <v>2942</v>
      </c>
      <c r="B507" t="s">
        <v>2943</v>
      </c>
      <c r="C507" t="s">
        <v>2937</v>
      </c>
      <c r="D507" t="s">
        <v>2885</v>
      </c>
    </row>
    <row r="508" spans="1:4">
      <c r="A508" s="120" t="s">
        <v>2944</v>
      </c>
      <c r="B508" t="s">
        <v>2945</v>
      </c>
      <c r="C508" t="s">
        <v>2937</v>
      </c>
      <c r="D508" t="s">
        <v>2885</v>
      </c>
    </row>
    <row r="509" spans="1:4">
      <c r="A509" s="120" t="s">
        <v>2946</v>
      </c>
      <c r="B509" t="s">
        <v>2947</v>
      </c>
      <c r="C509" t="s">
        <v>2947</v>
      </c>
      <c r="D509" t="s">
        <v>2948</v>
      </c>
    </row>
    <row r="510" spans="1:4">
      <c r="A510" s="120" t="s">
        <v>2949</v>
      </c>
      <c r="B510" t="s">
        <v>2950</v>
      </c>
      <c r="C510" t="s">
        <v>2947</v>
      </c>
      <c r="D510" t="s">
        <v>2948</v>
      </c>
    </row>
    <row r="511" spans="1:4">
      <c r="A511" s="120" t="s">
        <v>2951</v>
      </c>
      <c r="B511" t="s">
        <v>2952</v>
      </c>
      <c r="C511" t="s">
        <v>2947</v>
      </c>
      <c r="D511" t="s">
        <v>2948</v>
      </c>
    </row>
    <row r="512" spans="1:4">
      <c r="A512" s="120" t="s">
        <v>2953</v>
      </c>
      <c r="B512" t="s">
        <v>2954</v>
      </c>
      <c r="C512" t="s">
        <v>2947</v>
      </c>
      <c r="D512" t="s">
        <v>2948</v>
      </c>
    </row>
    <row r="513" spans="1:4">
      <c r="A513" s="120" t="s">
        <v>2955</v>
      </c>
      <c r="B513" t="s">
        <v>1868</v>
      </c>
      <c r="C513" t="s">
        <v>2947</v>
      </c>
      <c r="D513" t="s">
        <v>2948</v>
      </c>
    </row>
    <row r="514" spans="1:4">
      <c r="A514" s="120" t="s">
        <v>2956</v>
      </c>
      <c r="B514" t="s">
        <v>2957</v>
      </c>
      <c r="C514" t="s">
        <v>2947</v>
      </c>
      <c r="D514" t="s">
        <v>2948</v>
      </c>
    </row>
    <row r="515" spans="1:4">
      <c r="A515" s="120" t="s">
        <v>2958</v>
      </c>
      <c r="B515" t="s">
        <v>2959</v>
      </c>
      <c r="C515" t="s">
        <v>2947</v>
      </c>
      <c r="D515" t="s">
        <v>2948</v>
      </c>
    </row>
    <row r="516" spans="1:4">
      <c r="A516" s="120" t="s">
        <v>2960</v>
      </c>
      <c r="B516" t="s">
        <v>2961</v>
      </c>
      <c r="C516" t="s">
        <v>2947</v>
      </c>
      <c r="D516" t="s">
        <v>2948</v>
      </c>
    </row>
    <row r="517" spans="1:4">
      <c r="A517" s="120" t="s">
        <v>2962</v>
      </c>
      <c r="B517" t="s">
        <v>2963</v>
      </c>
      <c r="C517" t="s">
        <v>2964</v>
      </c>
      <c r="D517" t="s">
        <v>2948</v>
      </c>
    </row>
    <row r="518" spans="1:4">
      <c r="A518" s="120" t="s">
        <v>2965</v>
      </c>
      <c r="B518" t="s">
        <v>2964</v>
      </c>
      <c r="C518" t="s">
        <v>2964</v>
      </c>
      <c r="D518" t="s">
        <v>2948</v>
      </c>
    </row>
    <row r="519" spans="1:4">
      <c r="A519" s="120" t="s">
        <v>2966</v>
      </c>
      <c r="B519" t="s">
        <v>1902</v>
      </c>
      <c r="C519" t="s">
        <v>2964</v>
      </c>
      <c r="D519" t="s">
        <v>2948</v>
      </c>
    </row>
    <row r="520" spans="1:4">
      <c r="A520" s="120" t="s">
        <v>2967</v>
      </c>
      <c r="B520" t="s">
        <v>2968</v>
      </c>
      <c r="C520" t="s">
        <v>2964</v>
      </c>
      <c r="D520" t="s">
        <v>2948</v>
      </c>
    </row>
    <row r="521" spans="1:4">
      <c r="A521" s="120" t="s">
        <v>2969</v>
      </c>
      <c r="B521" t="s">
        <v>2970</v>
      </c>
      <c r="C521" t="s">
        <v>2964</v>
      </c>
      <c r="D521" t="s">
        <v>2948</v>
      </c>
    </row>
    <row r="522" spans="1:4">
      <c r="A522" s="120" t="s">
        <v>2971</v>
      </c>
      <c r="B522" t="s">
        <v>2972</v>
      </c>
      <c r="C522" t="s">
        <v>2972</v>
      </c>
      <c r="D522" t="s">
        <v>2948</v>
      </c>
    </row>
    <row r="523" spans="1:4">
      <c r="A523" s="120" t="s">
        <v>2973</v>
      </c>
      <c r="B523" t="s">
        <v>1922</v>
      </c>
      <c r="C523" t="s">
        <v>2972</v>
      </c>
      <c r="D523" t="s">
        <v>2948</v>
      </c>
    </row>
    <row r="524" spans="1:4">
      <c r="A524" s="120" t="s">
        <v>2974</v>
      </c>
      <c r="B524" t="s">
        <v>2975</v>
      </c>
      <c r="C524" t="s">
        <v>2972</v>
      </c>
      <c r="D524" t="s">
        <v>2948</v>
      </c>
    </row>
    <row r="525" spans="1:4">
      <c r="A525" s="120" t="s">
        <v>2976</v>
      </c>
      <c r="B525" t="s">
        <v>1957</v>
      </c>
      <c r="C525" t="s">
        <v>1957</v>
      </c>
      <c r="D525" t="s">
        <v>2948</v>
      </c>
    </row>
    <row r="526" spans="1:4">
      <c r="A526" s="120" t="s">
        <v>2977</v>
      </c>
      <c r="B526" t="s">
        <v>1929</v>
      </c>
      <c r="C526" t="s">
        <v>1957</v>
      </c>
      <c r="D526" t="s">
        <v>2948</v>
      </c>
    </row>
    <row r="527" spans="1:4">
      <c r="A527" s="120" t="s">
        <v>2978</v>
      </c>
      <c r="B527" t="s">
        <v>2979</v>
      </c>
      <c r="C527" t="s">
        <v>1957</v>
      </c>
      <c r="D527" t="s">
        <v>2948</v>
      </c>
    </row>
    <row r="528" spans="1:4">
      <c r="A528" s="120" t="s">
        <v>2980</v>
      </c>
      <c r="B528" t="s">
        <v>2981</v>
      </c>
      <c r="C528" t="s">
        <v>1957</v>
      </c>
      <c r="D528" t="s">
        <v>2948</v>
      </c>
    </row>
    <row r="529" spans="1:4">
      <c r="A529" s="120" t="s">
        <v>2982</v>
      </c>
      <c r="B529" t="s">
        <v>2983</v>
      </c>
      <c r="C529" t="s">
        <v>1957</v>
      </c>
      <c r="D529" t="s">
        <v>2948</v>
      </c>
    </row>
    <row r="530" spans="1:4">
      <c r="A530" s="120" t="s">
        <v>2984</v>
      </c>
      <c r="B530" t="s">
        <v>1883</v>
      </c>
      <c r="C530" t="s">
        <v>1957</v>
      </c>
      <c r="D530" t="s">
        <v>2948</v>
      </c>
    </row>
    <row r="531" spans="1:4">
      <c r="A531" s="120" t="s">
        <v>2985</v>
      </c>
      <c r="B531" t="s">
        <v>2986</v>
      </c>
      <c r="C531" t="s">
        <v>1957</v>
      </c>
      <c r="D531" t="s">
        <v>2948</v>
      </c>
    </row>
    <row r="532" spans="1:4">
      <c r="A532" s="120" t="s">
        <v>2987</v>
      </c>
      <c r="B532" t="s">
        <v>2988</v>
      </c>
      <c r="C532" t="s">
        <v>1957</v>
      </c>
      <c r="D532" t="s">
        <v>2948</v>
      </c>
    </row>
    <row r="533" spans="1:4">
      <c r="A533" s="120" t="s">
        <v>2989</v>
      </c>
      <c r="B533" t="s">
        <v>2990</v>
      </c>
      <c r="C533" t="s">
        <v>1957</v>
      </c>
      <c r="D533" t="s">
        <v>2948</v>
      </c>
    </row>
    <row r="534" spans="1:4">
      <c r="A534" s="120" t="s">
        <v>2991</v>
      </c>
      <c r="B534" t="s">
        <v>2992</v>
      </c>
      <c r="C534" t="s">
        <v>1957</v>
      </c>
      <c r="D534" t="s">
        <v>2948</v>
      </c>
    </row>
    <row r="535" spans="1:4">
      <c r="A535" s="120" t="s">
        <v>2993</v>
      </c>
      <c r="B535" t="s">
        <v>2994</v>
      </c>
      <c r="C535" t="s">
        <v>1957</v>
      </c>
      <c r="D535" t="s">
        <v>2948</v>
      </c>
    </row>
    <row r="536" spans="1:4">
      <c r="A536" s="120" t="s">
        <v>2995</v>
      </c>
      <c r="B536" t="s">
        <v>2996</v>
      </c>
      <c r="C536" t="s">
        <v>1957</v>
      </c>
      <c r="D536" t="s">
        <v>2948</v>
      </c>
    </row>
    <row r="537" spans="1:4">
      <c r="A537" s="120" t="s">
        <v>2997</v>
      </c>
      <c r="B537" t="s">
        <v>2998</v>
      </c>
      <c r="C537" t="s">
        <v>2998</v>
      </c>
      <c r="D537" t="s">
        <v>2948</v>
      </c>
    </row>
    <row r="538" spans="1:4">
      <c r="A538" s="120" t="s">
        <v>2999</v>
      </c>
      <c r="B538" t="s">
        <v>3000</v>
      </c>
      <c r="C538" t="s">
        <v>2998</v>
      </c>
      <c r="D538" t="s">
        <v>2948</v>
      </c>
    </row>
    <row r="539" spans="1:4">
      <c r="A539" s="120" t="s">
        <v>3001</v>
      </c>
      <c r="B539" t="s">
        <v>3002</v>
      </c>
      <c r="C539" t="s">
        <v>2998</v>
      </c>
      <c r="D539" t="s">
        <v>2948</v>
      </c>
    </row>
    <row r="540" spans="1:4">
      <c r="A540" s="120" t="s">
        <v>3003</v>
      </c>
      <c r="B540" t="s">
        <v>3004</v>
      </c>
      <c r="C540" t="s">
        <v>2998</v>
      </c>
      <c r="D540" t="s">
        <v>2948</v>
      </c>
    </row>
    <row r="541" spans="1:4">
      <c r="A541" s="120" t="s">
        <v>3005</v>
      </c>
      <c r="B541" t="s">
        <v>3006</v>
      </c>
      <c r="C541" t="s">
        <v>2998</v>
      </c>
      <c r="D541" t="s">
        <v>2948</v>
      </c>
    </row>
    <row r="542" spans="1:4">
      <c r="A542" s="120" t="s">
        <v>3007</v>
      </c>
      <c r="B542" t="s">
        <v>3008</v>
      </c>
      <c r="C542" t="s">
        <v>3008</v>
      </c>
      <c r="D542" t="s">
        <v>2948</v>
      </c>
    </row>
    <row r="543" spans="1:4">
      <c r="A543" s="120" t="s">
        <v>3009</v>
      </c>
      <c r="B543" t="s">
        <v>3010</v>
      </c>
      <c r="C543" t="s">
        <v>3008</v>
      </c>
      <c r="D543" t="s">
        <v>2948</v>
      </c>
    </row>
    <row r="544" spans="1:4">
      <c r="A544" s="120" t="s">
        <v>3011</v>
      </c>
      <c r="B544" t="s">
        <v>3012</v>
      </c>
      <c r="C544" t="s">
        <v>3008</v>
      </c>
      <c r="D544" t="s">
        <v>2948</v>
      </c>
    </row>
    <row r="545" spans="1:4">
      <c r="A545" s="120" t="s">
        <v>3013</v>
      </c>
      <c r="B545" t="s">
        <v>3014</v>
      </c>
      <c r="C545" t="s">
        <v>3008</v>
      </c>
      <c r="D545" t="s">
        <v>2948</v>
      </c>
    </row>
    <row r="546" spans="1:4">
      <c r="A546" s="120" t="s">
        <v>3015</v>
      </c>
      <c r="B546" t="s">
        <v>3016</v>
      </c>
      <c r="C546" t="s">
        <v>3008</v>
      </c>
      <c r="D546" t="s">
        <v>2948</v>
      </c>
    </row>
    <row r="547" spans="1:4">
      <c r="A547" s="120" t="s">
        <v>3017</v>
      </c>
      <c r="B547" t="s">
        <v>3018</v>
      </c>
      <c r="C547" t="s">
        <v>3008</v>
      </c>
      <c r="D547" t="s">
        <v>2948</v>
      </c>
    </row>
    <row r="548" spans="1:4">
      <c r="A548" s="120" t="s">
        <v>3019</v>
      </c>
      <c r="B548" t="s">
        <v>3020</v>
      </c>
      <c r="C548" t="s">
        <v>3020</v>
      </c>
      <c r="D548" t="s">
        <v>2948</v>
      </c>
    </row>
    <row r="549" spans="1:4">
      <c r="A549" s="120" t="s">
        <v>3021</v>
      </c>
      <c r="B549" t="s">
        <v>3022</v>
      </c>
      <c r="C549" t="s">
        <v>3020</v>
      </c>
      <c r="D549" t="s">
        <v>2948</v>
      </c>
    </row>
    <row r="550" spans="1:4">
      <c r="A550" s="120" t="s">
        <v>3023</v>
      </c>
      <c r="B550" t="s">
        <v>3024</v>
      </c>
      <c r="C550" t="s">
        <v>3020</v>
      </c>
      <c r="D550" t="s">
        <v>2948</v>
      </c>
    </row>
    <row r="551" spans="1:4">
      <c r="A551" s="120" t="s">
        <v>3025</v>
      </c>
      <c r="B551" t="s">
        <v>3026</v>
      </c>
      <c r="C551" t="s">
        <v>3020</v>
      </c>
      <c r="D551" t="s">
        <v>2948</v>
      </c>
    </row>
    <row r="552" spans="1:4">
      <c r="A552" s="120" t="s">
        <v>3027</v>
      </c>
      <c r="B552" t="s">
        <v>3028</v>
      </c>
      <c r="C552" t="s">
        <v>3020</v>
      </c>
      <c r="D552" t="s">
        <v>2948</v>
      </c>
    </row>
    <row r="553" spans="1:4">
      <c r="A553" s="120" t="s">
        <v>3029</v>
      </c>
      <c r="B553" t="s">
        <v>3030</v>
      </c>
      <c r="C553" t="s">
        <v>3020</v>
      </c>
      <c r="D553" t="s">
        <v>2948</v>
      </c>
    </row>
    <row r="554" spans="1:4">
      <c r="A554" s="120" t="s">
        <v>3031</v>
      </c>
      <c r="B554" t="s">
        <v>3032</v>
      </c>
      <c r="C554" t="s">
        <v>3020</v>
      </c>
      <c r="D554" t="s">
        <v>2948</v>
      </c>
    </row>
    <row r="555" spans="1:4">
      <c r="A555" s="120" t="s">
        <v>3033</v>
      </c>
      <c r="B555" t="s">
        <v>3034</v>
      </c>
      <c r="C555" t="s">
        <v>3020</v>
      </c>
      <c r="D555" t="s">
        <v>2948</v>
      </c>
    </row>
    <row r="556" spans="1:4">
      <c r="A556" s="120" t="s">
        <v>3035</v>
      </c>
      <c r="B556" t="s">
        <v>3036</v>
      </c>
      <c r="C556" t="s">
        <v>3020</v>
      </c>
      <c r="D556" t="s">
        <v>2948</v>
      </c>
    </row>
    <row r="557" spans="1:4">
      <c r="A557" s="120" t="s">
        <v>3037</v>
      </c>
      <c r="B557" t="s">
        <v>3038</v>
      </c>
      <c r="C557" t="s">
        <v>3020</v>
      </c>
      <c r="D557" t="s">
        <v>2948</v>
      </c>
    </row>
    <row r="558" spans="1:4">
      <c r="A558" s="120" t="s">
        <v>3039</v>
      </c>
      <c r="B558" t="s">
        <v>3040</v>
      </c>
      <c r="C558" t="s">
        <v>3040</v>
      </c>
      <c r="D558" t="s">
        <v>2948</v>
      </c>
    </row>
    <row r="559" spans="1:4">
      <c r="A559" s="120" t="s">
        <v>3041</v>
      </c>
      <c r="B559" t="s">
        <v>3042</v>
      </c>
      <c r="C559" t="s">
        <v>3040</v>
      </c>
      <c r="D559" t="s">
        <v>2948</v>
      </c>
    </row>
    <row r="560" spans="1:4">
      <c r="A560" s="120" t="s">
        <v>3043</v>
      </c>
      <c r="B560" t="s">
        <v>3044</v>
      </c>
      <c r="C560" t="s">
        <v>3040</v>
      </c>
      <c r="D560" t="s">
        <v>2948</v>
      </c>
    </row>
    <row r="561" spans="1:4">
      <c r="A561" s="120" t="s">
        <v>3045</v>
      </c>
      <c r="B561" t="s">
        <v>3046</v>
      </c>
      <c r="C561" t="s">
        <v>3040</v>
      </c>
      <c r="D561" t="s">
        <v>2948</v>
      </c>
    </row>
    <row r="562" spans="1:4">
      <c r="A562" s="120" t="s">
        <v>3047</v>
      </c>
      <c r="B562" t="s">
        <v>3048</v>
      </c>
      <c r="C562" t="s">
        <v>3048</v>
      </c>
      <c r="D562" t="s">
        <v>2948</v>
      </c>
    </row>
    <row r="563" spans="1:4">
      <c r="A563" s="120" t="s">
        <v>3049</v>
      </c>
      <c r="B563" t="s">
        <v>3050</v>
      </c>
      <c r="C563" t="s">
        <v>3048</v>
      </c>
      <c r="D563" t="s">
        <v>2948</v>
      </c>
    </row>
    <row r="564" spans="1:4">
      <c r="A564" s="120" t="s">
        <v>3051</v>
      </c>
      <c r="B564" t="s">
        <v>3052</v>
      </c>
      <c r="C564" t="s">
        <v>3048</v>
      </c>
      <c r="D564" t="s">
        <v>2948</v>
      </c>
    </row>
    <row r="565" spans="1:4">
      <c r="A565" s="120" t="s">
        <v>3053</v>
      </c>
      <c r="B565" t="s">
        <v>3054</v>
      </c>
      <c r="C565" t="s">
        <v>3048</v>
      </c>
      <c r="D565" t="s">
        <v>2948</v>
      </c>
    </row>
    <row r="566" spans="1:4">
      <c r="A566" s="120" t="s">
        <v>3055</v>
      </c>
      <c r="B566" t="s">
        <v>3056</v>
      </c>
      <c r="C566" t="s">
        <v>3048</v>
      </c>
      <c r="D566" t="s">
        <v>2948</v>
      </c>
    </row>
    <row r="567" spans="1:4">
      <c r="A567" s="120" t="s">
        <v>3057</v>
      </c>
      <c r="B567" t="s">
        <v>3058</v>
      </c>
      <c r="C567" t="s">
        <v>3058</v>
      </c>
      <c r="D567" t="s">
        <v>2948</v>
      </c>
    </row>
    <row r="568" spans="1:4">
      <c r="A568" s="120" t="s">
        <v>3059</v>
      </c>
      <c r="B568" t="s">
        <v>3060</v>
      </c>
      <c r="C568" t="s">
        <v>3058</v>
      </c>
      <c r="D568" t="s">
        <v>2948</v>
      </c>
    </row>
    <row r="569" spans="1:4">
      <c r="A569" s="120" t="s">
        <v>3061</v>
      </c>
      <c r="B569" t="s">
        <v>3062</v>
      </c>
      <c r="C569" t="s">
        <v>3058</v>
      </c>
      <c r="D569" t="s">
        <v>2948</v>
      </c>
    </row>
    <row r="570" spans="1:4">
      <c r="A570" s="120" t="s">
        <v>3063</v>
      </c>
      <c r="B570" t="s">
        <v>3064</v>
      </c>
      <c r="C570" t="s">
        <v>3058</v>
      </c>
      <c r="D570" t="s">
        <v>2948</v>
      </c>
    </row>
    <row r="571" spans="1:4">
      <c r="A571" s="120" t="s">
        <v>3065</v>
      </c>
      <c r="B571" t="s">
        <v>3066</v>
      </c>
      <c r="C571" t="s">
        <v>3058</v>
      </c>
      <c r="D571" t="s">
        <v>2948</v>
      </c>
    </row>
    <row r="572" spans="1:4">
      <c r="A572" s="120" t="s">
        <v>3067</v>
      </c>
      <c r="B572" t="s">
        <v>3068</v>
      </c>
      <c r="C572" t="s">
        <v>3058</v>
      </c>
      <c r="D572" t="s">
        <v>2948</v>
      </c>
    </row>
    <row r="573" spans="1:4">
      <c r="A573" s="120" t="s">
        <v>3069</v>
      </c>
      <c r="B573" t="s">
        <v>3070</v>
      </c>
      <c r="C573" t="s">
        <v>3058</v>
      </c>
      <c r="D573" t="s">
        <v>2948</v>
      </c>
    </row>
    <row r="574" spans="1:4">
      <c r="A574" s="120" t="s">
        <v>3071</v>
      </c>
      <c r="B574" t="s">
        <v>3072</v>
      </c>
      <c r="C574" t="s">
        <v>3072</v>
      </c>
      <c r="D574" t="s">
        <v>2948</v>
      </c>
    </row>
    <row r="575" spans="1:4">
      <c r="A575" s="120" t="s">
        <v>3073</v>
      </c>
      <c r="B575" t="s">
        <v>3074</v>
      </c>
      <c r="C575" t="s">
        <v>3072</v>
      </c>
      <c r="D575" t="s">
        <v>2948</v>
      </c>
    </row>
    <row r="576" spans="1:4">
      <c r="A576" s="120" t="s">
        <v>3075</v>
      </c>
      <c r="B576" t="s">
        <v>3076</v>
      </c>
      <c r="C576" t="s">
        <v>3072</v>
      </c>
      <c r="D576" t="s">
        <v>2948</v>
      </c>
    </row>
    <row r="577" spans="1:4">
      <c r="A577" s="120" t="s">
        <v>3077</v>
      </c>
      <c r="B577" t="s">
        <v>3078</v>
      </c>
      <c r="C577" t="s">
        <v>3072</v>
      </c>
      <c r="D577" t="s">
        <v>2948</v>
      </c>
    </row>
    <row r="578" spans="1:4">
      <c r="A578" s="120" t="s">
        <v>3079</v>
      </c>
      <c r="B578" t="s">
        <v>3080</v>
      </c>
      <c r="C578" t="s">
        <v>3072</v>
      </c>
      <c r="D578" t="s">
        <v>2948</v>
      </c>
    </row>
    <row r="579" spans="1:4">
      <c r="A579" s="120" t="s">
        <v>3081</v>
      </c>
      <c r="B579" t="s">
        <v>3082</v>
      </c>
      <c r="C579" t="s">
        <v>3072</v>
      </c>
      <c r="D579" t="s">
        <v>2948</v>
      </c>
    </row>
    <row r="580" spans="1:4">
      <c r="A580" s="120" t="s">
        <v>3083</v>
      </c>
      <c r="B580" t="s">
        <v>3084</v>
      </c>
      <c r="C580" t="s">
        <v>3072</v>
      </c>
      <c r="D580" t="s">
        <v>2948</v>
      </c>
    </row>
    <row r="581" spans="1:4">
      <c r="A581" s="120" t="s">
        <v>3085</v>
      </c>
      <c r="B581" t="s">
        <v>3086</v>
      </c>
      <c r="C581" t="s">
        <v>3072</v>
      </c>
      <c r="D581" t="s">
        <v>2948</v>
      </c>
    </row>
    <row r="582" spans="1:4">
      <c r="A582" s="120" t="s">
        <v>3087</v>
      </c>
      <c r="B582" t="s">
        <v>3088</v>
      </c>
      <c r="C582" t="s">
        <v>3072</v>
      </c>
      <c r="D582" t="s">
        <v>2948</v>
      </c>
    </row>
    <row r="583" spans="1:4">
      <c r="A583" s="120" t="s">
        <v>3089</v>
      </c>
      <c r="B583" t="s">
        <v>3090</v>
      </c>
      <c r="C583" t="s">
        <v>3072</v>
      </c>
      <c r="D583" t="s">
        <v>2948</v>
      </c>
    </row>
    <row r="584" spans="1:4">
      <c r="A584" s="120" t="s">
        <v>3091</v>
      </c>
      <c r="B584" t="s">
        <v>3092</v>
      </c>
      <c r="C584" t="s">
        <v>3072</v>
      </c>
      <c r="D584" t="s">
        <v>2948</v>
      </c>
    </row>
    <row r="585" spans="1:4">
      <c r="A585" s="120" t="s">
        <v>3093</v>
      </c>
      <c r="B585" t="s">
        <v>1916</v>
      </c>
      <c r="C585" t="s">
        <v>1916</v>
      </c>
      <c r="D585" t="s">
        <v>3094</v>
      </c>
    </row>
    <row r="586" spans="1:4">
      <c r="A586" s="120" t="s">
        <v>3095</v>
      </c>
      <c r="B586" t="s">
        <v>3096</v>
      </c>
      <c r="C586" t="s">
        <v>1916</v>
      </c>
      <c r="D586" t="s">
        <v>3094</v>
      </c>
    </row>
    <row r="587" spans="1:4">
      <c r="A587" s="120" t="s">
        <v>3097</v>
      </c>
      <c r="B587" t="s">
        <v>3098</v>
      </c>
      <c r="C587" t="s">
        <v>1916</v>
      </c>
      <c r="D587" t="s">
        <v>3094</v>
      </c>
    </row>
    <row r="588" spans="1:4">
      <c r="A588" s="120" t="s">
        <v>3099</v>
      </c>
      <c r="B588" t="s">
        <v>3100</v>
      </c>
      <c r="C588" t="s">
        <v>1916</v>
      </c>
      <c r="D588" t="s">
        <v>3094</v>
      </c>
    </row>
    <row r="589" spans="1:4">
      <c r="A589" s="120" t="s">
        <v>3101</v>
      </c>
      <c r="B589" t="s">
        <v>1903</v>
      </c>
      <c r="C589" t="s">
        <v>1903</v>
      </c>
      <c r="D589" t="s">
        <v>3094</v>
      </c>
    </row>
    <row r="590" spans="1:4">
      <c r="A590" s="120" t="s">
        <v>3102</v>
      </c>
      <c r="B590" t="s">
        <v>3103</v>
      </c>
      <c r="C590" t="s">
        <v>1903</v>
      </c>
      <c r="D590" t="s">
        <v>3094</v>
      </c>
    </row>
    <row r="591" spans="1:4">
      <c r="A591" s="120" t="s">
        <v>3104</v>
      </c>
      <c r="B591" t="s">
        <v>3105</v>
      </c>
      <c r="C591" t="s">
        <v>1903</v>
      </c>
      <c r="D591" t="s">
        <v>3094</v>
      </c>
    </row>
    <row r="592" spans="1:4">
      <c r="A592" s="120" t="s">
        <v>3106</v>
      </c>
      <c r="B592" t="s">
        <v>3107</v>
      </c>
      <c r="C592" t="s">
        <v>1903</v>
      </c>
      <c r="D592" t="s">
        <v>3094</v>
      </c>
    </row>
    <row r="593" spans="1:4">
      <c r="A593" s="120" t="s">
        <v>3108</v>
      </c>
      <c r="B593" t="s">
        <v>3109</v>
      </c>
      <c r="C593" t="s">
        <v>3109</v>
      </c>
      <c r="D593" t="s">
        <v>3094</v>
      </c>
    </row>
    <row r="594" spans="1:4">
      <c r="A594" s="120" t="s">
        <v>3110</v>
      </c>
      <c r="B594" t="s">
        <v>3111</v>
      </c>
      <c r="C594" t="s">
        <v>3109</v>
      </c>
      <c r="D594" t="s">
        <v>3094</v>
      </c>
    </row>
    <row r="595" spans="1:4">
      <c r="A595" s="120" t="s">
        <v>3112</v>
      </c>
      <c r="B595" t="s">
        <v>3113</v>
      </c>
      <c r="C595" t="s">
        <v>3109</v>
      </c>
      <c r="D595" t="s">
        <v>3094</v>
      </c>
    </row>
    <row r="596" spans="1:4">
      <c r="A596" s="120" t="s">
        <v>3114</v>
      </c>
      <c r="B596" t="s">
        <v>3115</v>
      </c>
      <c r="C596" t="s">
        <v>3115</v>
      </c>
      <c r="D596" t="s">
        <v>3094</v>
      </c>
    </row>
    <row r="597" spans="1:4">
      <c r="A597" s="120" t="s">
        <v>3116</v>
      </c>
      <c r="B597" t="s">
        <v>3117</v>
      </c>
      <c r="C597" t="s">
        <v>3115</v>
      </c>
      <c r="D597" t="s">
        <v>3094</v>
      </c>
    </row>
    <row r="598" spans="1:4">
      <c r="A598" s="120" t="s">
        <v>3118</v>
      </c>
      <c r="B598" t="s">
        <v>3119</v>
      </c>
      <c r="C598" t="s">
        <v>3115</v>
      </c>
      <c r="D598" t="s">
        <v>3094</v>
      </c>
    </row>
    <row r="599" spans="1:4">
      <c r="A599" s="120" t="s">
        <v>3120</v>
      </c>
      <c r="B599" t="s">
        <v>3121</v>
      </c>
      <c r="C599" t="s">
        <v>3115</v>
      </c>
      <c r="D599" t="s">
        <v>3094</v>
      </c>
    </row>
    <row r="600" spans="1:4">
      <c r="A600" s="120" t="s">
        <v>3122</v>
      </c>
      <c r="B600" t="s">
        <v>3123</v>
      </c>
      <c r="C600" t="s">
        <v>3115</v>
      </c>
      <c r="D600" t="s">
        <v>3094</v>
      </c>
    </row>
    <row r="601" spans="1:4">
      <c r="A601" s="120" t="s">
        <v>3124</v>
      </c>
      <c r="B601" t="s">
        <v>3125</v>
      </c>
      <c r="C601" t="s">
        <v>3115</v>
      </c>
      <c r="D601" t="s">
        <v>3094</v>
      </c>
    </row>
    <row r="602" spans="1:4">
      <c r="A602" s="120" t="s">
        <v>3126</v>
      </c>
      <c r="B602" t="s">
        <v>3127</v>
      </c>
      <c r="C602" t="s">
        <v>3127</v>
      </c>
      <c r="D602" t="s">
        <v>3094</v>
      </c>
    </row>
    <row r="603" spans="1:4">
      <c r="A603" s="120" t="s">
        <v>3128</v>
      </c>
      <c r="B603" t="s">
        <v>3129</v>
      </c>
      <c r="C603" t="s">
        <v>3127</v>
      </c>
      <c r="D603" t="s">
        <v>3094</v>
      </c>
    </row>
    <row r="604" spans="1:4">
      <c r="A604" s="120" t="s">
        <v>3130</v>
      </c>
      <c r="B604" t="s">
        <v>3131</v>
      </c>
      <c r="C604" t="s">
        <v>3127</v>
      </c>
      <c r="D604" t="s">
        <v>3094</v>
      </c>
    </row>
    <row r="605" spans="1:4">
      <c r="A605" s="120" t="s">
        <v>3132</v>
      </c>
      <c r="B605" t="s">
        <v>3133</v>
      </c>
      <c r="C605" t="s">
        <v>3127</v>
      </c>
      <c r="D605" t="s">
        <v>3094</v>
      </c>
    </row>
    <row r="606" spans="1:4">
      <c r="A606" s="120" t="s">
        <v>3134</v>
      </c>
      <c r="B606" t="s">
        <v>3135</v>
      </c>
      <c r="C606" t="s">
        <v>3127</v>
      </c>
      <c r="D606" t="s">
        <v>3094</v>
      </c>
    </row>
    <row r="607" spans="1:4">
      <c r="A607" s="120" t="s">
        <v>3136</v>
      </c>
      <c r="B607" t="s">
        <v>3137</v>
      </c>
      <c r="C607" t="s">
        <v>3137</v>
      </c>
      <c r="D607" t="s">
        <v>3094</v>
      </c>
    </row>
    <row r="608" spans="1:4">
      <c r="A608" s="120" t="s">
        <v>3138</v>
      </c>
      <c r="B608" t="s">
        <v>3139</v>
      </c>
      <c r="C608" t="s">
        <v>3137</v>
      </c>
      <c r="D608" t="s">
        <v>3094</v>
      </c>
    </row>
    <row r="609" spans="1:4">
      <c r="A609" s="120" t="s">
        <v>3140</v>
      </c>
      <c r="B609" t="s">
        <v>3141</v>
      </c>
      <c r="C609" t="s">
        <v>3137</v>
      </c>
      <c r="D609" t="s">
        <v>3094</v>
      </c>
    </row>
    <row r="610" spans="1:4">
      <c r="A610" s="120" t="s">
        <v>3142</v>
      </c>
      <c r="B610" t="s">
        <v>3143</v>
      </c>
      <c r="C610" t="s">
        <v>3137</v>
      </c>
      <c r="D610" t="s">
        <v>3094</v>
      </c>
    </row>
    <row r="611" spans="1:4">
      <c r="A611" s="120" t="s">
        <v>3144</v>
      </c>
      <c r="B611" t="s">
        <v>3145</v>
      </c>
      <c r="C611" t="s">
        <v>3145</v>
      </c>
      <c r="D611" t="s">
        <v>3094</v>
      </c>
    </row>
    <row r="612" spans="1:4">
      <c r="A612" s="120" t="s">
        <v>3146</v>
      </c>
      <c r="B612" t="s">
        <v>3147</v>
      </c>
      <c r="C612" t="s">
        <v>3145</v>
      </c>
      <c r="D612" t="s">
        <v>3094</v>
      </c>
    </row>
    <row r="613" spans="1:4">
      <c r="A613" s="120" t="s">
        <v>3148</v>
      </c>
      <c r="B613" t="s">
        <v>3149</v>
      </c>
      <c r="C613" t="s">
        <v>3145</v>
      </c>
      <c r="D613" t="s">
        <v>3094</v>
      </c>
    </row>
    <row r="614" spans="1:4">
      <c r="A614" s="120" t="s">
        <v>3150</v>
      </c>
      <c r="B614" t="s">
        <v>3151</v>
      </c>
      <c r="C614" t="s">
        <v>3145</v>
      </c>
      <c r="D614" t="s">
        <v>3094</v>
      </c>
    </row>
    <row r="615" spans="1:4">
      <c r="A615" s="120" t="s">
        <v>3152</v>
      </c>
      <c r="B615" t="s">
        <v>3153</v>
      </c>
      <c r="C615" t="s">
        <v>3153</v>
      </c>
      <c r="D615" t="s">
        <v>3094</v>
      </c>
    </row>
    <row r="616" spans="1:4">
      <c r="A616" s="120" t="s">
        <v>3154</v>
      </c>
      <c r="B616" t="s">
        <v>3155</v>
      </c>
      <c r="C616" t="s">
        <v>3153</v>
      </c>
      <c r="D616" t="s">
        <v>3094</v>
      </c>
    </row>
    <row r="617" spans="1:4">
      <c r="A617" s="120" t="s">
        <v>3156</v>
      </c>
      <c r="B617" t="s">
        <v>3157</v>
      </c>
      <c r="C617" t="s">
        <v>3153</v>
      </c>
      <c r="D617" t="s">
        <v>3094</v>
      </c>
    </row>
    <row r="618" spans="1:4">
      <c r="A618" s="120" t="s">
        <v>3158</v>
      </c>
      <c r="B618" t="s">
        <v>3159</v>
      </c>
      <c r="C618" t="s">
        <v>3153</v>
      </c>
      <c r="D618" t="s">
        <v>3094</v>
      </c>
    </row>
    <row r="619" spans="1:4">
      <c r="A619" s="120" t="s">
        <v>3160</v>
      </c>
      <c r="B619" t="s">
        <v>3161</v>
      </c>
      <c r="C619" t="s">
        <v>3161</v>
      </c>
      <c r="D619" t="s">
        <v>3094</v>
      </c>
    </row>
    <row r="620" spans="1:4">
      <c r="A620" s="120" t="s">
        <v>3162</v>
      </c>
      <c r="B620" t="s">
        <v>3163</v>
      </c>
      <c r="C620" t="s">
        <v>3161</v>
      </c>
      <c r="D620" t="s">
        <v>3094</v>
      </c>
    </row>
    <row r="621" spans="1:4">
      <c r="A621" s="120" t="s">
        <v>3164</v>
      </c>
      <c r="B621" t="s">
        <v>3165</v>
      </c>
      <c r="C621" t="s">
        <v>3161</v>
      </c>
      <c r="D621" t="s">
        <v>3094</v>
      </c>
    </row>
    <row r="622" spans="1:4">
      <c r="A622" s="120" t="s">
        <v>3166</v>
      </c>
      <c r="B622" t="s">
        <v>3167</v>
      </c>
      <c r="C622" t="s">
        <v>3161</v>
      </c>
      <c r="D622" t="s">
        <v>3094</v>
      </c>
    </row>
    <row r="623" spans="1:4">
      <c r="A623" s="120" t="s">
        <v>3168</v>
      </c>
      <c r="B623" t="s">
        <v>3169</v>
      </c>
      <c r="C623" t="s">
        <v>3161</v>
      </c>
      <c r="D623" t="s">
        <v>3094</v>
      </c>
    </row>
    <row r="624" spans="1:4">
      <c r="A624" s="120" t="s">
        <v>3170</v>
      </c>
      <c r="B624" t="s">
        <v>3171</v>
      </c>
      <c r="C624" t="s">
        <v>3161</v>
      </c>
      <c r="D624" t="s">
        <v>3094</v>
      </c>
    </row>
    <row r="625" spans="1:4">
      <c r="A625" s="120" t="s">
        <v>3172</v>
      </c>
      <c r="B625" t="s">
        <v>3173</v>
      </c>
      <c r="C625" t="s">
        <v>3173</v>
      </c>
      <c r="D625" t="s">
        <v>3094</v>
      </c>
    </row>
    <row r="626" spans="1:4">
      <c r="A626" s="120" t="s">
        <v>3174</v>
      </c>
      <c r="B626" t="s">
        <v>3175</v>
      </c>
      <c r="C626" t="s">
        <v>3173</v>
      </c>
      <c r="D626" t="s">
        <v>3094</v>
      </c>
    </row>
    <row r="627" spans="1:4">
      <c r="A627" s="120" t="s">
        <v>3176</v>
      </c>
      <c r="B627" t="s">
        <v>3177</v>
      </c>
      <c r="C627" t="s">
        <v>3173</v>
      </c>
      <c r="D627" t="s">
        <v>3094</v>
      </c>
    </row>
    <row r="628" spans="1:4">
      <c r="A628" s="120" t="s">
        <v>3178</v>
      </c>
      <c r="B628" t="s">
        <v>1874</v>
      </c>
      <c r="C628" t="s">
        <v>1874</v>
      </c>
      <c r="D628" t="s">
        <v>3094</v>
      </c>
    </row>
    <row r="629" spans="1:4">
      <c r="A629" s="120" t="s">
        <v>3179</v>
      </c>
      <c r="B629" t="s">
        <v>1875</v>
      </c>
      <c r="C629" t="s">
        <v>1874</v>
      </c>
      <c r="D629" t="s">
        <v>3094</v>
      </c>
    </row>
    <row r="630" spans="1:4">
      <c r="A630" s="120" t="s">
        <v>3180</v>
      </c>
      <c r="B630" t="s">
        <v>1876</v>
      </c>
      <c r="C630" t="s">
        <v>1874</v>
      </c>
      <c r="D630" t="s">
        <v>3094</v>
      </c>
    </row>
    <row r="631" spans="1:4">
      <c r="A631" s="120" t="s">
        <v>3181</v>
      </c>
      <c r="B631" t="s">
        <v>1877</v>
      </c>
      <c r="C631" t="s">
        <v>1874</v>
      </c>
      <c r="D631" t="s">
        <v>3094</v>
      </c>
    </row>
    <row r="632" spans="1:4">
      <c r="A632" s="120" t="s">
        <v>3182</v>
      </c>
      <c r="B632" t="s">
        <v>1878</v>
      </c>
      <c r="C632" t="s">
        <v>1874</v>
      </c>
      <c r="D632" t="s">
        <v>3094</v>
      </c>
    </row>
    <row r="633" spans="1:4">
      <c r="A633" s="120" t="s">
        <v>3183</v>
      </c>
      <c r="B633" t="s">
        <v>3184</v>
      </c>
      <c r="C633" t="s">
        <v>1874</v>
      </c>
      <c r="D633" t="s">
        <v>3094</v>
      </c>
    </row>
    <row r="634" spans="1:4">
      <c r="A634" s="120" t="s">
        <v>3185</v>
      </c>
      <c r="B634" t="s">
        <v>1873</v>
      </c>
      <c r="C634" t="s">
        <v>1874</v>
      </c>
      <c r="D634" t="s">
        <v>3094</v>
      </c>
    </row>
    <row r="635" spans="1:4">
      <c r="A635" s="120" t="s">
        <v>3186</v>
      </c>
      <c r="B635" t="s">
        <v>3187</v>
      </c>
      <c r="C635" t="s">
        <v>1874</v>
      </c>
      <c r="D635" t="s">
        <v>3094</v>
      </c>
    </row>
    <row r="636" spans="1:4">
      <c r="A636" s="120" t="s">
        <v>3188</v>
      </c>
      <c r="B636" t="s">
        <v>3189</v>
      </c>
      <c r="C636" t="s">
        <v>3189</v>
      </c>
      <c r="D636" t="s">
        <v>3094</v>
      </c>
    </row>
    <row r="637" spans="1:4">
      <c r="A637" s="120" t="s">
        <v>3190</v>
      </c>
      <c r="B637" t="s">
        <v>3191</v>
      </c>
      <c r="C637" t="s">
        <v>3191</v>
      </c>
      <c r="D637" t="s">
        <v>3192</v>
      </c>
    </row>
    <row r="638" spans="1:4">
      <c r="A638" s="120" t="s">
        <v>3193</v>
      </c>
      <c r="B638" t="s">
        <v>1996</v>
      </c>
      <c r="C638" t="s">
        <v>3191</v>
      </c>
      <c r="D638" t="s">
        <v>3192</v>
      </c>
    </row>
    <row r="639" spans="1:4">
      <c r="A639" s="120" t="s">
        <v>3194</v>
      </c>
      <c r="B639" t="s">
        <v>1867</v>
      </c>
      <c r="C639" t="s">
        <v>3191</v>
      </c>
      <c r="D639" t="s">
        <v>3192</v>
      </c>
    </row>
    <row r="640" spans="1:4">
      <c r="A640" s="120" t="s">
        <v>3195</v>
      </c>
      <c r="B640" t="s">
        <v>1918</v>
      </c>
      <c r="C640" t="s">
        <v>1918</v>
      </c>
      <c r="D640" t="s">
        <v>3192</v>
      </c>
    </row>
    <row r="641" spans="1:4">
      <c r="A641" s="120" t="s">
        <v>3196</v>
      </c>
      <c r="B641" t="s">
        <v>3197</v>
      </c>
      <c r="C641" t="s">
        <v>1918</v>
      </c>
      <c r="D641" t="s">
        <v>3192</v>
      </c>
    </row>
    <row r="642" spans="1:4">
      <c r="A642" s="120" t="s">
        <v>3198</v>
      </c>
      <c r="B642" t="s">
        <v>3199</v>
      </c>
      <c r="C642" t="s">
        <v>1918</v>
      </c>
      <c r="D642" t="s">
        <v>3192</v>
      </c>
    </row>
    <row r="643" spans="1:4">
      <c r="A643" s="120" t="s">
        <v>3200</v>
      </c>
      <c r="B643" t="s">
        <v>3201</v>
      </c>
      <c r="C643" t="s">
        <v>3201</v>
      </c>
      <c r="D643" t="s">
        <v>3192</v>
      </c>
    </row>
    <row r="644" spans="1:4">
      <c r="A644" s="120" t="s">
        <v>3202</v>
      </c>
      <c r="B644" t="s">
        <v>3203</v>
      </c>
      <c r="C644" t="s">
        <v>3201</v>
      </c>
      <c r="D644" t="s">
        <v>3192</v>
      </c>
    </row>
    <row r="645" spans="1:4">
      <c r="A645" s="120" t="s">
        <v>3204</v>
      </c>
      <c r="B645" t="s">
        <v>3205</v>
      </c>
      <c r="C645" t="s">
        <v>3201</v>
      </c>
      <c r="D645" t="s">
        <v>3192</v>
      </c>
    </row>
    <row r="646" spans="1:4">
      <c r="A646" s="120" t="s">
        <v>3206</v>
      </c>
      <c r="B646" t="s">
        <v>1853</v>
      </c>
      <c r="C646" t="s">
        <v>1853</v>
      </c>
      <c r="D646" t="s">
        <v>3192</v>
      </c>
    </row>
    <row r="647" spans="1:4">
      <c r="A647" s="120" t="s">
        <v>3207</v>
      </c>
      <c r="B647" t="s">
        <v>3208</v>
      </c>
      <c r="C647" t="s">
        <v>1853</v>
      </c>
      <c r="D647" t="s">
        <v>3192</v>
      </c>
    </row>
    <row r="648" spans="1:4">
      <c r="A648" s="120" t="s">
        <v>3209</v>
      </c>
      <c r="B648" t="s">
        <v>3210</v>
      </c>
      <c r="C648" t="s">
        <v>1853</v>
      </c>
      <c r="D648" t="s">
        <v>3192</v>
      </c>
    </row>
    <row r="649" spans="1:4">
      <c r="A649" s="120" t="s">
        <v>3211</v>
      </c>
      <c r="B649" t="s">
        <v>3212</v>
      </c>
      <c r="C649" t="s">
        <v>3212</v>
      </c>
      <c r="D649" t="s">
        <v>3192</v>
      </c>
    </row>
    <row r="650" spans="1:4">
      <c r="A650" s="120" t="s">
        <v>3213</v>
      </c>
      <c r="B650" t="s">
        <v>3214</v>
      </c>
      <c r="C650" t="s">
        <v>3212</v>
      </c>
      <c r="D650" t="s">
        <v>3192</v>
      </c>
    </row>
    <row r="651" spans="1:4">
      <c r="A651" s="120" t="s">
        <v>3215</v>
      </c>
      <c r="B651" t="s">
        <v>3216</v>
      </c>
      <c r="C651" t="s">
        <v>3212</v>
      </c>
      <c r="D651" t="s">
        <v>3192</v>
      </c>
    </row>
    <row r="652" spans="1:4">
      <c r="A652" s="120" t="s">
        <v>3217</v>
      </c>
      <c r="B652" t="s">
        <v>3218</v>
      </c>
      <c r="C652" t="s">
        <v>3212</v>
      </c>
      <c r="D652" t="s">
        <v>3192</v>
      </c>
    </row>
    <row r="653" spans="1:4">
      <c r="A653" s="120" t="s">
        <v>3219</v>
      </c>
      <c r="B653" t="s">
        <v>3220</v>
      </c>
      <c r="C653" t="s">
        <v>3212</v>
      </c>
      <c r="D653" t="s">
        <v>3192</v>
      </c>
    </row>
    <row r="654" spans="1:4">
      <c r="A654" s="120" t="s">
        <v>3221</v>
      </c>
      <c r="B654" t="s">
        <v>3222</v>
      </c>
      <c r="C654" t="s">
        <v>3222</v>
      </c>
      <c r="D654" t="s">
        <v>3192</v>
      </c>
    </row>
    <row r="655" spans="1:4">
      <c r="A655" s="120" t="s">
        <v>3223</v>
      </c>
      <c r="B655" t="s">
        <v>3224</v>
      </c>
      <c r="C655" t="s">
        <v>3222</v>
      </c>
      <c r="D655" t="s">
        <v>3192</v>
      </c>
    </row>
    <row r="656" spans="1:4">
      <c r="A656" s="120" t="s">
        <v>3225</v>
      </c>
      <c r="B656" t="s">
        <v>3226</v>
      </c>
      <c r="C656" t="s">
        <v>3222</v>
      </c>
      <c r="D656" t="s">
        <v>3192</v>
      </c>
    </row>
    <row r="657" spans="1:4">
      <c r="A657" s="120" t="s">
        <v>3227</v>
      </c>
      <c r="B657" t="s">
        <v>3228</v>
      </c>
      <c r="C657" t="s">
        <v>3222</v>
      </c>
      <c r="D657" t="s">
        <v>3192</v>
      </c>
    </row>
    <row r="658" spans="1:4">
      <c r="A658" s="120" t="s">
        <v>3229</v>
      </c>
      <c r="B658" t="s">
        <v>3230</v>
      </c>
      <c r="C658" t="s">
        <v>3230</v>
      </c>
      <c r="D658" t="s">
        <v>3192</v>
      </c>
    </row>
    <row r="659" spans="1:4">
      <c r="A659" s="120" t="s">
        <v>3231</v>
      </c>
      <c r="B659" t="s">
        <v>3232</v>
      </c>
      <c r="C659" t="s">
        <v>3230</v>
      </c>
      <c r="D659" t="s">
        <v>3192</v>
      </c>
    </row>
    <row r="660" spans="1:4">
      <c r="A660" s="120" t="s">
        <v>3233</v>
      </c>
      <c r="B660" t="s">
        <v>3234</v>
      </c>
      <c r="C660" t="s">
        <v>3230</v>
      </c>
      <c r="D660" t="s">
        <v>3192</v>
      </c>
    </row>
    <row r="661" spans="1:4">
      <c r="A661" s="120" t="s">
        <v>3235</v>
      </c>
      <c r="B661" t="s">
        <v>3236</v>
      </c>
      <c r="C661" t="s">
        <v>3230</v>
      </c>
      <c r="D661" t="s">
        <v>3192</v>
      </c>
    </row>
    <row r="662" spans="1:4">
      <c r="A662" s="120" t="s">
        <v>3237</v>
      </c>
      <c r="B662" t="s">
        <v>3238</v>
      </c>
      <c r="C662" t="s">
        <v>3230</v>
      </c>
      <c r="D662" t="s">
        <v>3192</v>
      </c>
    </row>
    <row r="663" spans="1:4">
      <c r="A663" s="120" t="s">
        <v>3239</v>
      </c>
      <c r="B663" t="s">
        <v>3240</v>
      </c>
      <c r="C663" t="s">
        <v>3230</v>
      </c>
      <c r="D663" t="s">
        <v>3192</v>
      </c>
    </row>
    <row r="664" spans="1:4">
      <c r="A664" s="120" t="s">
        <v>3241</v>
      </c>
      <c r="B664" t="s">
        <v>3242</v>
      </c>
      <c r="C664" t="s">
        <v>3242</v>
      </c>
      <c r="D664" t="s">
        <v>3192</v>
      </c>
    </row>
    <row r="665" spans="1:4">
      <c r="A665" s="120" t="s">
        <v>3243</v>
      </c>
      <c r="B665" t="s">
        <v>3244</v>
      </c>
      <c r="C665" t="s">
        <v>3242</v>
      </c>
      <c r="D665" t="s">
        <v>3192</v>
      </c>
    </row>
    <row r="666" spans="1:4">
      <c r="A666" s="120" t="s">
        <v>3245</v>
      </c>
      <c r="B666" t="s">
        <v>3246</v>
      </c>
      <c r="C666" t="s">
        <v>3242</v>
      </c>
      <c r="D666" t="s">
        <v>3192</v>
      </c>
    </row>
    <row r="667" spans="1:4">
      <c r="A667" s="120" t="s">
        <v>3247</v>
      </c>
      <c r="B667" t="s">
        <v>3248</v>
      </c>
      <c r="C667" t="s">
        <v>3242</v>
      </c>
      <c r="D667" t="s">
        <v>3192</v>
      </c>
    </row>
    <row r="668" spans="1:4">
      <c r="A668" s="120" t="s">
        <v>3249</v>
      </c>
      <c r="B668" t="s">
        <v>3250</v>
      </c>
      <c r="C668" t="s">
        <v>3242</v>
      </c>
      <c r="D668" t="s">
        <v>3192</v>
      </c>
    </row>
    <row r="669" spans="1:4">
      <c r="A669" s="120" t="s">
        <v>3251</v>
      </c>
      <c r="B669" t="s">
        <v>3252</v>
      </c>
      <c r="C669" t="s">
        <v>3252</v>
      </c>
      <c r="D669" t="s">
        <v>3192</v>
      </c>
    </row>
    <row r="670" spans="1:4">
      <c r="A670" s="120" t="s">
        <v>3253</v>
      </c>
      <c r="B670" t="s">
        <v>3254</v>
      </c>
      <c r="C670" t="s">
        <v>3252</v>
      </c>
      <c r="D670" t="s">
        <v>3192</v>
      </c>
    </row>
    <row r="671" spans="1:4">
      <c r="A671" s="120" t="s">
        <v>3255</v>
      </c>
      <c r="B671" t="s">
        <v>3256</v>
      </c>
      <c r="C671" t="s">
        <v>3252</v>
      </c>
      <c r="D671" t="s">
        <v>3192</v>
      </c>
    </row>
    <row r="672" spans="1:4">
      <c r="A672" s="120" t="s">
        <v>3257</v>
      </c>
      <c r="B672" t="s">
        <v>3258</v>
      </c>
      <c r="C672" t="s">
        <v>3258</v>
      </c>
      <c r="D672" t="s">
        <v>3192</v>
      </c>
    </row>
    <row r="673" spans="1:4">
      <c r="A673" s="120" t="s">
        <v>3259</v>
      </c>
      <c r="B673" t="s">
        <v>3260</v>
      </c>
      <c r="C673" t="s">
        <v>3258</v>
      </c>
      <c r="D673" t="s">
        <v>3192</v>
      </c>
    </row>
    <row r="674" spans="1:4">
      <c r="A674" s="120" t="s">
        <v>3261</v>
      </c>
      <c r="B674" t="s">
        <v>3262</v>
      </c>
      <c r="C674" t="s">
        <v>3258</v>
      </c>
      <c r="D674" t="s">
        <v>3192</v>
      </c>
    </row>
    <row r="675" spans="1:4">
      <c r="A675" s="120" t="s">
        <v>3263</v>
      </c>
      <c r="B675" t="s">
        <v>3264</v>
      </c>
      <c r="C675" t="s">
        <v>3264</v>
      </c>
      <c r="D675" t="s">
        <v>3192</v>
      </c>
    </row>
    <row r="676" spans="1:4">
      <c r="A676" s="120" t="s">
        <v>3265</v>
      </c>
      <c r="B676" t="s">
        <v>1939</v>
      </c>
      <c r="C676" t="s">
        <v>3264</v>
      </c>
      <c r="D676" t="s">
        <v>3192</v>
      </c>
    </row>
    <row r="677" spans="1:4">
      <c r="A677" s="120" t="s">
        <v>3266</v>
      </c>
      <c r="B677" t="s">
        <v>3267</v>
      </c>
      <c r="C677" t="s">
        <v>3264</v>
      </c>
      <c r="D677" t="s">
        <v>3192</v>
      </c>
    </row>
    <row r="678" spans="1:4">
      <c r="A678" s="120" t="s">
        <v>3268</v>
      </c>
      <c r="B678" t="s">
        <v>3269</v>
      </c>
      <c r="C678" t="s">
        <v>3269</v>
      </c>
      <c r="D678" t="s">
        <v>3192</v>
      </c>
    </row>
    <row r="679" spans="1:4">
      <c r="A679" s="120" t="s">
        <v>3270</v>
      </c>
      <c r="B679" t="s">
        <v>3271</v>
      </c>
      <c r="C679" t="s">
        <v>3269</v>
      </c>
      <c r="D679" t="s">
        <v>3192</v>
      </c>
    </row>
    <row r="680" spans="1:4">
      <c r="A680" s="120" t="s">
        <v>3272</v>
      </c>
      <c r="B680" t="s">
        <v>3273</v>
      </c>
      <c r="C680" t="s">
        <v>3269</v>
      </c>
      <c r="D680" t="s">
        <v>3192</v>
      </c>
    </row>
    <row r="681" spans="1:4">
      <c r="A681" s="120" t="s">
        <v>3274</v>
      </c>
      <c r="B681" t="s">
        <v>3275</v>
      </c>
      <c r="C681" t="s">
        <v>3269</v>
      </c>
      <c r="D681" t="s">
        <v>3192</v>
      </c>
    </row>
    <row r="682" spans="1:4">
      <c r="A682" s="120" t="s">
        <v>3276</v>
      </c>
      <c r="B682" t="s">
        <v>3277</v>
      </c>
      <c r="C682" t="s">
        <v>3269</v>
      </c>
      <c r="D682" t="s">
        <v>3192</v>
      </c>
    </row>
    <row r="683" spans="1:4">
      <c r="A683" s="120" t="s">
        <v>3278</v>
      </c>
      <c r="B683" t="s">
        <v>3279</v>
      </c>
      <c r="C683" t="s">
        <v>3269</v>
      </c>
      <c r="D683" t="s">
        <v>3192</v>
      </c>
    </row>
    <row r="684" spans="1:4">
      <c r="A684" s="120" t="s">
        <v>3280</v>
      </c>
      <c r="B684" t="s">
        <v>3281</v>
      </c>
      <c r="C684" t="s">
        <v>3269</v>
      </c>
      <c r="D684" t="s">
        <v>3192</v>
      </c>
    </row>
    <row r="685" spans="1:4">
      <c r="A685" s="120" t="s">
        <v>3282</v>
      </c>
      <c r="B685" t="s">
        <v>3283</v>
      </c>
      <c r="C685" t="s">
        <v>3269</v>
      </c>
      <c r="D685" t="s">
        <v>3192</v>
      </c>
    </row>
    <row r="686" spans="1:4">
      <c r="A686" s="120" t="s">
        <v>3284</v>
      </c>
      <c r="B686" t="s">
        <v>3285</v>
      </c>
      <c r="C686" t="s">
        <v>3285</v>
      </c>
      <c r="D686" t="s">
        <v>3192</v>
      </c>
    </row>
    <row r="687" spans="1:4">
      <c r="A687" s="120" t="s">
        <v>3286</v>
      </c>
      <c r="B687" t="s">
        <v>1909</v>
      </c>
      <c r="C687" t="s">
        <v>3285</v>
      </c>
      <c r="D687" t="s">
        <v>3192</v>
      </c>
    </row>
    <row r="688" spans="1:4">
      <c r="A688" s="120" t="s">
        <v>3287</v>
      </c>
      <c r="B688" t="s">
        <v>3288</v>
      </c>
      <c r="C688" t="s">
        <v>3285</v>
      </c>
      <c r="D688" t="s">
        <v>3192</v>
      </c>
    </row>
    <row r="689" spans="1:4">
      <c r="A689" s="120" t="s">
        <v>3289</v>
      </c>
      <c r="B689" t="s">
        <v>3290</v>
      </c>
      <c r="C689" t="s">
        <v>3285</v>
      </c>
      <c r="D689" t="s">
        <v>3192</v>
      </c>
    </row>
    <row r="690" spans="1:4">
      <c r="A690" s="120" t="s">
        <v>3291</v>
      </c>
      <c r="B690" t="s">
        <v>3292</v>
      </c>
      <c r="C690" t="s">
        <v>3285</v>
      </c>
      <c r="D690" t="s">
        <v>3192</v>
      </c>
    </row>
    <row r="691" spans="1:4">
      <c r="A691" s="120" t="s">
        <v>3293</v>
      </c>
      <c r="B691" t="s">
        <v>3294</v>
      </c>
      <c r="C691" t="s">
        <v>3285</v>
      </c>
      <c r="D691" t="s">
        <v>3192</v>
      </c>
    </row>
    <row r="692" spans="1:4">
      <c r="A692" s="120" t="s">
        <v>3295</v>
      </c>
      <c r="B692" t="s">
        <v>3296</v>
      </c>
      <c r="C692" t="s">
        <v>3296</v>
      </c>
      <c r="D692" t="s">
        <v>3192</v>
      </c>
    </row>
    <row r="693" spans="1:4">
      <c r="A693" s="120" t="s">
        <v>3297</v>
      </c>
      <c r="B693" t="s">
        <v>3298</v>
      </c>
      <c r="C693" t="s">
        <v>3296</v>
      </c>
      <c r="D693" t="s">
        <v>3192</v>
      </c>
    </row>
    <row r="694" spans="1:4">
      <c r="A694" s="120" t="s">
        <v>3299</v>
      </c>
      <c r="B694" t="s">
        <v>3300</v>
      </c>
      <c r="C694" t="s">
        <v>3296</v>
      </c>
      <c r="D694" t="s">
        <v>3192</v>
      </c>
    </row>
    <row r="695" spans="1:4">
      <c r="A695" s="120" t="s">
        <v>3301</v>
      </c>
      <c r="B695" t="s">
        <v>3302</v>
      </c>
      <c r="C695" t="s">
        <v>3296</v>
      </c>
      <c r="D695" t="s">
        <v>3192</v>
      </c>
    </row>
    <row r="696" spans="1:4">
      <c r="A696" s="120" t="s">
        <v>3303</v>
      </c>
      <c r="B696" t="s">
        <v>3304</v>
      </c>
      <c r="C696" t="s">
        <v>3304</v>
      </c>
      <c r="D696" t="s">
        <v>3192</v>
      </c>
    </row>
    <row r="697" spans="1:4">
      <c r="A697" s="120" t="s">
        <v>3305</v>
      </c>
      <c r="B697" t="s">
        <v>3306</v>
      </c>
      <c r="C697" t="s">
        <v>3304</v>
      </c>
      <c r="D697" t="s">
        <v>3192</v>
      </c>
    </row>
    <row r="698" spans="1:4">
      <c r="A698" s="120" t="s">
        <v>3307</v>
      </c>
      <c r="B698" t="s">
        <v>3308</v>
      </c>
      <c r="C698" t="s">
        <v>3304</v>
      </c>
      <c r="D698" t="s">
        <v>3192</v>
      </c>
    </row>
    <row r="699" spans="1:4">
      <c r="A699" s="120" t="s">
        <v>3309</v>
      </c>
      <c r="B699" t="s">
        <v>3310</v>
      </c>
      <c r="C699" t="s">
        <v>3304</v>
      </c>
      <c r="D699" t="s">
        <v>3192</v>
      </c>
    </row>
    <row r="700" spans="1:4">
      <c r="A700" s="120" t="s">
        <v>3311</v>
      </c>
      <c r="B700" t="s">
        <v>3312</v>
      </c>
      <c r="C700" t="s">
        <v>3304</v>
      </c>
      <c r="D700" t="s">
        <v>3192</v>
      </c>
    </row>
    <row r="701" spans="1:4">
      <c r="A701" s="120" t="s">
        <v>3313</v>
      </c>
      <c r="B701" t="s">
        <v>3314</v>
      </c>
      <c r="C701" t="s">
        <v>3304</v>
      </c>
      <c r="D701" t="s">
        <v>3192</v>
      </c>
    </row>
    <row r="702" spans="1:4">
      <c r="A702" s="120" t="s">
        <v>3315</v>
      </c>
      <c r="B702" t="s">
        <v>3316</v>
      </c>
      <c r="C702" t="s">
        <v>3316</v>
      </c>
      <c r="D702" t="s">
        <v>3192</v>
      </c>
    </row>
    <row r="703" spans="1:4">
      <c r="A703" s="120" t="s">
        <v>3317</v>
      </c>
      <c r="B703" t="s">
        <v>3318</v>
      </c>
      <c r="C703" t="s">
        <v>3316</v>
      </c>
      <c r="D703" t="s">
        <v>3192</v>
      </c>
    </row>
    <row r="704" spans="1:4">
      <c r="A704" s="120" t="s">
        <v>3319</v>
      </c>
      <c r="B704" t="s">
        <v>3320</v>
      </c>
      <c r="C704" t="s">
        <v>3316</v>
      </c>
      <c r="D704" t="s">
        <v>3192</v>
      </c>
    </row>
    <row r="705" spans="1:4">
      <c r="A705" s="120" t="s">
        <v>3321</v>
      </c>
      <c r="B705" t="s">
        <v>3322</v>
      </c>
      <c r="C705" t="s">
        <v>3316</v>
      </c>
      <c r="D705" t="s">
        <v>3192</v>
      </c>
    </row>
    <row r="706" spans="1:4">
      <c r="A706" s="120" t="s">
        <v>3323</v>
      </c>
      <c r="B706" t="s">
        <v>3324</v>
      </c>
      <c r="C706" t="s">
        <v>3316</v>
      </c>
      <c r="D706" t="s">
        <v>3192</v>
      </c>
    </row>
    <row r="707" spans="1:4">
      <c r="A707" s="120" t="s">
        <v>3325</v>
      </c>
      <c r="B707" t="s">
        <v>3326</v>
      </c>
      <c r="C707" t="s">
        <v>3326</v>
      </c>
      <c r="D707" t="s">
        <v>3192</v>
      </c>
    </row>
    <row r="708" spans="1:4">
      <c r="A708" s="120" t="s">
        <v>3327</v>
      </c>
      <c r="B708" t="s">
        <v>3328</v>
      </c>
      <c r="C708" t="s">
        <v>3326</v>
      </c>
      <c r="D708" t="s">
        <v>3192</v>
      </c>
    </row>
    <row r="709" spans="1:4">
      <c r="A709" s="120" t="s">
        <v>3329</v>
      </c>
      <c r="B709" t="s">
        <v>3330</v>
      </c>
      <c r="C709" t="s">
        <v>3326</v>
      </c>
      <c r="D709" t="s">
        <v>3192</v>
      </c>
    </row>
    <row r="710" spans="1:4">
      <c r="A710" s="120" t="s">
        <v>3331</v>
      </c>
      <c r="B710" t="s">
        <v>3332</v>
      </c>
      <c r="C710" t="s">
        <v>3326</v>
      </c>
      <c r="D710" t="s">
        <v>3192</v>
      </c>
    </row>
    <row r="711" spans="1:4">
      <c r="A711" s="120" t="s">
        <v>3333</v>
      </c>
      <c r="B711" t="s">
        <v>3334</v>
      </c>
      <c r="C711" t="s">
        <v>3334</v>
      </c>
      <c r="D711" t="s">
        <v>3192</v>
      </c>
    </row>
    <row r="712" spans="1:4">
      <c r="A712" s="120" t="s">
        <v>3335</v>
      </c>
      <c r="B712" t="s">
        <v>3336</v>
      </c>
      <c r="C712" t="s">
        <v>3334</v>
      </c>
      <c r="D712" t="s">
        <v>3192</v>
      </c>
    </row>
    <row r="713" spans="1:4">
      <c r="A713" s="120" t="s">
        <v>3337</v>
      </c>
      <c r="B713" t="s">
        <v>3338</v>
      </c>
      <c r="C713" t="s">
        <v>3334</v>
      </c>
      <c r="D713" t="s">
        <v>3192</v>
      </c>
    </row>
    <row r="714" spans="1:4">
      <c r="A714" s="120" t="s">
        <v>3339</v>
      </c>
      <c r="B714" t="s">
        <v>3340</v>
      </c>
      <c r="C714" t="s">
        <v>3340</v>
      </c>
      <c r="D714" t="s">
        <v>3192</v>
      </c>
    </row>
    <row r="715" spans="1:4">
      <c r="A715" s="120" t="s">
        <v>3341</v>
      </c>
      <c r="B715" t="s">
        <v>3342</v>
      </c>
      <c r="C715" t="s">
        <v>3340</v>
      </c>
      <c r="D715" t="s">
        <v>3192</v>
      </c>
    </row>
    <row r="716" spans="1:4">
      <c r="A716" s="120" t="s">
        <v>3343</v>
      </c>
      <c r="B716" t="s">
        <v>3344</v>
      </c>
      <c r="C716" t="s">
        <v>3340</v>
      </c>
      <c r="D716" t="s">
        <v>3192</v>
      </c>
    </row>
    <row r="717" spans="1:4">
      <c r="A717" s="120" t="s">
        <v>3345</v>
      </c>
      <c r="B717" t="s">
        <v>3346</v>
      </c>
      <c r="C717" t="s">
        <v>3340</v>
      </c>
      <c r="D717" t="s">
        <v>3192</v>
      </c>
    </row>
    <row r="718" spans="1:4">
      <c r="A718" s="120" t="s">
        <v>3347</v>
      </c>
      <c r="B718" t="s">
        <v>3348</v>
      </c>
      <c r="C718" t="s">
        <v>3340</v>
      </c>
      <c r="D718" t="s">
        <v>3192</v>
      </c>
    </row>
    <row r="719" spans="1:4">
      <c r="A719" s="120" t="s">
        <v>3349</v>
      </c>
      <c r="B719" t="s">
        <v>3350</v>
      </c>
      <c r="C719" t="s">
        <v>3350</v>
      </c>
      <c r="D719" t="s">
        <v>3192</v>
      </c>
    </row>
    <row r="720" spans="1:4">
      <c r="A720" s="120" t="s">
        <v>3351</v>
      </c>
      <c r="B720" t="s">
        <v>1988</v>
      </c>
      <c r="C720" t="s">
        <v>3350</v>
      </c>
      <c r="D720" t="s">
        <v>3192</v>
      </c>
    </row>
    <row r="721" spans="1:4">
      <c r="A721" s="120" t="s">
        <v>3352</v>
      </c>
      <c r="B721" t="s">
        <v>1987</v>
      </c>
      <c r="C721" t="s">
        <v>3350</v>
      </c>
      <c r="D721" t="s">
        <v>3192</v>
      </c>
    </row>
    <row r="722" spans="1:4">
      <c r="A722" s="120" t="s">
        <v>3353</v>
      </c>
      <c r="B722" t="s">
        <v>3354</v>
      </c>
      <c r="C722" t="s">
        <v>3350</v>
      </c>
      <c r="D722" t="s">
        <v>3192</v>
      </c>
    </row>
    <row r="723" spans="1:4">
      <c r="A723" s="120" t="s">
        <v>3355</v>
      </c>
      <c r="B723" t="s">
        <v>3356</v>
      </c>
      <c r="C723" t="s">
        <v>3350</v>
      </c>
      <c r="D723" t="s">
        <v>3192</v>
      </c>
    </row>
    <row r="724" spans="1:4">
      <c r="A724" s="120" t="s">
        <v>3357</v>
      </c>
      <c r="B724" t="s">
        <v>3358</v>
      </c>
      <c r="C724" t="s">
        <v>3350</v>
      </c>
      <c r="D724" t="s">
        <v>3192</v>
      </c>
    </row>
    <row r="725" spans="1:4">
      <c r="A725" s="120" t="s">
        <v>3359</v>
      </c>
      <c r="B725" t="s">
        <v>3360</v>
      </c>
      <c r="C725" t="s">
        <v>3360</v>
      </c>
      <c r="D725" t="s">
        <v>3192</v>
      </c>
    </row>
    <row r="726" spans="1:4">
      <c r="A726" s="120" t="s">
        <v>3361</v>
      </c>
      <c r="B726" t="s">
        <v>3362</v>
      </c>
      <c r="C726" t="s">
        <v>3360</v>
      </c>
      <c r="D726" t="s">
        <v>3192</v>
      </c>
    </row>
    <row r="727" spans="1:4">
      <c r="A727" s="120" t="s">
        <v>3363</v>
      </c>
      <c r="B727" t="s">
        <v>3364</v>
      </c>
      <c r="C727" t="s">
        <v>3360</v>
      </c>
      <c r="D727" t="s">
        <v>3192</v>
      </c>
    </row>
    <row r="728" spans="1:4">
      <c r="A728" s="120" t="s">
        <v>3365</v>
      </c>
      <c r="B728" t="s">
        <v>3366</v>
      </c>
      <c r="C728" t="s">
        <v>3366</v>
      </c>
      <c r="D728" t="s">
        <v>3192</v>
      </c>
    </row>
    <row r="729" spans="1:4">
      <c r="A729" s="120" t="s">
        <v>3367</v>
      </c>
      <c r="B729" t="s">
        <v>3368</v>
      </c>
      <c r="C729" t="s">
        <v>3366</v>
      </c>
      <c r="D729" t="s">
        <v>3192</v>
      </c>
    </row>
    <row r="730" spans="1:4">
      <c r="A730" s="120" t="s">
        <v>3369</v>
      </c>
      <c r="B730" t="s">
        <v>3370</v>
      </c>
      <c r="C730" t="s">
        <v>3366</v>
      </c>
      <c r="D730" t="s">
        <v>3192</v>
      </c>
    </row>
    <row r="731" spans="1:4">
      <c r="A731" s="120" t="s">
        <v>3371</v>
      </c>
      <c r="B731" t="s">
        <v>3372</v>
      </c>
      <c r="C731" t="s">
        <v>3366</v>
      </c>
      <c r="D731" t="s">
        <v>3192</v>
      </c>
    </row>
    <row r="732" spans="1:4">
      <c r="A732" s="120" t="s">
        <v>3373</v>
      </c>
      <c r="B732" t="s">
        <v>1972</v>
      </c>
      <c r="C732" t="s">
        <v>1972</v>
      </c>
      <c r="D732" t="s">
        <v>3374</v>
      </c>
    </row>
    <row r="733" spans="1:4">
      <c r="A733" s="120" t="s">
        <v>3375</v>
      </c>
      <c r="B733" t="s">
        <v>3376</v>
      </c>
      <c r="C733" t="s">
        <v>1972</v>
      </c>
      <c r="D733" t="s">
        <v>3374</v>
      </c>
    </row>
    <row r="734" spans="1:4">
      <c r="A734" s="120" t="s">
        <v>3377</v>
      </c>
      <c r="B734" t="s">
        <v>3378</v>
      </c>
      <c r="C734" t="s">
        <v>1972</v>
      </c>
      <c r="D734" t="s">
        <v>3374</v>
      </c>
    </row>
    <row r="735" spans="1:4">
      <c r="A735" s="120" t="s">
        <v>3379</v>
      </c>
      <c r="B735" t="s">
        <v>3380</v>
      </c>
      <c r="C735" t="s">
        <v>1972</v>
      </c>
      <c r="D735" t="s">
        <v>3374</v>
      </c>
    </row>
    <row r="736" spans="1:4">
      <c r="A736" s="120" t="s">
        <v>3381</v>
      </c>
      <c r="B736" t="s">
        <v>3382</v>
      </c>
      <c r="C736" t="s">
        <v>3382</v>
      </c>
      <c r="D736" t="s">
        <v>3374</v>
      </c>
    </row>
    <row r="737" spans="1:4">
      <c r="A737" s="120" t="s">
        <v>3383</v>
      </c>
      <c r="B737" t="s">
        <v>3384</v>
      </c>
      <c r="C737" t="s">
        <v>3382</v>
      </c>
      <c r="D737" t="s">
        <v>3374</v>
      </c>
    </row>
    <row r="738" spans="1:4">
      <c r="A738" s="120" t="s">
        <v>3385</v>
      </c>
      <c r="B738" t="s">
        <v>1965</v>
      </c>
      <c r="C738" t="s">
        <v>3382</v>
      </c>
      <c r="D738" t="s">
        <v>3374</v>
      </c>
    </row>
    <row r="739" spans="1:4">
      <c r="A739" s="120" t="s">
        <v>3386</v>
      </c>
      <c r="B739" t="s">
        <v>3387</v>
      </c>
      <c r="C739" t="s">
        <v>3382</v>
      </c>
      <c r="D739" t="s">
        <v>3374</v>
      </c>
    </row>
    <row r="740" spans="1:4">
      <c r="A740" s="120" t="s">
        <v>3388</v>
      </c>
      <c r="B740" t="s">
        <v>3389</v>
      </c>
      <c r="C740" t="s">
        <v>3382</v>
      </c>
      <c r="D740" t="s">
        <v>3374</v>
      </c>
    </row>
    <row r="741" spans="1:4">
      <c r="A741" s="120" t="s">
        <v>3390</v>
      </c>
      <c r="B741" t="s">
        <v>3391</v>
      </c>
      <c r="C741" t="s">
        <v>3382</v>
      </c>
      <c r="D741" t="s">
        <v>3374</v>
      </c>
    </row>
    <row r="742" spans="1:4">
      <c r="A742" s="120" t="s">
        <v>3392</v>
      </c>
      <c r="B742" t="s">
        <v>3393</v>
      </c>
      <c r="C742" t="s">
        <v>3382</v>
      </c>
      <c r="D742" t="s">
        <v>3374</v>
      </c>
    </row>
    <row r="743" spans="1:4">
      <c r="A743" s="120" t="s">
        <v>3394</v>
      </c>
      <c r="B743" t="s">
        <v>3395</v>
      </c>
      <c r="C743" t="s">
        <v>3382</v>
      </c>
      <c r="D743" t="s">
        <v>3374</v>
      </c>
    </row>
    <row r="744" spans="1:4">
      <c r="A744" s="120" t="s">
        <v>3396</v>
      </c>
      <c r="B744" t="s">
        <v>3397</v>
      </c>
      <c r="C744" t="s">
        <v>3397</v>
      </c>
      <c r="D744" t="s">
        <v>3374</v>
      </c>
    </row>
    <row r="745" spans="1:4">
      <c r="A745" s="120" t="s">
        <v>3398</v>
      </c>
      <c r="B745" t="s">
        <v>3399</v>
      </c>
      <c r="C745" t="s">
        <v>3397</v>
      </c>
      <c r="D745" t="s">
        <v>3374</v>
      </c>
    </row>
    <row r="746" spans="1:4">
      <c r="A746" s="120" t="s">
        <v>3400</v>
      </c>
      <c r="B746" t="s">
        <v>3401</v>
      </c>
      <c r="C746" t="s">
        <v>3397</v>
      </c>
      <c r="D746" t="s">
        <v>3374</v>
      </c>
    </row>
    <row r="747" spans="1:4">
      <c r="A747" s="120" t="s">
        <v>3402</v>
      </c>
      <c r="B747" t="s">
        <v>3403</v>
      </c>
      <c r="C747" t="s">
        <v>3397</v>
      </c>
      <c r="D747" t="s">
        <v>3374</v>
      </c>
    </row>
    <row r="748" spans="1:4">
      <c r="A748" s="120" t="s">
        <v>3404</v>
      </c>
      <c r="B748" t="s">
        <v>3405</v>
      </c>
      <c r="C748" t="s">
        <v>3397</v>
      </c>
      <c r="D748" t="s">
        <v>3374</v>
      </c>
    </row>
    <row r="749" spans="1:4">
      <c r="A749" s="120" t="s">
        <v>3406</v>
      </c>
      <c r="B749" t="s">
        <v>3407</v>
      </c>
      <c r="C749" t="s">
        <v>3407</v>
      </c>
      <c r="D749" t="s">
        <v>3374</v>
      </c>
    </row>
    <row r="750" spans="1:4">
      <c r="A750" s="120" t="s">
        <v>3408</v>
      </c>
      <c r="B750" t="s">
        <v>3409</v>
      </c>
      <c r="C750" t="s">
        <v>3407</v>
      </c>
      <c r="D750" t="s">
        <v>3374</v>
      </c>
    </row>
    <row r="751" spans="1:4">
      <c r="A751" s="120" t="s">
        <v>3410</v>
      </c>
      <c r="B751" t="s">
        <v>3411</v>
      </c>
      <c r="C751" t="s">
        <v>3407</v>
      </c>
      <c r="D751" t="s">
        <v>3374</v>
      </c>
    </row>
    <row r="752" spans="1:4">
      <c r="A752" s="120" t="s">
        <v>3412</v>
      </c>
      <c r="B752" t="s">
        <v>3413</v>
      </c>
      <c r="C752" t="s">
        <v>3407</v>
      </c>
      <c r="D752" t="s">
        <v>3374</v>
      </c>
    </row>
    <row r="753" spans="1:4">
      <c r="A753" s="120" t="s">
        <v>3414</v>
      </c>
      <c r="B753" t="s">
        <v>3415</v>
      </c>
      <c r="C753" t="s">
        <v>3407</v>
      </c>
      <c r="D753" t="s">
        <v>3374</v>
      </c>
    </row>
    <row r="754" spans="1:4">
      <c r="A754" s="120" t="s">
        <v>3416</v>
      </c>
      <c r="B754" t="s">
        <v>3417</v>
      </c>
      <c r="C754" t="s">
        <v>3407</v>
      </c>
      <c r="D754" t="s">
        <v>3374</v>
      </c>
    </row>
    <row r="755" spans="1:4">
      <c r="A755" s="120" t="s">
        <v>3418</v>
      </c>
      <c r="B755" t="s">
        <v>3419</v>
      </c>
      <c r="C755" t="s">
        <v>1907</v>
      </c>
      <c r="D755" t="s">
        <v>3374</v>
      </c>
    </row>
    <row r="756" spans="1:4">
      <c r="A756" s="120" t="s">
        <v>3420</v>
      </c>
      <c r="B756" t="s">
        <v>1907</v>
      </c>
      <c r="C756" t="s">
        <v>1907</v>
      </c>
      <c r="D756" t="s">
        <v>3374</v>
      </c>
    </row>
    <row r="757" spans="1:4">
      <c r="A757" s="120" t="s">
        <v>3421</v>
      </c>
      <c r="B757" t="s">
        <v>3422</v>
      </c>
      <c r="C757" t="s">
        <v>1907</v>
      </c>
      <c r="D757" t="s">
        <v>3374</v>
      </c>
    </row>
    <row r="758" spans="1:4">
      <c r="A758" s="120" t="s">
        <v>3423</v>
      </c>
      <c r="B758" t="s">
        <v>3424</v>
      </c>
      <c r="C758" t="s">
        <v>1907</v>
      </c>
      <c r="D758" t="s">
        <v>3374</v>
      </c>
    </row>
    <row r="759" spans="1:4">
      <c r="A759" s="120" t="s">
        <v>3425</v>
      </c>
      <c r="B759" t="s">
        <v>3426</v>
      </c>
      <c r="C759" t="s">
        <v>3426</v>
      </c>
      <c r="D759" t="s">
        <v>3374</v>
      </c>
    </row>
    <row r="760" spans="1:4">
      <c r="A760" s="120" t="s">
        <v>3427</v>
      </c>
      <c r="B760" t="s">
        <v>1865</v>
      </c>
      <c r="C760" t="s">
        <v>3426</v>
      </c>
      <c r="D760" t="s">
        <v>3374</v>
      </c>
    </row>
    <row r="761" spans="1:4">
      <c r="A761" s="120" t="s">
        <v>3428</v>
      </c>
      <c r="B761" t="s">
        <v>3429</v>
      </c>
      <c r="C761" t="s">
        <v>3426</v>
      </c>
      <c r="D761" t="s">
        <v>3374</v>
      </c>
    </row>
    <row r="762" spans="1:4">
      <c r="A762" s="120" t="s">
        <v>3430</v>
      </c>
      <c r="B762" t="s">
        <v>3431</v>
      </c>
      <c r="C762" t="s">
        <v>3426</v>
      </c>
      <c r="D762" t="s">
        <v>3374</v>
      </c>
    </row>
    <row r="763" spans="1:4">
      <c r="A763" s="120" t="s">
        <v>3432</v>
      </c>
      <c r="B763" t="s">
        <v>3433</v>
      </c>
      <c r="C763" t="s">
        <v>3426</v>
      </c>
      <c r="D763" t="s">
        <v>3374</v>
      </c>
    </row>
    <row r="764" spans="1:4">
      <c r="A764" s="120" t="s">
        <v>3434</v>
      </c>
      <c r="B764" t="s">
        <v>3435</v>
      </c>
      <c r="C764" t="s">
        <v>3435</v>
      </c>
      <c r="D764" t="s">
        <v>3374</v>
      </c>
    </row>
    <row r="765" spans="1:4">
      <c r="A765" s="120" t="s">
        <v>3436</v>
      </c>
      <c r="B765" t="s">
        <v>3437</v>
      </c>
      <c r="C765" t="s">
        <v>3435</v>
      </c>
      <c r="D765" t="s">
        <v>3374</v>
      </c>
    </row>
    <row r="766" spans="1:4">
      <c r="A766" s="120" t="s">
        <v>3438</v>
      </c>
      <c r="B766" t="s">
        <v>3439</v>
      </c>
      <c r="C766" t="s">
        <v>3435</v>
      </c>
      <c r="D766" t="s">
        <v>3374</v>
      </c>
    </row>
    <row r="767" spans="1:4">
      <c r="A767" s="120" t="s">
        <v>3440</v>
      </c>
      <c r="B767" t="s">
        <v>3441</v>
      </c>
      <c r="C767" t="s">
        <v>3441</v>
      </c>
      <c r="D767" t="s">
        <v>3374</v>
      </c>
    </row>
    <row r="768" spans="1:4">
      <c r="A768" s="120" t="s">
        <v>3442</v>
      </c>
      <c r="B768" t="s">
        <v>3443</v>
      </c>
      <c r="C768" t="s">
        <v>3441</v>
      </c>
      <c r="D768" t="s">
        <v>3374</v>
      </c>
    </row>
    <row r="769" spans="1:4">
      <c r="A769" s="120" t="s">
        <v>3444</v>
      </c>
      <c r="B769" t="s">
        <v>3445</v>
      </c>
      <c r="C769" t="s">
        <v>3441</v>
      </c>
      <c r="D769" t="s">
        <v>3374</v>
      </c>
    </row>
    <row r="770" spans="1:4">
      <c r="A770" s="120" t="s">
        <v>3446</v>
      </c>
      <c r="B770" t="s">
        <v>3447</v>
      </c>
      <c r="C770" t="s">
        <v>3447</v>
      </c>
      <c r="D770" t="s">
        <v>3374</v>
      </c>
    </row>
    <row r="771" spans="1:4">
      <c r="A771" s="120" t="s">
        <v>3448</v>
      </c>
      <c r="B771" t="s">
        <v>3449</v>
      </c>
      <c r="C771" t="s">
        <v>3447</v>
      </c>
      <c r="D771" t="s">
        <v>3374</v>
      </c>
    </row>
    <row r="772" spans="1:4">
      <c r="A772" s="120" t="s">
        <v>3450</v>
      </c>
      <c r="B772" t="s">
        <v>1899</v>
      </c>
      <c r="C772" t="s">
        <v>3447</v>
      </c>
      <c r="D772" t="s">
        <v>3374</v>
      </c>
    </row>
    <row r="773" spans="1:4">
      <c r="A773" s="120" t="s">
        <v>3451</v>
      </c>
      <c r="B773" t="s">
        <v>3452</v>
      </c>
      <c r="C773" t="s">
        <v>3452</v>
      </c>
      <c r="D773" t="s">
        <v>3374</v>
      </c>
    </row>
    <row r="774" spans="1:4">
      <c r="A774" s="120" t="s">
        <v>3453</v>
      </c>
      <c r="B774" t="s">
        <v>3454</v>
      </c>
      <c r="C774" t="s">
        <v>3452</v>
      </c>
      <c r="D774" t="s">
        <v>3374</v>
      </c>
    </row>
    <row r="775" spans="1:4">
      <c r="A775" s="120" t="s">
        <v>3455</v>
      </c>
      <c r="B775" t="s">
        <v>3456</v>
      </c>
      <c r="C775" t="s">
        <v>3452</v>
      </c>
      <c r="D775" t="s">
        <v>3374</v>
      </c>
    </row>
    <row r="776" spans="1:4">
      <c r="A776" s="120" t="s">
        <v>3457</v>
      </c>
      <c r="B776" t="s">
        <v>3458</v>
      </c>
      <c r="C776" t="s">
        <v>3458</v>
      </c>
      <c r="D776" t="s">
        <v>3374</v>
      </c>
    </row>
    <row r="777" spans="1:4">
      <c r="A777" s="120" t="s">
        <v>3459</v>
      </c>
      <c r="B777" t="s">
        <v>3460</v>
      </c>
      <c r="C777" t="s">
        <v>3458</v>
      </c>
      <c r="D777" t="s">
        <v>3374</v>
      </c>
    </row>
    <row r="778" spans="1:4">
      <c r="A778" s="120" t="s">
        <v>3461</v>
      </c>
      <c r="B778" t="s">
        <v>3462</v>
      </c>
      <c r="C778" t="s">
        <v>3458</v>
      </c>
      <c r="D778" t="s">
        <v>3374</v>
      </c>
    </row>
    <row r="779" spans="1:4">
      <c r="A779" s="120" t="s">
        <v>3463</v>
      </c>
      <c r="B779" t="s">
        <v>3464</v>
      </c>
      <c r="C779" t="s">
        <v>3458</v>
      </c>
      <c r="D779" t="s">
        <v>3374</v>
      </c>
    </row>
    <row r="780" spans="1:4">
      <c r="A780" s="120" t="s">
        <v>3465</v>
      </c>
      <c r="B780" t="s">
        <v>1859</v>
      </c>
      <c r="C780" t="s">
        <v>3458</v>
      </c>
      <c r="D780" t="s">
        <v>3374</v>
      </c>
    </row>
    <row r="781" spans="1:4">
      <c r="A781" s="120" t="s">
        <v>3466</v>
      </c>
      <c r="B781" t="s">
        <v>3467</v>
      </c>
      <c r="C781" t="s">
        <v>3467</v>
      </c>
      <c r="D781" t="s">
        <v>3374</v>
      </c>
    </row>
    <row r="782" spans="1:4">
      <c r="A782" s="120" t="s">
        <v>3468</v>
      </c>
      <c r="B782" t="s">
        <v>3469</v>
      </c>
      <c r="C782" t="s">
        <v>3467</v>
      </c>
      <c r="D782" t="s">
        <v>3374</v>
      </c>
    </row>
    <row r="783" spans="1:4">
      <c r="A783" s="120" t="s">
        <v>3470</v>
      </c>
      <c r="B783" t="s">
        <v>3471</v>
      </c>
      <c r="C783" t="s">
        <v>3467</v>
      </c>
      <c r="D783" t="s">
        <v>3374</v>
      </c>
    </row>
    <row r="784" spans="1:4">
      <c r="A784" s="120" t="s">
        <v>3472</v>
      </c>
      <c r="B784" t="s">
        <v>1976</v>
      </c>
      <c r="C784" t="s">
        <v>3467</v>
      </c>
      <c r="D784" t="s">
        <v>3374</v>
      </c>
    </row>
    <row r="785" spans="1:4">
      <c r="A785" s="120" t="s">
        <v>3473</v>
      </c>
      <c r="B785" t="s">
        <v>3474</v>
      </c>
      <c r="C785" t="s">
        <v>3467</v>
      </c>
      <c r="D785" t="s">
        <v>3374</v>
      </c>
    </row>
    <row r="786" spans="1:4">
      <c r="A786" s="120" t="s">
        <v>3475</v>
      </c>
      <c r="B786" t="s">
        <v>3476</v>
      </c>
      <c r="C786" t="s">
        <v>3467</v>
      </c>
      <c r="D786" t="s">
        <v>3374</v>
      </c>
    </row>
    <row r="787" spans="1:4">
      <c r="A787" s="120" t="s">
        <v>3477</v>
      </c>
      <c r="B787" t="s">
        <v>3478</v>
      </c>
      <c r="C787" t="s">
        <v>3467</v>
      </c>
      <c r="D787" t="s">
        <v>3374</v>
      </c>
    </row>
    <row r="788" spans="1:4">
      <c r="A788" s="120" t="s">
        <v>3479</v>
      </c>
      <c r="B788" t="s">
        <v>3480</v>
      </c>
      <c r="C788" t="s">
        <v>3480</v>
      </c>
      <c r="D788" t="s">
        <v>3374</v>
      </c>
    </row>
    <row r="789" spans="1:4">
      <c r="A789" s="120" t="s">
        <v>3481</v>
      </c>
      <c r="B789" t="s">
        <v>3482</v>
      </c>
      <c r="C789" t="s">
        <v>3480</v>
      </c>
      <c r="D789" t="s">
        <v>3374</v>
      </c>
    </row>
    <row r="790" spans="1:4">
      <c r="A790" s="120" t="s">
        <v>3483</v>
      </c>
      <c r="B790" t="s">
        <v>3484</v>
      </c>
      <c r="C790" t="s">
        <v>3480</v>
      </c>
      <c r="D790" t="s">
        <v>3374</v>
      </c>
    </row>
    <row r="791" spans="1:4">
      <c r="A791" s="120" t="s">
        <v>3485</v>
      </c>
      <c r="B791" t="s">
        <v>3486</v>
      </c>
      <c r="C791" t="s">
        <v>3480</v>
      </c>
      <c r="D791" t="s">
        <v>3374</v>
      </c>
    </row>
    <row r="792" spans="1:4">
      <c r="A792" s="120" t="s">
        <v>3487</v>
      </c>
      <c r="B792" t="s">
        <v>3488</v>
      </c>
      <c r="C792" t="s">
        <v>3480</v>
      </c>
      <c r="D792" t="s">
        <v>3374</v>
      </c>
    </row>
    <row r="793" spans="1:4">
      <c r="A793" s="120" t="s">
        <v>3489</v>
      </c>
      <c r="B793" t="s">
        <v>3490</v>
      </c>
      <c r="C793" t="s">
        <v>3480</v>
      </c>
      <c r="D793" t="s">
        <v>3374</v>
      </c>
    </row>
    <row r="794" spans="1:4">
      <c r="A794" s="120" t="s">
        <v>3491</v>
      </c>
      <c r="B794" t="s">
        <v>3492</v>
      </c>
      <c r="C794" t="s">
        <v>3480</v>
      </c>
      <c r="D794" t="s">
        <v>3374</v>
      </c>
    </row>
    <row r="795" spans="1:4">
      <c r="A795" s="120" t="s">
        <v>3493</v>
      </c>
      <c r="B795" t="s">
        <v>3494</v>
      </c>
      <c r="C795" t="s">
        <v>3494</v>
      </c>
      <c r="D795" t="s">
        <v>3374</v>
      </c>
    </row>
    <row r="796" spans="1:4">
      <c r="A796" s="120" t="s">
        <v>3495</v>
      </c>
      <c r="B796" t="s">
        <v>3496</v>
      </c>
      <c r="C796" t="s">
        <v>3494</v>
      </c>
      <c r="D796" t="s">
        <v>3374</v>
      </c>
    </row>
    <row r="797" spans="1:4">
      <c r="A797" s="120" t="s">
        <v>3497</v>
      </c>
      <c r="B797" t="s">
        <v>3498</v>
      </c>
      <c r="C797" t="s">
        <v>3494</v>
      </c>
      <c r="D797" t="s">
        <v>3374</v>
      </c>
    </row>
    <row r="798" spans="1:4">
      <c r="A798" s="120" t="s">
        <v>3499</v>
      </c>
      <c r="B798" t="s">
        <v>3500</v>
      </c>
      <c r="C798" t="s">
        <v>3494</v>
      </c>
      <c r="D798" t="s">
        <v>3374</v>
      </c>
    </row>
    <row r="799" spans="1:4">
      <c r="A799" s="120" t="s">
        <v>3501</v>
      </c>
      <c r="B799" t="s">
        <v>3502</v>
      </c>
      <c r="C799" t="s">
        <v>3502</v>
      </c>
      <c r="D799" t="s">
        <v>3374</v>
      </c>
    </row>
    <row r="800" spans="1:4">
      <c r="A800" s="120" t="s">
        <v>3503</v>
      </c>
      <c r="B800" t="s">
        <v>3504</v>
      </c>
      <c r="C800" t="s">
        <v>3502</v>
      </c>
      <c r="D800" t="s">
        <v>3374</v>
      </c>
    </row>
    <row r="801" spans="1:4">
      <c r="A801" s="120" t="s">
        <v>3505</v>
      </c>
      <c r="B801" t="s">
        <v>3506</v>
      </c>
      <c r="C801" t="s">
        <v>3502</v>
      </c>
      <c r="D801" t="s">
        <v>3374</v>
      </c>
    </row>
    <row r="802" spans="1:4">
      <c r="A802" s="120" t="s">
        <v>3507</v>
      </c>
      <c r="B802" t="s">
        <v>1979</v>
      </c>
      <c r="C802" t="s">
        <v>3502</v>
      </c>
      <c r="D802" t="s">
        <v>3374</v>
      </c>
    </row>
    <row r="803" spans="1:4">
      <c r="A803" s="120" t="s">
        <v>3508</v>
      </c>
      <c r="B803" t="s">
        <v>1980</v>
      </c>
      <c r="C803" t="s">
        <v>3502</v>
      </c>
      <c r="D803" t="s">
        <v>3374</v>
      </c>
    </row>
    <row r="804" spans="1:4">
      <c r="A804" s="120" t="s">
        <v>3509</v>
      </c>
      <c r="B804" t="s">
        <v>3510</v>
      </c>
      <c r="C804" t="s">
        <v>3510</v>
      </c>
      <c r="D804" t="s">
        <v>3374</v>
      </c>
    </row>
    <row r="805" spans="1:4">
      <c r="A805" s="120" t="s">
        <v>3511</v>
      </c>
      <c r="B805" t="s">
        <v>3512</v>
      </c>
      <c r="C805" t="s">
        <v>3510</v>
      </c>
      <c r="D805" t="s">
        <v>3374</v>
      </c>
    </row>
    <row r="806" spans="1:4">
      <c r="A806" s="120" t="s">
        <v>3513</v>
      </c>
      <c r="B806" t="s">
        <v>3514</v>
      </c>
      <c r="C806" t="s">
        <v>3514</v>
      </c>
      <c r="D806" t="s">
        <v>3374</v>
      </c>
    </row>
    <row r="807" spans="1:4">
      <c r="A807" s="120" t="s">
        <v>3515</v>
      </c>
      <c r="B807" t="s">
        <v>3516</v>
      </c>
      <c r="C807" t="s">
        <v>3514</v>
      </c>
      <c r="D807" t="s">
        <v>3374</v>
      </c>
    </row>
    <row r="808" spans="1:4">
      <c r="A808" s="120" t="s">
        <v>3517</v>
      </c>
      <c r="B808" t="s">
        <v>3518</v>
      </c>
      <c r="C808" t="s">
        <v>3518</v>
      </c>
      <c r="D808" t="s">
        <v>3374</v>
      </c>
    </row>
    <row r="809" spans="1:4">
      <c r="A809" s="120" t="s">
        <v>3519</v>
      </c>
      <c r="B809" t="s">
        <v>3520</v>
      </c>
      <c r="C809" t="s">
        <v>3518</v>
      </c>
      <c r="D809" t="s">
        <v>3374</v>
      </c>
    </row>
    <row r="810" spans="1:4">
      <c r="A810" s="120" t="s">
        <v>3521</v>
      </c>
      <c r="B810" t="s">
        <v>3522</v>
      </c>
      <c r="C810" t="s">
        <v>3518</v>
      </c>
      <c r="D810" t="s">
        <v>3374</v>
      </c>
    </row>
    <row r="811" spans="1:4">
      <c r="A811" s="120" t="s">
        <v>3523</v>
      </c>
      <c r="B811" t="s">
        <v>3524</v>
      </c>
      <c r="C811" t="s">
        <v>3524</v>
      </c>
      <c r="D811" t="s">
        <v>3374</v>
      </c>
    </row>
    <row r="812" spans="1:4">
      <c r="A812" s="120" t="s">
        <v>3525</v>
      </c>
      <c r="B812" t="s">
        <v>3526</v>
      </c>
      <c r="C812" t="s">
        <v>3526</v>
      </c>
      <c r="D812" t="s">
        <v>3374</v>
      </c>
    </row>
    <row r="813" spans="1:4">
      <c r="A813" s="120" t="s">
        <v>3527</v>
      </c>
      <c r="B813" t="s">
        <v>3528</v>
      </c>
      <c r="C813" t="s">
        <v>3526</v>
      </c>
      <c r="D813" t="s">
        <v>3374</v>
      </c>
    </row>
    <row r="814" spans="1:4">
      <c r="A814" s="120" t="s">
        <v>3529</v>
      </c>
      <c r="B814" t="s">
        <v>3530</v>
      </c>
      <c r="C814" t="s">
        <v>3526</v>
      </c>
      <c r="D814" t="s">
        <v>3374</v>
      </c>
    </row>
    <row r="815" spans="1:4">
      <c r="A815" s="120" t="s">
        <v>3531</v>
      </c>
      <c r="B815" t="s">
        <v>3532</v>
      </c>
      <c r="C815" t="s">
        <v>3526</v>
      </c>
      <c r="D815" t="s">
        <v>3374</v>
      </c>
    </row>
    <row r="816" spans="1:4">
      <c r="A816" s="120" t="s">
        <v>3533</v>
      </c>
      <c r="B816" t="s">
        <v>3534</v>
      </c>
      <c r="C816" t="s">
        <v>3534</v>
      </c>
      <c r="D816" t="s">
        <v>3374</v>
      </c>
    </row>
    <row r="817" spans="1:4">
      <c r="A817" s="120" t="s">
        <v>3535</v>
      </c>
      <c r="B817" t="s">
        <v>3536</v>
      </c>
      <c r="C817" t="s">
        <v>3534</v>
      </c>
      <c r="D817" t="s">
        <v>3374</v>
      </c>
    </row>
    <row r="818" spans="1:4">
      <c r="A818" s="120" t="s">
        <v>3537</v>
      </c>
      <c r="B818" t="s">
        <v>3538</v>
      </c>
      <c r="C818" t="s">
        <v>3534</v>
      </c>
      <c r="D818" t="s">
        <v>3374</v>
      </c>
    </row>
    <row r="819" spans="1:4">
      <c r="A819" s="120" t="s">
        <v>3539</v>
      </c>
      <c r="B819" t="s">
        <v>3540</v>
      </c>
      <c r="C819" t="s">
        <v>3534</v>
      </c>
      <c r="D819" t="s">
        <v>3374</v>
      </c>
    </row>
    <row r="820" spans="1:4">
      <c r="A820" s="120" t="s">
        <v>3541</v>
      </c>
      <c r="B820" t="s">
        <v>3542</v>
      </c>
      <c r="C820" t="s">
        <v>3542</v>
      </c>
      <c r="D820" t="s">
        <v>3374</v>
      </c>
    </row>
    <row r="821" spans="1:4">
      <c r="A821" s="120" t="s">
        <v>3543</v>
      </c>
      <c r="B821" t="s">
        <v>3544</v>
      </c>
      <c r="C821" t="s">
        <v>3542</v>
      </c>
      <c r="D821" t="s">
        <v>3374</v>
      </c>
    </row>
    <row r="822" spans="1:4">
      <c r="A822" s="120" t="s">
        <v>3545</v>
      </c>
      <c r="B822" t="s">
        <v>3546</v>
      </c>
      <c r="C822" t="s">
        <v>3542</v>
      </c>
      <c r="D822" t="s">
        <v>3374</v>
      </c>
    </row>
    <row r="823" spans="1:4">
      <c r="A823" s="120" t="s">
        <v>3547</v>
      </c>
      <c r="B823" t="s">
        <v>3548</v>
      </c>
      <c r="C823" t="s">
        <v>3548</v>
      </c>
      <c r="D823" t="s">
        <v>3374</v>
      </c>
    </row>
    <row r="824" spans="1:4">
      <c r="A824" s="120" t="s">
        <v>3549</v>
      </c>
      <c r="B824" t="s">
        <v>3550</v>
      </c>
      <c r="C824" t="s">
        <v>3550</v>
      </c>
      <c r="D824" t="s">
        <v>3374</v>
      </c>
    </row>
    <row r="825" spans="1:4">
      <c r="A825" s="120" t="s">
        <v>3551</v>
      </c>
      <c r="B825" t="s">
        <v>3552</v>
      </c>
      <c r="C825" t="s">
        <v>3552</v>
      </c>
      <c r="D825" t="s">
        <v>3374</v>
      </c>
    </row>
    <row r="826" spans="1:4">
      <c r="A826" s="120" t="s">
        <v>3553</v>
      </c>
      <c r="B826" t="s">
        <v>3554</v>
      </c>
      <c r="C826" t="s">
        <v>3552</v>
      </c>
      <c r="D826" t="s">
        <v>3374</v>
      </c>
    </row>
    <row r="827" spans="1:4">
      <c r="A827" s="120" t="s">
        <v>3555</v>
      </c>
      <c r="B827" t="s">
        <v>3556</v>
      </c>
      <c r="C827" t="s">
        <v>3556</v>
      </c>
      <c r="D827" t="s">
        <v>3374</v>
      </c>
    </row>
    <row r="828" spans="1:4">
      <c r="A828" s="120" t="s">
        <v>3557</v>
      </c>
      <c r="B828" t="s">
        <v>3558</v>
      </c>
      <c r="C828" t="s">
        <v>3556</v>
      </c>
      <c r="D828" t="s">
        <v>3374</v>
      </c>
    </row>
    <row r="829" spans="1:4">
      <c r="A829" s="120" t="s">
        <v>3559</v>
      </c>
      <c r="B829" t="s">
        <v>3560</v>
      </c>
      <c r="C829" t="s">
        <v>3560</v>
      </c>
      <c r="D829" t="s">
        <v>3374</v>
      </c>
    </row>
    <row r="830" spans="1:4">
      <c r="A830" s="120" t="s">
        <v>3561</v>
      </c>
      <c r="B830" t="s">
        <v>3562</v>
      </c>
      <c r="C830" t="s">
        <v>3560</v>
      </c>
      <c r="D830" t="s">
        <v>3374</v>
      </c>
    </row>
    <row r="831" spans="1:4">
      <c r="A831" s="120" t="s">
        <v>3563</v>
      </c>
      <c r="B831" t="s">
        <v>1860</v>
      </c>
      <c r="C831" t="s">
        <v>3560</v>
      </c>
      <c r="D831" t="s">
        <v>3374</v>
      </c>
    </row>
    <row r="832" spans="1:4">
      <c r="A832" s="120" t="s">
        <v>3564</v>
      </c>
      <c r="B832" t="s">
        <v>3565</v>
      </c>
      <c r="C832" t="s">
        <v>3565</v>
      </c>
      <c r="D832" t="s">
        <v>3374</v>
      </c>
    </row>
    <row r="833" spans="1:4">
      <c r="A833" s="120" t="s">
        <v>3566</v>
      </c>
      <c r="B833" t="s">
        <v>3567</v>
      </c>
      <c r="C833" t="s">
        <v>3567</v>
      </c>
      <c r="D833" t="s">
        <v>3374</v>
      </c>
    </row>
    <row r="834" spans="1:4">
      <c r="A834" s="120" t="s">
        <v>3568</v>
      </c>
      <c r="B834" t="s">
        <v>3569</v>
      </c>
      <c r="C834" t="s">
        <v>3569</v>
      </c>
      <c r="D834" t="s">
        <v>3374</v>
      </c>
    </row>
    <row r="835" spans="1:4">
      <c r="A835" s="120" t="s">
        <v>3570</v>
      </c>
      <c r="B835" t="s">
        <v>3571</v>
      </c>
      <c r="C835" t="s">
        <v>3571</v>
      </c>
      <c r="D835" t="s">
        <v>3374</v>
      </c>
    </row>
    <row r="836" spans="1:4">
      <c r="A836" s="120" t="s">
        <v>3572</v>
      </c>
      <c r="B836" t="s">
        <v>3573</v>
      </c>
      <c r="C836" t="s">
        <v>3573</v>
      </c>
      <c r="D836" t="s">
        <v>3374</v>
      </c>
    </row>
    <row r="837" spans="1:4">
      <c r="A837" s="120" t="s">
        <v>3574</v>
      </c>
      <c r="B837" t="s">
        <v>3575</v>
      </c>
      <c r="C837" t="s">
        <v>3573</v>
      </c>
      <c r="D837" t="s">
        <v>3374</v>
      </c>
    </row>
    <row r="838" spans="1:4">
      <c r="A838" s="120" t="s">
        <v>3576</v>
      </c>
      <c r="B838" t="s">
        <v>3577</v>
      </c>
      <c r="C838" t="s">
        <v>3577</v>
      </c>
      <c r="D838" t="s">
        <v>3374</v>
      </c>
    </row>
    <row r="839" spans="1:4">
      <c r="A839" s="120" t="s">
        <v>3578</v>
      </c>
      <c r="B839" t="s">
        <v>3579</v>
      </c>
      <c r="C839" t="s">
        <v>3579</v>
      </c>
      <c r="D839" t="s">
        <v>3374</v>
      </c>
    </row>
    <row r="840" spans="1:4">
      <c r="A840" s="120" t="s">
        <v>3580</v>
      </c>
      <c r="B840" t="s">
        <v>3581</v>
      </c>
      <c r="C840" t="s">
        <v>3581</v>
      </c>
      <c r="D840" t="s">
        <v>3374</v>
      </c>
    </row>
    <row r="841" spans="1:4">
      <c r="A841" s="120" t="s">
        <v>3582</v>
      </c>
      <c r="B841" t="s">
        <v>1852</v>
      </c>
      <c r="C841" t="s">
        <v>3581</v>
      </c>
      <c r="D841" t="s">
        <v>3374</v>
      </c>
    </row>
    <row r="842" spans="1:4">
      <c r="A842" s="120" t="s">
        <v>3583</v>
      </c>
      <c r="B842" t="s">
        <v>3584</v>
      </c>
      <c r="C842" t="s">
        <v>3581</v>
      </c>
      <c r="D842" t="s">
        <v>3374</v>
      </c>
    </row>
    <row r="843" spans="1:4">
      <c r="A843" s="120" t="s">
        <v>3585</v>
      </c>
      <c r="B843" t="s">
        <v>3586</v>
      </c>
      <c r="C843" t="s">
        <v>3586</v>
      </c>
      <c r="D843" t="s">
        <v>3374</v>
      </c>
    </row>
    <row r="844" spans="1:4">
      <c r="A844" s="120" t="s">
        <v>3587</v>
      </c>
      <c r="B844" t="s">
        <v>3588</v>
      </c>
      <c r="C844" t="s">
        <v>3588</v>
      </c>
      <c r="D844" t="s">
        <v>3374</v>
      </c>
    </row>
    <row r="845" spans="1:4">
      <c r="A845" s="120" t="s">
        <v>3589</v>
      </c>
      <c r="B845" t="s">
        <v>3590</v>
      </c>
      <c r="C845" t="s">
        <v>3588</v>
      </c>
      <c r="D845" t="s">
        <v>3374</v>
      </c>
    </row>
    <row r="846" spans="1:4">
      <c r="A846" s="120" t="s">
        <v>3591</v>
      </c>
      <c r="B846" t="s">
        <v>1921</v>
      </c>
      <c r="C846" t="s">
        <v>1921</v>
      </c>
      <c r="D846" t="s">
        <v>3592</v>
      </c>
    </row>
    <row r="847" spans="1:4">
      <c r="A847" s="120" t="s">
        <v>3593</v>
      </c>
      <c r="B847" t="s">
        <v>3594</v>
      </c>
      <c r="C847" t="s">
        <v>1921</v>
      </c>
      <c r="D847" t="s">
        <v>3592</v>
      </c>
    </row>
    <row r="848" spans="1:4">
      <c r="A848" s="120" t="s">
        <v>3595</v>
      </c>
      <c r="B848" t="s">
        <v>1893</v>
      </c>
      <c r="C848" t="s">
        <v>1893</v>
      </c>
      <c r="D848" t="s">
        <v>3592</v>
      </c>
    </row>
    <row r="849" spans="1:4">
      <c r="A849" s="120" t="s">
        <v>3596</v>
      </c>
      <c r="B849" t="s">
        <v>3597</v>
      </c>
      <c r="C849" t="s">
        <v>1893</v>
      </c>
      <c r="D849" t="s">
        <v>3592</v>
      </c>
    </row>
    <row r="850" spans="1:4">
      <c r="A850" s="120" t="s">
        <v>3598</v>
      </c>
      <c r="B850" t="s">
        <v>3599</v>
      </c>
      <c r="C850" t="s">
        <v>3599</v>
      </c>
      <c r="D850" t="s">
        <v>3592</v>
      </c>
    </row>
    <row r="851" spans="1:4">
      <c r="A851" s="120" t="s">
        <v>3600</v>
      </c>
      <c r="B851" t="s">
        <v>3601</v>
      </c>
      <c r="C851" t="s">
        <v>3599</v>
      </c>
      <c r="D851" t="s">
        <v>3592</v>
      </c>
    </row>
    <row r="852" spans="1:4">
      <c r="A852" s="120" t="s">
        <v>3602</v>
      </c>
      <c r="B852" t="s">
        <v>3603</v>
      </c>
      <c r="C852" t="s">
        <v>3603</v>
      </c>
      <c r="D852" t="s">
        <v>3592</v>
      </c>
    </row>
    <row r="853" spans="1:4">
      <c r="A853" s="120" t="s">
        <v>3604</v>
      </c>
      <c r="B853" t="s">
        <v>3605</v>
      </c>
      <c r="C853" t="s">
        <v>3603</v>
      </c>
      <c r="D853" t="s">
        <v>3592</v>
      </c>
    </row>
    <row r="854" spans="1:4">
      <c r="A854" s="120" t="s">
        <v>3606</v>
      </c>
      <c r="B854" t="s">
        <v>3607</v>
      </c>
      <c r="C854" t="s">
        <v>3607</v>
      </c>
      <c r="D854" t="s">
        <v>3592</v>
      </c>
    </row>
    <row r="855" spans="1:4">
      <c r="A855" s="120" t="s">
        <v>3608</v>
      </c>
      <c r="B855" t="s">
        <v>3609</v>
      </c>
      <c r="C855" t="s">
        <v>3607</v>
      </c>
      <c r="D855" t="s">
        <v>3592</v>
      </c>
    </row>
    <row r="856" spans="1:4">
      <c r="A856" s="120" t="s">
        <v>3610</v>
      </c>
      <c r="B856" t="s">
        <v>3611</v>
      </c>
      <c r="C856" t="s">
        <v>3611</v>
      </c>
      <c r="D856" t="s">
        <v>3592</v>
      </c>
    </row>
    <row r="857" spans="1:4">
      <c r="A857" s="120" t="s">
        <v>3612</v>
      </c>
      <c r="B857" t="s">
        <v>3613</v>
      </c>
      <c r="C857" t="s">
        <v>3611</v>
      </c>
      <c r="D857" t="s">
        <v>3592</v>
      </c>
    </row>
    <row r="858" spans="1:4">
      <c r="A858" s="120" t="s">
        <v>3614</v>
      </c>
      <c r="B858" t="s">
        <v>3615</v>
      </c>
      <c r="C858" t="s">
        <v>3615</v>
      </c>
      <c r="D858" t="s">
        <v>3592</v>
      </c>
    </row>
    <row r="859" spans="1:4">
      <c r="A859" s="120" t="s">
        <v>3616</v>
      </c>
      <c r="B859" t="s">
        <v>3617</v>
      </c>
      <c r="C859" t="s">
        <v>3615</v>
      </c>
      <c r="D859" t="s">
        <v>3592</v>
      </c>
    </row>
    <row r="860" spans="1:4">
      <c r="A860" s="120" t="s">
        <v>3618</v>
      </c>
      <c r="B860" t="s">
        <v>3619</v>
      </c>
      <c r="C860" t="s">
        <v>3619</v>
      </c>
      <c r="D860" t="s">
        <v>3592</v>
      </c>
    </row>
    <row r="861" spans="1:4">
      <c r="A861" s="120" t="s">
        <v>3620</v>
      </c>
      <c r="B861" t="s">
        <v>3621</v>
      </c>
      <c r="C861" t="s">
        <v>3619</v>
      </c>
      <c r="D861" t="s">
        <v>3592</v>
      </c>
    </row>
    <row r="862" spans="1:4">
      <c r="A862" s="120" t="s">
        <v>3622</v>
      </c>
      <c r="B862" t="s">
        <v>3623</v>
      </c>
      <c r="C862" t="s">
        <v>3623</v>
      </c>
      <c r="D862" t="s">
        <v>3592</v>
      </c>
    </row>
    <row r="863" spans="1:4">
      <c r="A863" s="120" t="s">
        <v>3624</v>
      </c>
      <c r="B863" t="s">
        <v>3625</v>
      </c>
      <c r="C863" t="s">
        <v>3623</v>
      </c>
      <c r="D863" t="s">
        <v>3592</v>
      </c>
    </row>
    <row r="864" spans="1:4">
      <c r="A864" s="120" t="s">
        <v>3626</v>
      </c>
      <c r="B864" t="s">
        <v>3627</v>
      </c>
      <c r="C864" t="s">
        <v>3627</v>
      </c>
      <c r="D864" t="s">
        <v>3592</v>
      </c>
    </row>
    <row r="865" spans="1:4">
      <c r="A865" s="120" t="s">
        <v>3628</v>
      </c>
      <c r="B865" t="s">
        <v>3629</v>
      </c>
      <c r="C865" t="s">
        <v>3627</v>
      </c>
      <c r="D865" t="s">
        <v>3592</v>
      </c>
    </row>
    <row r="866" spans="1:4">
      <c r="A866" s="120" t="s">
        <v>3630</v>
      </c>
      <c r="B866" t="s">
        <v>3631</v>
      </c>
      <c r="C866" t="s">
        <v>3631</v>
      </c>
      <c r="D866" t="s">
        <v>3592</v>
      </c>
    </row>
    <row r="867" spans="1:4">
      <c r="A867" s="120" t="s">
        <v>3632</v>
      </c>
      <c r="B867" t="s">
        <v>3633</v>
      </c>
      <c r="C867" t="s">
        <v>3631</v>
      </c>
      <c r="D867" t="s">
        <v>3592</v>
      </c>
    </row>
    <row r="868" spans="1:4">
      <c r="A868" s="120" t="s">
        <v>3634</v>
      </c>
      <c r="B868" t="s">
        <v>3635</v>
      </c>
      <c r="C868" t="s">
        <v>3635</v>
      </c>
      <c r="D868" t="s">
        <v>3592</v>
      </c>
    </row>
    <row r="869" spans="1:4">
      <c r="A869" s="120" t="s">
        <v>3636</v>
      </c>
      <c r="B869" t="s">
        <v>3637</v>
      </c>
      <c r="C869" t="s">
        <v>3635</v>
      </c>
      <c r="D869" t="s">
        <v>3592</v>
      </c>
    </row>
    <row r="870" spans="1:4">
      <c r="A870" s="120" t="s">
        <v>3638</v>
      </c>
      <c r="B870" t="s">
        <v>3639</v>
      </c>
      <c r="C870" t="s">
        <v>3639</v>
      </c>
      <c r="D870" t="s">
        <v>3592</v>
      </c>
    </row>
    <row r="871" spans="1:4">
      <c r="A871" s="120" t="s">
        <v>3640</v>
      </c>
      <c r="B871" t="s">
        <v>3641</v>
      </c>
      <c r="C871" t="s">
        <v>3639</v>
      </c>
      <c r="D871" t="s">
        <v>3592</v>
      </c>
    </row>
    <row r="872" spans="1:4">
      <c r="A872" s="120" t="s">
        <v>3642</v>
      </c>
      <c r="B872" t="s">
        <v>3643</v>
      </c>
      <c r="C872" t="s">
        <v>3643</v>
      </c>
      <c r="D872" t="s">
        <v>3592</v>
      </c>
    </row>
    <row r="873" spans="1:4">
      <c r="A873" s="120" t="s">
        <v>3644</v>
      </c>
      <c r="B873" t="s">
        <v>3645</v>
      </c>
      <c r="C873" t="s">
        <v>3643</v>
      </c>
      <c r="D873" t="s">
        <v>3592</v>
      </c>
    </row>
    <row r="874" spans="1:4">
      <c r="A874" s="120" t="s">
        <v>3646</v>
      </c>
      <c r="B874" t="s">
        <v>3647</v>
      </c>
      <c r="C874" t="s">
        <v>3647</v>
      </c>
      <c r="D874" t="s">
        <v>3592</v>
      </c>
    </row>
    <row r="875" spans="1:4">
      <c r="A875" s="120" t="s">
        <v>3648</v>
      </c>
      <c r="B875" t="s">
        <v>3649</v>
      </c>
      <c r="C875" t="s">
        <v>3647</v>
      </c>
      <c r="D875" t="s">
        <v>3592</v>
      </c>
    </row>
    <row r="876" spans="1:4">
      <c r="A876" s="120" t="s">
        <v>3650</v>
      </c>
      <c r="B876" t="s">
        <v>3651</v>
      </c>
      <c r="C876" t="s">
        <v>3651</v>
      </c>
      <c r="D876" t="s">
        <v>3592</v>
      </c>
    </row>
    <row r="877" spans="1:4">
      <c r="A877" s="120" t="s">
        <v>3652</v>
      </c>
      <c r="B877" t="s">
        <v>3653</v>
      </c>
      <c r="C877" t="s">
        <v>3651</v>
      </c>
      <c r="D877" t="s">
        <v>3592</v>
      </c>
    </row>
    <row r="878" spans="1:4">
      <c r="A878" s="120" t="s">
        <v>3654</v>
      </c>
      <c r="B878" t="s">
        <v>3655</v>
      </c>
      <c r="C878" t="s">
        <v>3655</v>
      </c>
      <c r="D878" t="s">
        <v>3592</v>
      </c>
    </row>
    <row r="879" spans="1:4">
      <c r="A879" s="120" t="s">
        <v>3656</v>
      </c>
      <c r="B879" t="s">
        <v>3657</v>
      </c>
      <c r="C879" t="s">
        <v>3655</v>
      </c>
      <c r="D879" t="s">
        <v>3592</v>
      </c>
    </row>
    <row r="880" spans="1:4">
      <c r="A880" s="120" t="s">
        <v>3658</v>
      </c>
      <c r="B880" t="s">
        <v>3659</v>
      </c>
      <c r="C880" t="s">
        <v>3659</v>
      </c>
      <c r="D880" t="s">
        <v>3592</v>
      </c>
    </row>
    <row r="881" spans="1:4">
      <c r="A881" s="120" t="s">
        <v>3660</v>
      </c>
      <c r="B881" t="s">
        <v>3661</v>
      </c>
      <c r="C881" t="s">
        <v>3659</v>
      </c>
      <c r="D881" t="s">
        <v>3592</v>
      </c>
    </row>
    <row r="882" spans="1:4">
      <c r="A882" s="120" t="s">
        <v>3662</v>
      </c>
      <c r="B882" t="s">
        <v>1970</v>
      </c>
      <c r="C882" t="s">
        <v>1970</v>
      </c>
      <c r="D882" t="s">
        <v>3592</v>
      </c>
    </row>
    <row r="883" spans="1:4">
      <c r="A883" s="120" t="s">
        <v>3663</v>
      </c>
      <c r="B883" t="s">
        <v>3664</v>
      </c>
      <c r="C883" t="s">
        <v>1970</v>
      </c>
      <c r="D883" t="s">
        <v>3592</v>
      </c>
    </row>
    <row r="884" spans="1:4">
      <c r="A884" s="120" t="s">
        <v>3665</v>
      </c>
      <c r="B884" t="s">
        <v>3666</v>
      </c>
      <c r="C884" t="s">
        <v>3666</v>
      </c>
      <c r="D884" t="s">
        <v>3592</v>
      </c>
    </row>
    <row r="885" spans="1:4">
      <c r="A885" s="120" t="s">
        <v>3667</v>
      </c>
      <c r="B885" t="s">
        <v>3668</v>
      </c>
      <c r="C885" t="s">
        <v>3666</v>
      </c>
      <c r="D885" t="s">
        <v>3592</v>
      </c>
    </row>
    <row r="886" spans="1:4">
      <c r="A886" s="120" t="s">
        <v>3669</v>
      </c>
      <c r="B886" t="s">
        <v>3670</v>
      </c>
      <c r="C886" t="s">
        <v>3670</v>
      </c>
      <c r="D886" t="s">
        <v>3592</v>
      </c>
    </row>
    <row r="887" spans="1:4">
      <c r="A887" s="120" t="s">
        <v>3671</v>
      </c>
      <c r="B887" t="s">
        <v>3672</v>
      </c>
      <c r="C887" t="s">
        <v>3670</v>
      </c>
      <c r="D887" t="s">
        <v>3592</v>
      </c>
    </row>
    <row r="888" spans="1:4">
      <c r="A888" s="120" t="s">
        <v>3673</v>
      </c>
      <c r="B888" t="s">
        <v>3674</v>
      </c>
      <c r="C888" t="s">
        <v>3674</v>
      </c>
      <c r="D888" t="s">
        <v>3592</v>
      </c>
    </row>
    <row r="889" spans="1:4">
      <c r="A889" s="120" t="s">
        <v>3675</v>
      </c>
      <c r="B889" t="s">
        <v>3676</v>
      </c>
      <c r="C889" t="s">
        <v>3674</v>
      </c>
      <c r="D889" t="s">
        <v>3592</v>
      </c>
    </row>
    <row r="890" spans="1:4">
      <c r="A890" s="120" t="s">
        <v>3677</v>
      </c>
      <c r="B890" t="s">
        <v>3678</v>
      </c>
      <c r="C890" t="s">
        <v>3678</v>
      </c>
      <c r="D890" t="s">
        <v>3592</v>
      </c>
    </row>
    <row r="891" spans="1:4">
      <c r="A891" s="120" t="s">
        <v>3679</v>
      </c>
      <c r="B891" t="s">
        <v>3680</v>
      </c>
      <c r="C891" t="s">
        <v>3678</v>
      </c>
      <c r="D891" t="s">
        <v>3592</v>
      </c>
    </row>
    <row r="892" spans="1:4">
      <c r="A892" s="120" t="s">
        <v>3681</v>
      </c>
      <c r="B892" t="s">
        <v>3682</v>
      </c>
      <c r="C892" t="s">
        <v>3682</v>
      </c>
      <c r="D892" t="s">
        <v>3592</v>
      </c>
    </row>
    <row r="893" spans="1:4">
      <c r="A893" s="120" t="s">
        <v>3683</v>
      </c>
      <c r="B893" t="s">
        <v>3684</v>
      </c>
      <c r="C893" t="s">
        <v>3682</v>
      </c>
      <c r="D893" t="s">
        <v>3592</v>
      </c>
    </row>
    <row r="894" spans="1:4">
      <c r="A894" s="120" t="s">
        <v>3685</v>
      </c>
      <c r="B894" t="s">
        <v>3686</v>
      </c>
      <c r="C894" t="s">
        <v>3686</v>
      </c>
      <c r="D894" t="s">
        <v>3592</v>
      </c>
    </row>
    <row r="895" spans="1:4">
      <c r="A895" s="120" t="s">
        <v>3687</v>
      </c>
      <c r="B895" t="s">
        <v>3688</v>
      </c>
      <c r="C895" t="s">
        <v>3686</v>
      </c>
      <c r="D895" t="s">
        <v>3592</v>
      </c>
    </row>
    <row r="896" spans="1:4">
      <c r="A896" s="120" t="s">
        <v>3689</v>
      </c>
      <c r="B896" t="s">
        <v>3690</v>
      </c>
      <c r="C896" t="s">
        <v>3690</v>
      </c>
      <c r="D896" t="s">
        <v>3592</v>
      </c>
    </row>
    <row r="897" spans="1:4">
      <c r="A897" s="120" t="s">
        <v>3691</v>
      </c>
      <c r="B897" t="s">
        <v>3692</v>
      </c>
      <c r="C897" t="s">
        <v>3690</v>
      </c>
      <c r="D897" t="s">
        <v>3592</v>
      </c>
    </row>
    <row r="898" spans="1:4">
      <c r="A898" s="120" t="s">
        <v>3693</v>
      </c>
      <c r="B898" t="s">
        <v>3694</v>
      </c>
      <c r="C898" t="s">
        <v>3694</v>
      </c>
      <c r="D898" t="s">
        <v>3592</v>
      </c>
    </row>
    <row r="899" spans="1:4">
      <c r="A899" s="120" t="s">
        <v>3695</v>
      </c>
      <c r="B899" t="s">
        <v>3696</v>
      </c>
      <c r="C899" t="s">
        <v>3694</v>
      </c>
      <c r="D899" t="s">
        <v>3592</v>
      </c>
    </row>
    <row r="900" spans="1:4">
      <c r="A900" s="120" t="s">
        <v>3697</v>
      </c>
      <c r="B900" t="s">
        <v>3698</v>
      </c>
      <c r="C900" t="s">
        <v>3698</v>
      </c>
      <c r="D900" t="s">
        <v>3592</v>
      </c>
    </row>
    <row r="901" spans="1:4">
      <c r="A901" s="120" t="s">
        <v>3699</v>
      </c>
      <c r="B901" t="s">
        <v>3700</v>
      </c>
      <c r="C901" t="s">
        <v>3698</v>
      </c>
      <c r="D901" t="s">
        <v>3592</v>
      </c>
    </row>
    <row r="902" spans="1:4">
      <c r="A902" s="120" t="s">
        <v>3701</v>
      </c>
      <c r="B902" t="s">
        <v>3702</v>
      </c>
      <c r="C902" t="s">
        <v>3702</v>
      </c>
      <c r="D902" t="s">
        <v>3592</v>
      </c>
    </row>
    <row r="903" spans="1:4">
      <c r="A903" s="120" t="s">
        <v>3703</v>
      </c>
      <c r="B903" t="s">
        <v>3704</v>
      </c>
      <c r="C903" t="s">
        <v>3702</v>
      </c>
      <c r="D903" t="s">
        <v>3592</v>
      </c>
    </row>
    <row r="904" spans="1:4">
      <c r="A904" s="120" t="s">
        <v>3705</v>
      </c>
      <c r="B904" t="s">
        <v>3706</v>
      </c>
      <c r="C904" t="s">
        <v>3706</v>
      </c>
      <c r="D904" t="s">
        <v>3592</v>
      </c>
    </row>
    <row r="905" spans="1:4">
      <c r="A905" s="120" t="s">
        <v>3707</v>
      </c>
      <c r="B905" t="s">
        <v>3708</v>
      </c>
      <c r="C905" t="s">
        <v>3706</v>
      </c>
      <c r="D905" t="s">
        <v>3592</v>
      </c>
    </row>
    <row r="906" spans="1:4">
      <c r="A906" s="120" t="s">
        <v>3709</v>
      </c>
      <c r="B906" t="s">
        <v>3710</v>
      </c>
      <c r="C906" t="s">
        <v>3710</v>
      </c>
      <c r="D906" t="s">
        <v>3592</v>
      </c>
    </row>
    <row r="907" spans="1:4">
      <c r="A907" s="120" t="s">
        <v>3711</v>
      </c>
      <c r="B907" t="s">
        <v>3712</v>
      </c>
      <c r="C907" t="s">
        <v>3710</v>
      </c>
      <c r="D907" t="s">
        <v>3592</v>
      </c>
    </row>
    <row r="908" spans="1:4">
      <c r="A908" s="120" t="s">
        <v>3713</v>
      </c>
      <c r="B908" t="s">
        <v>3714</v>
      </c>
      <c r="C908" t="s">
        <v>3714</v>
      </c>
      <c r="D908" t="s">
        <v>3592</v>
      </c>
    </row>
    <row r="909" spans="1:4">
      <c r="A909" s="120" t="s">
        <v>3715</v>
      </c>
      <c r="B909" t="s">
        <v>3716</v>
      </c>
      <c r="C909" t="s">
        <v>3714</v>
      </c>
      <c r="D909" t="s">
        <v>3592</v>
      </c>
    </row>
    <row r="910" spans="1:4">
      <c r="A910" s="120" t="s">
        <v>3717</v>
      </c>
      <c r="B910" t="s">
        <v>3718</v>
      </c>
      <c r="C910" t="s">
        <v>3718</v>
      </c>
      <c r="D910" t="s">
        <v>3592</v>
      </c>
    </row>
    <row r="911" spans="1:4">
      <c r="A911" s="120" t="s">
        <v>3719</v>
      </c>
      <c r="B911" t="s">
        <v>3720</v>
      </c>
      <c r="C911" t="s">
        <v>3718</v>
      </c>
      <c r="D911" t="s">
        <v>3592</v>
      </c>
    </row>
    <row r="912" spans="1:4">
      <c r="A912" s="120" t="s">
        <v>3721</v>
      </c>
      <c r="B912" t="s">
        <v>3722</v>
      </c>
      <c r="C912" t="s">
        <v>3722</v>
      </c>
      <c r="D912" t="s">
        <v>3592</v>
      </c>
    </row>
    <row r="913" spans="1:4">
      <c r="A913" s="120" t="s">
        <v>3723</v>
      </c>
      <c r="B913" t="s">
        <v>3724</v>
      </c>
      <c r="C913" t="s">
        <v>3722</v>
      </c>
      <c r="D913" t="s">
        <v>3592</v>
      </c>
    </row>
    <row r="914" spans="1:4">
      <c r="A914" s="120" t="s">
        <v>3725</v>
      </c>
      <c r="B914" t="s">
        <v>1958</v>
      </c>
      <c r="C914" t="s">
        <v>1958</v>
      </c>
      <c r="D914" t="s">
        <v>3592</v>
      </c>
    </row>
    <row r="915" spans="1:4">
      <c r="A915" s="120" t="s">
        <v>3726</v>
      </c>
      <c r="B915" t="s">
        <v>3727</v>
      </c>
      <c r="C915" t="s">
        <v>1958</v>
      </c>
      <c r="D915" t="s">
        <v>3592</v>
      </c>
    </row>
    <row r="916" spans="1:4">
      <c r="A916" s="120" t="s">
        <v>3728</v>
      </c>
      <c r="B916" t="s">
        <v>3729</v>
      </c>
      <c r="C916" t="s">
        <v>3729</v>
      </c>
      <c r="D916" t="s">
        <v>3592</v>
      </c>
    </row>
    <row r="917" spans="1:4">
      <c r="A917" s="120" t="s">
        <v>3730</v>
      </c>
      <c r="B917" t="s">
        <v>3731</v>
      </c>
      <c r="C917" t="s">
        <v>3729</v>
      </c>
      <c r="D917" t="s">
        <v>3592</v>
      </c>
    </row>
    <row r="918" spans="1:4">
      <c r="A918" s="120" t="s">
        <v>3732</v>
      </c>
      <c r="B918" t="s">
        <v>3733</v>
      </c>
      <c r="C918" t="s">
        <v>3734</v>
      </c>
      <c r="D918" t="s">
        <v>3592</v>
      </c>
    </row>
    <row r="919" spans="1:4">
      <c r="A919" s="120" t="s">
        <v>3735</v>
      </c>
      <c r="B919" t="s">
        <v>3734</v>
      </c>
      <c r="C919" t="s">
        <v>3734</v>
      </c>
      <c r="D919" t="s">
        <v>3592</v>
      </c>
    </row>
  </sheetData>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2346C-B805-44DB-A33F-9765AE0C0876}">
  <sheetPr>
    <tabColor rgb="FF00B0F0"/>
  </sheetPr>
  <dimension ref="A1:H908"/>
  <sheetViews>
    <sheetView topLeftCell="A900" workbookViewId="0">
      <selection activeCell="J21" sqref="J21"/>
    </sheetView>
  </sheetViews>
  <sheetFormatPr defaultColWidth="9" defaultRowHeight="13.8"/>
  <cols>
    <col min="1" max="4" width="10.88671875" style="2" customWidth="1"/>
    <col min="5" max="6" width="9" style="2" bestFit="1" customWidth="1"/>
    <col min="7" max="7" width="12.77734375" style="2" bestFit="1" customWidth="1"/>
    <col min="8" max="8" width="11.88671875" style="2" bestFit="1" customWidth="1"/>
    <col min="9" max="16384" width="9" style="2"/>
  </cols>
  <sheetData>
    <row r="1" spans="1:8" ht="60" customHeight="1"/>
    <row r="2" spans="1:8" s="123" customFormat="1" ht="18" customHeight="1" thickBot="1">
      <c r="A2" s="121" t="s">
        <v>3736</v>
      </c>
      <c r="B2" s="121" t="s">
        <v>3737</v>
      </c>
      <c r="C2" s="121" t="s">
        <v>3738</v>
      </c>
      <c r="D2" s="121" t="s">
        <v>3739</v>
      </c>
      <c r="E2" s="121" t="s">
        <v>3740</v>
      </c>
      <c r="F2" s="121" t="s">
        <v>3741</v>
      </c>
      <c r="G2" s="121" t="s">
        <v>3742</v>
      </c>
      <c r="H2" s="122" t="s">
        <v>3743</v>
      </c>
    </row>
    <row r="3" spans="1:8" s="123" customFormat="1" ht="18" customHeight="1">
      <c r="A3" s="124">
        <v>10248</v>
      </c>
      <c r="B3" s="124">
        <v>17</v>
      </c>
      <c r="C3" s="124" t="str">
        <f>VLOOKUP(B3,'产品信息 (2)'!$A$2:$D$78,2,0)</f>
        <v>猪肉</v>
      </c>
      <c r="D3" s="124" t="str">
        <f>VLOOKUP(B3,'产品信息 (2)'!$A$2:$D$78,3,0)</f>
        <v>肉/家禽</v>
      </c>
      <c r="E3" s="125">
        <f>VLOOKUP(B3,'产品信息 (2)'!$A$2:$D$78,4,0)</f>
        <v>39</v>
      </c>
      <c r="F3" s="125">
        <v>12</v>
      </c>
      <c r="G3" s="126">
        <v>0</v>
      </c>
      <c r="H3" s="127">
        <f>E3*F3*(1-G3)</f>
        <v>468</v>
      </c>
    </row>
    <row r="4" spans="1:8" s="123" customFormat="1" ht="18" customHeight="1">
      <c r="A4" s="128">
        <v>10248</v>
      </c>
      <c r="B4" s="128">
        <v>42</v>
      </c>
      <c r="C4" s="128" t="str">
        <f>VLOOKUP(B4,'产品信息 (2)'!$A$2:$D$78,2,0)</f>
        <v>糙米</v>
      </c>
      <c r="D4" s="128" t="str">
        <f>VLOOKUP(B4,'产品信息 (2)'!$A$2:$D$78,3,0)</f>
        <v>谷类/麦片</v>
      </c>
      <c r="E4" s="129">
        <f>VLOOKUP(B4,'产品信息 (2)'!$A$2:$D$78,4,0)</f>
        <v>14</v>
      </c>
      <c r="F4" s="129">
        <v>10</v>
      </c>
      <c r="G4" s="130">
        <v>0</v>
      </c>
      <c r="H4" s="131">
        <f t="shared" ref="H4:H67" si="0">E4*F4*(1-G4)</f>
        <v>140</v>
      </c>
    </row>
    <row r="5" spans="1:8" s="123" customFormat="1" ht="18" customHeight="1">
      <c r="A5" s="128">
        <v>10248</v>
      </c>
      <c r="B5" s="128">
        <v>72</v>
      </c>
      <c r="C5" s="128" t="str">
        <f>VLOOKUP(B5,'产品信息 (2)'!$A$2:$D$78,2,0)</f>
        <v>酸奶酪</v>
      </c>
      <c r="D5" s="128" t="str">
        <f>VLOOKUP(B5,'产品信息 (2)'!$A$2:$D$78,3,0)</f>
        <v>日用品</v>
      </c>
      <c r="E5" s="129">
        <f>VLOOKUP(B5,'产品信息 (2)'!$A$2:$D$78,4,0)</f>
        <v>34.799999999999997</v>
      </c>
      <c r="F5" s="129">
        <v>5</v>
      </c>
      <c r="G5" s="130">
        <v>0</v>
      </c>
      <c r="H5" s="131">
        <f t="shared" si="0"/>
        <v>174</v>
      </c>
    </row>
    <row r="6" spans="1:8" s="123" customFormat="1" ht="18" customHeight="1">
      <c r="A6" s="128">
        <v>10249</v>
      </c>
      <c r="B6" s="128">
        <v>14</v>
      </c>
      <c r="C6" s="128" t="str">
        <f>VLOOKUP(B6,'产品信息 (2)'!$A$2:$D$78,2,0)</f>
        <v>沙茶</v>
      </c>
      <c r="D6" s="128" t="str">
        <f>VLOOKUP(B6,'产品信息 (2)'!$A$2:$D$78,3,0)</f>
        <v>特制品</v>
      </c>
      <c r="E6" s="129">
        <f>VLOOKUP(B6,'产品信息 (2)'!$A$2:$D$78,4,0)</f>
        <v>23.25</v>
      </c>
      <c r="F6" s="129">
        <v>9</v>
      </c>
      <c r="G6" s="130">
        <v>0</v>
      </c>
      <c r="H6" s="131">
        <f t="shared" si="0"/>
        <v>209.25</v>
      </c>
    </row>
    <row r="7" spans="1:8" s="123" customFormat="1" ht="18" customHeight="1">
      <c r="A7" s="128">
        <v>10249</v>
      </c>
      <c r="B7" s="128">
        <v>51</v>
      </c>
      <c r="C7" s="128" t="str">
        <f>VLOOKUP(B7,'产品信息 (2)'!$A$2:$D$78,2,0)</f>
        <v>猪肉干</v>
      </c>
      <c r="D7" s="128" t="str">
        <f>VLOOKUP(B7,'产品信息 (2)'!$A$2:$D$78,3,0)</f>
        <v>特制品</v>
      </c>
      <c r="E7" s="129">
        <f>VLOOKUP(B7,'产品信息 (2)'!$A$2:$D$78,4,0)</f>
        <v>53</v>
      </c>
      <c r="F7" s="129">
        <v>40</v>
      </c>
      <c r="G7" s="130">
        <v>0</v>
      </c>
      <c r="H7" s="131">
        <f t="shared" si="0"/>
        <v>2120</v>
      </c>
    </row>
    <row r="8" spans="1:8" s="123" customFormat="1" ht="18" customHeight="1">
      <c r="A8" s="128">
        <v>10250</v>
      </c>
      <c r="B8" s="128">
        <v>41</v>
      </c>
      <c r="C8" s="128" t="str">
        <f>VLOOKUP(B8,'产品信息 (2)'!$A$2:$D$78,2,0)</f>
        <v>虾子</v>
      </c>
      <c r="D8" s="128" t="str">
        <f>VLOOKUP(B8,'产品信息 (2)'!$A$2:$D$78,3,0)</f>
        <v>海鲜</v>
      </c>
      <c r="E8" s="129">
        <f>VLOOKUP(B8,'产品信息 (2)'!$A$2:$D$78,4,0)</f>
        <v>9.65</v>
      </c>
      <c r="F8" s="129">
        <v>10</v>
      </c>
      <c r="G8" s="130">
        <v>0</v>
      </c>
      <c r="H8" s="131">
        <f t="shared" si="0"/>
        <v>96.5</v>
      </c>
    </row>
    <row r="9" spans="1:8" s="123" customFormat="1" ht="18" customHeight="1">
      <c r="A9" s="128">
        <v>10250</v>
      </c>
      <c r="B9" s="128">
        <v>51</v>
      </c>
      <c r="C9" s="128" t="str">
        <f>VLOOKUP(B9,'产品信息 (2)'!$A$2:$D$78,2,0)</f>
        <v>猪肉干</v>
      </c>
      <c r="D9" s="128" t="str">
        <f>VLOOKUP(B9,'产品信息 (2)'!$A$2:$D$78,3,0)</f>
        <v>特制品</v>
      </c>
      <c r="E9" s="129">
        <f>VLOOKUP(B9,'产品信息 (2)'!$A$2:$D$78,4,0)</f>
        <v>53</v>
      </c>
      <c r="F9" s="129">
        <v>35</v>
      </c>
      <c r="G9" s="130">
        <v>0.15</v>
      </c>
      <c r="H9" s="131">
        <f t="shared" si="0"/>
        <v>1576.75</v>
      </c>
    </row>
    <row r="10" spans="1:8" s="123" customFormat="1" ht="18" customHeight="1">
      <c r="A10" s="128">
        <v>10250</v>
      </c>
      <c r="B10" s="128">
        <v>65</v>
      </c>
      <c r="C10" s="128" t="str">
        <f>VLOOKUP(B10,'产品信息 (2)'!$A$2:$D$78,2,0)</f>
        <v>海苔酱</v>
      </c>
      <c r="D10" s="128" t="str">
        <f>VLOOKUP(B10,'产品信息 (2)'!$A$2:$D$78,3,0)</f>
        <v>调味品</v>
      </c>
      <c r="E10" s="129">
        <f>VLOOKUP(B10,'产品信息 (2)'!$A$2:$D$78,4,0)</f>
        <v>21.05</v>
      </c>
      <c r="F10" s="129">
        <v>15</v>
      </c>
      <c r="G10" s="130">
        <v>0.15</v>
      </c>
      <c r="H10" s="131">
        <f t="shared" si="0"/>
        <v>268.38749999999999</v>
      </c>
    </row>
    <row r="11" spans="1:8" s="123" customFormat="1" ht="18" customHeight="1">
      <c r="A11" s="128">
        <v>10251</v>
      </c>
      <c r="B11" s="128">
        <v>22</v>
      </c>
      <c r="C11" s="128" t="str">
        <f>VLOOKUP(B11,'产品信息 (2)'!$A$2:$D$78,2,0)</f>
        <v>糯米</v>
      </c>
      <c r="D11" s="128" t="str">
        <f>VLOOKUP(B11,'产品信息 (2)'!$A$2:$D$78,3,0)</f>
        <v>谷类/麦片</v>
      </c>
      <c r="E11" s="129">
        <f>VLOOKUP(B11,'产品信息 (2)'!$A$2:$D$78,4,0)</f>
        <v>21</v>
      </c>
      <c r="F11" s="129">
        <v>6</v>
      </c>
      <c r="G11" s="130">
        <v>0.05</v>
      </c>
      <c r="H11" s="131">
        <f t="shared" si="0"/>
        <v>119.69999999999999</v>
      </c>
    </row>
    <row r="12" spans="1:8" s="123" customFormat="1" ht="18" customHeight="1">
      <c r="A12" s="128">
        <v>10251</v>
      </c>
      <c r="B12" s="128">
        <v>57</v>
      </c>
      <c r="C12" s="128" t="str">
        <f>VLOOKUP(B12,'产品信息 (2)'!$A$2:$D$78,2,0)</f>
        <v>小米</v>
      </c>
      <c r="D12" s="128" t="str">
        <f>VLOOKUP(B12,'产品信息 (2)'!$A$2:$D$78,3,0)</f>
        <v>谷类/麦片</v>
      </c>
      <c r="E12" s="129">
        <f>VLOOKUP(B12,'产品信息 (2)'!$A$2:$D$78,4,0)</f>
        <v>19.5</v>
      </c>
      <c r="F12" s="129">
        <v>15</v>
      </c>
      <c r="G12" s="130">
        <v>0.05</v>
      </c>
      <c r="H12" s="131">
        <f t="shared" si="0"/>
        <v>277.875</v>
      </c>
    </row>
    <row r="13" spans="1:8" s="123" customFormat="1" ht="18" customHeight="1">
      <c r="A13" s="128">
        <v>10251</v>
      </c>
      <c r="B13" s="128">
        <v>65</v>
      </c>
      <c r="C13" s="128" t="str">
        <f>VLOOKUP(B13,'产品信息 (2)'!$A$2:$D$78,2,0)</f>
        <v>海苔酱</v>
      </c>
      <c r="D13" s="128" t="str">
        <f>VLOOKUP(B13,'产品信息 (2)'!$A$2:$D$78,3,0)</f>
        <v>调味品</v>
      </c>
      <c r="E13" s="129">
        <f>VLOOKUP(B13,'产品信息 (2)'!$A$2:$D$78,4,0)</f>
        <v>21.05</v>
      </c>
      <c r="F13" s="129">
        <v>20</v>
      </c>
      <c r="G13" s="130">
        <v>0</v>
      </c>
      <c r="H13" s="131">
        <f t="shared" si="0"/>
        <v>421</v>
      </c>
    </row>
    <row r="14" spans="1:8" s="123" customFormat="1" ht="18" customHeight="1">
      <c r="A14" s="128">
        <v>10252</v>
      </c>
      <c r="B14" s="128">
        <v>20</v>
      </c>
      <c r="C14" s="128" t="str">
        <f>VLOOKUP(B14,'产品信息 (2)'!$A$2:$D$78,2,0)</f>
        <v>桂花糕</v>
      </c>
      <c r="D14" s="128" t="str">
        <f>VLOOKUP(B14,'产品信息 (2)'!$A$2:$D$78,3,0)</f>
        <v>点心</v>
      </c>
      <c r="E14" s="129">
        <f>VLOOKUP(B14,'产品信息 (2)'!$A$2:$D$78,4,0)</f>
        <v>81</v>
      </c>
      <c r="F14" s="129">
        <v>40</v>
      </c>
      <c r="G14" s="130">
        <v>0.05</v>
      </c>
      <c r="H14" s="131">
        <f t="shared" si="0"/>
        <v>3078</v>
      </c>
    </row>
    <row r="15" spans="1:8" s="123" customFormat="1" ht="18" customHeight="1">
      <c r="A15" s="128">
        <v>10252</v>
      </c>
      <c r="B15" s="128">
        <v>33</v>
      </c>
      <c r="C15" s="128" t="str">
        <f>VLOOKUP(B15,'产品信息 (2)'!$A$2:$D$78,2,0)</f>
        <v>浪花奶酪</v>
      </c>
      <c r="D15" s="128" t="str">
        <f>VLOOKUP(B15,'产品信息 (2)'!$A$2:$D$78,3,0)</f>
        <v>日用品</v>
      </c>
      <c r="E15" s="129">
        <f>VLOOKUP(B15,'产品信息 (2)'!$A$2:$D$78,4,0)</f>
        <v>2.5</v>
      </c>
      <c r="F15" s="129">
        <v>25</v>
      </c>
      <c r="G15" s="130">
        <v>0.05</v>
      </c>
      <c r="H15" s="131">
        <f t="shared" si="0"/>
        <v>59.375</v>
      </c>
    </row>
    <row r="16" spans="1:8" s="123" customFormat="1" ht="18" customHeight="1">
      <c r="A16" s="128">
        <v>10252</v>
      </c>
      <c r="B16" s="128">
        <v>60</v>
      </c>
      <c r="C16" s="128" t="str">
        <f>VLOOKUP(B16,'产品信息 (2)'!$A$2:$D$78,2,0)</f>
        <v>花奶酪</v>
      </c>
      <c r="D16" s="128" t="str">
        <f>VLOOKUP(B16,'产品信息 (2)'!$A$2:$D$78,3,0)</f>
        <v>日用品</v>
      </c>
      <c r="E16" s="129">
        <f>VLOOKUP(B16,'产品信息 (2)'!$A$2:$D$78,4,0)</f>
        <v>34</v>
      </c>
      <c r="F16" s="129">
        <v>40</v>
      </c>
      <c r="G16" s="130">
        <v>0</v>
      </c>
      <c r="H16" s="131">
        <f t="shared" si="0"/>
        <v>1360</v>
      </c>
    </row>
    <row r="17" spans="1:8" s="123" customFormat="1" ht="18" customHeight="1">
      <c r="A17" s="128">
        <v>10253</v>
      </c>
      <c r="B17" s="128">
        <v>31</v>
      </c>
      <c r="C17" s="128" t="str">
        <f>VLOOKUP(B17,'产品信息 (2)'!$A$2:$D$78,2,0)</f>
        <v>温馨奶酪</v>
      </c>
      <c r="D17" s="128" t="str">
        <f>VLOOKUP(B17,'产品信息 (2)'!$A$2:$D$78,3,0)</f>
        <v>日用品</v>
      </c>
      <c r="E17" s="129">
        <f>VLOOKUP(B17,'产品信息 (2)'!$A$2:$D$78,4,0)</f>
        <v>12.5</v>
      </c>
      <c r="F17" s="129">
        <v>20</v>
      </c>
      <c r="G17" s="130">
        <v>0</v>
      </c>
      <c r="H17" s="131">
        <f t="shared" si="0"/>
        <v>250</v>
      </c>
    </row>
    <row r="18" spans="1:8" s="123" customFormat="1" ht="18" customHeight="1">
      <c r="A18" s="128">
        <v>10253</v>
      </c>
      <c r="B18" s="128">
        <v>39</v>
      </c>
      <c r="C18" s="128" t="str">
        <f>VLOOKUP(B18,'产品信息 (2)'!$A$2:$D$78,2,0)</f>
        <v>运动饮料</v>
      </c>
      <c r="D18" s="128" t="str">
        <f>VLOOKUP(B18,'产品信息 (2)'!$A$2:$D$78,3,0)</f>
        <v>饮料</v>
      </c>
      <c r="E18" s="129">
        <f>VLOOKUP(B18,'产品信息 (2)'!$A$2:$D$78,4,0)</f>
        <v>18</v>
      </c>
      <c r="F18" s="129">
        <v>42</v>
      </c>
      <c r="G18" s="130">
        <v>0</v>
      </c>
      <c r="H18" s="131">
        <f t="shared" si="0"/>
        <v>756</v>
      </c>
    </row>
    <row r="19" spans="1:8" s="123" customFormat="1" ht="18" customHeight="1">
      <c r="A19" s="128">
        <v>10253</v>
      </c>
      <c r="B19" s="128">
        <v>49</v>
      </c>
      <c r="C19" s="128" t="str">
        <f>VLOOKUP(B19,'产品信息 (2)'!$A$2:$D$78,2,0)</f>
        <v>薯条</v>
      </c>
      <c r="D19" s="128" t="str">
        <f>VLOOKUP(B19,'产品信息 (2)'!$A$2:$D$78,3,0)</f>
        <v>点心</v>
      </c>
      <c r="E19" s="129">
        <f>VLOOKUP(B19,'产品信息 (2)'!$A$2:$D$78,4,0)</f>
        <v>20</v>
      </c>
      <c r="F19" s="129">
        <v>40</v>
      </c>
      <c r="G19" s="130">
        <v>0</v>
      </c>
      <c r="H19" s="131">
        <f t="shared" si="0"/>
        <v>800</v>
      </c>
    </row>
    <row r="20" spans="1:8" s="123" customFormat="1" ht="18" customHeight="1">
      <c r="A20" s="128">
        <v>10254</v>
      </c>
      <c r="B20" s="128">
        <v>24</v>
      </c>
      <c r="C20" s="128" t="str">
        <f>VLOOKUP(B20,'产品信息 (2)'!$A$2:$D$78,2,0)</f>
        <v>汽水</v>
      </c>
      <c r="D20" s="128" t="str">
        <f>VLOOKUP(B20,'产品信息 (2)'!$A$2:$D$78,3,0)</f>
        <v>饮料</v>
      </c>
      <c r="E20" s="129">
        <f>VLOOKUP(B20,'产品信息 (2)'!$A$2:$D$78,4,0)</f>
        <v>4.5</v>
      </c>
      <c r="F20" s="129">
        <v>15</v>
      </c>
      <c r="G20" s="130">
        <v>0.15</v>
      </c>
      <c r="H20" s="131">
        <f t="shared" si="0"/>
        <v>57.375</v>
      </c>
    </row>
    <row r="21" spans="1:8" s="123" customFormat="1" ht="18" customHeight="1">
      <c r="A21" s="128">
        <v>10254</v>
      </c>
      <c r="B21" s="128">
        <v>55</v>
      </c>
      <c r="C21" s="128" t="str">
        <f>VLOOKUP(B21,'产品信息 (2)'!$A$2:$D$78,2,0)</f>
        <v>鸭肉</v>
      </c>
      <c r="D21" s="128" t="str">
        <f>VLOOKUP(B21,'产品信息 (2)'!$A$2:$D$78,3,0)</f>
        <v>肉/家禽</v>
      </c>
      <c r="E21" s="129">
        <f>VLOOKUP(B21,'产品信息 (2)'!$A$2:$D$78,4,0)</f>
        <v>24</v>
      </c>
      <c r="F21" s="129">
        <v>21</v>
      </c>
      <c r="G21" s="130">
        <v>0.15</v>
      </c>
      <c r="H21" s="131">
        <f t="shared" si="0"/>
        <v>428.4</v>
      </c>
    </row>
    <row r="22" spans="1:8" s="123" customFormat="1" ht="18" customHeight="1">
      <c r="A22" s="128">
        <v>10254</v>
      </c>
      <c r="B22" s="128">
        <v>74</v>
      </c>
      <c r="C22" s="128" t="str">
        <f>VLOOKUP(B22,'产品信息 (2)'!$A$2:$D$78,2,0)</f>
        <v>鸡精</v>
      </c>
      <c r="D22" s="128" t="str">
        <f>VLOOKUP(B22,'产品信息 (2)'!$A$2:$D$78,3,0)</f>
        <v>特制品</v>
      </c>
      <c r="E22" s="129">
        <f>VLOOKUP(B22,'产品信息 (2)'!$A$2:$D$78,4,0)</f>
        <v>10</v>
      </c>
      <c r="F22" s="129">
        <v>21</v>
      </c>
      <c r="G22" s="130">
        <v>0</v>
      </c>
      <c r="H22" s="131">
        <f t="shared" si="0"/>
        <v>210</v>
      </c>
    </row>
    <row r="23" spans="1:8" s="123" customFormat="1" ht="18" customHeight="1">
      <c r="A23" s="128">
        <v>10255</v>
      </c>
      <c r="B23" s="128">
        <v>2</v>
      </c>
      <c r="C23" s="128" t="str">
        <f>VLOOKUP(B23,'产品信息 (2)'!$A$2:$D$78,2,0)</f>
        <v>牛奶</v>
      </c>
      <c r="D23" s="128" t="str">
        <f>VLOOKUP(B23,'产品信息 (2)'!$A$2:$D$78,3,0)</f>
        <v>饮料</v>
      </c>
      <c r="E23" s="129">
        <f>VLOOKUP(B23,'产品信息 (2)'!$A$2:$D$78,4,0)</f>
        <v>19</v>
      </c>
      <c r="F23" s="129">
        <v>20</v>
      </c>
      <c r="G23" s="130">
        <v>0</v>
      </c>
      <c r="H23" s="131">
        <f t="shared" si="0"/>
        <v>380</v>
      </c>
    </row>
    <row r="24" spans="1:8" s="123" customFormat="1" ht="18" customHeight="1">
      <c r="A24" s="128">
        <v>10255</v>
      </c>
      <c r="B24" s="128">
        <v>16</v>
      </c>
      <c r="C24" s="128" t="str">
        <f>VLOOKUP(B24,'产品信息 (2)'!$A$2:$D$78,2,0)</f>
        <v>饼干</v>
      </c>
      <c r="D24" s="128" t="str">
        <f>VLOOKUP(B24,'产品信息 (2)'!$A$2:$D$78,3,0)</f>
        <v>点心</v>
      </c>
      <c r="E24" s="129">
        <f>VLOOKUP(B24,'产品信息 (2)'!$A$2:$D$78,4,0)</f>
        <v>17.45</v>
      </c>
      <c r="F24" s="129">
        <v>35</v>
      </c>
      <c r="G24" s="130">
        <v>0</v>
      </c>
      <c r="H24" s="131">
        <f t="shared" si="0"/>
        <v>610.75</v>
      </c>
    </row>
    <row r="25" spans="1:8" s="123" customFormat="1" ht="18" customHeight="1">
      <c r="A25" s="128">
        <v>10255</v>
      </c>
      <c r="B25" s="128">
        <v>36</v>
      </c>
      <c r="C25" s="128" t="str">
        <f>VLOOKUP(B25,'产品信息 (2)'!$A$2:$D$78,2,0)</f>
        <v>鱿鱼</v>
      </c>
      <c r="D25" s="128" t="str">
        <f>VLOOKUP(B25,'产品信息 (2)'!$A$2:$D$78,3,0)</f>
        <v>海鲜</v>
      </c>
      <c r="E25" s="129">
        <f>VLOOKUP(B25,'产品信息 (2)'!$A$2:$D$78,4,0)</f>
        <v>19</v>
      </c>
      <c r="F25" s="129">
        <v>25</v>
      </c>
      <c r="G25" s="130">
        <v>0</v>
      </c>
      <c r="H25" s="131">
        <f t="shared" si="0"/>
        <v>475</v>
      </c>
    </row>
    <row r="26" spans="1:8" s="123" customFormat="1" ht="18" customHeight="1">
      <c r="A26" s="128">
        <v>10255</v>
      </c>
      <c r="B26" s="128">
        <v>59</v>
      </c>
      <c r="C26" s="128" t="str">
        <f>VLOOKUP(B26,'产品信息 (2)'!$A$2:$D$78,2,0)</f>
        <v>光明奶酪</v>
      </c>
      <c r="D26" s="128" t="str">
        <f>VLOOKUP(B26,'产品信息 (2)'!$A$2:$D$78,3,0)</f>
        <v>日用品</v>
      </c>
      <c r="E26" s="129">
        <f>VLOOKUP(B26,'产品信息 (2)'!$A$2:$D$78,4,0)</f>
        <v>55</v>
      </c>
      <c r="F26" s="129">
        <v>30</v>
      </c>
      <c r="G26" s="130">
        <v>0</v>
      </c>
      <c r="H26" s="131">
        <f t="shared" si="0"/>
        <v>1650</v>
      </c>
    </row>
    <row r="27" spans="1:8" s="123" customFormat="1" ht="18" customHeight="1">
      <c r="A27" s="128">
        <v>10256</v>
      </c>
      <c r="B27" s="128">
        <v>53</v>
      </c>
      <c r="C27" s="128" t="str">
        <f>VLOOKUP(B27,'产品信息 (2)'!$A$2:$D$78,2,0)</f>
        <v>盐水鸭</v>
      </c>
      <c r="D27" s="128" t="str">
        <f>VLOOKUP(B27,'产品信息 (2)'!$A$2:$D$78,3,0)</f>
        <v>肉/家禽</v>
      </c>
      <c r="E27" s="129">
        <f>VLOOKUP(B27,'产品信息 (2)'!$A$2:$D$78,4,0)</f>
        <v>32.799999999999997</v>
      </c>
      <c r="F27" s="129">
        <v>15</v>
      </c>
      <c r="G27" s="130">
        <v>0</v>
      </c>
      <c r="H27" s="131">
        <f t="shared" si="0"/>
        <v>491.99999999999994</v>
      </c>
    </row>
    <row r="28" spans="1:8" s="123" customFormat="1" ht="18" customHeight="1">
      <c r="A28" s="128">
        <v>10256</v>
      </c>
      <c r="B28" s="128">
        <v>77</v>
      </c>
      <c r="C28" s="128" t="str">
        <f>VLOOKUP(B28,'产品信息 (2)'!$A$2:$D$78,2,0)</f>
        <v>辣椒粉</v>
      </c>
      <c r="D28" s="128" t="str">
        <f>VLOOKUP(B28,'产品信息 (2)'!$A$2:$D$78,3,0)</f>
        <v>调味品</v>
      </c>
      <c r="E28" s="129">
        <f>VLOOKUP(B28,'产品信息 (2)'!$A$2:$D$78,4,0)</f>
        <v>13</v>
      </c>
      <c r="F28" s="129">
        <v>12</v>
      </c>
      <c r="G28" s="130">
        <v>0</v>
      </c>
      <c r="H28" s="131">
        <f t="shared" si="0"/>
        <v>156</v>
      </c>
    </row>
    <row r="29" spans="1:8" s="123" customFormat="1" ht="18" customHeight="1">
      <c r="A29" s="128">
        <v>10257</v>
      </c>
      <c r="B29" s="128">
        <v>27</v>
      </c>
      <c r="C29" s="128" t="str">
        <f>VLOOKUP(B29,'产品信息 (2)'!$A$2:$D$78,2,0)</f>
        <v>牛肉干</v>
      </c>
      <c r="D29" s="128" t="str">
        <f>VLOOKUP(B29,'产品信息 (2)'!$A$2:$D$78,3,0)</f>
        <v>点心</v>
      </c>
      <c r="E29" s="129">
        <f>VLOOKUP(B29,'产品信息 (2)'!$A$2:$D$78,4,0)</f>
        <v>43.9</v>
      </c>
      <c r="F29" s="129">
        <v>25</v>
      </c>
      <c r="G29" s="130">
        <v>0</v>
      </c>
      <c r="H29" s="131">
        <f t="shared" si="0"/>
        <v>1097.5</v>
      </c>
    </row>
    <row r="30" spans="1:8" s="123" customFormat="1" ht="18" customHeight="1">
      <c r="A30" s="128">
        <v>10257</v>
      </c>
      <c r="B30" s="128">
        <v>39</v>
      </c>
      <c r="C30" s="128" t="str">
        <f>VLOOKUP(B30,'产品信息 (2)'!$A$2:$D$78,2,0)</f>
        <v>运动饮料</v>
      </c>
      <c r="D30" s="128" t="str">
        <f>VLOOKUP(B30,'产品信息 (2)'!$A$2:$D$78,3,0)</f>
        <v>饮料</v>
      </c>
      <c r="E30" s="129">
        <f>VLOOKUP(B30,'产品信息 (2)'!$A$2:$D$78,4,0)</f>
        <v>18</v>
      </c>
      <c r="F30" s="129">
        <v>6</v>
      </c>
      <c r="G30" s="130">
        <v>0</v>
      </c>
      <c r="H30" s="131">
        <f t="shared" si="0"/>
        <v>108</v>
      </c>
    </row>
    <row r="31" spans="1:8" s="123" customFormat="1" ht="18" customHeight="1">
      <c r="A31" s="128">
        <v>10257</v>
      </c>
      <c r="B31" s="128">
        <v>77</v>
      </c>
      <c r="C31" s="128" t="str">
        <f>VLOOKUP(B31,'产品信息 (2)'!$A$2:$D$78,2,0)</f>
        <v>辣椒粉</v>
      </c>
      <c r="D31" s="128" t="str">
        <f>VLOOKUP(B31,'产品信息 (2)'!$A$2:$D$78,3,0)</f>
        <v>调味品</v>
      </c>
      <c r="E31" s="129">
        <f>VLOOKUP(B31,'产品信息 (2)'!$A$2:$D$78,4,0)</f>
        <v>13</v>
      </c>
      <c r="F31" s="129">
        <v>15</v>
      </c>
      <c r="G31" s="130">
        <v>0</v>
      </c>
      <c r="H31" s="131">
        <f t="shared" si="0"/>
        <v>195</v>
      </c>
    </row>
    <row r="32" spans="1:8" s="123" customFormat="1" ht="18" customHeight="1">
      <c r="A32" s="128">
        <v>10258</v>
      </c>
      <c r="B32" s="128">
        <v>2</v>
      </c>
      <c r="C32" s="128" t="str">
        <f>VLOOKUP(B32,'产品信息 (2)'!$A$2:$D$78,2,0)</f>
        <v>牛奶</v>
      </c>
      <c r="D32" s="128" t="str">
        <f>VLOOKUP(B32,'产品信息 (2)'!$A$2:$D$78,3,0)</f>
        <v>饮料</v>
      </c>
      <c r="E32" s="129">
        <f>VLOOKUP(B32,'产品信息 (2)'!$A$2:$D$78,4,0)</f>
        <v>19</v>
      </c>
      <c r="F32" s="129">
        <v>50</v>
      </c>
      <c r="G32" s="130">
        <v>0.2</v>
      </c>
      <c r="H32" s="131">
        <f t="shared" si="0"/>
        <v>760</v>
      </c>
    </row>
    <row r="33" spans="1:8" s="123" customFormat="1" ht="18" customHeight="1">
      <c r="A33" s="128">
        <v>10258</v>
      </c>
      <c r="B33" s="128">
        <v>5</v>
      </c>
      <c r="C33" s="128" t="str">
        <f>VLOOKUP(B33,'产品信息 (2)'!$A$2:$D$78,2,0)</f>
        <v>麻油</v>
      </c>
      <c r="D33" s="128" t="str">
        <f>VLOOKUP(B33,'产品信息 (2)'!$A$2:$D$78,3,0)</f>
        <v>调味品</v>
      </c>
      <c r="E33" s="129">
        <f>VLOOKUP(B33,'产品信息 (2)'!$A$2:$D$78,4,0)</f>
        <v>21.35</v>
      </c>
      <c r="F33" s="129">
        <v>65</v>
      </c>
      <c r="G33" s="130">
        <v>0.2</v>
      </c>
      <c r="H33" s="131">
        <f t="shared" si="0"/>
        <v>1110.2</v>
      </c>
    </row>
    <row r="34" spans="1:8" s="123" customFormat="1" ht="18" customHeight="1">
      <c r="A34" s="128">
        <v>10258</v>
      </c>
      <c r="B34" s="128">
        <v>32</v>
      </c>
      <c r="C34" s="128" t="str">
        <f>VLOOKUP(B34,'产品信息 (2)'!$A$2:$D$78,2,0)</f>
        <v>白奶酪</v>
      </c>
      <c r="D34" s="128" t="str">
        <f>VLOOKUP(B34,'产品信息 (2)'!$A$2:$D$78,3,0)</f>
        <v>日用品</v>
      </c>
      <c r="E34" s="129">
        <f>VLOOKUP(B34,'产品信息 (2)'!$A$2:$D$78,4,0)</f>
        <v>32</v>
      </c>
      <c r="F34" s="129">
        <v>6</v>
      </c>
      <c r="G34" s="130">
        <v>0.2</v>
      </c>
      <c r="H34" s="131">
        <f t="shared" si="0"/>
        <v>153.60000000000002</v>
      </c>
    </row>
    <row r="35" spans="1:8" s="123" customFormat="1" ht="18" customHeight="1">
      <c r="A35" s="128">
        <v>10259</v>
      </c>
      <c r="B35" s="128">
        <v>21</v>
      </c>
      <c r="C35" s="128" t="str">
        <f>VLOOKUP(B35,'产品信息 (2)'!$A$2:$D$78,2,0)</f>
        <v>花生</v>
      </c>
      <c r="D35" s="128" t="str">
        <f>VLOOKUP(B35,'产品信息 (2)'!$A$2:$D$78,3,0)</f>
        <v>点心</v>
      </c>
      <c r="E35" s="129">
        <f>VLOOKUP(B35,'产品信息 (2)'!$A$2:$D$78,4,0)</f>
        <v>10</v>
      </c>
      <c r="F35" s="129">
        <v>10</v>
      </c>
      <c r="G35" s="130">
        <v>0</v>
      </c>
      <c r="H35" s="131">
        <f t="shared" si="0"/>
        <v>100</v>
      </c>
    </row>
    <row r="36" spans="1:8" s="123" customFormat="1" ht="18" customHeight="1">
      <c r="A36" s="128">
        <v>10259</v>
      </c>
      <c r="B36" s="128">
        <v>37</v>
      </c>
      <c r="C36" s="128" t="str">
        <f>VLOOKUP(B36,'产品信息 (2)'!$A$2:$D$78,2,0)</f>
        <v>干贝</v>
      </c>
      <c r="D36" s="128" t="str">
        <f>VLOOKUP(B36,'产品信息 (2)'!$A$2:$D$78,3,0)</f>
        <v>海鲜</v>
      </c>
      <c r="E36" s="129">
        <f>VLOOKUP(B36,'产品信息 (2)'!$A$2:$D$78,4,0)</f>
        <v>26</v>
      </c>
      <c r="F36" s="129">
        <v>1</v>
      </c>
      <c r="G36" s="130">
        <v>0</v>
      </c>
      <c r="H36" s="131">
        <f t="shared" si="0"/>
        <v>26</v>
      </c>
    </row>
    <row r="37" spans="1:8" s="123" customFormat="1" ht="18" customHeight="1">
      <c r="A37" s="128">
        <v>10260</v>
      </c>
      <c r="B37" s="128">
        <v>41</v>
      </c>
      <c r="C37" s="128" t="str">
        <f>VLOOKUP(B37,'产品信息 (2)'!$A$2:$D$78,2,0)</f>
        <v>虾子</v>
      </c>
      <c r="D37" s="128" t="str">
        <f>VLOOKUP(B37,'产品信息 (2)'!$A$2:$D$78,3,0)</f>
        <v>海鲜</v>
      </c>
      <c r="E37" s="129">
        <f>VLOOKUP(B37,'产品信息 (2)'!$A$2:$D$78,4,0)</f>
        <v>9.65</v>
      </c>
      <c r="F37" s="129">
        <v>16</v>
      </c>
      <c r="G37" s="130">
        <v>0.25</v>
      </c>
      <c r="H37" s="131">
        <f t="shared" si="0"/>
        <v>115.80000000000001</v>
      </c>
    </row>
    <row r="38" spans="1:8" s="123" customFormat="1" ht="18" customHeight="1">
      <c r="A38" s="128">
        <v>10260</v>
      </c>
      <c r="B38" s="128">
        <v>57</v>
      </c>
      <c r="C38" s="128" t="str">
        <f>VLOOKUP(B38,'产品信息 (2)'!$A$2:$D$78,2,0)</f>
        <v>小米</v>
      </c>
      <c r="D38" s="128" t="str">
        <f>VLOOKUP(B38,'产品信息 (2)'!$A$2:$D$78,3,0)</f>
        <v>谷类/麦片</v>
      </c>
      <c r="E38" s="129">
        <f>VLOOKUP(B38,'产品信息 (2)'!$A$2:$D$78,4,0)</f>
        <v>19.5</v>
      </c>
      <c r="F38" s="129">
        <v>50</v>
      </c>
      <c r="G38" s="130">
        <v>0</v>
      </c>
      <c r="H38" s="131">
        <f t="shared" si="0"/>
        <v>975</v>
      </c>
    </row>
    <row r="39" spans="1:8" s="123" customFormat="1" ht="18" customHeight="1">
      <c r="A39" s="128">
        <v>10260</v>
      </c>
      <c r="B39" s="128">
        <v>62</v>
      </c>
      <c r="C39" s="128" t="str">
        <f>VLOOKUP(B39,'产品信息 (2)'!$A$2:$D$78,2,0)</f>
        <v>山渣片</v>
      </c>
      <c r="D39" s="128" t="str">
        <f>VLOOKUP(B39,'产品信息 (2)'!$A$2:$D$78,3,0)</f>
        <v>点心</v>
      </c>
      <c r="E39" s="129">
        <f>VLOOKUP(B39,'产品信息 (2)'!$A$2:$D$78,4,0)</f>
        <v>49.3</v>
      </c>
      <c r="F39" s="129">
        <v>15</v>
      </c>
      <c r="G39" s="130">
        <v>0.25</v>
      </c>
      <c r="H39" s="131">
        <f t="shared" si="0"/>
        <v>554.625</v>
      </c>
    </row>
    <row r="40" spans="1:8" s="123" customFormat="1" ht="18" customHeight="1">
      <c r="A40" s="128">
        <v>10260</v>
      </c>
      <c r="B40" s="128">
        <v>70</v>
      </c>
      <c r="C40" s="128" t="str">
        <f>VLOOKUP(B40,'产品信息 (2)'!$A$2:$D$78,2,0)</f>
        <v>苏打水</v>
      </c>
      <c r="D40" s="128" t="str">
        <f>VLOOKUP(B40,'产品信息 (2)'!$A$2:$D$78,3,0)</f>
        <v>饮料</v>
      </c>
      <c r="E40" s="129">
        <f>VLOOKUP(B40,'产品信息 (2)'!$A$2:$D$78,4,0)</f>
        <v>15</v>
      </c>
      <c r="F40" s="129">
        <v>21</v>
      </c>
      <c r="G40" s="130">
        <v>0.25</v>
      </c>
      <c r="H40" s="131">
        <f t="shared" si="0"/>
        <v>236.25</v>
      </c>
    </row>
    <row r="41" spans="1:8" s="123" customFormat="1" ht="18" customHeight="1">
      <c r="A41" s="128">
        <v>10261</v>
      </c>
      <c r="B41" s="128">
        <v>21</v>
      </c>
      <c r="C41" s="128" t="str">
        <f>VLOOKUP(B41,'产品信息 (2)'!$A$2:$D$78,2,0)</f>
        <v>花生</v>
      </c>
      <c r="D41" s="128" t="str">
        <f>VLOOKUP(B41,'产品信息 (2)'!$A$2:$D$78,3,0)</f>
        <v>点心</v>
      </c>
      <c r="E41" s="129">
        <f>VLOOKUP(B41,'产品信息 (2)'!$A$2:$D$78,4,0)</f>
        <v>10</v>
      </c>
      <c r="F41" s="129">
        <v>20</v>
      </c>
      <c r="G41" s="130">
        <v>0</v>
      </c>
      <c r="H41" s="131">
        <f t="shared" si="0"/>
        <v>200</v>
      </c>
    </row>
    <row r="42" spans="1:8" s="123" customFormat="1" ht="18" customHeight="1">
      <c r="A42" s="128">
        <v>10261</v>
      </c>
      <c r="B42" s="128">
        <v>35</v>
      </c>
      <c r="C42" s="128" t="str">
        <f>VLOOKUP(B42,'产品信息 (2)'!$A$2:$D$78,2,0)</f>
        <v>蜜桃汁</v>
      </c>
      <c r="D42" s="128" t="str">
        <f>VLOOKUP(B42,'产品信息 (2)'!$A$2:$D$78,3,0)</f>
        <v>饮料</v>
      </c>
      <c r="E42" s="129">
        <f>VLOOKUP(B42,'产品信息 (2)'!$A$2:$D$78,4,0)</f>
        <v>18</v>
      </c>
      <c r="F42" s="129">
        <v>20</v>
      </c>
      <c r="G42" s="130">
        <v>0</v>
      </c>
      <c r="H42" s="131">
        <f t="shared" si="0"/>
        <v>360</v>
      </c>
    </row>
    <row r="43" spans="1:8" s="123" customFormat="1" ht="18" customHeight="1">
      <c r="A43" s="128">
        <v>10262</v>
      </c>
      <c r="B43" s="128">
        <v>5</v>
      </c>
      <c r="C43" s="128" t="str">
        <f>VLOOKUP(B43,'产品信息 (2)'!$A$2:$D$78,2,0)</f>
        <v>麻油</v>
      </c>
      <c r="D43" s="128" t="str">
        <f>VLOOKUP(B43,'产品信息 (2)'!$A$2:$D$78,3,0)</f>
        <v>调味品</v>
      </c>
      <c r="E43" s="129">
        <f>VLOOKUP(B43,'产品信息 (2)'!$A$2:$D$78,4,0)</f>
        <v>21.35</v>
      </c>
      <c r="F43" s="129">
        <v>12</v>
      </c>
      <c r="G43" s="130">
        <v>0.2</v>
      </c>
      <c r="H43" s="131">
        <f t="shared" si="0"/>
        <v>204.96000000000004</v>
      </c>
    </row>
    <row r="44" spans="1:8" s="123" customFormat="1" ht="18" customHeight="1">
      <c r="A44" s="128">
        <v>10262</v>
      </c>
      <c r="B44" s="128">
        <v>7</v>
      </c>
      <c r="C44" s="128" t="str">
        <f>VLOOKUP(B44,'产品信息 (2)'!$A$2:$D$78,2,0)</f>
        <v>海鲜粉</v>
      </c>
      <c r="D44" s="128" t="str">
        <f>VLOOKUP(B44,'产品信息 (2)'!$A$2:$D$78,3,0)</f>
        <v>特制品</v>
      </c>
      <c r="E44" s="129">
        <f>VLOOKUP(B44,'产品信息 (2)'!$A$2:$D$78,4,0)</f>
        <v>30</v>
      </c>
      <c r="F44" s="129">
        <v>15</v>
      </c>
      <c r="G44" s="130">
        <v>0</v>
      </c>
      <c r="H44" s="131">
        <f t="shared" si="0"/>
        <v>450</v>
      </c>
    </row>
    <row r="45" spans="1:8" s="123" customFormat="1" ht="18" customHeight="1">
      <c r="A45" s="128">
        <v>10262</v>
      </c>
      <c r="B45" s="128">
        <v>56</v>
      </c>
      <c r="C45" s="128" t="str">
        <f>VLOOKUP(B45,'产品信息 (2)'!$A$2:$D$78,2,0)</f>
        <v>白米</v>
      </c>
      <c r="D45" s="128" t="str">
        <f>VLOOKUP(B45,'产品信息 (2)'!$A$2:$D$78,3,0)</f>
        <v>谷类/麦片</v>
      </c>
      <c r="E45" s="129">
        <f>VLOOKUP(B45,'产品信息 (2)'!$A$2:$D$78,4,0)</f>
        <v>38</v>
      </c>
      <c r="F45" s="129">
        <v>2</v>
      </c>
      <c r="G45" s="130">
        <v>0</v>
      </c>
      <c r="H45" s="131">
        <f t="shared" si="0"/>
        <v>76</v>
      </c>
    </row>
    <row r="46" spans="1:8" s="123" customFormat="1" ht="18" customHeight="1">
      <c r="A46" s="128">
        <v>10263</v>
      </c>
      <c r="B46" s="128">
        <v>16</v>
      </c>
      <c r="C46" s="128" t="str">
        <f>VLOOKUP(B46,'产品信息 (2)'!$A$2:$D$78,2,0)</f>
        <v>饼干</v>
      </c>
      <c r="D46" s="128" t="str">
        <f>VLOOKUP(B46,'产品信息 (2)'!$A$2:$D$78,3,0)</f>
        <v>点心</v>
      </c>
      <c r="E46" s="129">
        <f>VLOOKUP(B46,'产品信息 (2)'!$A$2:$D$78,4,0)</f>
        <v>17.45</v>
      </c>
      <c r="F46" s="129">
        <v>60</v>
      </c>
      <c r="G46" s="130">
        <v>0.25</v>
      </c>
      <c r="H46" s="131">
        <f t="shared" si="0"/>
        <v>785.25</v>
      </c>
    </row>
    <row r="47" spans="1:8" s="123" customFormat="1" ht="18" customHeight="1">
      <c r="A47" s="128">
        <v>10263</v>
      </c>
      <c r="B47" s="128">
        <v>24</v>
      </c>
      <c r="C47" s="128" t="str">
        <f>VLOOKUP(B47,'产品信息 (2)'!$A$2:$D$78,2,0)</f>
        <v>汽水</v>
      </c>
      <c r="D47" s="128" t="str">
        <f>VLOOKUP(B47,'产品信息 (2)'!$A$2:$D$78,3,0)</f>
        <v>饮料</v>
      </c>
      <c r="E47" s="129">
        <f>VLOOKUP(B47,'产品信息 (2)'!$A$2:$D$78,4,0)</f>
        <v>4.5</v>
      </c>
      <c r="F47" s="129">
        <v>28</v>
      </c>
      <c r="G47" s="130">
        <v>0</v>
      </c>
      <c r="H47" s="131">
        <f t="shared" si="0"/>
        <v>126</v>
      </c>
    </row>
    <row r="48" spans="1:8" s="123" customFormat="1" ht="18" customHeight="1">
      <c r="A48" s="128">
        <v>10263</v>
      </c>
      <c r="B48" s="128">
        <v>30</v>
      </c>
      <c r="C48" s="128" t="str">
        <f>VLOOKUP(B48,'产品信息 (2)'!$A$2:$D$78,2,0)</f>
        <v>黄鱼</v>
      </c>
      <c r="D48" s="128" t="str">
        <f>VLOOKUP(B48,'产品信息 (2)'!$A$2:$D$78,3,0)</f>
        <v>海鲜</v>
      </c>
      <c r="E48" s="129">
        <f>VLOOKUP(B48,'产品信息 (2)'!$A$2:$D$78,4,0)</f>
        <v>25.89</v>
      </c>
      <c r="F48" s="129">
        <v>60</v>
      </c>
      <c r="G48" s="130">
        <v>0.25</v>
      </c>
      <c r="H48" s="131">
        <f t="shared" si="0"/>
        <v>1165.0500000000002</v>
      </c>
    </row>
    <row r="49" spans="1:8" s="123" customFormat="1" ht="18" customHeight="1">
      <c r="A49" s="128">
        <v>10263</v>
      </c>
      <c r="B49" s="128">
        <v>74</v>
      </c>
      <c r="C49" s="128" t="str">
        <f>VLOOKUP(B49,'产品信息 (2)'!$A$2:$D$78,2,0)</f>
        <v>鸡精</v>
      </c>
      <c r="D49" s="128" t="str">
        <f>VLOOKUP(B49,'产品信息 (2)'!$A$2:$D$78,3,0)</f>
        <v>特制品</v>
      </c>
      <c r="E49" s="129">
        <f>VLOOKUP(B49,'产品信息 (2)'!$A$2:$D$78,4,0)</f>
        <v>10</v>
      </c>
      <c r="F49" s="129">
        <v>36</v>
      </c>
      <c r="G49" s="130">
        <v>0.25</v>
      </c>
      <c r="H49" s="131">
        <f t="shared" si="0"/>
        <v>270</v>
      </c>
    </row>
    <row r="50" spans="1:8" s="123" customFormat="1" ht="18" customHeight="1">
      <c r="A50" s="128">
        <v>10264</v>
      </c>
      <c r="B50" s="128">
        <v>2</v>
      </c>
      <c r="C50" s="128" t="str">
        <f>VLOOKUP(B50,'产品信息 (2)'!$A$2:$D$78,2,0)</f>
        <v>牛奶</v>
      </c>
      <c r="D50" s="128" t="str">
        <f>VLOOKUP(B50,'产品信息 (2)'!$A$2:$D$78,3,0)</f>
        <v>饮料</v>
      </c>
      <c r="E50" s="129">
        <f>VLOOKUP(B50,'产品信息 (2)'!$A$2:$D$78,4,0)</f>
        <v>19</v>
      </c>
      <c r="F50" s="129">
        <v>35</v>
      </c>
      <c r="G50" s="130">
        <v>0</v>
      </c>
      <c r="H50" s="131">
        <f t="shared" si="0"/>
        <v>665</v>
      </c>
    </row>
    <row r="51" spans="1:8" s="123" customFormat="1" ht="18" customHeight="1">
      <c r="A51" s="128">
        <v>10264</v>
      </c>
      <c r="B51" s="128">
        <v>41</v>
      </c>
      <c r="C51" s="128" t="str">
        <f>VLOOKUP(B51,'产品信息 (2)'!$A$2:$D$78,2,0)</f>
        <v>虾子</v>
      </c>
      <c r="D51" s="128" t="str">
        <f>VLOOKUP(B51,'产品信息 (2)'!$A$2:$D$78,3,0)</f>
        <v>海鲜</v>
      </c>
      <c r="E51" s="129">
        <f>VLOOKUP(B51,'产品信息 (2)'!$A$2:$D$78,4,0)</f>
        <v>9.65</v>
      </c>
      <c r="F51" s="129">
        <v>25</v>
      </c>
      <c r="G51" s="130">
        <v>0.15</v>
      </c>
      <c r="H51" s="131">
        <f t="shared" si="0"/>
        <v>205.0625</v>
      </c>
    </row>
    <row r="52" spans="1:8" s="123" customFormat="1" ht="18" customHeight="1">
      <c r="A52" s="128">
        <v>10265</v>
      </c>
      <c r="B52" s="128">
        <v>17</v>
      </c>
      <c r="C52" s="128" t="str">
        <f>VLOOKUP(B52,'产品信息 (2)'!$A$2:$D$78,2,0)</f>
        <v>猪肉</v>
      </c>
      <c r="D52" s="128" t="str">
        <f>VLOOKUP(B52,'产品信息 (2)'!$A$2:$D$78,3,0)</f>
        <v>肉/家禽</v>
      </c>
      <c r="E52" s="129">
        <f>VLOOKUP(B52,'产品信息 (2)'!$A$2:$D$78,4,0)</f>
        <v>39</v>
      </c>
      <c r="F52" s="129">
        <v>30</v>
      </c>
      <c r="G52" s="130">
        <v>0</v>
      </c>
      <c r="H52" s="131">
        <f t="shared" si="0"/>
        <v>1170</v>
      </c>
    </row>
    <row r="53" spans="1:8" s="123" customFormat="1" ht="18" customHeight="1">
      <c r="A53" s="128">
        <v>10265</v>
      </c>
      <c r="B53" s="128">
        <v>70</v>
      </c>
      <c r="C53" s="128" t="str">
        <f>VLOOKUP(B53,'产品信息 (2)'!$A$2:$D$78,2,0)</f>
        <v>苏打水</v>
      </c>
      <c r="D53" s="128" t="str">
        <f>VLOOKUP(B53,'产品信息 (2)'!$A$2:$D$78,3,0)</f>
        <v>饮料</v>
      </c>
      <c r="E53" s="129">
        <f>VLOOKUP(B53,'产品信息 (2)'!$A$2:$D$78,4,0)</f>
        <v>15</v>
      </c>
      <c r="F53" s="129">
        <v>20</v>
      </c>
      <c r="G53" s="130">
        <v>0</v>
      </c>
      <c r="H53" s="131">
        <f t="shared" si="0"/>
        <v>300</v>
      </c>
    </row>
    <row r="54" spans="1:8" s="123" customFormat="1" ht="18" customHeight="1">
      <c r="A54" s="128">
        <v>10266</v>
      </c>
      <c r="B54" s="128">
        <v>12</v>
      </c>
      <c r="C54" s="128" t="str">
        <f>VLOOKUP(B54,'产品信息 (2)'!$A$2:$D$78,2,0)</f>
        <v>德国奶酪</v>
      </c>
      <c r="D54" s="128" t="str">
        <f>VLOOKUP(B54,'产品信息 (2)'!$A$2:$D$78,3,0)</f>
        <v>日用品</v>
      </c>
      <c r="E54" s="129">
        <f>VLOOKUP(B54,'产品信息 (2)'!$A$2:$D$78,4,0)</f>
        <v>38</v>
      </c>
      <c r="F54" s="129">
        <v>12</v>
      </c>
      <c r="G54" s="130">
        <v>0.05</v>
      </c>
      <c r="H54" s="131">
        <f t="shared" si="0"/>
        <v>433.2</v>
      </c>
    </row>
    <row r="55" spans="1:8" s="123" customFormat="1" ht="18" customHeight="1">
      <c r="A55" s="128">
        <v>10267</v>
      </c>
      <c r="B55" s="128">
        <v>40</v>
      </c>
      <c r="C55" s="128" t="str">
        <f>VLOOKUP(B55,'产品信息 (2)'!$A$2:$D$78,2,0)</f>
        <v>虾米</v>
      </c>
      <c r="D55" s="128" t="str">
        <f>VLOOKUP(B55,'产品信息 (2)'!$A$2:$D$78,3,0)</f>
        <v>海鲜</v>
      </c>
      <c r="E55" s="129">
        <f>VLOOKUP(B55,'产品信息 (2)'!$A$2:$D$78,4,0)</f>
        <v>18.399999999999999</v>
      </c>
      <c r="F55" s="129">
        <v>50</v>
      </c>
      <c r="G55" s="130">
        <v>0</v>
      </c>
      <c r="H55" s="131">
        <f t="shared" si="0"/>
        <v>919.99999999999989</v>
      </c>
    </row>
    <row r="56" spans="1:8" s="123" customFormat="1" ht="18" customHeight="1">
      <c r="A56" s="128">
        <v>10267</v>
      </c>
      <c r="B56" s="128">
        <v>59</v>
      </c>
      <c r="C56" s="128" t="str">
        <f>VLOOKUP(B56,'产品信息 (2)'!$A$2:$D$78,2,0)</f>
        <v>光明奶酪</v>
      </c>
      <c r="D56" s="128" t="str">
        <f>VLOOKUP(B56,'产品信息 (2)'!$A$2:$D$78,3,0)</f>
        <v>日用品</v>
      </c>
      <c r="E56" s="129">
        <f>VLOOKUP(B56,'产品信息 (2)'!$A$2:$D$78,4,0)</f>
        <v>55</v>
      </c>
      <c r="F56" s="129">
        <v>70</v>
      </c>
      <c r="G56" s="130">
        <v>0.15</v>
      </c>
      <c r="H56" s="131">
        <f t="shared" si="0"/>
        <v>3272.5</v>
      </c>
    </row>
    <row r="57" spans="1:8" s="123" customFormat="1" ht="18" customHeight="1">
      <c r="A57" s="128">
        <v>10267</v>
      </c>
      <c r="B57" s="128">
        <v>76</v>
      </c>
      <c r="C57" s="128" t="str">
        <f>VLOOKUP(B57,'产品信息 (2)'!$A$2:$D$78,2,0)</f>
        <v>柠檬汁</v>
      </c>
      <c r="D57" s="128" t="str">
        <f>VLOOKUP(B57,'产品信息 (2)'!$A$2:$D$78,3,0)</f>
        <v>饮料</v>
      </c>
      <c r="E57" s="129">
        <f>VLOOKUP(B57,'产品信息 (2)'!$A$2:$D$78,4,0)</f>
        <v>18</v>
      </c>
      <c r="F57" s="129">
        <v>15</v>
      </c>
      <c r="G57" s="130">
        <v>0.15</v>
      </c>
      <c r="H57" s="131">
        <f t="shared" si="0"/>
        <v>229.5</v>
      </c>
    </row>
    <row r="58" spans="1:8" s="123" customFormat="1" ht="18" customHeight="1">
      <c r="A58" s="128">
        <v>10268</v>
      </c>
      <c r="B58" s="128">
        <v>29</v>
      </c>
      <c r="C58" s="128" t="str">
        <f>VLOOKUP(B58,'产品信息 (2)'!$A$2:$D$78,2,0)</f>
        <v>鸭肉</v>
      </c>
      <c r="D58" s="128" t="str">
        <f>VLOOKUP(B58,'产品信息 (2)'!$A$2:$D$78,3,0)</f>
        <v>肉/家禽</v>
      </c>
      <c r="E58" s="129">
        <f>VLOOKUP(B58,'产品信息 (2)'!$A$2:$D$78,4,0)</f>
        <v>123.79</v>
      </c>
      <c r="F58" s="129">
        <v>10</v>
      </c>
      <c r="G58" s="130">
        <v>0</v>
      </c>
      <c r="H58" s="131">
        <f t="shared" si="0"/>
        <v>1237.9000000000001</v>
      </c>
    </row>
    <row r="59" spans="1:8" s="123" customFormat="1" ht="18" customHeight="1">
      <c r="A59" s="128">
        <v>10268</v>
      </c>
      <c r="B59" s="128">
        <v>72</v>
      </c>
      <c r="C59" s="128" t="str">
        <f>VLOOKUP(B59,'产品信息 (2)'!$A$2:$D$78,2,0)</f>
        <v>酸奶酪</v>
      </c>
      <c r="D59" s="128" t="str">
        <f>VLOOKUP(B59,'产品信息 (2)'!$A$2:$D$78,3,0)</f>
        <v>日用品</v>
      </c>
      <c r="E59" s="129">
        <f>VLOOKUP(B59,'产品信息 (2)'!$A$2:$D$78,4,0)</f>
        <v>34.799999999999997</v>
      </c>
      <c r="F59" s="129">
        <v>4</v>
      </c>
      <c r="G59" s="130">
        <v>0</v>
      </c>
      <c r="H59" s="131">
        <f t="shared" si="0"/>
        <v>139.19999999999999</v>
      </c>
    </row>
    <row r="60" spans="1:8" s="123" customFormat="1" ht="18" customHeight="1">
      <c r="A60" s="128">
        <v>10269</v>
      </c>
      <c r="B60" s="128">
        <v>33</v>
      </c>
      <c r="C60" s="128" t="str">
        <f>VLOOKUP(B60,'产品信息 (2)'!$A$2:$D$78,2,0)</f>
        <v>浪花奶酪</v>
      </c>
      <c r="D60" s="128" t="str">
        <f>VLOOKUP(B60,'产品信息 (2)'!$A$2:$D$78,3,0)</f>
        <v>日用品</v>
      </c>
      <c r="E60" s="129">
        <f>VLOOKUP(B60,'产品信息 (2)'!$A$2:$D$78,4,0)</f>
        <v>2.5</v>
      </c>
      <c r="F60" s="129">
        <v>60</v>
      </c>
      <c r="G60" s="130">
        <v>0.05</v>
      </c>
      <c r="H60" s="131">
        <f t="shared" si="0"/>
        <v>142.5</v>
      </c>
    </row>
    <row r="61" spans="1:8" s="123" customFormat="1" ht="18" customHeight="1">
      <c r="A61" s="128">
        <v>10269</v>
      </c>
      <c r="B61" s="128">
        <v>72</v>
      </c>
      <c r="C61" s="128" t="str">
        <f>VLOOKUP(B61,'产品信息 (2)'!$A$2:$D$78,2,0)</f>
        <v>酸奶酪</v>
      </c>
      <c r="D61" s="128" t="str">
        <f>VLOOKUP(B61,'产品信息 (2)'!$A$2:$D$78,3,0)</f>
        <v>日用品</v>
      </c>
      <c r="E61" s="129">
        <f>VLOOKUP(B61,'产品信息 (2)'!$A$2:$D$78,4,0)</f>
        <v>34.799999999999997</v>
      </c>
      <c r="F61" s="129">
        <v>20</v>
      </c>
      <c r="G61" s="130">
        <v>0.05</v>
      </c>
      <c r="H61" s="131">
        <f t="shared" si="0"/>
        <v>661.19999999999993</v>
      </c>
    </row>
    <row r="62" spans="1:8" s="123" customFormat="1" ht="18" customHeight="1">
      <c r="A62" s="128">
        <v>10270</v>
      </c>
      <c r="B62" s="128">
        <v>36</v>
      </c>
      <c r="C62" s="128" t="str">
        <f>VLOOKUP(B62,'产品信息 (2)'!$A$2:$D$78,2,0)</f>
        <v>鱿鱼</v>
      </c>
      <c r="D62" s="128" t="str">
        <f>VLOOKUP(B62,'产品信息 (2)'!$A$2:$D$78,3,0)</f>
        <v>海鲜</v>
      </c>
      <c r="E62" s="129">
        <f>VLOOKUP(B62,'产品信息 (2)'!$A$2:$D$78,4,0)</f>
        <v>19</v>
      </c>
      <c r="F62" s="129">
        <v>30</v>
      </c>
      <c r="G62" s="130">
        <v>0</v>
      </c>
      <c r="H62" s="131">
        <f t="shared" si="0"/>
        <v>570</v>
      </c>
    </row>
    <row r="63" spans="1:8" s="123" customFormat="1" ht="18" customHeight="1">
      <c r="A63" s="128">
        <v>10270</v>
      </c>
      <c r="B63" s="128">
        <v>43</v>
      </c>
      <c r="C63" s="128" t="str">
        <f>VLOOKUP(B63,'产品信息 (2)'!$A$2:$D$78,2,0)</f>
        <v>柳橙汁</v>
      </c>
      <c r="D63" s="128" t="str">
        <f>VLOOKUP(B63,'产品信息 (2)'!$A$2:$D$78,3,0)</f>
        <v>饮料</v>
      </c>
      <c r="E63" s="129">
        <f>VLOOKUP(B63,'产品信息 (2)'!$A$2:$D$78,4,0)</f>
        <v>46</v>
      </c>
      <c r="F63" s="129">
        <v>25</v>
      </c>
      <c r="G63" s="130">
        <v>0</v>
      </c>
      <c r="H63" s="131">
        <f t="shared" si="0"/>
        <v>1150</v>
      </c>
    </row>
    <row r="64" spans="1:8" s="123" customFormat="1" ht="18" customHeight="1">
      <c r="A64" s="128">
        <v>10271</v>
      </c>
      <c r="B64" s="128">
        <v>33</v>
      </c>
      <c r="C64" s="128" t="str">
        <f>VLOOKUP(B64,'产品信息 (2)'!$A$2:$D$78,2,0)</f>
        <v>浪花奶酪</v>
      </c>
      <c r="D64" s="128" t="str">
        <f>VLOOKUP(B64,'产品信息 (2)'!$A$2:$D$78,3,0)</f>
        <v>日用品</v>
      </c>
      <c r="E64" s="129">
        <f>VLOOKUP(B64,'产品信息 (2)'!$A$2:$D$78,4,0)</f>
        <v>2.5</v>
      </c>
      <c r="F64" s="129">
        <v>24</v>
      </c>
      <c r="G64" s="130">
        <v>0</v>
      </c>
      <c r="H64" s="131">
        <f t="shared" si="0"/>
        <v>60</v>
      </c>
    </row>
    <row r="65" spans="1:8" s="123" customFormat="1" ht="18" customHeight="1">
      <c r="A65" s="128">
        <v>10272</v>
      </c>
      <c r="B65" s="128">
        <v>20</v>
      </c>
      <c r="C65" s="128" t="str">
        <f>VLOOKUP(B65,'产品信息 (2)'!$A$2:$D$78,2,0)</f>
        <v>桂花糕</v>
      </c>
      <c r="D65" s="128" t="str">
        <f>VLOOKUP(B65,'产品信息 (2)'!$A$2:$D$78,3,0)</f>
        <v>点心</v>
      </c>
      <c r="E65" s="129">
        <f>VLOOKUP(B65,'产品信息 (2)'!$A$2:$D$78,4,0)</f>
        <v>81</v>
      </c>
      <c r="F65" s="129">
        <v>6</v>
      </c>
      <c r="G65" s="130">
        <v>0</v>
      </c>
      <c r="H65" s="131">
        <f t="shared" si="0"/>
        <v>486</v>
      </c>
    </row>
    <row r="66" spans="1:8" s="123" customFormat="1" ht="18" customHeight="1">
      <c r="A66" s="128">
        <v>10272</v>
      </c>
      <c r="B66" s="128">
        <v>31</v>
      </c>
      <c r="C66" s="128" t="str">
        <f>VLOOKUP(B66,'产品信息 (2)'!$A$2:$D$78,2,0)</f>
        <v>温馨奶酪</v>
      </c>
      <c r="D66" s="128" t="str">
        <f>VLOOKUP(B66,'产品信息 (2)'!$A$2:$D$78,3,0)</f>
        <v>日用品</v>
      </c>
      <c r="E66" s="129">
        <f>VLOOKUP(B66,'产品信息 (2)'!$A$2:$D$78,4,0)</f>
        <v>12.5</v>
      </c>
      <c r="F66" s="129">
        <v>40</v>
      </c>
      <c r="G66" s="130">
        <v>0</v>
      </c>
      <c r="H66" s="131">
        <f t="shared" si="0"/>
        <v>500</v>
      </c>
    </row>
    <row r="67" spans="1:8" s="123" customFormat="1" ht="18" customHeight="1">
      <c r="A67" s="128">
        <v>10272</v>
      </c>
      <c r="B67" s="128">
        <v>72</v>
      </c>
      <c r="C67" s="128" t="str">
        <f>VLOOKUP(B67,'产品信息 (2)'!$A$2:$D$78,2,0)</f>
        <v>酸奶酪</v>
      </c>
      <c r="D67" s="128" t="str">
        <f>VLOOKUP(B67,'产品信息 (2)'!$A$2:$D$78,3,0)</f>
        <v>日用品</v>
      </c>
      <c r="E67" s="129">
        <f>VLOOKUP(B67,'产品信息 (2)'!$A$2:$D$78,4,0)</f>
        <v>34.799999999999997</v>
      </c>
      <c r="F67" s="129">
        <v>24</v>
      </c>
      <c r="G67" s="130">
        <v>0</v>
      </c>
      <c r="H67" s="131">
        <f t="shared" si="0"/>
        <v>835.19999999999993</v>
      </c>
    </row>
    <row r="68" spans="1:8" s="123" customFormat="1" ht="18" customHeight="1">
      <c r="A68" s="128">
        <v>10273</v>
      </c>
      <c r="B68" s="128">
        <v>10</v>
      </c>
      <c r="C68" s="128" t="str">
        <f>VLOOKUP(B68,'产品信息 (2)'!$A$2:$D$78,2,0)</f>
        <v>蟹</v>
      </c>
      <c r="D68" s="128" t="str">
        <f>VLOOKUP(B68,'产品信息 (2)'!$A$2:$D$78,3,0)</f>
        <v>海鲜</v>
      </c>
      <c r="E68" s="129">
        <f>VLOOKUP(B68,'产品信息 (2)'!$A$2:$D$78,4,0)</f>
        <v>31</v>
      </c>
      <c r="F68" s="129">
        <v>24</v>
      </c>
      <c r="G68" s="130">
        <v>0.05</v>
      </c>
      <c r="H68" s="131">
        <f t="shared" ref="H68:H131" si="1">E68*F68*(1-G68)</f>
        <v>706.8</v>
      </c>
    </row>
    <row r="69" spans="1:8" s="123" customFormat="1" ht="18" customHeight="1">
      <c r="A69" s="128">
        <v>10273</v>
      </c>
      <c r="B69" s="128">
        <v>31</v>
      </c>
      <c r="C69" s="128" t="str">
        <f>VLOOKUP(B69,'产品信息 (2)'!$A$2:$D$78,2,0)</f>
        <v>温馨奶酪</v>
      </c>
      <c r="D69" s="128" t="str">
        <f>VLOOKUP(B69,'产品信息 (2)'!$A$2:$D$78,3,0)</f>
        <v>日用品</v>
      </c>
      <c r="E69" s="129">
        <f>VLOOKUP(B69,'产品信息 (2)'!$A$2:$D$78,4,0)</f>
        <v>12.5</v>
      </c>
      <c r="F69" s="129">
        <v>15</v>
      </c>
      <c r="G69" s="130">
        <v>0.05</v>
      </c>
      <c r="H69" s="131">
        <f t="shared" si="1"/>
        <v>178.125</v>
      </c>
    </row>
    <row r="70" spans="1:8" s="123" customFormat="1" ht="18" customHeight="1">
      <c r="A70" s="128">
        <v>10273</v>
      </c>
      <c r="B70" s="128">
        <v>33</v>
      </c>
      <c r="C70" s="128" t="str">
        <f>VLOOKUP(B70,'产品信息 (2)'!$A$2:$D$78,2,0)</f>
        <v>浪花奶酪</v>
      </c>
      <c r="D70" s="128" t="str">
        <f>VLOOKUP(B70,'产品信息 (2)'!$A$2:$D$78,3,0)</f>
        <v>日用品</v>
      </c>
      <c r="E70" s="129">
        <f>VLOOKUP(B70,'产品信息 (2)'!$A$2:$D$78,4,0)</f>
        <v>2.5</v>
      </c>
      <c r="F70" s="129">
        <v>20</v>
      </c>
      <c r="G70" s="130">
        <v>0</v>
      </c>
      <c r="H70" s="131">
        <f t="shared" si="1"/>
        <v>50</v>
      </c>
    </row>
    <row r="71" spans="1:8" s="123" customFormat="1" ht="18" customHeight="1">
      <c r="A71" s="128">
        <v>10273</v>
      </c>
      <c r="B71" s="128">
        <v>40</v>
      </c>
      <c r="C71" s="128" t="str">
        <f>VLOOKUP(B71,'产品信息 (2)'!$A$2:$D$78,2,0)</f>
        <v>虾米</v>
      </c>
      <c r="D71" s="128" t="str">
        <f>VLOOKUP(B71,'产品信息 (2)'!$A$2:$D$78,3,0)</f>
        <v>海鲜</v>
      </c>
      <c r="E71" s="129">
        <f>VLOOKUP(B71,'产品信息 (2)'!$A$2:$D$78,4,0)</f>
        <v>18.399999999999999</v>
      </c>
      <c r="F71" s="129">
        <v>60</v>
      </c>
      <c r="G71" s="130">
        <v>0.05</v>
      </c>
      <c r="H71" s="131">
        <f t="shared" si="1"/>
        <v>1048.8</v>
      </c>
    </row>
    <row r="72" spans="1:8" s="123" customFormat="1" ht="18" customHeight="1">
      <c r="A72" s="128">
        <v>10273</v>
      </c>
      <c r="B72" s="128">
        <v>76</v>
      </c>
      <c r="C72" s="128" t="str">
        <f>VLOOKUP(B72,'产品信息 (2)'!$A$2:$D$78,2,0)</f>
        <v>柠檬汁</v>
      </c>
      <c r="D72" s="128" t="str">
        <f>VLOOKUP(B72,'产品信息 (2)'!$A$2:$D$78,3,0)</f>
        <v>饮料</v>
      </c>
      <c r="E72" s="129">
        <f>VLOOKUP(B72,'产品信息 (2)'!$A$2:$D$78,4,0)</f>
        <v>18</v>
      </c>
      <c r="F72" s="129">
        <v>33</v>
      </c>
      <c r="G72" s="130">
        <v>0.05</v>
      </c>
      <c r="H72" s="131">
        <f t="shared" si="1"/>
        <v>564.29999999999995</v>
      </c>
    </row>
    <row r="73" spans="1:8" s="123" customFormat="1" ht="18" customHeight="1">
      <c r="A73" s="128">
        <v>10274</v>
      </c>
      <c r="B73" s="128">
        <v>71</v>
      </c>
      <c r="C73" s="128" t="str">
        <f>VLOOKUP(B73,'产品信息 (2)'!$A$2:$D$78,2,0)</f>
        <v>意大利奶酪</v>
      </c>
      <c r="D73" s="128" t="str">
        <f>VLOOKUP(B73,'产品信息 (2)'!$A$2:$D$78,3,0)</f>
        <v>日用品</v>
      </c>
      <c r="E73" s="129">
        <f>VLOOKUP(B73,'产品信息 (2)'!$A$2:$D$78,4,0)</f>
        <v>21.5</v>
      </c>
      <c r="F73" s="129">
        <v>20</v>
      </c>
      <c r="G73" s="130">
        <v>0</v>
      </c>
      <c r="H73" s="131">
        <f t="shared" si="1"/>
        <v>430</v>
      </c>
    </row>
    <row r="74" spans="1:8" s="123" customFormat="1" ht="18" customHeight="1">
      <c r="A74" s="128">
        <v>10274</v>
      </c>
      <c r="B74" s="128">
        <v>72</v>
      </c>
      <c r="C74" s="128" t="str">
        <f>VLOOKUP(B74,'产品信息 (2)'!$A$2:$D$78,2,0)</f>
        <v>酸奶酪</v>
      </c>
      <c r="D74" s="128" t="str">
        <f>VLOOKUP(B74,'产品信息 (2)'!$A$2:$D$78,3,0)</f>
        <v>日用品</v>
      </c>
      <c r="E74" s="129">
        <f>VLOOKUP(B74,'产品信息 (2)'!$A$2:$D$78,4,0)</f>
        <v>34.799999999999997</v>
      </c>
      <c r="F74" s="129">
        <v>7</v>
      </c>
      <c r="G74" s="130">
        <v>0</v>
      </c>
      <c r="H74" s="131">
        <f t="shared" si="1"/>
        <v>243.59999999999997</v>
      </c>
    </row>
    <row r="75" spans="1:8" s="123" customFormat="1" ht="18" customHeight="1">
      <c r="A75" s="128">
        <v>10275</v>
      </c>
      <c r="B75" s="128">
        <v>24</v>
      </c>
      <c r="C75" s="128" t="str">
        <f>VLOOKUP(B75,'产品信息 (2)'!$A$2:$D$78,2,0)</f>
        <v>汽水</v>
      </c>
      <c r="D75" s="128" t="str">
        <f>VLOOKUP(B75,'产品信息 (2)'!$A$2:$D$78,3,0)</f>
        <v>饮料</v>
      </c>
      <c r="E75" s="129">
        <f>VLOOKUP(B75,'产品信息 (2)'!$A$2:$D$78,4,0)</f>
        <v>4.5</v>
      </c>
      <c r="F75" s="129">
        <v>12</v>
      </c>
      <c r="G75" s="130">
        <v>0.05</v>
      </c>
      <c r="H75" s="131">
        <f t="shared" si="1"/>
        <v>51.3</v>
      </c>
    </row>
    <row r="76" spans="1:8" s="123" customFormat="1" ht="18" customHeight="1">
      <c r="A76" s="128">
        <v>10275</v>
      </c>
      <c r="B76" s="128">
        <v>59</v>
      </c>
      <c r="C76" s="128" t="str">
        <f>VLOOKUP(B76,'产品信息 (2)'!$A$2:$D$78,2,0)</f>
        <v>光明奶酪</v>
      </c>
      <c r="D76" s="128" t="str">
        <f>VLOOKUP(B76,'产品信息 (2)'!$A$2:$D$78,3,0)</f>
        <v>日用品</v>
      </c>
      <c r="E76" s="129">
        <f>VLOOKUP(B76,'产品信息 (2)'!$A$2:$D$78,4,0)</f>
        <v>55</v>
      </c>
      <c r="F76" s="129">
        <v>6</v>
      </c>
      <c r="G76" s="130">
        <v>0.05</v>
      </c>
      <c r="H76" s="131">
        <f t="shared" si="1"/>
        <v>313.5</v>
      </c>
    </row>
    <row r="77" spans="1:8" s="123" customFormat="1" ht="18" customHeight="1">
      <c r="A77" s="128">
        <v>10276</v>
      </c>
      <c r="B77" s="128">
        <v>10</v>
      </c>
      <c r="C77" s="128" t="str">
        <f>VLOOKUP(B77,'产品信息 (2)'!$A$2:$D$78,2,0)</f>
        <v>蟹</v>
      </c>
      <c r="D77" s="128" t="str">
        <f>VLOOKUP(B77,'产品信息 (2)'!$A$2:$D$78,3,0)</f>
        <v>海鲜</v>
      </c>
      <c r="E77" s="129">
        <f>VLOOKUP(B77,'产品信息 (2)'!$A$2:$D$78,4,0)</f>
        <v>31</v>
      </c>
      <c r="F77" s="129">
        <v>15</v>
      </c>
      <c r="G77" s="130">
        <v>0</v>
      </c>
      <c r="H77" s="131">
        <f t="shared" si="1"/>
        <v>465</v>
      </c>
    </row>
    <row r="78" spans="1:8" s="123" customFormat="1" ht="18" customHeight="1">
      <c r="A78" s="128">
        <v>10276</v>
      </c>
      <c r="B78" s="128">
        <v>13</v>
      </c>
      <c r="C78" s="128" t="str">
        <f>VLOOKUP(B78,'产品信息 (2)'!$A$2:$D$78,2,0)</f>
        <v>龙虾</v>
      </c>
      <c r="D78" s="128" t="str">
        <f>VLOOKUP(B78,'产品信息 (2)'!$A$2:$D$78,3,0)</f>
        <v>海鲜</v>
      </c>
      <c r="E78" s="129">
        <f>VLOOKUP(B78,'产品信息 (2)'!$A$2:$D$78,4,0)</f>
        <v>6</v>
      </c>
      <c r="F78" s="129">
        <v>10</v>
      </c>
      <c r="G78" s="130">
        <v>0</v>
      </c>
      <c r="H78" s="131">
        <f t="shared" si="1"/>
        <v>60</v>
      </c>
    </row>
    <row r="79" spans="1:8" s="123" customFormat="1" ht="18" customHeight="1">
      <c r="A79" s="128">
        <v>10277</v>
      </c>
      <c r="B79" s="128">
        <v>28</v>
      </c>
      <c r="C79" s="128" t="str">
        <f>VLOOKUP(B79,'产品信息 (2)'!$A$2:$D$78,2,0)</f>
        <v>烤肉酱</v>
      </c>
      <c r="D79" s="128" t="str">
        <f>VLOOKUP(B79,'产品信息 (2)'!$A$2:$D$78,3,0)</f>
        <v>特制品</v>
      </c>
      <c r="E79" s="129">
        <f>VLOOKUP(B79,'产品信息 (2)'!$A$2:$D$78,4,0)</f>
        <v>45.6</v>
      </c>
      <c r="F79" s="129">
        <v>20</v>
      </c>
      <c r="G79" s="130">
        <v>0</v>
      </c>
      <c r="H79" s="131">
        <f t="shared" si="1"/>
        <v>912</v>
      </c>
    </row>
    <row r="80" spans="1:8" s="123" customFormat="1" ht="18" customHeight="1">
      <c r="A80" s="128">
        <v>10277</v>
      </c>
      <c r="B80" s="128">
        <v>62</v>
      </c>
      <c r="C80" s="128" t="str">
        <f>VLOOKUP(B80,'产品信息 (2)'!$A$2:$D$78,2,0)</f>
        <v>山渣片</v>
      </c>
      <c r="D80" s="128" t="str">
        <f>VLOOKUP(B80,'产品信息 (2)'!$A$2:$D$78,3,0)</f>
        <v>点心</v>
      </c>
      <c r="E80" s="129">
        <f>VLOOKUP(B80,'产品信息 (2)'!$A$2:$D$78,4,0)</f>
        <v>49.3</v>
      </c>
      <c r="F80" s="129">
        <v>12</v>
      </c>
      <c r="G80" s="130">
        <v>0</v>
      </c>
      <c r="H80" s="131">
        <f t="shared" si="1"/>
        <v>591.59999999999991</v>
      </c>
    </row>
    <row r="81" spans="1:8" s="123" customFormat="1" ht="18" customHeight="1">
      <c r="A81" s="128">
        <v>10278</v>
      </c>
      <c r="B81" s="128">
        <v>44</v>
      </c>
      <c r="C81" s="128" t="str">
        <f>VLOOKUP(B81,'产品信息 (2)'!$A$2:$D$78,2,0)</f>
        <v>蚝油</v>
      </c>
      <c r="D81" s="128" t="str">
        <f>VLOOKUP(B81,'产品信息 (2)'!$A$2:$D$78,3,0)</f>
        <v>调味品</v>
      </c>
      <c r="E81" s="129">
        <f>VLOOKUP(B81,'产品信息 (2)'!$A$2:$D$78,4,0)</f>
        <v>19.45</v>
      </c>
      <c r="F81" s="129">
        <v>16</v>
      </c>
      <c r="G81" s="130">
        <v>0</v>
      </c>
      <c r="H81" s="131">
        <f t="shared" si="1"/>
        <v>311.2</v>
      </c>
    </row>
    <row r="82" spans="1:8" s="123" customFormat="1" ht="18" customHeight="1">
      <c r="A82" s="128">
        <v>10278</v>
      </c>
      <c r="B82" s="128">
        <v>59</v>
      </c>
      <c r="C82" s="128" t="str">
        <f>VLOOKUP(B82,'产品信息 (2)'!$A$2:$D$78,2,0)</f>
        <v>光明奶酪</v>
      </c>
      <c r="D82" s="128" t="str">
        <f>VLOOKUP(B82,'产品信息 (2)'!$A$2:$D$78,3,0)</f>
        <v>日用品</v>
      </c>
      <c r="E82" s="129">
        <f>VLOOKUP(B82,'产品信息 (2)'!$A$2:$D$78,4,0)</f>
        <v>55</v>
      </c>
      <c r="F82" s="129">
        <v>15</v>
      </c>
      <c r="G82" s="130">
        <v>0</v>
      </c>
      <c r="H82" s="131">
        <f t="shared" si="1"/>
        <v>825</v>
      </c>
    </row>
    <row r="83" spans="1:8" s="123" customFormat="1" ht="18" customHeight="1">
      <c r="A83" s="128">
        <v>10278</v>
      </c>
      <c r="B83" s="128">
        <v>63</v>
      </c>
      <c r="C83" s="128" t="str">
        <f>VLOOKUP(B83,'产品信息 (2)'!$A$2:$D$78,2,0)</f>
        <v>甜辣酱</v>
      </c>
      <c r="D83" s="128" t="str">
        <f>VLOOKUP(B83,'产品信息 (2)'!$A$2:$D$78,3,0)</f>
        <v>调味品</v>
      </c>
      <c r="E83" s="129">
        <f>VLOOKUP(B83,'产品信息 (2)'!$A$2:$D$78,4,0)</f>
        <v>43.9</v>
      </c>
      <c r="F83" s="129">
        <v>8</v>
      </c>
      <c r="G83" s="130">
        <v>0</v>
      </c>
      <c r="H83" s="131">
        <f t="shared" si="1"/>
        <v>351.2</v>
      </c>
    </row>
    <row r="84" spans="1:8" s="123" customFormat="1" ht="18" customHeight="1">
      <c r="A84" s="128">
        <v>10278</v>
      </c>
      <c r="B84" s="128">
        <v>73</v>
      </c>
      <c r="C84" s="128" t="str">
        <f>VLOOKUP(B84,'产品信息 (2)'!$A$2:$D$78,2,0)</f>
        <v>海哲皮</v>
      </c>
      <c r="D84" s="128" t="str">
        <f>VLOOKUP(B84,'产品信息 (2)'!$A$2:$D$78,3,0)</f>
        <v>海鲜</v>
      </c>
      <c r="E84" s="129">
        <f>VLOOKUP(B84,'产品信息 (2)'!$A$2:$D$78,4,0)</f>
        <v>15</v>
      </c>
      <c r="F84" s="129">
        <v>25</v>
      </c>
      <c r="G84" s="130">
        <v>0</v>
      </c>
      <c r="H84" s="131">
        <f t="shared" si="1"/>
        <v>375</v>
      </c>
    </row>
    <row r="85" spans="1:8" s="123" customFormat="1" ht="18" customHeight="1">
      <c r="A85" s="128">
        <v>10279</v>
      </c>
      <c r="B85" s="128">
        <v>17</v>
      </c>
      <c r="C85" s="128" t="str">
        <f>VLOOKUP(B85,'产品信息 (2)'!$A$2:$D$78,2,0)</f>
        <v>猪肉</v>
      </c>
      <c r="D85" s="128" t="str">
        <f>VLOOKUP(B85,'产品信息 (2)'!$A$2:$D$78,3,0)</f>
        <v>肉/家禽</v>
      </c>
      <c r="E85" s="129">
        <f>VLOOKUP(B85,'产品信息 (2)'!$A$2:$D$78,4,0)</f>
        <v>39</v>
      </c>
      <c r="F85" s="129">
        <v>15</v>
      </c>
      <c r="G85" s="130">
        <v>0.25</v>
      </c>
      <c r="H85" s="131">
        <f t="shared" si="1"/>
        <v>438.75</v>
      </c>
    </row>
    <row r="86" spans="1:8" s="123" customFormat="1" ht="18" customHeight="1">
      <c r="A86" s="128">
        <v>10280</v>
      </c>
      <c r="B86" s="128">
        <v>24</v>
      </c>
      <c r="C86" s="128" t="str">
        <f>VLOOKUP(B86,'产品信息 (2)'!$A$2:$D$78,2,0)</f>
        <v>汽水</v>
      </c>
      <c r="D86" s="128" t="str">
        <f>VLOOKUP(B86,'产品信息 (2)'!$A$2:$D$78,3,0)</f>
        <v>饮料</v>
      </c>
      <c r="E86" s="129">
        <f>VLOOKUP(B86,'产品信息 (2)'!$A$2:$D$78,4,0)</f>
        <v>4.5</v>
      </c>
      <c r="F86" s="129">
        <v>12</v>
      </c>
      <c r="G86" s="130">
        <v>0</v>
      </c>
      <c r="H86" s="131">
        <f t="shared" si="1"/>
        <v>54</v>
      </c>
    </row>
    <row r="87" spans="1:8" s="123" customFormat="1" ht="18" customHeight="1">
      <c r="A87" s="128">
        <v>10280</v>
      </c>
      <c r="B87" s="128">
        <v>55</v>
      </c>
      <c r="C87" s="128" t="str">
        <f>VLOOKUP(B87,'产品信息 (2)'!$A$2:$D$78,2,0)</f>
        <v>鸭肉</v>
      </c>
      <c r="D87" s="128" t="str">
        <f>VLOOKUP(B87,'产品信息 (2)'!$A$2:$D$78,3,0)</f>
        <v>肉/家禽</v>
      </c>
      <c r="E87" s="129">
        <f>VLOOKUP(B87,'产品信息 (2)'!$A$2:$D$78,4,0)</f>
        <v>24</v>
      </c>
      <c r="F87" s="129">
        <v>20</v>
      </c>
      <c r="G87" s="130">
        <v>0</v>
      </c>
      <c r="H87" s="131">
        <f t="shared" si="1"/>
        <v>480</v>
      </c>
    </row>
    <row r="88" spans="1:8" s="123" customFormat="1" ht="18" customHeight="1">
      <c r="A88" s="128">
        <v>10280</v>
      </c>
      <c r="B88" s="128">
        <v>75</v>
      </c>
      <c r="C88" s="128" t="str">
        <f>VLOOKUP(B88,'产品信息 (2)'!$A$2:$D$78,2,0)</f>
        <v>浓缩咖啡</v>
      </c>
      <c r="D88" s="128" t="str">
        <f>VLOOKUP(B88,'产品信息 (2)'!$A$2:$D$78,3,0)</f>
        <v>饮料</v>
      </c>
      <c r="E88" s="129">
        <f>VLOOKUP(B88,'产品信息 (2)'!$A$2:$D$78,4,0)</f>
        <v>7.75</v>
      </c>
      <c r="F88" s="129">
        <v>30</v>
      </c>
      <c r="G88" s="130">
        <v>0</v>
      </c>
      <c r="H88" s="131">
        <f t="shared" si="1"/>
        <v>232.5</v>
      </c>
    </row>
    <row r="89" spans="1:8" s="123" customFormat="1" ht="18" customHeight="1">
      <c r="A89" s="128">
        <v>10281</v>
      </c>
      <c r="B89" s="128">
        <v>19</v>
      </c>
      <c r="C89" s="128" t="str">
        <f>VLOOKUP(B89,'产品信息 (2)'!$A$2:$D$78,2,0)</f>
        <v>糖果</v>
      </c>
      <c r="D89" s="128" t="str">
        <f>VLOOKUP(B89,'产品信息 (2)'!$A$2:$D$78,3,0)</f>
        <v>点心</v>
      </c>
      <c r="E89" s="129">
        <f>VLOOKUP(B89,'产品信息 (2)'!$A$2:$D$78,4,0)</f>
        <v>9.1999999999999993</v>
      </c>
      <c r="F89" s="129">
        <v>1</v>
      </c>
      <c r="G89" s="130">
        <v>0</v>
      </c>
      <c r="H89" s="131">
        <f t="shared" si="1"/>
        <v>9.1999999999999993</v>
      </c>
    </row>
    <row r="90" spans="1:8" s="123" customFormat="1" ht="18" customHeight="1">
      <c r="A90" s="128">
        <v>10281</v>
      </c>
      <c r="B90" s="128">
        <v>24</v>
      </c>
      <c r="C90" s="128" t="str">
        <f>VLOOKUP(B90,'产品信息 (2)'!$A$2:$D$78,2,0)</f>
        <v>汽水</v>
      </c>
      <c r="D90" s="128" t="str">
        <f>VLOOKUP(B90,'产品信息 (2)'!$A$2:$D$78,3,0)</f>
        <v>饮料</v>
      </c>
      <c r="E90" s="129">
        <f>VLOOKUP(B90,'产品信息 (2)'!$A$2:$D$78,4,0)</f>
        <v>4.5</v>
      </c>
      <c r="F90" s="129">
        <v>6</v>
      </c>
      <c r="G90" s="130">
        <v>0</v>
      </c>
      <c r="H90" s="131">
        <f t="shared" si="1"/>
        <v>27</v>
      </c>
    </row>
    <row r="91" spans="1:8" s="123" customFormat="1" ht="18" customHeight="1">
      <c r="A91" s="128">
        <v>10281</v>
      </c>
      <c r="B91" s="128">
        <v>35</v>
      </c>
      <c r="C91" s="128" t="str">
        <f>VLOOKUP(B91,'产品信息 (2)'!$A$2:$D$78,2,0)</f>
        <v>蜜桃汁</v>
      </c>
      <c r="D91" s="128" t="str">
        <f>VLOOKUP(B91,'产品信息 (2)'!$A$2:$D$78,3,0)</f>
        <v>饮料</v>
      </c>
      <c r="E91" s="129">
        <f>VLOOKUP(B91,'产品信息 (2)'!$A$2:$D$78,4,0)</f>
        <v>18</v>
      </c>
      <c r="F91" s="129">
        <v>4</v>
      </c>
      <c r="G91" s="130">
        <v>0</v>
      </c>
      <c r="H91" s="131">
        <f t="shared" si="1"/>
        <v>72</v>
      </c>
    </row>
    <row r="92" spans="1:8" s="123" customFormat="1" ht="18" customHeight="1">
      <c r="A92" s="128">
        <v>10282</v>
      </c>
      <c r="B92" s="128">
        <v>30</v>
      </c>
      <c r="C92" s="128" t="str">
        <f>VLOOKUP(B92,'产品信息 (2)'!$A$2:$D$78,2,0)</f>
        <v>黄鱼</v>
      </c>
      <c r="D92" s="128" t="str">
        <f>VLOOKUP(B92,'产品信息 (2)'!$A$2:$D$78,3,0)</f>
        <v>海鲜</v>
      </c>
      <c r="E92" s="129">
        <f>VLOOKUP(B92,'产品信息 (2)'!$A$2:$D$78,4,0)</f>
        <v>25.89</v>
      </c>
      <c r="F92" s="129">
        <v>6</v>
      </c>
      <c r="G92" s="130">
        <v>0</v>
      </c>
      <c r="H92" s="131">
        <f t="shared" si="1"/>
        <v>155.34</v>
      </c>
    </row>
    <row r="93" spans="1:8" s="123" customFormat="1" ht="18" customHeight="1">
      <c r="A93" s="128">
        <v>10282</v>
      </c>
      <c r="B93" s="128">
        <v>57</v>
      </c>
      <c r="C93" s="128" t="str">
        <f>VLOOKUP(B93,'产品信息 (2)'!$A$2:$D$78,2,0)</f>
        <v>小米</v>
      </c>
      <c r="D93" s="128" t="str">
        <f>VLOOKUP(B93,'产品信息 (2)'!$A$2:$D$78,3,0)</f>
        <v>谷类/麦片</v>
      </c>
      <c r="E93" s="129">
        <f>VLOOKUP(B93,'产品信息 (2)'!$A$2:$D$78,4,0)</f>
        <v>19.5</v>
      </c>
      <c r="F93" s="129">
        <v>2</v>
      </c>
      <c r="G93" s="130">
        <v>0</v>
      </c>
      <c r="H93" s="131">
        <f t="shared" si="1"/>
        <v>39</v>
      </c>
    </row>
    <row r="94" spans="1:8" s="123" customFormat="1" ht="18" customHeight="1">
      <c r="A94" s="128">
        <v>10283</v>
      </c>
      <c r="B94" s="128">
        <v>15</v>
      </c>
      <c r="C94" s="128" t="str">
        <f>VLOOKUP(B94,'产品信息 (2)'!$A$2:$D$78,2,0)</f>
        <v>味精</v>
      </c>
      <c r="D94" s="128" t="str">
        <f>VLOOKUP(B94,'产品信息 (2)'!$A$2:$D$78,3,0)</f>
        <v>调味品</v>
      </c>
      <c r="E94" s="129">
        <f>VLOOKUP(B94,'产品信息 (2)'!$A$2:$D$78,4,0)</f>
        <v>15.5</v>
      </c>
      <c r="F94" s="129">
        <v>20</v>
      </c>
      <c r="G94" s="130">
        <v>0</v>
      </c>
      <c r="H94" s="131">
        <f t="shared" si="1"/>
        <v>310</v>
      </c>
    </row>
    <row r="95" spans="1:8" s="123" customFormat="1" ht="18" customHeight="1">
      <c r="A95" s="128">
        <v>10283</v>
      </c>
      <c r="B95" s="128">
        <v>19</v>
      </c>
      <c r="C95" s="128" t="str">
        <f>VLOOKUP(B95,'产品信息 (2)'!$A$2:$D$78,2,0)</f>
        <v>糖果</v>
      </c>
      <c r="D95" s="128" t="str">
        <f>VLOOKUP(B95,'产品信息 (2)'!$A$2:$D$78,3,0)</f>
        <v>点心</v>
      </c>
      <c r="E95" s="129">
        <f>VLOOKUP(B95,'产品信息 (2)'!$A$2:$D$78,4,0)</f>
        <v>9.1999999999999993</v>
      </c>
      <c r="F95" s="129">
        <v>18</v>
      </c>
      <c r="G95" s="130">
        <v>0</v>
      </c>
      <c r="H95" s="131">
        <f t="shared" si="1"/>
        <v>165.6</v>
      </c>
    </row>
    <row r="96" spans="1:8" s="123" customFormat="1" ht="18" customHeight="1">
      <c r="A96" s="128">
        <v>10283</v>
      </c>
      <c r="B96" s="128">
        <v>60</v>
      </c>
      <c r="C96" s="128" t="str">
        <f>VLOOKUP(B96,'产品信息 (2)'!$A$2:$D$78,2,0)</f>
        <v>花奶酪</v>
      </c>
      <c r="D96" s="128" t="str">
        <f>VLOOKUP(B96,'产品信息 (2)'!$A$2:$D$78,3,0)</f>
        <v>日用品</v>
      </c>
      <c r="E96" s="129">
        <f>VLOOKUP(B96,'产品信息 (2)'!$A$2:$D$78,4,0)</f>
        <v>34</v>
      </c>
      <c r="F96" s="129">
        <v>35</v>
      </c>
      <c r="G96" s="130">
        <v>0</v>
      </c>
      <c r="H96" s="131">
        <f t="shared" si="1"/>
        <v>1190</v>
      </c>
    </row>
    <row r="97" spans="1:8" s="123" customFormat="1" ht="18" customHeight="1">
      <c r="A97" s="128">
        <v>10283</v>
      </c>
      <c r="B97" s="128">
        <v>72</v>
      </c>
      <c r="C97" s="128" t="str">
        <f>VLOOKUP(B97,'产品信息 (2)'!$A$2:$D$78,2,0)</f>
        <v>酸奶酪</v>
      </c>
      <c r="D97" s="128" t="str">
        <f>VLOOKUP(B97,'产品信息 (2)'!$A$2:$D$78,3,0)</f>
        <v>日用品</v>
      </c>
      <c r="E97" s="129">
        <f>VLOOKUP(B97,'产品信息 (2)'!$A$2:$D$78,4,0)</f>
        <v>34.799999999999997</v>
      </c>
      <c r="F97" s="129">
        <v>3</v>
      </c>
      <c r="G97" s="130">
        <v>0</v>
      </c>
      <c r="H97" s="131">
        <f t="shared" si="1"/>
        <v>104.39999999999999</v>
      </c>
    </row>
    <row r="98" spans="1:8" s="123" customFormat="1" ht="18" customHeight="1">
      <c r="A98" s="128">
        <v>10284</v>
      </c>
      <c r="B98" s="128">
        <v>27</v>
      </c>
      <c r="C98" s="128" t="str">
        <f>VLOOKUP(B98,'产品信息 (2)'!$A$2:$D$78,2,0)</f>
        <v>牛肉干</v>
      </c>
      <c r="D98" s="128" t="str">
        <f>VLOOKUP(B98,'产品信息 (2)'!$A$2:$D$78,3,0)</f>
        <v>点心</v>
      </c>
      <c r="E98" s="129">
        <f>VLOOKUP(B98,'产品信息 (2)'!$A$2:$D$78,4,0)</f>
        <v>43.9</v>
      </c>
      <c r="F98" s="129">
        <v>15</v>
      </c>
      <c r="G98" s="130">
        <v>0.25</v>
      </c>
      <c r="H98" s="131">
        <f t="shared" si="1"/>
        <v>493.875</v>
      </c>
    </row>
    <row r="99" spans="1:8" s="123" customFormat="1" ht="18" customHeight="1">
      <c r="A99" s="128">
        <v>10284</v>
      </c>
      <c r="B99" s="128">
        <v>44</v>
      </c>
      <c r="C99" s="128" t="str">
        <f>VLOOKUP(B99,'产品信息 (2)'!$A$2:$D$78,2,0)</f>
        <v>蚝油</v>
      </c>
      <c r="D99" s="128" t="str">
        <f>VLOOKUP(B99,'产品信息 (2)'!$A$2:$D$78,3,0)</f>
        <v>调味品</v>
      </c>
      <c r="E99" s="129">
        <f>VLOOKUP(B99,'产品信息 (2)'!$A$2:$D$78,4,0)</f>
        <v>19.45</v>
      </c>
      <c r="F99" s="129">
        <v>21</v>
      </c>
      <c r="G99" s="130">
        <v>0</v>
      </c>
      <c r="H99" s="131">
        <f t="shared" si="1"/>
        <v>408.45</v>
      </c>
    </row>
    <row r="100" spans="1:8" s="123" customFormat="1" ht="18" customHeight="1">
      <c r="A100" s="128">
        <v>10284</v>
      </c>
      <c r="B100" s="128">
        <v>60</v>
      </c>
      <c r="C100" s="128" t="str">
        <f>VLOOKUP(B100,'产品信息 (2)'!$A$2:$D$78,2,0)</f>
        <v>花奶酪</v>
      </c>
      <c r="D100" s="128" t="str">
        <f>VLOOKUP(B100,'产品信息 (2)'!$A$2:$D$78,3,0)</f>
        <v>日用品</v>
      </c>
      <c r="E100" s="129">
        <f>VLOOKUP(B100,'产品信息 (2)'!$A$2:$D$78,4,0)</f>
        <v>34</v>
      </c>
      <c r="F100" s="129">
        <v>20</v>
      </c>
      <c r="G100" s="130">
        <v>0.25</v>
      </c>
      <c r="H100" s="131">
        <f t="shared" si="1"/>
        <v>510</v>
      </c>
    </row>
    <row r="101" spans="1:8" s="123" customFormat="1" ht="18" customHeight="1">
      <c r="A101" s="128">
        <v>10284</v>
      </c>
      <c r="B101" s="128">
        <v>67</v>
      </c>
      <c r="C101" s="128" t="str">
        <f>VLOOKUP(B101,'产品信息 (2)'!$A$2:$D$78,2,0)</f>
        <v>矿泉水</v>
      </c>
      <c r="D101" s="128" t="str">
        <f>VLOOKUP(B101,'产品信息 (2)'!$A$2:$D$78,3,0)</f>
        <v>饮料</v>
      </c>
      <c r="E101" s="129">
        <f>VLOOKUP(B101,'产品信息 (2)'!$A$2:$D$78,4,0)</f>
        <v>14</v>
      </c>
      <c r="F101" s="129">
        <v>5</v>
      </c>
      <c r="G101" s="130">
        <v>0.25</v>
      </c>
      <c r="H101" s="131">
        <f t="shared" si="1"/>
        <v>52.5</v>
      </c>
    </row>
    <row r="102" spans="1:8" s="123" customFormat="1" ht="18" customHeight="1">
      <c r="A102" s="128">
        <v>10285</v>
      </c>
      <c r="B102" s="128">
        <v>1</v>
      </c>
      <c r="C102" s="128" t="str">
        <f>VLOOKUP(B102,'产品信息 (2)'!$A$2:$D$78,2,0)</f>
        <v>苹果汁</v>
      </c>
      <c r="D102" s="128" t="str">
        <f>VLOOKUP(B102,'产品信息 (2)'!$A$2:$D$78,3,0)</f>
        <v>日用品</v>
      </c>
      <c r="E102" s="129">
        <f>VLOOKUP(B102,'产品信息 (2)'!$A$2:$D$78,4,0)</f>
        <v>18</v>
      </c>
      <c r="F102" s="129">
        <v>45</v>
      </c>
      <c r="G102" s="130">
        <v>0.2</v>
      </c>
      <c r="H102" s="131">
        <f t="shared" si="1"/>
        <v>648</v>
      </c>
    </row>
    <row r="103" spans="1:8" s="123" customFormat="1" ht="18" customHeight="1">
      <c r="A103" s="128">
        <v>10285</v>
      </c>
      <c r="B103" s="128">
        <v>40</v>
      </c>
      <c r="C103" s="128" t="str">
        <f>VLOOKUP(B103,'产品信息 (2)'!$A$2:$D$78,2,0)</f>
        <v>虾米</v>
      </c>
      <c r="D103" s="128" t="str">
        <f>VLOOKUP(B103,'产品信息 (2)'!$A$2:$D$78,3,0)</f>
        <v>海鲜</v>
      </c>
      <c r="E103" s="129">
        <f>VLOOKUP(B103,'产品信息 (2)'!$A$2:$D$78,4,0)</f>
        <v>18.399999999999999</v>
      </c>
      <c r="F103" s="129">
        <v>40</v>
      </c>
      <c r="G103" s="130">
        <v>0.2</v>
      </c>
      <c r="H103" s="131">
        <f t="shared" si="1"/>
        <v>588.80000000000007</v>
      </c>
    </row>
    <row r="104" spans="1:8" s="123" customFormat="1" ht="18" customHeight="1">
      <c r="A104" s="128">
        <v>10285</v>
      </c>
      <c r="B104" s="128">
        <v>53</v>
      </c>
      <c r="C104" s="128" t="str">
        <f>VLOOKUP(B104,'产品信息 (2)'!$A$2:$D$78,2,0)</f>
        <v>盐水鸭</v>
      </c>
      <c r="D104" s="128" t="str">
        <f>VLOOKUP(B104,'产品信息 (2)'!$A$2:$D$78,3,0)</f>
        <v>肉/家禽</v>
      </c>
      <c r="E104" s="129">
        <f>VLOOKUP(B104,'产品信息 (2)'!$A$2:$D$78,4,0)</f>
        <v>32.799999999999997</v>
      </c>
      <c r="F104" s="129">
        <v>36</v>
      </c>
      <c r="G104" s="130">
        <v>0.2</v>
      </c>
      <c r="H104" s="131">
        <f t="shared" si="1"/>
        <v>944.64</v>
      </c>
    </row>
    <row r="105" spans="1:8" s="123" customFormat="1" ht="18" customHeight="1">
      <c r="A105" s="128">
        <v>10286</v>
      </c>
      <c r="B105" s="128">
        <v>35</v>
      </c>
      <c r="C105" s="128" t="str">
        <f>VLOOKUP(B105,'产品信息 (2)'!$A$2:$D$78,2,0)</f>
        <v>蜜桃汁</v>
      </c>
      <c r="D105" s="128" t="str">
        <f>VLOOKUP(B105,'产品信息 (2)'!$A$2:$D$78,3,0)</f>
        <v>饮料</v>
      </c>
      <c r="E105" s="129">
        <f>VLOOKUP(B105,'产品信息 (2)'!$A$2:$D$78,4,0)</f>
        <v>18</v>
      </c>
      <c r="F105" s="129">
        <v>100</v>
      </c>
      <c r="G105" s="130">
        <v>0</v>
      </c>
      <c r="H105" s="131">
        <f t="shared" si="1"/>
        <v>1800</v>
      </c>
    </row>
    <row r="106" spans="1:8" s="123" customFormat="1" ht="18" customHeight="1">
      <c r="A106" s="128">
        <v>10286</v>
      </c>
      <c r="B106" s="128">
        <v>62</v>
      </c>
      <c r="C106" s="128" t="str">
        <f>VLOOKUP(B106,'产品信息 (2)'!$A$2:$D$78,2,0)</f>
        <v>山渣片</v>
      </c>
      <c r="D106" s="128" t="str">
        <f>VLOOKUP(B106,'产品信息 (2)'!$A$2:$D$78,3,0)</f>
        <v>点心</v>
      </c>
      <c r="E106" s="129">
        <f>VLOOKUP(B106,'产品信息 (2)'!$A$2:$D$78,4,0)</f>
        <v>49.3</v>
      </c>
      <c r="F106" s="129">
        <v>40</v>
      </c>
      <c r="G106" s="130">
        <v>0</v>
      </c>
      <c r="H106" s="131">
        <f t="shared" si="1"/>
        <v>1972</v>
      </c>
    </row>
    <row r="107" spans="1:8" s="123" customFormat="1" ht="18" customHeight="1">
      <c r="A107" s="128">
        <v>10287</v>
      </c>
      <c r="B107" s="128">
        <v>16</v>
      </c>
      <c r="C107" s="128" t="str">
        <f>VLOOKUP(B107,'产品信息 (2)'!$A$2:$D$78,2,0)</f>
        <v>饼干</v>
      </c>
      <c r="D107" s="128" t="str">
        <f>VLOOKUP(B107,'产品信息 (2)'!$A$2:$D$78,3,0)</f>
        <v>点心</v>
      </c>
      <c r="E107" s="129">
        <f>VLOOKUP(B107,'产品信息 (2)'!$A$2:$D$78,4,0)</f>
        <v>17.45</v>
      </c>
      <c r="F107" s="129">
        <v>40</v>
      </c>
      <c r="G107" s="130">
        <v>0.15</v>
      </c>
      <c r="H107" s="131">
        <f t="shared" si="1"/>
        <v>593.29999999999995</v>
      </c>
    </row>
    <row r="108" spans="1:8" s="123" customFormat="1" ht="18" customHeight="1">
      <c r="A108" s="128">
        <v>10287</v>
      </c>
      <c r="B108" s="128">
        <v>34</v>
      </c>
      <c r="C108" s="128" t="str">
        <f>VLOOKUP(B108,'产品信息 (2)'!$A$2:$D$78,2,0)</f>
        <v>啤酒</v>
      </c>
      <c r="D108" s="128" t="str">
        <f>VLOOKUP(B108,'产品信息 (2)'!$A$2:$D$78,3,0)</f>
        <v>饮料</v>
      </c>
      <c r="E108" s="129">
        <f>VLOOKUP(B108,'产品信息 (2)'!$A$2:$D$78,4,0)</f>
        <v>14</v>
      </c>
      <c r="F108" s="129">
        <v>20</v>
      </c>
      <c r="G108" s="130">
        <v>0</v>
      </c>
      <c r="H108" s="131">
        <f t="shared" si="1"/>
        <v>280</v>
      </c>
    </row>
    <row r="109" spans="1:8" s="123" customFormat="1" ht="18" customHeight="1">
      <c r="A109" s="128">
        <v>10287</v>
      </c>
      <c r="B109" s="128">
        <v>46</v>
      </c>
      <c r="C109" s="128" t="str">
        <f>VLOOKUP(B109,'产品信息 (2)'!$A$2:$D$78,2,0)</f>
        <v>蚵</v>
      </c>
      <c r="D109" s="128" t="str">
        <f>VLOOKUP(B109,'产品信息 (2)'!$A$2:$D$78,3,0)</f>
        <v>海鲜</v>
      </c>
      <c r="E109" s="129">
        <f>VLOOKUP(B109,'产品信息 (2)'!$A$2:$D$78,4,0)</f>
        <v>12</v>
      </c>
      <c r="F109" s="129">
        <v>15</v>
      </c>
      <c r="G109" s="130">
        <v>0.15</v>
      </c>
      <c r="H109" s="131">
        <f t="shared" si="1"/>
        <v>153</v>
      </c>
    </row>
    <row r="110" spans="1:8" s="123" customFormat="1" ht="18" customHeight="1">
      <c r="A110" s="128">
        <v>10288</v>
      </c>
      <c r="B110" s="128">
        <v>54</v>
      </c>
      <c r="C110" s="128" t="str">
        <f>VLOOKUP(B110,'产品信息 (2)'!$A$2:$D$78,2,0)</f>
        <v>鸡肉</v>
      </c>
      <c r="D110" s="128" t="str">
        <f>VLOOKUP(B110,'产品信息 (2)'!$A$2:$D$78,3,0)</f>
        <v>肉/家禽</v>
      </c>
      <c r="E110" s="129">
        <f>VLOOKUP(B110,'产品信息 (2)'!$A$2:$D$78,4,0)</f>
        <v>7.45</v>
      </c>
      <c r="F110" s="129">
        <v>10</v>
      </c>
      <c r="G110" s="130">
        <v>0.1</v>
      </c>
      <c r="H110" s="131">
        <f t="shared" si="1"/>
        <v>67.05</v>
      </c>
    </row>
    <row r="111" spans="1:8" s="123" customFormat="1" ht="18" customHeight="1">
      <c r="A111" s="128">
        <v>10288</v>
      </c>
      <c r="B111" s="128">
        <v>68</v>
      </c>
      <c r="C111" s="128" t="str">
        <f>VLOOKUP(B111,'产品信息 (2)'!$A$2:$D$78,2,0)</f>
        <v>绿豆糕</v>
      </c>
      <c r="D111" s="128" t="str">
        <f>VLOOKUP(B111,'产品信息 (2)'!$A$2:$D$78,3,0)</f>
        <v>点心</v>
      </c>
      <c r="E111" s="129">
        <f>VLOOKUP(B111,'产品信息 (2)'!$A$2:$D$78,4,0)</f>
        <v>12.5</v>
      </c>
      <c r="F111" s="129">
        <v>3</v>
      </c>
      <c r="G111" s="130">
        <v>0.1</v>
      </c>
      <c r="H111" s="131">
        <f t="shared" si="1"/>
        <v>33.75</v>
      </c>
    </row>
    <row r="112" spans="1:8" s="123" customFormat="1" ht="18" customHeight="1">
      <c r="A112" s="128">
        <v>10289</v>
      </c>
      <c r="B112" s="128">
        <v>3</v>
      </c>
      <c r="C112" s="128" t="str">
        <f>VLOOKUP(B112,'产品信息 (2)'!$A$2:$D$78,2,0)</f>
        <v>蕃茄酱</v>
      </c>
      <c r="D112" s="128" t="str">
        <f>VLOOKUP(B112,'产品信息 (2)'!$A$2:$D$78,3,0)</f>
        <v>调味品</v>
      </c>
      <c r="E112" s="129">
        <f>VLOOKUP(B112,'产品信息 (2)'!$A$2:$D$78,4,0)</f>
        <v>10</v>
      </c>
      <c r="F112" s="129">
        <v>30</v>
      </c>
      <c r="G112" s="130">
        <v>0</v>
      </c>
      <c r="H112" s="131">
        <f t="shared" si="1"/>
        <v>300</v>
      </c>
    </row>
    <row r="113" spans="1:8" s="123" customFormat="1" ht="18" customHeight="1">
      <c r="A113" s="128">
        <v>10289</v>
      </c>
      <c r="B113" s="128">
        <v>64</v>
      </c>
      <c r="C113" s="128" t="str">
        <f>VLOOKUP(B113,'产品信息 (2)'!$A$2:$D$78,2,0)</f>
        <v>黄豆</v>
      </c>
      <c r="D113" s="128" t="str">
        <f>VLOOKUP(B113,'产品信息 (2)'!$A$2:$D$78,3,0)</f>
        <v>谷类/麦片</v>
      </c>
      <c r="E113" s="129">
        <f>VLOOKUP(B113,'产品信息 (2)'!$A$2:$D$78,4,0)</f>
        <v>33.25</v>
      </c>
      <c r="F113" s="129">
        <v>9</v>
      </c>
      <c r="G113" s="130">
        <v>0</v>
      </c>
      <c r="H113" s="131">
        <f t="shared" si="1"/>
        <v>299.25</v>
      </c>
    </row>
    <row r="114" spans="1:8" s="123" customFormat="1" ht="18" customHeight="1">
      <c r="A114" s="128">
        <v>10290</v>
      </c>
      <c r="B114" s="128">
        <v>5</v>
      </c>
      <c r="C114" s="128" t="str">
        <f>VLOOKUP(B114,'产品信息 (2)'!$A$2:$D$78,2,0)</f>
        <v>麻油</v>
      </c>
      <c r="D114" s="128" t="str">
        <f>VLOOKUP(B114,'产品信息 (2)'!$A$2:$D$78,3,0)</f>
        <v>调味品</v>
      </c>
      <c r="E114" s="129">
        <f>VLOOKUP(B114,'产品信息 (2)'!$A$2:$D$78,4,0)</f>
        <v>21.35</v>
      </c>
      <c r="F114" s="129">
        <v>20</v>
      </c>
      <c r="G114" s="130">
        <v>0</v>
      </c>
      <c r="H114" s="131">
        <f t="shared" si="1"/>
        <v>427</v>
      </c>
    </row>
    <row r="115" spans="1:8" s="123" customFormat="1" ht="18" customHeight="1">
      <c r="A115" s="128">
        <v>10290</v>
      </c>
      <c r="B115" s="128">
        <v>29</v>
      </c>
      <c r="C115" s="128" t="str">
        <f>VLOOKUP(B115,'产品信息 (2)'!$A$2:$D$78,2,0)</f>
        <v>鸭肉</v>
      </c>
      <c r="D115" s="128" t="str">
        <f>VLOOKUP(B115,'产品信息 (2)'!$A$2:$D$78,3,0)</f>
        <v>肉/家禽</v>
      </c>
      <c r="E115" s="129">
        <f>VLOOKUP(B115,'产品信息 (2)'!$A$2:$D$78,4,0)</f>
        <v>123.79</v>
      </c>
      <c r="F115" s="129">
        <v>15</v>
      </c>
      <c r="G115" s="130">
        <v>0</v>
      </c>
      <c r="H115" s="131">
        <f t="shared" si="1"/>
        <v>1856.8500000000001</v>
      </c>
    </row>
    <row r="116" spans="1:8" s="123" customFormat="1" ht="18" customHeight="1">
      <c r="A116" s="128">
        <v>10290</v>
      </c>
      <c r="B116" s="128">
        <v>49</v>
      </c>
      <c r="C116" s="128" t="str">
        <f>VLOOKUP(B116,'产品信息 (2)'!$A$2:$D$78,2,0)</f>
        <v>薯条</v>
      </c>
      <c r="D116" s="128" t="str">
        <f>VLOOKUP(B116,'产品信息 (2)'!$A$2:$D$78,3,0)</f>
        <v>点心</v>
      </c>
      <c r="E116" s="129">
        <f>VLOOKUP(B116,'产品信息 (2)'!$A$2:$D$78,4,0)</f>
        <v>20</v>
      </c>
      <c r="F116" s="129">
        <v>15</v>
      </c>
      <c r="G116" s="130">
        <v>0</v>
      </c>
      <c r="H116" s="131">
        <f t="shared" si="1"/>
        <v>300</v>
      </c>
    </row>
    <row r="117" spans="1:8" s="123" customFormat="1" ht="18" customHeight="1">
      <c r="A117" s="128">
        <v>10290</v>
      </c>
      <c r="B117" s="128">
        <v>77</v>
      </c>
      <c r="C117" s="128" t="str">
        <f>VLOOKUP(B117,'产品信息 (2)'!$A$2:$D$78,2,0)</f>
        <v>辣椒粉</v>
      </c>
      <c r="D117" s="128" t="str">
        <f>VLOOKUP(B117,'产品信息 (2)'!$A$2:$D$78,3,0)</f>
        <v>调味品</v>
      </c>
      <c r="E117" s="129">
        <f>VLOOKUP(B117,'产品信息 (2)'!$A$2:$D$78,4,0)</f>
        <v>13</v>
      </c>
      <c r="F117" s="129">
        <v>10</v>
      </c>
      <c r="G117" s="130">
        <v>0</v>
      </c>
      <c r="H117" s="131">
        <f t="shared" si="1"/>
        <v>130</v>
      </c>
    </row>
    <row r="118" spans="1:8" s="123" customFormat="1" ht="18" customHeight="1">
      <c r="A118" s="128">
        <v>10291</v>
      </c>
      <c r="B118" s="128">
        <v>13</v>
      </c>
      <c r="C118" s="128" t="str">
        <f>VLOOKUP(B118,'产品信息 (2)'!$A$2:$D$78,2,0)</f>
        <v>龙虾</v>
      </c>
      <c r="D118" s="128" t="str">
        <f>VLOOKUP(B118,'产品信息 (2)'!$A$2:$D$78,3,0)</f>
        <v>海鲜</v>
      </c>
      <c r="E118" s="129">
        <f>VLOOKUP(B118,'产品信息 (2)'!$A$2:$D$78,4,0)</f>
        <v>6</v>
      </c>
      <c r="F118" s="129">
        <v>20</v>
      </c>
      <c r="G118" s="130">
        <v>0.1</v>
      </c>
      <c r="H118" s="131">
        <f t="shared" si="1"/>
        <v>108</v>
      </c>
    </row>
    <row r="119" spans="1:8" s="123" customFormat="1" ht="18" customHeight="1">
      <c r="A119" s="128">
        <v>10291</v>
      </c>
      <c r="B119" s="128">
        <v>44</v>
      </c>
      <c r="C119" s="128" t="str">
        <f>VLOOKUP(B119,'产品信息 (2)'!$A$2:$D$78,2,0)</f>
        <v>蚝油</v>
      </c>
      <c r="D119" s="128" t="str">
        <f>VLOOKUP(B119,'产品信息 (2)'!$A$2:$D$78,3,0)</f>
        <v>调味品</v>
      </c>
      <c r="E119" s="129">
        <f>VLOOKUP(B119,'产品信息 (2)'!$A$2:$D$78,4,0)</f>
        <v>19.45</v>
      </c>
      <c r="F119" s="129">
        <v>24</v>
      </c>
      <c r="G119" s="130">
        <v>0.1</v>
      </c>
      <c r="H119" s="131">
        <f t="shared" si="1"/>
        <v>420.11999999999995</v>
      </c>
    </row>
    <row r="120" spans="1:8" s="123" customFormat="1" ht="18" customHeight="1">
      <c r="A120" s="128">
        <v>10291</v>
      </c>
      <c r="B120" s="128">
        <v>51</v>
      </c>
      <c r="C120" s="128" t="str">
        <f>VLOOKUP(B120,'产品信息 (2)'!$A$2:$D$78,2,0)</f>
        <v>猪肉干</v>
      </c>
      <c r="D120" s="128" t="str">
        <f>VLOOKUP(B120,'产品信息 (2)'!$A$2:$D$78,3,0)</f>
        <v>特制品</v>
      </c>
      <c r="E120" s="129">
        <f>VLOOKUP(B120,'产品信息 (2)'!$A$2:$D$78,4,0)</f>
        <v>53</v>
      </c>
      <c r="F120" s="129">
        <v>2</v>
      </c>
      <c r="G120" s="130">
        <v>0.1</v>
      </c>
      <c r="H120" s="131">
        <f t="shared" si="1"/>
        <v>95.4</v>
      </c>
    </row>
    <row r="121" spans="1:8" s="123" customFormat="1" ht="18" customHeight="1">
      <c r="A121" s="128">
        <v>10292</v>
      </c>
      <c r="B121" s="128">
        <v>20</v>
      </c>
      <c r="C121" s="128" t="str">
        <f>VLOOKUP(B121,'产品信息 (2)'!$A$2:$D$78,2,0)</f>
        <v>桂花糕</v>
      </c>
      <c r="D121" s="128" t="str">
        <f>VLOOKUP(B121,'产品信息 (2)'!$A$2:$D$78,3,0)</f>
        <v>点心</v>
      </c>
      <c r="E121" s="129">
        <f>VLOOKUP(B121,'产品信息 (2)'!$A$2:$D$78,4,0)</f>
        <v>81</v>
      </c>
      <c r="F121" s="129">
        <v>20</v>
      </c>
      <c r="G121" s="130">
        <v>0</v>
      </c>
      <c r="H121" s="131">
        <f t="shared" si="1"/>
        <v>1620</v>
      </c>
    </row>
    <row r="122" spans="1:8" s="123" customFormat="1" ht="18" customHeight="1">
      <c r="A122" s="128">
        <v>10293</v>
      </c>
      <c r="B122" s="128">
        <v>18</v>
      </c>
      <c r="C122" s="128" t="str">
        <f>VLOOKUP(B122,'产品信息 (2)'!$A$2:$D$78,2,0)</f>
        <v>墨鱼</v>
      </c>
      <c r="D122" s="128" t="str">
        <f>VLOOKUP(B122,'产品信息 (2)'!$A$2:$D$78,3,0)</f>
        <v>海鲜</v>
      </c>
      <c r="E122" s="129">
        <f>VLOOKUP(B122,'产品信息 (2)'!$A$2:$D$78,4,0)</f>
        <v>62.5</v>
      </c>
      <c r="F122" s="129">
        <v>12</v>
      </c>
      <c r="G122" s="130">
        <v>0</v>
      </c>
      <c r="H122" s="131">
        <f t="shared" si="1"/>
        <v>750</v>
      </c>
    </row>
    <row r="123" spans="1:8" s="123" customFormat="1" ht="18" customHeight="1">
      <c r="A123" s="128">
        <v>10293</v>
      </c>
      <c r="B123" s="128">
        <v>24</v>
      </c>
      <c r="C123" s="128" t="str">
        <f>VLOOKUP(B123,'产品信息 (2)'!$A$2:$D$78,2,0)</f>
        <v>汽水</v>
      </c>
      <c r="D123" s="128" t="str">
        <f>VLOOKUP(B123,'产品信息 (2)'!$A$2:$D$78,3,0)</f>
        <v>饮料</v>
      </c>
      <c r="E123" s="129">
        <f>VLOOKUP(B123,'产品信息 (2)'!$A$2:$D$78,4,0)</f>
        <v>4.5</v>
      </c>
      <c r="F123" s="129">
        <v>10</v>
      </c>
      <c r="G123" s="130">
        <v>0</v>
      </c>
      <c r="H123" s="131">
        <f t="shared" si="1"/>
        <v>45</v>
      </c>
    </row>
    <row r="124" spans="1:8" s="123" customFormat="1" ht="18" customHeight="1">
      <c r="A124" s="128">
        <v>10293</v>
      </c>
      <c r="B124" s="128">
        <v>63</v>
      </c>
      <c r="C124" s="128" t="str">
        <f>VLOOKUP(B124,'产品信息 (2)'!$A$2:$D$78,2,0)</f>
        <v>甜辣酱</v>
      </c>
      <c r="D124" s="128" t="str">
        <f>VLOOKUP(B124,'产品信息 (2)'!$A$2:$D$78,3,0)</f>
        <v>调味品</v>
      </c>
      <c r="E124" s="129">
        <f>VLOOKUP(B124,'产品信息 (2)'!$A$2:$D$78,4,0)</f>
        <v>43.9</v>
      </c>
      <c r="F124" s="129">
        <v>5</v>
      </c>
      <c r="G124" s="130">
        <v>0</v>
      </c>
      <c r="H124" s="131">
        <f t="shared" si="1"/>
        <v>219.5</v>
      </c>
    </row>
    <row r="125" spans="1:8" s="123" customFormat="1" ht="18" customHeight="1">
      <c r="A125" s="128">
        <v>10293</v>
      </c>
      <c r="B125" s="128">
        <v>75</v>
      </c>
      <c r="C125" s="128" t="str">
        <f>VLOOKUP(B125,'产品信息 (2)'!$A$2:$D$78,2,0)</f>
        <v>浓缩咖啡</v>
      </c>
      <c r="D125" s="128" t="str">
        <f>VLOOKUP(B125,'产品信息 (2)'!$A$2:$D$78,3,0)</f>
        <v>饮料</v>
      </c>
      <c r="E125" s="129">
        <f>VLOOKUP(B125,'产品信息 (2)'!$A$2:$D$78,4,0)</f>
        <v>7.75</v>
      </c>
      <c r="F125" s="129">
        <v>6</v>
      </c>
      <c r="G125" s="130">
        <v>0</v>
      </c>
      <c r="H125" s="131">
        <f t="shared" si="1"/>
        <v>46.5</v>
      </c>
    </row>
    <row r="126" spans="1:8" s="123" customFormat="1" ht="18" customHeight="1">
      <c r="A126" s="128">
        <v>10294</v>
      </c>
      <c r="B126" s="128">
        <v>1</v>
      </c>
      <c r="C126" s="128" t="str">
        <f>VLOOKUP(B126,'产品信息 (2)'!$A$2:$D$78,2,0)</f>
        <v>苹果汁</v>
      </c>
      <c r="D126" s="128" t="str">
        <f>VLOOKUP(B126,'产品信息 (2)'!$A$2:$D$78,3,0)</f>
        <v>日用品</v>
      </c>
      <c r="E126" s="129">
        <f>VLOOKUP(B126,'产品信息 (2)'!$A$2:$D$78,4,0)</f>
        <v>18</v>
      </c>
      <c r="F126" s="129">
        <v>18</v>
      </c>
      <c r="G126" s="130">
        <v>0</v>
      </c>
      <c r="H126" s="131">
        <f t="shared" si="1"/>
        <v>324</v>
      </c>
    </row>
    <row r="127" spans="1:8" s="123" customFormat="1" ht="18" customHeight="1">
      <c r="A127" s="128">
        <v>10294</v>
      </c>
      <c r="B127" s="128">
        <v>17</v>
      </c>
      <c r="C127" s="128" t="str">
        <f>VLOOKUP(B127,'产品信息 (2)'!$A$2:$D$78,2,0)</f>
        <v>猪肉</v>
      </c>
      <c r="D127" s="128" t="str">
        <f>VLOOKUP(B127,'产品信息 (2)'!$A$2:$D$78,3,0)</f>
        <v>肉/家禽</v>
      </c>
      <c r="E127" s="129">
        <f>VLOOKUP(B127,'产品信息 (2)'!$A$2:$D$78,4,0)</f>
        <v>39</v>
      </c>
      <c r="F127" s="129">
        <v>15</v>
      </c>
      <c r="G127" s="130">
        <v>0</v>
      </c>
      <c r="H127" s="131">
        <f t="shared" si="1"/>
        <v>585</v>
      </c>
    </row>
    <row r="128" spans="1:8" s="123" customFormat="1" ht="18" customHeight="1">
      <c r="A128" s="128">
        <v>10294</v>
      </c>
      <c r="B128" s="128">
        <v>43</v>
      </c>
      <c r="C128" s="128" t="str">
        <f>VLOOKUP(B128,'产品信息 (2)'!$A$2:$D$78,2,0)</f>
        <v>柳橙汁</v>
      </c>
      <c r="D128" s="128" t="str">
        <f>VLOOKUP(B128,'产品信息 (2)'!$A$2:$D$78,3,0)</f>
        <v>饮料</v>
      </c>
      <c r="E128" s="129">
        <f>VLOOKUP(B128,'产品信息 (2)'!$A$2:$D$78,4,0)</f>
        <v>46</v>
      </c>
      <c r="F128" s="129">
        <v>15</v>
      </c>
      <c r="G128" s="130">
        <v>0</v>
      </c>
      <c r="H128" s="131">
        <f t="shared" si="1"/>
        <v>690</v>
      </c>
    </row>
    <row r="129" spans="1:8" s="123" customFormat="1" ht="18" customHeight="1">
      <c r="A129" s="128">
        <v>10294</v>
      </c>
      <c r="B129" s="128">
        <v>60</v>
      </c>
      <c r="C129" s="128" t="str">
        <f>VLOOKUP(B129,'产品信息 (2)'!$A$2:$D$78,2,0)</f>
        <v>花奶酪</v>
      </c>
      <c r="D129" s="128" t="str">
        <f>VLOOKUP(B129,'产品信息 (2)'!$A$2:$D$78,3,0)</f>
        <v>日用品</v>
      </c>
      <c r="E129" s="129">
        <f>VLOOKUP(B129,'产品信息 (2)'!$A$2:$D$78,4,0)</f>
        <v>34</v>
      </c>
      <c r="F129" s="129">
        <v>21</v>
      </c>
      <c r="G129" s="130">
        <v>0</v>
      </c>
      <c r="H129" s="131">
        <f t="shared" si="1"/>
        <v>714</v>
      </c>
    </row>
    <row r="130" spans="1:8" s="123" customFormat="1" ht="18" customHeight="1">
      <c r="A130" s="128">
        <v>10294</v>
      </c>
      <c r="B130" s="128">
        <v>75</v>
      </c>
      <c r="C130" s="128" t="str">
        <f>VLOOKUP(B130,'产品信息 (2)'!$A$2:$D$78,2,0)</f>
        <v>浓缩咖啡</v>
      </c>
      <c r="D130" s="128" t="str">
        <f>VLOOKUP(B130,'产品信息 (2)'!$A$2:$D$78,3,0)</f>
        <v>饮料</v>
      </c>
      <c r="E130" s="129">
        <f>VLOOKUP(B130,'产品信息 (2)'!$A$2:$D$78,4,0)</f>
        <v>7.75</v>
      </c>
      <c r="F130" s="129">
        <v>6</v>
      </c>
      <c r="G130" s="130">
        <v>0</v>
      </c>
      <c r="H130" s="131">
        <f t="shared" si="1"/>
        <v>46.5</v>
      </c>
    </row>
    <row r="131" spans="1:8" s="123" customFormat="1" ht="18" customHeight="1">
      <c r="A131" s="128">
        <v>10295</v>
      </c>
      <c r="B131" s="128">
        <v>56</v>
      </c>
      <c r="C131" s="128" t="str">
        <f>VLOOKUP(B131,'产品信息 (2)'!$A$2:$D$78,2,0)</f>
        <v>白米</v>
      </c>
      <c r="D131" s="128" t="str">
        <f>VLOOKUP(B131,'产品信息 (2)'!$A$2:$D$78,3,0)</f>
        <v>谷类/麦片</v>
      </c>
      <c r="E131" s="129">
        <f>VLOOKUP(B131,'产品信息 (2)'!$A$2:$D$78,4,0)</f>
        <v>38</v>
      </c>
      <c r="F131" s="129">
        <v>4</v>
      </c>
      <c r="G131" s="130">
        <v>0</v>
      </c>
      <c r="H131" s="131">
        <f t="shared" si="1"/>
        <v>152</v>
      </c>
    </row>
    <row r="132" spans="1:8" s="123" customFormat="1" ht="18" customHeight="1">
      <c r="A132" s="128">
        <v>10296</v>
      </c>
      <c r="B132" s="128">
        <v>11</v>
      </c>
      <c r="C132" s="128" t="str">
        <f>VLOOKUP(B132,'产品信息 (2)'!$A$2:$D$78,2,0)</f>
        <v>大众奶酪</v>
      </c>
      <c r="D132" s="128" t="str">
        <f>VLOOKUP(B132,'产品信息 (2)'!$A$2:$D$78,3,0)</f>
        <v>日用品</v>
      </c>
      <c r="E132" s="129">
        <f>VLOOKUP(B132,'产品信息 (2)'!$A$2:$D$78,4,0)</f>
        <v>21</v>
      </c>
      <c r="F132" s="129">
        <v>12</v>
      </c>
      <c r="G132" s="130">
        <v>0</v>
      </c>
      <c r="H132" s="131">
        <f t="shared" ref="H132:H195" si="2">E132*F132*(1-G132)</f>
        <v>252</v>
      </c>
    </row>
    <row r="133" spans="1:8" s="123" customFormat="1" ht="18" customHeight="1">
      <c r="A133" s="128">
        <v>10296</v>
      </c>
      <c r="B133" s="128">
        <v>16</v>
      </c>
      <c r="C133" s="128" t="str">
        <f>VLOOKUP(B133,'产品信息 (2)'!$A$2:$D$78,2,0)</f>
        <v>饼干</v>
      </c>
      <c r="D133" s="128" t="str">
        <f>VLOOKUP(B133,'产品信息 (2)'!$A$2:$D$78,3,0)</f>
        <v>点心</v>
      </c>
      <c r="E133" s="129">
        <f>VLOOKUP(B133,'产品信息 (2)'!$A$2:$D$78,4,0)</f>
        <v>17.45</v>
      </c>
      <c r="F133" s="129">
        <v>30</v>
      </c>
      <c r="G133" s="130">
        <v>0</v>
      </c>
      <c r="H133" s="131">
        <f t="shared" si="2"/>
        <v>523.5</v>
      </c>
    </row>
    <row r="134" spans="1:8" s="123" customFormat="1" ht="18" customHeight="1">
      <c r="A134" s="128">
        <v>10296</v>
      </c>
      <c r="B134" s="128">
        <v>69</v>
      </c>
      <c r="C134" s="128" t="str">
        <f>VLOOKUP(B134,'产品信息 (2)'!$A$2:$D$78,2,0)</f>
        <v>黑奶酪</v>
      </c>
      <c r="D134" s="128" t="str">
        <f>VLOOKUP(B134,'产品信息 (2)'!$A$2:$D$78,3,0)</f>
        <v>日用品</v>
      </c>
      <c r="E134" s="129">
        <f>VLOOKUP(B134,'产品信息 (2)'!$A$2:$D$78,4,0)</f>
        <v>36</v>
      </c>
      <c r="F134" s="129">
        <v>15</v>
      </c>
      <c r="G134" s="130">
        <v>0</v>
      </c>
      <c r="H134" s="131">
        <f t="shared" si="2"/>
        <v>540</v>
      </c>
    </row>
    <row r="135" spans="1:8" s="123" customFormat="1" ht="18" customHeight="1">
      <c r="A135" s="128">
        <v>10297</v>
      </c>
      <c r="B135" s="128">
        <v>39</v>
      </c>
      <c r="C135" s="128" t="str">
        <f>VLOOKUP(B135,'产品信息 (2)'!$A$2:$D$78,2,0)</f>
        <v>运动饮料</v>
      </c>
      <c r="D135" s="128" t="str">
        <f>VLOOKUP(B135,'产品信息 (2)'!$A$2:$D$78,3,0)</f>
        <v>饮料</v>
      </c>
      <c r="E135" s="129">
        <f>VLOOKUP(B135,'产品信息 (2)'!$A$2:$D$78,4,0)</f>
        <v>18</v>
      </c>
      <c r="F135" s="129">
        <v>60</v>
      </c>
      <c r="G135" s="130">
        <v>0</v>
      </c>
      <c r="H135" s="131">
        <f t="shared" si="2"/>
        <v>1080</v>
      </c>
    </row>
    <row r="136" spans="1:8" s="123" customFormat="1" ht="18" customHeight="1">
      <c r="A136" s="128">
        <v>10297</v>
      </c>
      <c r="B136" s="128">
        <v>72</v>
      </c>
      <c r="C136" s="128" t="str">
        <f>VLOOKUP(B136,'产品信息 (2)'!$A$2:$D$78,2,0)</f>
        <v>酸奶酪</v>
      </c>
      <c r="D136" s="128" t="str">
        <f>VLOOKUP(B136,'产品信息 (2)'!$A$2:$D$78,3,0)</f>
        <v>日用品</v>
      </c>
      <c r="E136" s="129">
        <f>VLOOKUP(B136,'产品信息 (2)'!$A$2:$D$78,4,0)</f>
        <v>34.799999999999997</v>
      </c>
      <c r="F136" s="129">
        <v>20</v>
      </c>
      <c r="G136" s="130">
        <v>0</v>
      </c>
      <c r="H136" s="131">
        <f t="shared" si="2"/>
        <v>696</v>
      </c>
    </row>
    <row r="137" spans="1:8" s="123" customFormat="1" ht="18" customHeight="1">
      <c r="A137" s="128">
        <v>10298</v>
      </c>
      <c r="B137" s="128">
        <v>2</v>
      </c>
      <c r="C137" s="128" t="str">
        <f>VLOOKUP(B137,'产品信息 (2)'!$A$2:$D$78,2,0)</f>
        <v>牛奶</v>
      </c>
      <c r="D137" s="128" t="str">
        <f>VLOOKUP(B137,'产品信息 (2)'!$A$2:$D$78,3,0)</f>
        <v>饮料</v>
      </c>
      <c r="E137" s="129">
        <f>VLOOKUP(B137,'产品信息 (2)'!$A$2:$D$78,4,0)</f>
        <v>19</v>
      </c>
      <c r="F137" s="129">
        <v>40</v>
      </c>
      <c r="G137" s="130">
        <v>0</v>
      </c>
      <c r="H137" s="131">
        <f t="shared" si="2"/>
        <v>760</v>
      </c>
    </row>
    <row r="138" spans="1:8" s="123" customFormat="1" ht="18" customHeight="1">
      <c r="A138" s="128">
        <v>10298</v>
      </c>
      <c r="B138" s="128">
        <v>36</v>
      </c>
      <c r="C138" s="128" t="str">
        <f>VLOOKUP(B138,'产品信息 (2)'!$A$2:$D$78,2,0)</f>
        <v>鱿鱼</v>
      </c>
      <c r="D138" s="128" t="str">
        <f>VLOOKUP(B138,'产品信息 (2)'!$A$2:$D$78,3,0)</f>
        <v>海鲜</v>
      </c>
      <c r="E138" s="129">
        <f>VLOOKUP(B138,'产品信息 (2)'!$A$2:$D$78,4,0)</f>
        <v>19</v>
      </c>
      <c r="F138" s="129">
        <v>40</v>
      </c>
      <c r="G138" s="130">
        <v>0.25</v>
      </c>
      <c r="H138" s="131">
        <f t="shared" si="2"/>
        <v>570</v>
      </c>
    </row>
    <row r="139" spans="1:8" s="123" customFormat="1" ht="18" customHeight="1">
      <c r="A139" s="128">
        <v>10298</v>
      </c>
      <c r="B139" s="128">
        <v>59</v>
      </c>
      <c r="C139" s="128" t="str">
        <f>VLOOKUP(B139,'产品信息 (2)'!$A$2:$D$78,2,0)</f>
        <v>光明奶酪</v>
      </c>
      <c r="D139" s="128" t="str">
        <f>VLOOKUP(B139,'产品信息 (2)'!$A$2:$D$78,3,0)</f>
        <v>日用品</v>
      </c>
      <c r="E139" s="129">
        <f>VLOOKUP(B139,'产品信息 (2)'!$A$2:$D$78,4,0)</f>
        <v>55</v>
      </c>
      <c r="F139" s="129">
        <v>30</v>
      </c>
      <c r="G139" s="130">
        <v>0.25</v>
      </c>
      <c r="H139" s="131">
        <f t="shared" si="2"/>
        <v>1237.5</v>
      </c>
    </row>
    <row r="140" spans="1:8" s="123" customFormat="1" ht="18" customHeight="1">
      <c r="A140" s="128">
        <v>10298</v>
      </c>
      <c r="B140" s="128">
        <v>62</v>
      </c>
      <c r="C140" s="128" t="str">
        <f>VLOOKUP(B140,'产品信息 (2)'!$A$2:$D$78,2,0)</f>
        <v>山渣片</v>
      </c>
      <c r="D140" s="128" t="str">
        <f>VLOOKUP(B140,'产品信息 (2)'!$A$2:$D$78,3,0)</f>
        <v>点心</v>
      </c>
      <c r="E140" s="129">
        <f>VLOOKUP(B140,'产品信息 (2)'!$A$2:$D$78,4,0)</f>
        <v>49.3</v>
      </c>
      <c r="F140" s="129">
        <v>15</v>
      </c>
      <c r="G140" s="130">
        <v>0</v>
      </c>
      <c r="H140" s="131">
        <f t="shared" si="2"/>
        <v>739.5</v>
      </c>
    </row>
    <row r="141" spans="1:8" s="123" customFormat="1" ht="18" customHeight="1">
      <c r="A141" s="128">
        <v>10299</v>
      </c>
      <c r="B141" s="128">
        <v>19</v>
      </c>
      <c r="C141" s="128" t="str">
        <f>VLOOKUP(B141,'产品信息 (2)'!$A$2:$D$78,2,0)</f>
        <v>糖果</v>
      </c>
      <c r="D141" s="128" t="str">
        <f>VLOOKUP(B141,'产品信息 (2)'!$A$2:$D$78,3,0)</f>
        <v>点心</v>
      </c>
      <c r="E141" s="129">
        <f>VLOOKUP(B141,'产品信息 (2)'!$A$2:$D$78,4,0)</f>
        <v>9.1999999999999993</v>
      </c>
      <c r="F141" s="129">
        <v>15</v>
      </c>
      <c r="G141" s="130">
        <v>0</v>
      </c>
      <c r="H141" s="131">
        <f t="shared" si="2"/>
        <v>138</v>
      </c>
    </row>
    <row r="142" spans="1:8" s="123" customFormat="1" ht="18" customHeight="1">
      <c r="A142" s="128">
        <v>10299</v>
      </c>
      <c r="B142" s="128">
        <v>70</v>
      </c>
      <c r="C142" s="128" t="str">
        <f>VLOOKUP(B142,'产品信息 (2)'!$A$2:$D$78,2,0)</f>
        <v>苏打水</v>
      </c>
      <c r="D142" s="128" t="str">
        <f>VLOOKUP(B142,'产品信息 (2)'!$A$2:$D$78,3,0)</f>
        <v>饮料</v>
      </c>
      <c r="E142" s="129">
        <f>VLOOKUP(B142,'产品信息 (2)'!$A$2:$D$78,4,0)</f>
        <v>15</v>
      </c>
      <c r="F142" s="129">
        <v>20</v>
      </c>
      <c r="G142" s="130">
        <v>0</v>
      </c>
      <c r="H142" s="131">
        <f t="shared" si="2"/>
        <v>300</v>
      </c>
    </row>
    <row r="143" spans="1:8" s="123" customFormat="1" ht="18" customHeight="1">
      <c r="A143" s="128">
        <v>10300</v>
      </c>
      <c r="B143" s="128">
        <v>66</v>
      </c>
      <c r="C143" s="128" t="str">
        <f>VLOOKUP(B143,'产品信息 (2)'!$A$2:$D$78,2,0)</f>
        <v>肉松</v>
      </c>
      <c r="D143" s="128" t="str">
        <f>VLOOKUP(B143,'产品信息 (2)'!$A$2:$D$78,3,0)</f>
        <v>调味品</v>
      </c>
      <c r="E143" s="129">
        <f>VLOOKUP(B143,'产品信息 (2)'!$A$2:$D$78,4,0)</f>
        <v>17</v>
      </c>
      <c r="F143" s="129">
        <v>30</v>
      </c>
      <c r="G143" s="130">
        <v>0</v>
      </c>
      <c r="H143" s="131">
        <f t="shared" si="2"/>
        <v>510</v>
      </c>
    </row>
    <row r="144" spans="1:8" s="123" customFormat="1" ht="18" customHeight="1">
      <c r="A144" s="128">
        <v>10300</v>
      </c>
      <c r="B144" s="128">
        <v>68</v>
      </c>
      <c r="C144" s="128" t="str">
        <f>VLOOKUP(B144,'产品信息 (2)'!$A$2:$D$78,2,0)</f>
        <v>绿豆糕</v>
      </c>
      <c r="D144" s="128" t="str">
        <f>VLOOKUP(B144,'产品信息 (2)'!$A$2:$D$78,3,0)</f>
        <v>点心</v>
      </c>
      <c r="E144" s="129">
        <f>VLOOKUP(B144,'产品信息 (2)'!$A$2:$D$78,4,0)</f>
        <v>12.5</v>
      </c>
      <c r="F144" s="129">
        <v>20</v>
      </c>
      <c r="G144" s="130">
        <v>0</v>
      </c>
      <c r="H144" s="131">
        <f t="shared" si="2"/>
        <v>250</v>
      </c>
    </row>
    <row r="145" spans="1:8" s="123" customFormat="1" ht="18" customHeight="1">
      <c r="A145" s="128">
        <v>10301</v>
      </c>
      <c r="B145" s="128">
        <v>40</v>
      </c>
      <c r="C145" s="128" t="str">
        <f>VLOOKUP(B145,'产品信息 (2)'!$A$2:$D$78,2,0)</f>
        <v>虾米</v>
      </c>
      <c r="D145" s="128" t="str">
        <f>VLOOKUP(B145,'产品信息 (2)'!$A$2:$D$78,3,0)</f>
        <v>海鲜</v>
      </c>
      <c r="E145" s="129">
        <f>VLOOKUP(B145,'产品信息 (2)'!$A$2:$D$78,4,0)</f>
        <v>18.399999999999999</v>
      </c>
      <c r="F145" s="129">
        <v>10</v>
      </c>
      <c r="G145" s="130">
        <v>0</v>
      </c>
      <c r="H145" s="131">
        <f t="shared" si="2"/>
        <v>184</v>
      </c>
    </row>
    <row r="146" spans="1:8" s="123" customFormat="1" ht="18" customHeight="1">
      <c r="A146" s="128">
        <v>10301</v>
      </c>
      <c r="B146" s="128">
        <v>56</v>
      </c>
      <c r="C146" s="128" t="str">
        <f>VLOOKUP(B146,'产品信息 (2)'!$A$2:$D$78,2,0)</f>
        <v>白米</v>
      </c>
      <c r="D146" s="128" t="str">
        <f>VLOOKUP(B146,'产品信息 (2)'!$A$2:$D$78,3,0)</f>
        <v>谷类/麦片</v>
      </c>
      <c r="E146" s="129">
        <f>VLOOKUP(B146,'产品信息 (2)'!$A$2:$D$78,4,0)</f>
        <v>38</v>
      </c>
      <c r="F146" s="129">
        <v>20</v>
      </c>
      <c r="G146" s="130">
        <v>0</v>
      </c>
      <c r="H146" s="131">
        <f t="shared" si="2"/>
        <v>760</v>
      </c>
    </row>
    <row r="147" spans="1:8" s="123" customFormat="1" ht="18" customHeight="1">
      <c r="A147" s="128">
        <v>10302</v>
      </c>
      <c r="B147" s="128">
        <v>17</v>
      </c>
      <c r="C147" s="128" t="str">
        <f>VLOOKUP(B147,'产品信息 (2)'!$A$2:$D$78,2,0)</f>
        <v>猪肉</v>
      </c>
      <c r="D147" s="128" t="str">
        <f>VLOOKUP(B147,'产品信息 (2)'!$A$2:$D$78,3,0)</f>
        <v>肉/家禽</v>
      </c>
      <c r="E147" s="129">
        <f>VLOOKUP(B147,'产品信息 (2)'!$A$2:$D$78,4,0)</f>
        <v>39</v>
      </c>
      <c r="F147" s="129">
        <v>40</v>
      </c>
      <c r="G147" s="130">
        <v>0</v>
      </c>
      <c r="H147" s="131">
        <f t="shared" si="2"/>
        <v>1560</v>
      </c>
    </row>
    <row r="148" spans="1:8" s="123" customFormat="1" ht="18" customHeight="1">
      <c r="A148" s="128">
        <v>10302</v>
      </c>
      <c r="B148" s="128">
        <v>28</v>
      </c>
      <c r="C148" s="128" t="str">
        <f>VLOOKUP(B148,'产品信息 (2)'!$A$2:$D$78,2,0)</f>
        <v>烤肉酱</v>
      </c>
      <c r="D148" s="128" t="str">
        <f>VLOOKUP(B148,'产品信息 (2)'!$A$2:$D$78,3,0)</f>
        <v>特制品</v>
      </c>
      <c r="E148" s="129">
        <f>VLOOKUP(B148,'产品信息 (2)'!$A$2:$D$78,4,0)</f>
        <v>45.6</v>
      </c>
      <c r="F148" s="129">
        <v>28</v>
      </c>
      <c r="G148" s="130">
        <v>0</v>
      </c>
      <c r="H148" s="131">
        <f t="shared" si="2"/>
        <v>1276.8</v>
      </c>
    </row>
    <row r="149" spans="1:8" s="123" customFormat="1" ht="18" customHeight="1">
      <c r="A149" s="128">
        <v>10302</v>
      </c>
      <c r="B149" s="128">
        <v>43</v>
      </c>
      <c r="C149" s="128" t="str">
        <f>VLOOKUP(B149,'产品信息 (2)'!$A$2:$D$78,2,0)</f>
        <v>柳橙汁</v>
      </c>
      <c r="D149" s="128" t="str">
        <f>VLOOKUP(B149,'产品信息 (2)'!$A$2:$D$78,3,0)</f>
        <v>饮料</v>
      </c>
      <c r="E149" s="129">
        <f>VLOOKUP(B149,'产品信息 (2)'!$A$2:$D$78,4,0)</f>
        <v>46</v>
      </c>
      <c r="F149" s="129">
        <v>12</v>
      </c>
      <c r="G149" s="130">
        <v>0</v>
      </c>
      <c r="H149" s="131">
        <f t="shared" si="2"/>
        <v>552</v>
      </c>
    </row>
    <row r="150" spans="1:8" s="123" customFormat="1" ht="18" customHeight="1">
      <c r="A150" s="128">
        <v>10303</v>
      </c>
      <c r="B150" s="128">
        <v>40</v>
      </c>
      <c r="C150" s="128" t="str">
        <f>VLOOKUP(B150,'产品信息 (2)'!$A$2:$D$78,2,0)</f>
        <v>虾米</v>
      </c>
      <c r="D150" s="128" t="str">
        <f>VLOOKUP(B150,'产品信息 (2)'!$A$2:$D$78,3,0)</f>
        <v>海鲜</v>
      </c>
      <c r="E150" s="129">
        <f>VLOOKUP(B150,'产品信息 (2)'!$A$2:$D$78,4,0)</f>
        <v>18.399999999999999</v>
      </c>
      <c r="F150" s="129">
        <v>40</v>
      </c>
      <c r="G150" s="130">
        <v>0.1</v>
      </c>
      <c r="H150" s="131">
        <f t="shared" si="2"/>
        <v>662.4</v>
      </c>
    </row>
    <row r="151" spans="1:8" s="123" customFormat="1" ht="18" customHeight="1">
      <c r="A151" s="128">
        <v>10303</v>
      </c>
      <c r="B151" s="128">
        <v>65</v>
      </c>
      <c r="C151" s="128" t="str">
        <f>VLOOKUP(B151,'产品信息 (2)'!$A$2:$D$78,2,0)</f>
        <v>海苔酱</v>
      </c>
      <c r="D151" s="128" t="str">
        <f>VLOOKUP(B151,'产品信息 (2)'!$A$2:$D$78,3,0)</f>
        <v>调味品</v>
      </c>
      <c r="E151" s="129">
        <f>VLOOKUP(B151,'产品信息 (2)'!$A$2:$D$78,4,0)</f>
        <v>21.05</v>
      </c>
      <c r="F151" s="129">
        <v>30</v>
      </c>
      <c r="G151" s="130">
        <v>0.1</v>
      </c>
      <c r="H151" s="131">
        <f t="shared" si="2"/>
        <v>568.35</v>
      </c>
    </row>
    <row r="152" spans="1:8" s="123" customFormat="1" ht="18" customHeight="1">
      <c r="A152" s="128">
        <v>10303</v>
      </c>
      <c r="B152" s="128">
        <v>68</v>
      </c>
      <c r="C152" s="128" t="str">
        <f>VLOOKUP(B152,'产品信息 (2)'!$A$2:$D$78,2,0)</f>
        <v>绿豆糕</v>
      </c>
      <c r="D152" s="128" t="str">
        <f>VLOOKUP(B152,'产品信息 (2)'!$A$2:$D$78,3,0)</f>
        <v>点心</v>
      </c>
      <c r="E152" s="129">
        <f>VLOOKUP(B152,'产品信息 (2)'!$A$2:$D$78,4,0)</f>
        <v>12.5</v>
      </c>
      <c r="F152" s="129">
        <v>15</v>
      </c>
      <c r="G152" s="130">
        <v>0.1</v>
      </c>
      <c r="H152" s="131">
        <f t="shared" si="2"/>
        <v>168.75</v>
      </c>
    </row>
    <row r="153" spans="1:8" s="123" customFormat="1" ht="18" customHeight="1">
      <c r="A153" s="128">
        <v>10304</v>
      </c>
      <c r="B153" s="128">
        <v>49</v>
      </c>
      <c r="C153" s="128" t="str">
        <f>VLOOKUP(B153,'产品信息 (2)'!$A$2:$D$78,2,0)</f>
        <v>薯条</v>
      </c>
      <c r="D153" s="128" t="str">
        <f>VLOOKUP(B153,'产品信息 (2)'!$A$2:$D$78,3,0)</f>
        <v>点心</v>
      </c>
      <c r="E153" s="129">
        <f>VLOOKUP(B153,'产品信息 (2)'!$A$2:$D$78,4,0)</f>
        <v>20</v>
      </c>
      <c r="F153" s="129">
        <v>30</v>
      </c>
      <c r="G153" s="130">
        <v>0</v>
      </c>
      <c r="H153" s="131">
        <f t="shared" si="2"/>
        <v>600</v>
      </c>
    </row>
    <row r="154" spans="1:8" s="123" customFormat="1" ht="18" customHeight="1">
      <c r="A154" s="128">
        <v>10304</v>
      </c>
      <c r="B154" s="128">
        <v>59</v>
      </c>
      <c r="C154" s="128" t="str">
        <f>VLOOKUP(B154,'产品信息 (2)'!$A$2:$D$78,2,0)</f>
        <v>光明奶酪</v>
      </c>
      <c r="D154" s="128" t="str">
        <f>VLOOKUP(B154,'产品信息 (2)'!$A$2:$D$78,3,0)</f>
        <v>日用品</v>
      </c>
      <c r="E154" s="129">
        <f>VLOOKUP(B154,'产品信息 (2)'!$A$2:$D$78,4,0)</f>
        <v>55</v>
      </c>
      <c r="F154" s="129">
        <v>10</v>
      </c>
      <c r="G154" s="130">
        <v>0</v>
      </c>
      <c r="H154" s="131">
        <f t="shared" si="2"/>
        <v>550</v>
      </c>
    </row>
    <row r="155" spans="1:8" s="123" customFormat="1" ht="18" customHeight="1">
      <c r="A155" s="128">
        <v>10304</v>
      </c>
      <c r="B155" s="128">
        <v>71</v>
      </c>
      <c r="C155" s="128" t="str">
        <f>VLOOKUP(B155,'产品信息 (2)'!$A$2:$D$78,2,0)</f>
        <v>意大利奶酪</v>
      </c>
      <c r="D155" s="128" t="str">
        <f>VLOOKUP(B155,'产品信息 (2)'!$A$2:$D$78,3,0)</f>
        <v>日用品</v>
      </c>
      <c r="E155" s="129">
        <f>VLOOKUP(B155,'产品信息 (2)'!$A$2:$D$78,4,0)</f>
        <v>21.5</v>
      </c>
      <c r="F155" s="129">
        <v>2</v>
      </c>
      <c r="G155" s="130">
        <v>0</v>
      </c>
      <c r="H155" s="131">
        <f t="shared" si="2"/>
        <v>43</v>
      </c>
    </row>
    <row r="156" spans="1:8" s="123" customFormat="1" ht="18" customHeight="1">
      <c r="A156" s="128">
        <v>10305</v>
      </c>
      <c r="B156" s="128">
        <v>18</v>
      </c>
      <c r="C156" s="128" t="str">
        <f>VLOOKUP(B156,'产品信息 (2)'!$A$2:$D$78,2,0)</f>
        <v>墨鱼</v>
      </c>
      <c r="D156" s="128" t="str">
        <f>VLOOKUP(B156,'产品信息 (2)'!$A$2:$D$78,3,0)</f>
        <v>海鲜</v>
      </c>
      <c r="E156" s="129">
        <f>VLOOKUP(B156,'产品信息 (2)'!$A$2:$D$78,4,0)</f>
        <v>62.5</v>
      </c>
      <c r="F156" s="129">
        <v>25</v>
      </c>
      <c r="G156" s="130">
        <v>0.1</v>
      </c>
      <c r="H156" s="131">
        <f t="shared" si="2"/>
        <v>1406.25</v>
      </c>
    </row>
    <row r="157" spans="1:8" s="123" customFormat="1" ht="18" customHeight="1">
      <c r="A157" s="128">
        <v>10305</v>
      </c>
      <c r="B157" s="128">
        <v>29</v>
      </c>
      <c r="C157" s="128" t="str">
        <f>VLOOKUP(B157,'产品信息 (2)'!$A$2:$D$78,2,0)</f>
        <v>鸭肉</v>
      </c>
      <c r="D157" s="128" t="str">
        <f>VLOOKUP(B157,'产品信息 (2)'!$A$2:$D$78,3,0)</f>
        <v>肉/家禽</v>
      </c>
      <c r="E157" s="129">
        <f>VLOOKUP(B157,'产品信息 (2)'!$A$2:$D$78,4,0)</f>
        <v>123.79</v>
      </c>
      <c r="F157" s="129">
        <v>25</v>
      </c>
      <c r="G157" s="130">
        <v>0.1</v>
      </c>
      <c r="H157" s="131">
        <f t="shared" si="2"/>
        <v>2785.2750000000001</v>
      </c>
    </row>
    <row r="158" spans="1:8" s="123" customFormat="1" ht="18" customHeight="1">
      <c r="A158" s="128">
        <v>10305</v>
      </c>
      <c r="B158" s="128">
        <v>39</v>
      </c>
      <c r="C158" s="128" t="str">
        <f>VLOOKUP(B158,'产品信息 (2)'!$A$2:$D$78,2,0)</f>
        <v>运动饮料</v>
      </c>
      <c r="D158" s="128" t="str">
        <f>VLOOKUP(B158,'产品信息 (2)'!$A$2:$D$78,3,0)</f>
        <v>饮料</v>
      </c>
      <c r="E158" s="129">
        <f>VLOOKUP(B158,'产品信息 (2)'!$A$2:$D$78,4,0)</f>
        <v>18</v>
      </c>
      <c r="F158" s="129">
        <v>30</v>
      </c>
      <c r="G158" s="130">
        <v>0.1</v>
      </c>
      <c r="H158" s="131">
        <f t="shared" si="2"/>
        <v>486</v>
      </c>
    </row>
    <row r="159" spans="1:8" s="123" customFormat="1" ht="18" customHeight="1">
      <c r="A159" s="128">
        <v>10306</v>
      </c>
      <c r="B159" s="128">
        <v>30</v>
      </c>
      <c r="C159" s="128" t="str">
        <f>VLOOKUP(B159,'产品信息 (2)'!$A$2:$D$78,2,0)</f>
        <v>黄鱼</v>
      </c>
      <c r="D159" s="128" t="str">
        <f>VLOOKUP(B159,'产品信息 (2)'!$A$2:$D$78,3,0)</f>
        <v>海鲜</v>
      </c>
      <c r="E159" s="129">
        <f>VLOOKUP(B159,'产品信息 (2)'!$A$2:$D$78,4,0)</f>
        <v>25.89</v>
      </c>
      <c r="F159" s="129">
        <v>10</v>
      </c>
      <c r="G159" s="130">
        <v>0</v>
      </c>
      <c r="H159" s="131">
        <f t="shared" si="2"/>
        <v>258.89999999999998</v>
      </c>
    </row>
    <row r="160" spans="1:8" s="123" customFormat="1" ht="18" customHeight="1">
      <c r="A160" s="128">
        <v>10306</v>
      </c>
      <c r="B160" s="128">
        <v>53</v>
      </c>
      <c r="C160" s="128" t="str">
        <f>VLOOKUP(B160,'产品信息 (2)'!$A$2:$D$78,2,0)</f>
        <v>盐水鸭</v>
      </c>
      <c r="D160" s="128" t="str">
        <f>VLOOKUP(B160,'产品信息 (2)'!$A$2:$D$78,3,0)</f>
        <v>肉/家禽</v>
      </c>
      <c r="E160" s="129">
        <f>VLOOKUP(B160,'产品信息 (2)'!$A$2:$D$78,4,0)</f>
        <v>32.799999999999997</v>
      </c>
      <c r="F160" s="129">
        <v>10</v>
      </c>
      <c r="G160" s="130">
        <v>0</v>
      </c>
      <c r="H160" s="131">
        <f t="shared" si="2"/>
        <v>328</v>
      </c>
    </row>
    <row r="161" spans="1:8" s="123" customFormat="1" ht="18" customHeight="1">
      <c r="A161" s="128">
        <v>10306</v>
      </c>
      <c r="B161" s="128">
        <v>54</v>
      </c>
      <c r="C161" s="128" t="str">
        <f>VLOOKUP(B161,'产品信息 (2)'!$A$2:$D$78,2,0)</f>
        <v>鸡肉</v>
      </c>
      <c r="D161" s="128" t="str">
        <f>VLOOKUP(B161,'产品信息 (2)'!$A$2:$D$78,3,0)</f>
        <v>肉/家禽</v>
      </c>
      <c r="E161" s="129">
        <f>VLOOKUP(B161,'产品信息 (2)'!$A$2:$D$78,4,0)</f>
        <v>7.45</v>
      </c>
      <c r="F161" s="129">
        <v>5</v>
      </c>
      <c r="G161" s="130">
        <v>0</v>
      </c>
      <c r="H161" s="131">
        <f t="shared" si="2"/>
        <v>37.25</v>
      </c>
    </row>
    <row r="162" spans="1:8" s="123" customFormat="1" ht="18" customHeight="1">
      <c r="A162" s="128">
        <v>10307</v>
      </c>
      <c r="B162" s="128">
        <v>62</v>
      </c>
      <c r="C162" s="128" t="str">
        <f>VLOOKUP(B162,'产品信息 (2)'!$A$2:$D$78,2,0)</f>
        <v>山渣片</v>
      </c>
      <c r="D162" s="128" t="str">
        <f>VLOOKUP(B162,'产品信息 (2)'!$A$2:$D$78,3,0)</f>
        <v>点心</v>
      </c>
      <c r="E162" s="129">
        <f>VLOOKUP(B162,'产品信息 (2)'!$A$2:$D$78,4,0)</f>
        <v>49.3</v>
      </c>
      <c r="F162" s="129">
        <v>10</v>
      </c>
      <c r="G162" s="130">
        <v>0</v>
      </c>
      <c r="H162" s="131">
        <f t="shared" si="2"/>
        <v>493</v>
      </c>
    </row>
    <row r="163" spans="1:8" s="123" customFormat="1" ht="18" customHeight="1">
      <c r="A163" s="128">
        <v>10307</v>
      </c>
      <c r="B163" s="128">
        <v>68</v>
      </c>
      <c r="C163" s="128" t="str">
        <f>VLOOKUP(B163,'产品信息 (2)'!$A$2:$D$78,2,0)</f>
        <v>绿豆糕</v>
      </c>
      <c r="D163" s="128" t="str">
        <f>VLOOKUP(B163,'产品信息 (2)'!$A$2:$D$78,3,0)</f>
        <v>点心</v>
      </c>
      <c r="E163" s="129">
        <f>VLOOKUP(B163,'产品信息 (2)'!$A$2:$D$78,4,0)</f>
        <v>12.5</v>
      </c>
      <c r="F163" s="129">
        <v>3</v>
      </c>
      <c r="G163" s="130">
        <v>0</v>
      </c>
      <c r="H163" s="131">
        <f t="shared" si="2"/>
        <v>37.5</v>
      </c>
    </row>
    <row r="164" spans="1:8" s="123" customFormat="1" ht="18" customHeight="1">
      <c r="A164" s="128">
        <v>10308</v>
      </c>
      <c r="B164" s="128">
        <v>69</v>
      </c>
      <c r="C164" s="128" t="str">
        <f>VLOOKUP(B164,'产品信息 (2)'!$A$2:$D$78,2,0)</f>
        <v>黑奶酪</v>
      </c>
      <c r="D164" s="128" t="str">
        <f>VLOOKUP(B164,'产品信息 (2)'!$A$2:$D$78,3,0)</f>
        <v>日用品</v>
      </c>
      <c r="E164" s="129">
        <f>VLOOKUP(B164,'产品信息 (2)'!$A$2:$D$78,4,0)</f>
        <v>36</v>
      </c>
      <c r="F164" s="129">
        <v>1</v>
      </c>
      <c r="G164" s="130">
        <v>0</v>
      </c>
      <c r="H164" s="131">
        <f t="shared" si="2"/>
        <v>36</v>
      </c>
    </row>
    <row r="165" spans="1:8" s="123" customFormat="1" ht="18" customHeight="1">
      <c r="A165" s="128">
        <v>10308</v>
      </c>
      <c r="B165" s="128">
        <v>70</v>
      </c>
      <c r="C165" s="128" t="str">
        <f>VLOOKUP(B165,'产品信息 (2)'!$A$2:$D$78,2,0)</f>
        <v>苏打水</v>
      </c>
      <c r="D165" s="128" t="str">
        <f>VLOOKUP(B165,'产品信息 (2)'!$A$2:$D$78,3,0)</f>
        <v>饮料</v>
      </c>
      <c r="E165" s="129">
        <f>VLOOKUP(B165,'产品信息 (2)'!$A$2:$D$78,4,0)</f>
        <v>15</v>
      </c>
      <c r="F165" s="129">
        <v>5</v>
      </c>
      <c r="G165" s="130">
        <v>0</v>
      </c>
      <c r="H165" s="131">
        <f t="shared" si="2"/>
        <v>75</v>
      </c>
    </row>
    <row r="166" spans="1:8" s="123" customFormat="1" ht="18" customHeight="1">
      <c r="A166" s="128">
        <v>10309</v>
      </c>
      <c r="B166" s="128">
        <v>4</v>
      </c>
      <c r="C166" s="128" t="str">
        <f>VLOOKUP(B166,'产品信息 (2)'!$A$2:$D$78,2,0)</f>
        <v>盐</v>
      </c>
      <c r="D166" s="128" t="str">
        <f>VLOOKUP(B166,'产品信息 (2)'!$A$2:$D$78,3,0)</f>
        <v>调味品</v>
      </c>
      <c r="E166" s="129">
        <f>VLOOKUP(B166,'产品信息 (2)'!$A$2:$D$78,4,0)</f>
        <v>22</v>
      </c>
      <c r="F166" s="129">
        <v>20</v>
      </c>
      <c r="G166" s="130">
        <v>0</v>
      </c>
      <c r="H166" s="131">
        <f t="shared" si="2"/>
        <v>440</v>
      </c>
    </row>
    <row r="167" spans="1:8" s="123" customFormat="1" ht="18" customHeight="1">
      <c r="A167" s="128">
        <v>10309</v>
      </c>
      <c r="B167" s="128">
        <v>6</v>
      </c>
      <c r="C167" s="128" t="str">
        <f>VLOOKUP(B167,'产品信息 (2)'!$A$2:$D$78,2,0)</f>
        <v>酱油</v>
      </c>
      <c r="D167" s="128" t="str">
        <f>VLOOKUP(B167,'产品信息 (2)'!$A$2:$D$78,3,0)</f>
        <v>调味品</v>
      </c>
      <c r="E167" s="129">
        <f>VLOOKUP(B167,'产品信息 (2)'!$A$2:$D$78,4,0)</f>
        <v>25</v>
      </c>
      <c r="F167" s="129">
        <v>30</v>
      </c>
      <c r="G167" s="130">
        <v>0</v>
      </c>
      <c r="H167" s="131">
        <f t="shared" si="2"/>
        <v>750</v>
      </c>
    </row>
    <row r="168" spans="1:8" s="123" customFormat="1" ht="18" customHeight="1">
      <c r="A168" s="128">
        <v>10309</v>
      </c>
      <c r="B168" s="128">
        <v>42</v>
      </c>
      <c r="C168" s="128" t="str">
        <f>VLOOKUP(B168,'产品信息 (2)'!$A$2:$D$78,2,0)</f>
        <v>糙米</v>
      </c>
      <c r="D168" s="128" t="str">
        <f>VLOOKUP(B168,'产品信息 (2)'!$A$2:$D$78,3,0)</f>
        <v>谷类/麦片</v>
      </c>
      <c r="E168" s="129">
        <f>VLOOKUP(B168,'产品信息 (2)'!$A$2:$D$78,4,0)</f>
        <v>14</v>
      </c>
      <c r="F168" s="129">
        <v>2</v>
      </c>
      <c r="G168" s="130">
        <v>0</v>
      </c>
      <c r="H168" s="131">
        <f t="shared" si="2"/>
        <v>28</v>
      </c>
    </row>
    <row r="169" spans="1:8" s="123" customFormat="1" ht="18" customHeight="1">
      <c r="A169" s="128">
        <v>10309</v>
      </c>
      <c r="B169" s="128">
        <v>43</v>
      </c>
      <c r="C169" s="128" t="str">
        <f>VLOOKUP(B169,'产品信息 (2)'!$A$2:$D$78,2,0)</f>
        <v>柳橙汁</v>
      </c>
      <c r="D169" s="128" t="str">
        <f>VLOOKUP(B169,'产品信息 (2)'!$A$2:$D$78,3,0)</f>
        <v>饮料</v>
      </c>
      <c r="E169" s="129">
        <f>VLOOKUP(B169,'产品信息 (2)'!$A$2:$D$78,4,0)</f>
        <v>46</v>
      </c>
      <c r="F169" s="129">
        <v>20</v>
      </c>
      <c r="G169" s="130">
        <v>0</v>
      </c>
      <c r="H169" s="131">
        <f t="shared" si="2"/>
        <v>920</v>
      </c>
    </row>
    <row r="170" spans="1:8" s="123" customFormat="1" ht="18" customHeight="1">
      <c r="A170" s="128">
        <v>10309</v>
      </c>
      <c r="B170" s="128">
        <v>71</v>
      </c>
      <c r="C170" s="128" t="str">
        <f>VLOOKUP(B170,'产品信息 (2)'!$A$2:$D$78,2,0)</f>
        <v>意大利奶酪</v>
      </c>
      <c r="D170" s="128" t="str">
        <f>VLOOKUP(B170,'产品信息 (2)'!$A$2:$D$78,3,0)</f>
        <v>日用品</v>
      </c>
      <c r="E170" s="129">
        <f>VLOOKUP(B170,'产品信息 (2)'!$A$2:$D$78,4,0)</f>
        <v>21.5</v>
      </c>
      <c r="F170" s="129">
        <v>3</v>
      </c>
      <c r="G170" s="130">
        <v>0</v>
      </c>
      <c r="H170" s="131">
        <f t="shared" si="2"/>
        <v>64.5</v>
      </c>
    </row>
    <row r="171" spans="1:8" s="123" customFormat="1" ht="18" customHeight="1">
      <c r="A171" s="128">
        <v>10310</v>
      </c>
      <c r="B171" s="128">
        <v>16</v>
      </c>
      <c r="C171" s="128" t="str">
        <f>VLOOKUP(B171,'产品信息 (2)'!$A$2:$D$78,2,0)</f>
        <v>饼干</v>
      </c>
      <c r="D171" s="128" t="str">
        <f>VLOOKUP(B171,'产品信息 (2)'!$A$2:$D$78,3,0)</f>
        <v>点心</v>
      </c>
      <c r="E171" s="129">
        <f>VLOOKUP(B171,'产品信息 (2)'!$A$2:$D$78,4,0)</f>
        <v>17.45</v>
      </c>
      <c r="F171" s="129">
        <v>10</v>
      </c>
      <c r="G171" s="130">
        <v>0</v>
      </c>
      <c r="H171" s="131">
        <f t="shared" si="2"/>
        <v>174.5</v>
      </c>
    </row>
    <row r="172" spans="1:8" s="123" customFormat="1" ht="18" customHeight="1">
      <c r="A172" s="128">
        <v>10310</v>
      </c>
      <c r="B172" s="128">
        <v>62</v>
      </c>
      <c r="C172" s="128" t="str">
        <f>VLOOKUP(B172,'产品信息 (2)'!$A$2:$D$78,2,0)</f>
        <v>山渣片</v>
      </c>
      <c r="D172" s="128" t="str">
        <f>VLOOKUP(B172,'产品信息 (2)'!$A$2:$D$78,3,0)</f>
        <v>点心</v>
      </c>
      <c r="E172" s="129">
        <f>VLOOKUP(B172,'产品信息 (2)'!$A$2:$D$78,4,0)</f>
        <v>49.3</v>
      </c>
      <c r="F172" s="129">
        <v>5</v>
      </c>
      <c r="G172" s="130">
        <v>0</v>
      </c>
      <c r="H172" s="131">
        <f t="shared" si="2"/>
        <v>246.5</v>
      </c>
    </row>
    <row r="173" spans="1:8" s="123" customFormat="1" ht="18" customHeight="1">
      <c r="A173" s="128">
        <v>10311</v>
      </c>
      <c r="B173" s="128">
        <v>42</v>
      </c>
      <c r="C173" s="128" t="str">
        <f>VLOOKUP(B173,'产品信息 (2)'!$A$2:$D$78,2,0)</f>
        <v>糙米</v>
      </c>
      <c r="D173" s="128" t="str">
        <f>VLOOKUP(B173,'产品信息 (2)'!$A$2:$D$78,3,0)</f>
        <v>谷类/麦片</v>
      </c>
      <c r="E173" s="129">
        <f>VLOOKUP(B173,'产品信息 (2)'!$A$2:$D$78,4,0)</f>
        <v>14</v>
      </c>
      <c r="F173" s="129">
        <v>6</v>
      </c>
      <c r="G173" s="130">
        <v>0</v>
      </c>
      <c r="H173" s="131">
        <f t="shared" si="2"/>
        <v>84</v>
      </c>
    </row>
    <row r="174" spans="1:8" s="123" customFormat="1" ht="18" customHeight="1">
      <c r="A174" s="128">
        <v>10311</v>
      </c>
      <c r="B174" s="128">
        <v>69</v>
      </c>
      <c r="C174" s="128" t="str">
        <f>VLOOKUP(B174,'产品信息 (2)'!$A$2:$D$78,2,0)</f>
        <v>黑奶酪</v>
      </c>
      <c r="D174" s="128" t="str">
        <f>VLOOKUP(B174,'产品信息 (2)'!$A$2:$D$78,3,0)</f>
        <v>日用品</v>
      </c>
      <c r="E174" s="129">
        <f>VLOOKUP(B174,'产品信息 (2)'!$A$2:$D$78,4,0)</f>
        <v>36</v>
      </c>
      <c r="F174" s="129">
        <v>7</v>
      </c>
      <c r="G174" s="130">
        <v>0</v>
      </c>
      <c r="H174" s="131">
        <f t="shared" si="2"/>
        <v>252</v>
      </c>
    </row>
    <row r="175" spans="1:8" s="123" customFormat="1" ht="18" customHeight="1">
      <c r="A175" s="128">
        <v>10312</v>
      </c>
      <c r="B175" s="128">
        <v>28</v>
      </c>
      <c r="C175" s="128" t="str">
        <f>VLOOKUP(B175,'产品信息 (2)'!$A$2:$D$78,2,0)</f>
        <v>烤肉酱</v>
      </c>
      <c r="D175" s="128" t="str">
        <f>VLOOKUP(B175,'产品信息 (2)'!$A$2:$D$78,3,0)</f>
        <v>特制品</v>
      </c>
      <c r="E175" s="129">
        <f>VLOOKUP(B175,'产品信息 (2)'!$A$2:$D$78,4,0)</f>
        <v>45.6</v>
      </c>
      <c r="F175" s="129">
        <v>4</v>
      </c>
      <c r="G175" s="130">
        <v>0</v>
      </c>
      <c r="H175" s="131">
        <f t="shared" si="2"/>
        <v>182.4</v>
      </c>
    </row>
    <row r="176" spans="1:8" s="123" customFormat="1" ht="18" customHeight="1">
      <c r="A176" s="128">
        <v>10312</v>
      </c>
      <c r="B176" s="128">
        <v>43</v>
      </c>
      <c r="C176" s="128" t="str">
        <f>VLOOKUP(B176,'产品信息 (2)'!$A$2:$D$78,2,0)</f>
        <v>柳橙汁</v>
      </c>
      <c r="D176" s="128" t="str">
        <f>VLOOKUP(B176,'产品信息 (2)'!$A$2:$D$78,3,0)</f>
        <v>饮料</v>
      </c>
      <c r="E176" s="129">
        <f>VLOOKUP(B176,'产品信息 (2)'!$A$2:$D$78,4,0)</f>
        <v>46</v>
      </c>
      <c r="F176" s="129">
        <v>24</v>
      </c>
      <c r="G176" s="130">
        <v>0</v>
      </c>
      <c r="H176" s="131">
        <f t="shared" si="2"/>
        <v>1104</v>
      </c>
    </row>
    <row r="177" spans="1:8" s="123" customFormat="1" ht="18" customHeight="1">
      <c r="A177" s="128">
        <v>10312</v>
      </c>
      <c r="B177" s="128">
        <v>53</v>
      </c>
      <c r="C177" s="128" t="str">
        <f>VLOOKUP(B177,'产品信息 (2)'!$A$2:$D$78,2,0)</f>
        <v>盐水鸭</v>
      </c>
      <c r="D177" s="128" t="str">
        <f>VLOOKUP(B177,'产品信息 (2)'!$A$2:$D$78,3,0)</f>
        <v>肉/家禽</v>
      </c>
      <c r="E177" s="129">
        <f>VLOOKUP(B177,'产品信息 (2)'!$A$2:$D$78,4,0)</f>
        <v>32.799999999999997</v>
      </c>
      <c r="F177" s="129">
        <v>20</v>
      </c>
      <c r="G177" s="130">
        <v>0</v>
      </c>
      <c r="H177" s="131">
        <f t="shared" si="2"/>
        <v>656</v>
      </c>
    </row>
    <row r="178" spans="1:8" s="123" customFormat="1" ht="18" customHeight="1">
      <c r="A178" s="128">
        <v>10312</v>
      </c>
      <c r="B178" s="128">
        <v>75</v>
      </c>
      <c r="C178" s="128" t="str">
        <f>VLOOKUP(B178,'产品信息 (2)'!$A$2:$D$78,2,0)</f>
        <v>浓缩咖啡</v>
      </c>
      <c r="D178" s="128" t="str">
        <f>VLOOKUP(B178,'产品信息 (2)'!$A$2:$D$78,3,0)</f>
        <v>饮料</v>
      </c>
      <c r="E178" s="129">
        <f>VLOOKUP(B178,'产品信息 (2)'!$A$2:$D$78,4,0)</f>
        <v>7.75</v>
      </c>
      <c r="F178" s="129">
        <v>10</v>
      </c>
      <c r="G178" s="130">
        <v>0</v>
      </c>
      <c r="H178" s="131">
        <f t="shared" si="2"/>
        <v>77.5</v>
      </c>
    </row>
    <row r="179" spans="1:8" s="123" customFormat="1" ht="18" customHeight="1">
      <c r="A179" s="128">
        <v>10313</v>
      </c>
      <c r="B179" s="128">
        <v>36</v>
      </c>
      <c r="C179" s="128" t="str">
        <f>VLOOKUP(B179,'产品信息 (2)'!$A$2:$D$78,2,0)</f>
        <v>鱿鱼</v>
      </c>
      <c r="D179" s="128" t="str">
        <f>VLOOKUP(B179,'产品信息 (2)'!$A$2:$D$78,3,0)</f>
        <v>海鲜</v>
      </c>
      <c r="E179" s="129">
        <f>VLOOKUP(B179,'产品信息 (2)'!$A$2:$D$78,4,0)</f>
        <v>19</v>
      </c>
      <c r="F179" s="129">
        <v>12</v>
      </c>
      <c r="G179" s="130">
        <v>0</v>
      </c>
      <c r="H179" s="131">
        <f t="shared" si="2"/>
        <v>228</v>
      </c>
    </row>
    <row r="180" spans="1:8" s="123" customFormat="1" ht="18" customHeight="1">
      <c r="A180" s="128">
        <v>10314</v>
      </c>
      <c r="B180" s="128">
        <v>32</v>
      </c>
      <c r="C180" s="128" t="str">
        <f>VLOOKUP(B180,'产品信息 (2)'!$A$2:$D$78,2,0)</f>
        <v>白奶酪</v>
      </c>
      <c r="D180" s="128" t="str">
        <f>VLOOKUP(B180,'产品信息 (2)'!$A$2:$D$78,3,0)</f>
        <v>日用品</v>
      </c>
      <c r="E180" s="129">
        <f>VLOOKUP(B180,'产品信息 (2)'!$A$2:$D$78,4,0)</f>
        <v>32</v>
      </c>
      <c r="F180" s="129">
        <v>40</v>
      </c>
      <c r="G180" s="130">
        <v>0.1</v>
      </c>
      <c r="H180" s="131">
        <f t="shared" si="2"/>
        <v>1152</v>
      </c>
    </row>
    <row r="181" spans="1:8" s="123" customFormat="1" ht="18" customHeight="1">
      <c r="A181" s="128">
        <v>10314</v>
      </c>
      <c r="B181" s="128">
        <v>58</v>
      </c>
      <c r="C181" s="128" t="str">
        <f>VLOOKUP(B181,'产品信息 (2)'!$A$2:$D$78,2,0)</f>
        <v>海参</v>
      </c>
      <c r="D181" s="128" t="str">
        <f>VLOOKUP(B181,'产品信息 (2)'!$A$2:$D$78,3,0)</f>
        <v>海鲜</v>
      </c>
      <c r="E181" s="129">
        <f>VLOOKUP(B181,'产品信息 (2)'!$A$2:$D$78,4,0)</f>
        <v>13.25</v>
      </c>
      <c r="F181" s="129">
        <v>30</v>
      </c>
      <c r="G181" s="130">
        <v>0.1</v>
      </c>
      <c r="H181" s="131">
        <f t="shared" si="2"/>
        <v>357.75</v>
      </c>
    </row>
    <row r="182" spans="1:8" s="123" customFormat="1" ht="18" customHeight="1">
      <c r="A182" s="128">
        <v>10314</v>
      </c>
      <c r="B182" s="128">
        <v>62</v>
      </c>
      <c r="C182" s="128" t="str">
        <f>VLOOKUP(B182,'产品信息 (2)'!$A$2:$D$78,2,0)</f>
        <v>山渣片</v>
      </c>
      <c r="D182" s="128" t="str">
        <f>VLOOKUP(B182,'产品信息 (2)'!$A$2:$D$78,3,0)</f>
        <v>点心</v>
      </c>
      <c r="E182" s="129">
        <f>VLOOKUP(B182,'产品信息 (2)'!$A$2:$D$78,4,0)</f>
        <v>49.3</v>
      </c>
      <c r="F182" s="129">
        <v>25</v>
      </c>
      <c r="G182" s="130">
        <v>0.1</v>
      </c>
      <c r="H182" s="131">
        <f t="shared" si="2"/>
        <v>1109.25</v>
      </c>
    </row>
    <row r="183" spans="1:8" s="123" customFormat="1" ht="18" customHeight="1">
      <c r="A183" s="128">
        <v>10315</v>
      </c>
      <c r="B183" s="128">
        <v>34</v>
      </c>
      <c r="C183" s="128" t="str">
        <f>VLOOKUP(B183,'产品信息 (2)'!$A$2:$D$78,2,0)</f>
        <v>啤酒</v>
      </c>
      <c r="D183" s="128" t="str">
        <f>VLOOKUP(B183,'产品信息 (2)'!$A$2:$D$78,3,0)</f>
        <v>饮料</v>
      </c>
      <c r="E183" s="129">
        <f>VLOOKUP(B183,'产品信息 (2)'!$A$2:$D$78,4,0)</f>
        <v>14</v>
      </c>
      <c r="F183" s="129">
        <v>14</v>
      </c>
      <c r="G183" s="130">
        <v>0</v>
      </c>
      <c r="H183" s="131">
        <f t="shared" si="2"/>
        <v>196</v>
      </c>
    </row>
    <row r="184" spans="1:8" s="123" customFormat="1" ht="18" customHeight="1">
      <c r="A184" s="128">
        <v>10315</v>
      </c>
      <c r="B184" s="128">
        <v>70</v>
      </c>
      <c r="C184" s="128" t="str">
        <f>VLOOKUP(B184,'产品信息 (2)'!$A$2:$D$78,2,0)</f>
        <v>苏打水</v>
      </c>
      <c r="D184" s="128" t="str">
        <f>VLOOKUP(B184,'产品信息 (2)'!$A$2:$D$78,3,0)</f>
        <v>饮料</v>
      </c>
      <c r="E184" s="129">
        <f>VLOOKUP(B184,'产品信息 (2)'!$A$2:$D$78,4,0)</f>
        <v>15</v>
      </c>
      <c r="F184" s="129">
        <v>30</v>
      </c>
      <c r="G184" s="130">
        <v>0</v>
      </c>
      <c r="H184" s="131">
        <f t="shared" si="2"/>
        <v>450</v>
      </c>
    </row>
    <row r="185" spans="1:8" s="123" customFormat="1" ht="18" customHeight="1">
      <c r="A185" s="128">
        <v>10316</v>
      </c>
      <c r="B185" s="128">
        <v>41</v>
      </c>
      <c r="C185" s="128" t="str">
        <f>VLOOKUP(B185,'产品信息 (2)'!$A$2:$D$78,2,0)</f>
        <v>虾子</v>
      </c>
      <c r="D185" s="128" t="str">
        <f>VLOOKUP(B185,'产品信息 (2)'!$A$2:$D$78,3,0)</f>
        <v>海鲜</v>
      </c>
      <c r="E185" s="129">
        <f>VLOOKUP(B185,'产品信息 (2)'!$A$2:$D$78,4,0)</f>
        <v>9.65</v>
      </c>
      <c r="F185" s="129">
        <v>10</v>
      </c>
      <c r="G185" s="130">
        <v>0</v>
      </c>
      <c r="H185" s="131">
        <f t="shared" si="2"/>
        <v>96.5</v>
      </c>
    </row>
    <row r="186" spans="1:8" s="123" customFormat="1" ht="18" customHeight="1">
      <c r="A186" s="128">
        <v>10316</v>
      </c>
      <c r="B186" s="128">
        <v>62</v>
      </c>
      <c r="C186" s="128" t="str">
        <f>VLOOKUP(B186,'产品信息 (2)'!$A$2:$D$78,2,0)</f>
        <v>山渣片</v>
      </c>
      <c r="D186" s="128" t="str">
        <f>VLOOKUP(B186,'产品信息 (2)'!$A$2:$D$78,3,0)</f>
        <v>点心</v>
      </c>
      <c r="E186" s="129">
        <f>VLOOKUP(B186,'产品信息 (2)'!$A$2:$D$78,4,0)</f>
        <v>49.3</v>
      </c>
      <c r="F186" s="129">
        <v>70</v>
      </c>
      <c r="G186" s="130">
        <v>0</v>
      </c>
      <c r="H186" s="131">
        <f t="shared" si="2"/>
        <v>3451</v>
      </c>
    </row>
    <row r="187" spans="1:8" s="123" customFormat="1" ht="18" customHeight="1">
      <c r="A187" s="128">
        <v>10317</v>
      </c>
      <c r="B187" s="128">
        <v>1</v>
      </c>
      <c r="C187" s="128" t="str">
        <f>VLOOKUP(B187,'产品信息 (2)'!$A$2:$D$78,2,0)</f>
        <v>苹果汁</v>
      </c>
      <c r="D187" s="128" t="str">
        <f>VLOOKUP(B187,'产品信息 (2)'!$A$2:$D$78,3,0)</f>
        <v>日用品</v>
      </c>
      <c r="E187" s="129">
        <f>VLOOKUP(B187,'产品信息 (2)'!$A$2:$D$78,4,0)</f>
        <v>18</v>
      </c>
      <c r="F187" s="129">
        <v>20</v>
      </c>
      <c r="G187" s="130">
        <v>0</v>
      </c>
      <c r="H187" s="131">
        <f t="shared" si="2"/>
        <v>360</v>
      </c>
    </row>
    <row r="188" spans="1:8" s="123" customFormat="1" ht="18" customHeight="1">
      <c r="A188" s="128">
        <v>10318</v>
      </c>
      <c r="B188" s="128">
        <v>41</v>
      </c>
      <c r="C188" s="128" t="str">
        <f>VLOOKUP(B188,'产品信息 (2)'!$A$2:$D$78,2,0)</f>
        <v>虾子</v>
      </c>
      <c r="D188" s="128" t="str">
        <f>VLOOKUP(B188,'产品信息 (2)'!$A$2:$D$78,3,0)</f>
        <v>海鲜</v>
      </c>
      <c r="E188" s="129">
        <f>VLOOKUP(B188,'产品信息 (2)'!$A$2:$D$78,4,0)</f>
        <v>9.65</v>
      </c>
      <c r="F188" s="129">
        <v>20</v>
      </c>
      <c r="G188" s="130">
        <v>0</v>
      </c>
      <c r="H188" s="131">
        <f t="shared" si="2"/>
        <v>193</v>
      </c>
    </row>
    <row r="189" spans="1:8" s="123" customFormat="1" ht="18" customHeight="1">
      <c r="A189" s="128">
        <v>10318</v>
      </c>
      <c r="B189" s="128">
        <v>76</v>
      </c>
      <c r="C189" s="128" t="str">
        <f>VLOOKUP(B189,'产品信息 (2)'!$A$2:$D$78,2,0)</f>
        <v>柠檬汁</v>
      </c>
      <c r="D189" s="128" t="str">
        <f>VLOOKUP(B189,'产品信息 (2)'!$A$2:$D$78,3,0)</f>
        <v>饮料</v>
      </c>
      <c r="E189" s="129">
        <f>VLOOKUP(B189,'产品信息 (2)'!$A$2:$D$78,4,0)</f>
        <v>18</v>
      </c>
      <c r="F189" s="129">
        <v>6</v>
      </c>
      <c r="G189" s="130">
        <v>0</v>
      </c>
      <c r="H189" s="131">
        <f t="shared" si="2"/>
        <v>108</v>
      </c>
    </row>
    <row r="190" spans="1:8" s="123" customFormat="1" ht="18" customHeight="1">
      <c r="A190" s="128">
        <v>10319</v>
      </c>
      <c r="B190" s="128">
        <v>17</v>
      </c>
      <c r="C190" s="128" t="str">
        <f>VLOOKUP(B190,'产品信息 (2)'!$A$2:$D$78,2,0)</f>
        <v>猪肉</v>
      </c>
      <c r="D190" s="128" t="str">
        <f>VLOOKUP(B190,'产品信息 (2)'!$A$2:$D$78,3,0)</f>
        <v>肉/家禽</v>
      </c>
      <c r="E190" s="129">
        <f>VLOOKUP(B190,'产品信息 (2)'!$A$2:$D$78,4,0)</f>
        <v>39</v>
      </c>
      <c r="F190" s="129">
        <v>8</v>
      </c>
      <c r="G190" s="130">
        <v>0</v>
      </c>
      <c r="H190" s="131">
        <f t="shared" si="2"/>
        <v>312</v>
      </c>
    </row>
    <row r="191" spans="1:8" s="123" customFormat="1" ht="18" customHeight="1">
      <c r="A191" s="128">
        <v>10319</v>
      </c>
      <c r="B191" s="128">
        <v>28</v>
      </c>
      <c r="C191" s="128" t="str">
        <f>VLOOKUP(B191,'产品信息 (2)'!$A$2:$D$78,2,0)</f>
        <v>烤肉酱</v>
      </c>
      <c r="D191" s="128" t="str">
        <f>VLOOKUP(B191,'产品信息 (2)'!$A$2:$D$78,3,0)</f>
        <v>特制品</v>
      </c>
      <c r="E191" s="129">
        <f>VLOOKUP(B191,'产品信息 (2)'!$A$2:$D$78,4,0)</f>
        <v>45.6</v>
      </c>
      <c r="F191" s="129">
        <v>14</v>
      </c>
      <c r="G191" s="130">
        <v>0</v>
      </c>
      <c r="H191" s="131">
        <f t="shared" si="2"/>
        <v>638.4</v>
      </c>
    </row>
    <row r="192" spans="1:8" s="123" customFormat="1" ht="18" customHeight="1">
      <c r="A192" s="128">
        <v>10319</v>
      </c>
      <c r="B192" s="128">
        <v>76</v>
      </c>
      <c r="C192" s="128" t="str">
        <f>VLOOKUP(B192,'产品信息 (2)'!$A$2:$D$78,2,0)</f>
        <v>柠檬汁</v>
      </c>
      <c r="D192" s="128" t="str">
        <f>VLOOKUP(B192,'产品信息 (2)'!$A$2:$D$78,3,0)</f>
        <v>饮料</v>
      </c>
      <c r="E192" s="129">
        <f>VLOOKUP(B192,'产品信息 (2)'!$A$2:$D$78,4,0)</f>
        <v>18</v>
      </c>
      <c r="F192" s="129">
        <v>30</v>
      </c>
      <c r="G192" s="130">
        <v>0</v>
      </c>
      <c r="H192" s="131">
        <f t="shared" si="2"/>
        <v>540</v>
      </c>
    </row>
    <row r="193" spans="1:8" s="123" customFormat="1" ht="18" customHeight="1">
      <c r="A193" s="128">
        <v>10320</v>
      </c>
      <c r="B193" s="128">
        <v>71</v>
      </c>
      <c r="C193" s="128" t="str">
        <f>VLOOKUP(B193,'产品信息 (2)'!$A$2:$D$78,2,0)</f>
        <v>意大利奶酪</v>
      </c>
      <c r="D193" s="128" t="str">
        <f>VLOOKUP(B193,'产品信息 (2)'!$A$2:$D$78,3,0)</f>
        <v>日用品</v>
      </c>
      <c r="E193" s="129">
        <f>VLOOKUP(B193,'产品信息 (2)'!$A$2:$D$78,4,0)</f>
        <v>21.5</v>
      </c>
      <c r="F193" s="129">
        <v>30</v>
      </c>
      <c r="G193" s="130">
        <v>0</v>
      </c>
      <c r="H193" s="131">
        <f t="shared" si="2"/>
        <v>645</v>
      </c>
    </row>
    <row r="194" spans="1:8" s="123" customFormat="1" ht="18" customHeight="1">
      <c r="A194" s="128">
        <v>10321</v>
      </c>
      <c r="B194" s="128">
        <v>35</v>
      </c>
      <c r="C194" s="128" t="str">
        <f>VLOOKUP(B194,'产品信息 (2)'!$A$2:$D$78,2,0)</f>
        <v>蜜桃汁</v>
      </c>
      <c r="D194" s="128" t="str">
        <f>VLOOKUP(B194,'产品信息 (2)'!$A$2:$D$78,3,0)</f>
        <v>饮料</v>
      </c>
      <c r="E194" s="129">
        <f>VLOOKUP(B194,'产品信息 (2)'!$A$2:$D$78,4,0)</f>
        <v>18</v>
      </c>
      <c r="F194" s="129">
        <v>10</v>
      </c>
      <c r="G194" s="130">
        <v>0</v>
      </c>
      <c r="H194" s="131">
        <f t="shared" si="2"/>
        <v>180</v>
      </c>
    </row>
    <row r="195" spans="1:8" s="123" customFormat="1" ht="18" customHeight="1">
      <c r="A195" s="128">
        <v>10322</v>
      </c>
      <c r="B195" s="128">
        <v>52</v>
      </c>
      <c r="C195" s="128" t="str">
        <f>VLOOKUP(B195,'产品信息 (2)'!$A$2:$D$78,2,0)</f>
        <v>三合一麦片</v>
      </c>
      <c r="D195" s="128" t="str">
        <f>VLOOKUP(B195,'产品信息 (2)'!$A$2:$D$78,3,0)</f>
        <v>谷类/麦片</v>
      </c>
      <c r="E195" s="129">
        <f>VLOOKUP(B195,'产品信息 (2)'!$A$2:$D$78,4,0)</f>
        <v>7</v>
      </c>
      <c r="F195" s="129">
        <v>20</v>
      </c>
      <c r="G195" s="130">
        <v>0</v>
      </c>
      <c r="H195" s="131">
        <f t="shared" si="2"/>
        <v>140</v>
      </c>
    </row>
    <row r="196" spans="1:8" s="123" customFormat="1" ht="18" customHeight="1">
      <c r="A196" s="128">
        <v>10323</v>
      </c>
      <c r="B196" s="128">
        <v>15</v>
      </c>
      <c r="C196" s="128" t="str">
        <f>VLOOKUP(B196,'产品信息 (2)'!$A$2:$D$78,2,0)</f>
        <v>味精</v>
      </c>
      <c r="D196" s="128" t="str">
        <f>VLOOKUP(B196,'产品信息 (2)'!$A$2:$D$78,3,0)</f>
        <v>调味品</v>
      </c>
      <c r="E196" s="129">
        <f>VLOOKUP(B196,'产品信息 (2)'!$A$2:$D$78,4,0)</f>
        <v>15.5</v>
      </c>
      <c r="F196" s="129">
        <v>5</v>
      </c>
      <c r="G196" s="130">
        <v>0</v>
      </c>
      <c r="H196" s="131">
        <f t="shared" ref="H196:H259" si="3">E196*F196*(1-G196)</f>
        <v>77.5</v>
      </c>
    </row>
    <row r="197" spans="1:8" s="123" customFormat="1" ht="18" customHeight="1">
      <c r="A197" s="128">
        <v>10323</v>
      </c>
      <c r="B197" s="128">
        <v>25</v>
      </c>
      <c r="C197" s="128" t="str">
        <f>VLOOKUP(B197,'产品信息 (2)'!$A$2:$D$78,2,0)</f>
        <v>巧克力</v>
      </c>
      <c r="D197" s="128" t="str">
        <f>VLOOKUP(B197,'产品信息 (2)'!$A$2:$D$78,3,0)</f>
        <v>点心</v>
      </c>
      <c r="E197" s="129">
        <f>VLOOKUP(B197,'产品信息 (2)'!$A$2:$D$78,4,0)</f>
        <v>14</v>
      </c>
      <c r="F197" s="129">
        <v>4</v>
      </c>
      <c r="G197" s="130">
        <v>0</v>
      </c>
      <c r="H197" s="131">
        <f t="shared" si="3"/>
        <v>56</v>
      </c>
    </row>
    <row r="198" spans="1:8" s="123" customFormat="1" ht="18" customHeight="1">
      <c r="A198" s="128">
        <v>10323</v>
      </c>
      <c r="B198" s="128">
        <v>39</v>
      </c>
      <c r="C198" s="128" t="str">
        <f>VLOOKUP(B198,'产品信息 (2)'!$A$2:$D$78,2,0)</f>
        <v>运动饮料</v>
      </c>
      <c r="D198" s="128" t="str">
        <f>VLOOKUP(B198,'产品信息 (2)'!$A$2:$D$78,3,0)</f>
        <v>饮料</v>
      </c>
      <c r="E198" s="129">
        <f>VLOOKUP(B198,'产品信息 (2)'!$A$2:$D$78,4,0)</f>
        <v>18</v>
      </c>
      <c r="F198" s="129">
        <v>4</v>
      </c>
      <c r="G198" s="130">
        <v>0</v>
      </c>
      <c r="H198" s="131">
        <f t="shared" si="3"/>
        <v>72</v>
      </c>
    </row>
    <row r="199" spans="1:8" s="123" customFormat="1" ht="18" customHeight="1">
      <c r="A199" s="128">
        <v>10324</v>
      </c>
      <c r="B199" s="128">
        <v>16</v>
      </c>
      <c r="C199" s="128" t="str">
        <f>VLOOKUP(B199,'产品信息 (2)'!$A$2:$D$78,2,0)</f>
        <v>饼干</v>
      </c>
      <c r="D199" s="128" t="str">
        <f>VLOOKUP(B199,'产品信息 (2)'!$A$2:$D$78,3,0)</f>
        <v>点心</v>
      </c>
      <c r="E199" s="129">
        <f>VLOOKUP(B199,'产品信息 (2)'!$A$2:$D$78,4,0)</f>
        <v>17.45</v>
      </c>
      <c r="F199" s="129">
        <v>21</v>
      </c>
      <c r="G199" s="130">
        <v>0.15</v>
      </c>
      <c r="H199" s="131">
        <f t="shared" si="3"/>
        <v>311.48249999999996</v>
      </c>
    </row>
    <row r="200" spans="1:8" s="123" customFormat="1" ht="18" customHeight="1">
      <c r="A200" s="128">
        <v>10324</v>
      </c>
      <c r="B200" s="128">
        <v>35</v>
      </c>
      <c r="C200" s="128" t="str">
        <f>VLOOKUP(B200,'产品信息 (2)'!$A$2:$D$78,2,0)</f>
        <v>蜜桃汁</v>
      </c>
      <c r="D200" s="128" t="str">
        <f>VLOOKUP(B200,'产品信息 (2)'!$A$2:$D$78,3,0)</f>
        <v>饮料</v>
      </c>
      <c r="E200" s="129">
        <f>VLOOKUP(B200,'产品信息 (2)'!$A$2:$D$78,4,0)</f>
        <v>18</v>
      </c>
      <c r="F200" s="129">
        <v>70</v>
      </c>
      <c r="G200" s="130">
        <v>0.15</v>
      </c>
      <c r="H200" s="131">
        <f t="shared" si="3"/>
        <v>1071</v>
      </c>
    </row>
    <row r="201" spans="1:8" s="123" customFormat="1" ht="18" customHeight="1">
      <c r="A201" s="128">
        <v>10324</v>
      </c>
      <c r="B201" s="128">
        <v>46</v>
      </c>
      <c r="C201" s="128" t="str">
        <f>VLOOKUP(B201,'产品信息 (2)'!$A$2:$D$78,2,0)</f>
        <v>蚵</v>
      </c>
      <c r="D201" s="128" t="str">
        <f>VLOOKUP(B201,'产品信息 (2)'!$A$2:$D$78,3,0)</f>
        <v>海鲜</v>
      </c>
      <c r="E201" s="129">
        <f>VLOOKUP(B201,'产品信息 (2)'!$A$2:$D$78,4,0)</f>
        <v>12</v>
      </c>
      <c r="F201" s="129">
        <v>30</v>
      </c>
      <c r="G201" s="130">
        <v>0</v>
      </c>
      <c r="H201" s="131">
        <f t="shared" si="3"/>
        <v>360</v>
      </c>
    </row>
    <row r="202" spans="1:8" s="123" customFormat="1" ht="18" customHeight="1">
      <c r="A202" s="128">
        <v>10324</v>
      </c>
      <c r="B202" s="128">
        <v>59</v>
      </c>
      <c r="C202" s="128" t="str">
        <f>VLOOKUP(B202,'产品信息 (2)'!$A$2:$D$78,2,0)</f>
        <v>光明奶酪</v>
      </c>
      <c r="D202" s="128" t="str">
        <f>VLOOKUP(B202,'产品信息 (2)'!$A$2:$D$78,3,0)</f>
        <v>日用品</v>
      </c>
      <c r="E202" s="129">
        <f>VLOOKUP(B202,'产品信息 (2)'!$A$2:$D$78,4,0)</f>
        <v>55</v>
      </c>
      <c r="F202" s="129">
        <v>40</v>
      </c>
      <c r="G202" s="130">
        <v>0.15</v>
      </c>
      <c r="H202" s="131">
        <f t="shared" si="3"/>
        <v>1870</v>
      </c>
    </row>
    <row r="203" spans="1:8" s="123" customFormat="1" ht="18" customHeight="1">
      <c r="A203" s="128">
        <v>10324</v>
      </c>
      <c r="B203" s="128">
        <v>63</v>
      </c>
      <c r="C203" s="128" t="str">
        <f>VLOOKUP(B203,'产品信息 (2)'!$A$2:$D$78,2,0)</f>
        <v>甜辣酱</v>
      </c>
      <c r="D203" s="128" t="str">
        <f>VLOOKUP(B203,'产品信息 (2)'!$A$2:$D$78,3,0)</f>
        <v>调味品</v>
      </c>
      <c r="E203" s="129">
        <f>VLOOKUP(B203,'产品信息 (2)'!$A$2:$D$78,4,0)</f>
        <v>43.9</v>
      </c>
      <c r="F203" s="129">
        <v>80</v>
      </c>
      <c r="G203" s="130">
        <v>0.15</v>
      </c>
      <c r="H203" s="131">
        <f t="shared" si="3"/>
        <v>2985.2</v>
      </c>
    </row>
    <row r="204" spans="1:8" s="123" customFormat="1" ht="18" customHeight="1">
      <c r="A204" s="128">
        <v>10325</v>
      </c>
      <c r="B204" s="128">
        <v>6</v>
      </c>
      <c r="C204" s="128" t="str">
        <f>VLOOKUP(B204,'产品信息 (2)'!$A$2:$D$78,2,0)</f>
        <v>酱油</v>
      </c>
      <c r="D204" s="128" t="str">
        <f>VLOOKUP(B204,'产品信息 (2)'!$A$2:$D$78,3,0)</f>
        <v>调味品</v>
      </c>
      <c r="E204" s="129">
        <f>VLOOKUP(B204,'产品信息 (2)'!$A$2:$D$78,4,0)</f>
        <v>25</v>
      </c>
      <c r="F204" s="129">
        <v>6</v>
      </c>
      <c r="G204" s="130">
        <v>0</v>
      </c>
      <c r="H204" s="131">
        <f t="shared" si="3"/>
        <v>150</v>
      </c>
    </row>
    <row r="205" spans="1:8" s="123" customFormat="1" ht="18" customHeight="1">
      <c r="A205" s="128">
        <v>10325</v>
      </c>
      <c r="B205" s="128">
        <v>13</v>
      </c>
      <c r="C205" s="128" t="str">
        <f>VLOOKUP(B205,'产品信息 (2)'!$A$2:$D$78,2,0)</f>
        <v>龙虾</v>
      </c>
      <c r="D205" s="128" t="str">
        <f>VLOOKUP(B205,'产品信息 (2)'!$A$2:$D$78,3,0)</f>
        <v>海鲜</v>
      </c>
      <c r="E205" s="129">
        <f>VLOOKUP(B205,'产品信息 (2)'!$A$2:$D$78,4,0)</f>
        <v>6</v>
      </c>
      <c r="F205" s="129">
        <v>12</v>
      </c>
      <c r="G205" s="130">
        <v>0</v>
      </c>
      <c r="H205" s="131">
        <f t="shared" si="3"/>
        <v>72</v>
      </c>
    </row>
    <row r="206" spans="1:8" s="123" customFormat="1" ht="18" customHeight="1">
      <c r="A206" s="128">
        <v>10325</v>
      </c>
      <c r="B206" s="128">
        <v>14</v>
      </c>
      <c r="C206" s="128" t="str">
        <f>VLOOKUP(B206,'产品信息 (2)'!$A$2:$D$78,2,0)</f>
        <v>沙茶</v>
      </c>
      <c r="D206" s="128" t="str">
        <f>VLOOKUP(B206,'产品信息 (2)'!$A$2:$D$78,3,0)</f>
        <v>特制品</v>
      </c>
      <c r="E206" s="129">
        <f>VLOOKUP(B206,'产品信息 (2)'!$A$2:$D$78,4,0)</f>
        <v>23.25</v>
      </c>
      <c r="F206" s="129">
        <v>9</v>
      </c>
      <c r="G206" s="130">
        <v>0</v>
      </c>
      <c r="H206" s="131">
        <f t="shared" si="3"/>
        <v>209.25</v>
      </c>
    </row>
    <row r="207" spans="1:8" s="123" customFormat="1" ht="18" customHeight="1">
      <c r="A207" s="128">
        <v>10325</v>
      </c>
      <c r="B207" s="128">
        <v>31</v>
      </c>
      <c r="C207" s="128" t="str">
        <f>VLOOKUP(B207,'产品信息 (2)'!$A$2:$D$78,2,0)</f>
        <v>温馨奶酪</v>
      </c>
      <c r="D207" s="128" t="str">
        <f>VLOOKUP(B207,'产品信息 (2)'!$A$2:$D$78,3,0)</f>
        <v>日用品</v>
      </c>
      <c r="E207" s="129">
        <f>VLOOKUP(B207,'产品信息 (2)'!$A$2:$D$78,4,0)</f>
        <v>12.5</v>
      </c>
      <c r="F207" s="129">
        <v>4</v>
      </c>
      <c r="G207" s="130">
        <v>0</v>
      </c>
      <c r="H207" s="131">
        <f t="shared" si="3"/>
        <v>50</v>
      </c>
    </row>
    <row r="208" spans="1:8" s="123" customFormat="1" ht="18" customHeight="1">
      <c r="A208" s="128">
        <v>10325</v>
      </c>
      <c r="B208" s="128">
        <v>72</v>
      </c>
      <c r="C208" s="128" t="str">
        <f>VLOOKUP(B208,'产品信息 (2)'!$A$2:$D$78,2,0)</f>
        <v>酸奶酪</v>
      </c>
      <c r="D208" s="128" t="str">
        <f>VLOOKUP(B208,'产品信息 (2)'!$A$2:$D$78,3,0)</f>
        <v>日用品</v>
      </c>
      <c r="E208" s="129">
        <f>VLOOKUP(B208,'产品信息 (2)'!$A$2:$D$78,4,0)</f>
        <v>34.799999999999997</v>
      </c>
      <c r="F208" s="129">
        <v>40</v>
      </c>
      <c r="G208" s="130">
        <v>0</v>
      </c>
      <c r="H208" s="131">
        <f t="shared" si="3"/>
        <v>1392</v>
      </c>
    </row>
    <row r="209" spans="1:8" s="123" customFormat="1" ht="18" customHeight="1">
      <c r="A209" s="128">
        <v>10326</v>
      </c>
      <c r="B209" s="128">
        <v>4</v>
      </c>
      <c r="C209" s="128" t="str">
        <f>VLOOKUP(B209,'产品信息 (2)'!$A$2:$D$78,2,0)</f>
        <v>盐</v>
      </c>
      <c r="D209" s="128" t="str">
        <f>VLOOKUP(B209,'产品信息 (2)'!$A$2:$D$78,3,0)</f>
        <v>调味品</v>
      </c>
      <c r="E209" s="129">
        <f>VLOOKUP(B209,'产品信息 (2)'!$A$2:$D$78,4,0)</f>
        <v>22</v>
      </c>
      <c r="F209" s="129">
        <v>24</v>
      </c>
      <c r="G209" s="130">
        <v>0</v>
      </c>
      <c r="H209" s="131">
        <f t="shared" si="3"/>
        <v>528</v>
      </c>
    </row>
    <row r="210" spans="1:8" s="123" customFormat="1" ht="18" customHeight="1">
      <c r="A210" s="128">
        <v>10326</v>
      </c>
      <c r="B210" s="128">
        <v>57</v>
      </c>
      <c r="C210" s="128" t="str">
        <f>VLOOKUP(B210,'产品信息 (2)'!$A$2:$D$78,2,0)</f>
        <v>小米</v>
      </c>
      <c r="D210" s="128" t="str">
        <f>VLOOKUP(B210,'产品信息 (2)'!$A$2:$D$78,3,0)</f>
        <v>谷类/麦片</v>
      </c>
      <c r="E210" s="129">
        <f>VLOOKUP(B210,'产品信息 (2)'!$A$2:$D$78,4,0)</f>
        <v>19.5</v>
      </c>
      <c r="F210" s="129">
        <v>16</v>
      </c>
      <c r="G210" s="130">
        <v>0</v>
      </c>
      <c r="H210" s="131">
        <f t="shared" si="3"/>
        <v>312</v>
      </c>
    </row>
    <row r="211" spans="1:8" s="123" customFormat="1" ht="18" customHeight="1">
      <c r="A211" s="128">
        <v>10326</v>
      </c>
      <c r="B211" s="128">
        <v>75</v>
      </c>
      <c r="C211" s="128" t="str">
        <f>VLOOKUP(B211,'产品信息 (2)'!$A$2:$D$78,2,0)</f>
        <v>浓缩咖啡</v>
      </c>
      <c r="D211" s="128" t="str">
        <f>VLOOKUP(B211,'产品信息 (2)'!$A$2:$D$78,3,0)</f>
        <v>饮料</v>
      </c>
      <c r="E211" s="129">
        <f>VLOOKUP(B211,'产品信息 (2)'!$A$2:$D$78,4,0)</f>
        <v>7.75</v>
      </c>
      <c r="F211" s="129">
        <v>50</v>
      </c>
      <c r="G211" s="130">
        <v>0</v>
      </c>
      <c r="H211" s="131">
        <f t="shared" si="3"/>
        <v>387.5</v>
      </c>
    </row>
    <row r="212" spans="1:8" s="123" customFormat="1" ht="18" customHeight="1">
      <c r="A212" s="128">
        <v>10327</v>
      </c>
      <c r="B212" s="128">
        <v>2</v>
      </c>
      <c r="C212" s="128" t="str">
        <f>VLOOKUP(B212,'产品信息 (2)'!$A$2:$D$78,2,0)</f>
        <v>牛奶</v>
      </c>
      <c r="D212" s="128" t="str">
        <f>VLOOKUP(B212,'产品信息 (2)'!$A$2:$D$78,3,0)</f>
        <v>饮料</v>
      </c>
      <c r="E212" s="129">
        <f>VLOOKUP(B212,'产品信息 (2)'!$A$2:$D$78,4,0)</f>
        <v>19</v>
      </c>
      <c r="F212" s="129">
        <v>25</v>
      </c>
      <c r="G212" s="130">
        <v>0.2</v>
      </c>
      <c r="H212" s="131">
        <f t="shared" si="3"/>
        <v>380</v>
      </c>
    </row>
    <row r="213" spans="1:8" s="123" customFormat="1" ht="18" customHeight="1">
      <c r="A213" s="128">
        <v>10327</v>
      </c>
      <c r="B213" s="128">
        <v>11</v>
      </c>
      <c r="C213" s="128" t="str">
        <f>VLOOKUP(B213,'产品信息 (2)'!$A$2:$D$78,2,0)</f>
        <v>大众奶酪</v>
      </c>
      <c r="D213" s="128" t="str">
        <f>VLOOKUP(B213,'产品信息 (2)'!$A$2:$D$78,3,0)</f>
        <v>日用品</v>
      </c>
      <c r="E213" s="129">
        <f>VLOOKUP(B213,'产品信息 (2)'!$A$2:$D$78,4,0)</f>
        <v>21</v>
      </c>
      <c r="F213" s="129">
        <v>50</v>
      </c>
      <c r="G213" s="130">
        <v>0.2</v>
      </c>
      <c r="H213" s="131">
        <f t="shared" si="3"/>
        <v>840</v>
      </c>
    </row>
    <row r="214" spans="1:8" s="123" customFormat="1" ht="18" customHeight="1">
      <c r="A214" s="128">
        <v>10327</v>
      </c>
      <c r="B214" s="128">
        <v>30</v>
      </c>
      <c r="C214" s="128" t="str">
        <f>VLOOKUP(B214,'产品信息 (2)'!$A$2:$D$78,2,0)</f>
        <v>黄鱼</v>
      </c>
      <c r="D214" s="128" t="str">
        <f>VLOOKUP(B214,'产品信息 (2)'!$A$2:$D$78,3,0)</f>
        <v>海鲜</v>
      </c>
      <c r="E214" s="129">
        <f>VLOOKUP(B214,'产品信息 (2)'!$A$2:$D$78,4,0)</f>
        <v>25.89</v>
      </c>
      <c r="F214" s="129">
        <v>35</v>
      </c>
      <c r="G214" s="130">
        <v>0.2</v>
      </c>
      <c r="H214" s="131">
        <f t="shared" si="3"/>
        <v>724.92000000000007</v>
      </c>
    </row>
    <row r="215" spans="1:8" s="123" customFormat="1" ht="18" customHeight="1">
      <c r="A215" s="128">
        <v>10327</v>
      </c>
      <c r="B215" s="128">
        <v>58</v>
      </c>
      <c r="C215" s="128" t="str">
        <f>VLOOKUP(B215,'产品信息 (2)'!$A$2:$D$78,2,0)</f>
        <v>海参</v>
      </c>
      <c r="D215" s="128" t="str">
        <f>VLOOKUP(B215,'产品信息 (2)'!$A$2:$D$78,3,0)</f>
        <v>海鲜</v>
      </c>
      <c r="E215" s="129">
        <f>VLOOKUP(B215,'产品信息 (2)'!$A$2:$D$78,4,0)</f>
        <v>13.25</v>
      </c>
      <c r="F215" s="129">
        <v>30</v>
      </c>
      <c r="G215" s="130">
        <v>0.2</v>
      </c>
      <c r="H215" s="131">
        <f t="shared" si="3"/>
        <v>318</v>
      </c>
    </row>
    <row r="216" spans="1:8" s="123" customFormat="1" ht="18" customHeight="1">
      <c r="A216" s="128">
        <v>10328</v>
      </c>
      <c r="B216" s="128">
        <v>59</v>
      </c>
      <c r="C216" s="128" t="str">
        <f>VLOOKUP(B216,'产品信息 (2)'!$A$2:$D$78,2,0)</f>
        <v>光明奶酪</v>
      </c>
      <c r="D216" s="128" t="str">
        <f>VLOOKUP(B216,'产品信息 (2)'!$A$2:$D$78,3,0)</f>
        <v>日用品</v>
      </c>
      <c r="E216" s="129">
        <f>VLOOKUP(B216,'产品信息 (2)'!$A$2:$D$78,4,0)</f>
        <v>55</v>
      </c>
      <c r="F216" s="129">
        <v>9</v>
      </c>
      <c r="G216" s="130">
        <v>0</v>
      </c>
      <c r="H216" s="131">
        <f t="shared" si="3"/>
        <v>495</v>
      </c>
    </row>
    <row r="217" spans="1:8" s="123" customFormat="1" ht="18" customHeight="1">
      <c r="A217" s="128">
        <v>10328</v>
      </c>
      <c r="B217" s="128">
        <v>65</v>
      </c>
      <c r="C217" s="128" t="str">
        <f>VLOOKUP(B217,'产品信息 (2)'!$A$2:$D$78,2,0)</f>
        <v>海苔酱</v>
      </c>
      <c r="D217" s="128" t="str">
        <f>VLOOKUP(B217,'产品信息 (2)'!$A$2:$D$78,3,0)</f>
        <v>调味品</v>
      </c>
      <c r="E217" s="129">
        <f>VLOOKUP(B217,'产品信息 (2)'!$A$2:$D$78,4,0)</f>
        <v>21.05</v>
      </c>
      <c r="F217" s="129">
        <v>40</v>
      </c>
      <c r="G217" s="130">
        <v>0</v>
      </c>
      <c r="H217" s="131">
        <f t="shared" si="3"/>
        <v>842</v>
      </c>
    </row>
    <row r="218" spans="1:8" s="123" customFormat="1" ht="18" customHeight="1">
      <c r="A218" s="128">
        <v>10328</v>
      </c>
      <c r="B218" s="128">
        <v>68</v>
      </c>
      <c r="C218" s="128" t="str">
        <f>VLOOKUP(B218,'产品信息 (2)'!$A$2:$D$78,2,0)</f>
        <v>绿豆糕</v>
      </c>
      <c r="D218" s="128" t="str">
        <f>VLOOKUP(B218,'产品信息 (2)'!$A$2:$D$78,3,0)</f>
        <v>点心</v>
      </c>
      <c r="E218" s="129">
        <f>VLOOKUP(B218,'产品信息 (2)'!$A$2:$D$78,4,0)</f>
        <v>12.5</v>
      </c>
      <c r="F218" s="129">
        <v>10</v>
      </c>
      <c r="G218" s="130">
        <v>0</v>
      </c>
      <c r="H218" s="131">
        <f t="shared" si="3"/>
        <v>125</v>
      </c>
    </row>
    <row r="219" spans="1:8" s="123" customFormat="1" ht="18" customHeight="1">
      <c r="A219" s="128">
        <v>10329</v>
      </c>
      <c r="B219" s="128">
        <v>19</v>
      </c>
      <c r="C219" s="128" t="str">
        <f>VLOOKUP(B219,'产品信息 (2)'!$A$2:$D$78,2,0)</f>
        <v>糖果</v>
      </c>
      <c r="D219" s="128" t="str">
        <f>VLOOKUP(B219,'产品信息 (2)'!$A$2:$D$78,3,0)</f>
        <v>点心</v>
      </c>
      <c r="E219" s="129">
        <f>VLOOKUP(B219,'产品信息 (2)'!$A$2:$D$78,4,0)</f>
        <v>9.1999999999999993</v>
      </c>
      <c r="F219" s="129">
        <v>10</v>
      </c>
      <c r="G219" s="130">
        <v>0.05</v>
      </c>
      <c r="H219" s="131">
        <f t="shared" si="3"/>
        <v>87.399999999999991</v>
      </c>
    </row>
    <row r="220" spans="1:8" s="123" customFormat="1" ht="18" customHeight="1">
      <c r="A220" s="128">
        <v>10329</v>
      </c>
      <c r="B220" s="128">
        <v>30</v>
      </c>
      <c r="C220" s="128" t="str">
        <f>VLOOKUP(B220,'产品信息 (2)'!$A$2:$D$78,2,0)</f>
        <v>黄鱼</v>
      </c>
      <c r="D220" s="128" t="str">
        <f>VLOOKUP(B220,'产品信息 (2)'!$A$2:$D$78,3,0)</f>
        <v>海鲜</v>
      </c>
      <c r="E220" s="129">
        <f>VLOOKUP(B220,'产品信息 (2)'!$A$2:$D$78,4,0)</f>
        <v>25.89</v>
      </c>
      <c r="F220" s="129">
        <v>8</v>
      </c>
      <c r="G220" s="130">
        <v>0.05</v>
      </c>
      <c r="H220" s="131">
        <f t="shared" si="3"/>
        <v>196.76399999999998</v>
      </c>
    </row>
    <row r="221" spans="1:8" s="123" customFormat="1" ht="18" customHeight="1">
      <c r="A221" s="128">
        <v>10329</v>
      </c>
      <c r="B221" s="128">
        <v>38</v>
      </c>
      <c r="C221" s="128" t="str">
        <f>VLOOKUP(B221,'产品信息 (2)'!$A$2:$D$78,2,0)</f>
        <v>绿茶</v>
      </c>
      <c r="D221" s="128" t="str">
        <f>VLOOKUP(B221,'产品信息 (2)'!$A$2:$D$78,3,0)</f>
        <v>饮料</v>
      </c>
      <c r="E221" s="129">
        <f>VLOOKUP(B221,'产品信息 (2)'!$A$2:$D$78,4,0)</f>
        <v>263.5</v>
      </c>
      <c r="F221" s="129">
        <v>20</v>
      </c>
      <c r="G221" s="130">
        <v>0.05</v>
      </c>
      <c r="H221" s="131">
        <f t="shared" si="3"/>
        <v>5006.5</v>
      </c>
    </row>
    <row r="222" spans="1:8" s="123" customFormat="1" ht="18" customHeight="1">
      <c r="A222" s="128">
        <v>10329</v>
      </c>
      <c r="B222" s="128">
        <v>56</v>
      </c>
      <c r="C222" s="128" t="str">
        <f>VLOOKUP(B222,'产品信息 (2)'!$A$2:$D$78,2,0)</f>
        <v>白米</v>
      </c>
      <c r="D222" s="128" t="str">
        <f>VLOOKUP(B222,'产品信息 (2)'!$A$2:$D$78,3,0)</f>
        <v>谷类/麦片</v>
      </c>
      <c r="E222" s="129">
        <f>VLOOKUP(B222,'产品信息 (2)'!$A$2:$D$78,4,0)</f>
        <v>38</v>
      </c>
      <c r="F222" s="129">
        <v>12</v>
      </c>
      <c r="G222" s="130">
        <v>0.05</v>
      </c>
      <c r="H222" s="131">
        <f t="shared" si="3"/>
        <v>433.2</v>
      </c>
    </row>
    <row r="223" spans="1:8" s="123" customFormat="1" ht="18" customHeight="1">
      <c r="A223" s="128">
        <v>10330</v>
      </c>
      <c r="B223" s="128">
        <v>26</v>
      </c>
      <c r="C223" s="128" t="str">
        <f>VLOOKUP(B223,'产品信息 (2)'!$A$2:$D$78,2,0)</f>
        <v>棉花糖</v>
      </c>
      <c r="D223" s="128" t="str">
        <f>VLOOKUP(B223,'产品信息 (2)'!$A$2:$D$78,3,0)</f>
        <v>点心</v>
      </c>
      <c r="E223" s="129">
        <f>VLOOKUP(B223,'产品信息 (2)'!$A$2:$D$78,4,0)</f>
        <v>31.23</v>
      </c>
      <c r="F223" s="129">
        <v>50</v>
      </c>
      <c r="G223" s="130">
        <v>0.15</v>
      </c>
      <c r="H223" s="131">
        <f t="shared" si="3"/>
        <v>1327.2749999999999</v>
      </c>
    </row>
    <row r="224" spans="1:8" s="123" customFormat="1" ht="18" customHeight="1">
      <c r="A224" s="128">
        <v>10330</v>
      </c>
      <c r="B224" s="128">
        <v>72</v>
      </c>
      <c r="C224" s="128" t="str">
        <f>VLOOKUP(B224,'产品信息 (2)'!$A$2:$D$78,2,0)</f>
        <v>酸奶酪</v>
      </c>
      <c r="D224" s="128" t="str">
        <f>VLOOKUP(B224,'产品信息 (2)'!$A$2:$D$78,3,0)</f>
        <v>日用品</v>
      </c>
      <c r="E224" s="129">
        <f>VLOOKUP(B224,'产品信息 (2)'!$A$2:$D$78,4,0)</f>
        <v>34.799999999999997</v>
      </c>
      <c r="F224" s="129">
        <v>25</v>
      </c>
      <c r="G224" s="130">
        <v>0.15</v>
      </c>
      <c r="H224" s="131">
        <f t="shared" si="3"/>
        <v>739.49999999999989</v>
      </c>
    </row>
    <row r="225" spans="1:8" s="123" customFormat="1" ht="18" customHeight="1">
      <c r="A225" s="128">
        <v>10331</v>
      </c>
      <c r="B225" s="128">
        <v>54</v>
      </c>
      <c r="C225" s="128" t="str">
        <f>VLOOKUP(B225,'产品信息 (2)'!$A$2:$D$78,2,0)</f>
        <v>鸡肉</v>
      </c>
      <c r="D225" s="128" t="str">
        <f>VLOOKUP(B225,'产品信息 (2)'!$A$2:$D$78,3,0)</f>
        <v>肉/家禽</v>
      </c>
      <c r="E225" s="129">
        <f>VLOOKUP(B225,'产品信息 (2)'!$A$2:$D$78,4,0)</f>
        <v>7.45</v>
      </c>
      <c r="F225" s="129">
        <v>15</v>
      </c>
      <c r="G225" s="130">
        <v>0</v>
      </c>
      <c r="H225" s="131">
        <f t="shared" si="3"/>
        <v>111.75</v>
      </c>
    </row>
    <row r="226" spans="1:8" s="123" customFormat="1" ht="18" customHeight="1">
      <c r="A226" s="128">
        <v>10332</v>
      </c>
      <c r="B226" s="128">
        <v>18</v>
      </c>
      <c r="C226" s="128" t="str">
        <f>VLOOKUP(B226,'产品信息 (2)'!$A$2:$D$78,2,0)</f>
        <v>墨鱼</v>
      </c>
      <c r="D226" s="128" t="str">
        <f>VLOOKUP(B226,'产品信息 (2)'!$A$2:$D$78,3,0)</f>
        <v>海鲜</v>
      </c>
      <c r="E226" s="129">
        <f>VLOOKUP(B226,'产品信息 (2)'!$A$2:$D$78,4,0)</f>
        <v>62.5</v>
      </c>
      <c r="F226" s="129">
        <v>40</v>
      </c>
      <c r="G226" s="130">
        <v>0.2</v>
      </c>
      <c r="H226" s="131">
        <f t="shared" si="3"/>
        <v>2000</v>
      </c>
    </row>
    <row r="227" spans="1:8" s="123" customFormat="1" ht="18" customHeight="1">
      <c r="A227" s="128">
        <v>10332</v>
      </c>
      <c r="B227" s="128">
        <v>42</v>
      </c>
      <c r="C227" s="128" t="str">
        <f>VLOOKUP(B227,'产品信息 (2)'!$A$2:$D$78,2,0)</f>
        <v>糙米</v>
      </c>
      <c r="D227" s="128" t="str">
        <f>VLOOKUP(B227,'产品信息 (2)'!$A$2:$D$78,3,0)</f>
        <v>谷类/麦片</v>
      </c>
      <c r="E227" s="129">
        <f>VLOOKUP(B227,'产品信息 (2)'!$A$2:$D$78,4,0)</f>
        <v>14</v>
      </c>
      <c r="F227" s="129">
        <v>10</v>
      </c>
      <c r="G227" s="130">
        <v>0.2</v>
      </c>
      <c r="H227" s="131">
        <f t="shared" si="3"/>
        <v>112</v>
      </c>
    </row>
    <row r="228" spans="1:8" s="123" customFormat="1" ht="18" customHeight="1">
      <c r="A228" s="128">
        <v>10332</v>
      </c>
      <c r="B228" s="128">
        <v>47</v>
      </c>
      <c r="C228" s="128" t="str">
        <f>VLOOKUP(B228,'产品信息 (2)'!$A$2:$D$78,2,0)</f>
        <v>蛋糕</v>
      </c>
      <c r="D228" s="128" t="str">
        <f>VLOOKUP(B228,'产品信息 (2)'!$A$2:$D$78,3,0)</f>
        <v>点心</v>
      </c>
      <c r="E228" s="129">
        <f>VLOOKUP(B228,'产品信息 (2)'!$A$2:$D$78,4,0)</f>
        <v>9.5</v>
      </c>
      <c r="F228" s="129">
        <v>16</v>
      </c>
      <c r="G228" s="130">
        <v>0.2</v>
      </c>
      <c r="H228" s="131">
        <f t="shared" si="3"/>
        <v>121.60000000000001</v>
      </c>
    </row>
    <row r="229" spans="1:8" s="123" customFormat="1" ht="18" customHeight="1">
      <c r="A229" s="128">
        <v>10333</v>
      </c>
      <c r="B229" s="128">
        <v>14</v>
      </c>
      <c r="C229" s="128" t="str">
        <f>VLOOKUP(B229,'产品信息 (2)'!$A$2:$D$78,2,0)</f>
        <v>沙茶</v>
      </c>
      <c r="D229" s="128" t="str">
        <f>VLOOKUP(B229,'产品信息 (2)'!$A$2:$D$78,3,0)</f>
        <v>特制品</v>
      </c>
      <c r="E229" s="129">
        <f>VLOOKUP(B229,'产品信息 (2)'!$A$2:$D$78,4,0)</f>
        <v>23.25</v>
      </c>
      <c r="F229" s="129">
        <v>10</v>
      </c>
      <c r="G229" s="130">
        <v>0</v>
      </c>
      <c r="H229" s="131">
        <f t="shared" si="3"/>
        <v>232.5</v>
      </c>
    </row>
    <row r="230" spans="1:8" s="123" customFormat="1" ht="18" customHeight="1">
      <c r="A230" s="128">
        <v>10333</v>
      </c>
      <c r="B230" s="128">
        <v>21</v>
      </c>
      <c r="C230" s="128" t="str">
        <f>VLOOKUP(B230,'产品信息 (2)'!$A$2:$D$78,2,0)</f>
        <v>花生</v>
      </c>
      <c r="D230" s="128" t="str">
        <f>VLOOKUP(B230,'产品信息 (2)'!$A$2:$D$78,3,0)</f>
        <v>点心</v>
      </c>
      <c r="E230" s="129">
        <f>VLOOKUP(B230,'产品信息 (2)'!$A$2:$D$78,4,0)</f>
        <v>10</v>
      </c>
      <c r="F230" s="129">
        <v>10</v>
      </c>
      <c r="G230" s="130">
        <v>0.1</v>
      </c>
      <c r="H230" s="131">
        <f t="shared" si="3"/>
        <v>90</v>
      </c>
    </row>
    <row r="231" spans="1:8" s="123" customFormat="1" ht="18" customHeight="1">
      <c r="A231" s="128">
        <v>10333</v>
      </c>
      <c r="B231" s="128">
        <v>71</v>
      </c>
      <c r="C231" s="128" t="str">
        <f>VLOOKUP(B231,'产品信息 (2)'!$A$2:$D$78,2,0)</f>
        <v>意大利奶酪</v>
      </c>
      <c r="D231" s="128" t="str">
        <f>VLOOKUP(B231,'产品信息 (2)'!$A$2:$D$78,3,0)</f>
        <v>日用品</v>
      </c>
      <c r="E231" s="129">
        <f>VLOOKUP(B231,'产品信息 (2)'!$A$2:$D$78,4,0)</f>
        <v>21.5</v>
      </c>
      <c r="F231" s="129">
        <v>40</v>
      </c>
      <c r="G231" s="130">
        <v>0.1</v>
      </c>
      <c r="H231" s="131">
        <f t="shared" si="3"/>
        <v>774</v>
      </c>
    </row>
    <row r="232" spans="1:8" s="123" customFormat="1" ht="18" customHeight="1">
      <c r="A232" s="128">
        <v>10334</v>
      </c>
      <c r="B232" s="128">
        <v>52</v>
      </c>
      <c r="C232" s="128" t="str">
        <f>VLOOKUP(B232,'产品信息 (2)'!$A$2:$D$78,2,0)</f>
        <v>三合一麦片</v>
      </c>
      <c r="D232" s="128" t="str">
        <f>VLOOKUP(B232,'产品信息 (2)'!$A$2:$D$78,3,0)</f>
        <v>谷类/麦片</v>
      </c>
      <c r="E232" s="129">
        <f>VLOOKUP(B232,'产品信息 (2)'!$A$2:$D$78,4,0)</f>
        <v>7</v>
      </c>
      <c r="F232" s="129">
        <v>8</v>
      </c>
      <c r="G232" s="130">
        <v>0</v>
      </c>
      <c r="H232" s="131">
        <f t="shared" si="3"/>
        <v>56</v>
      </c>
    </row>
    <row r="233" spans="1:8" s="123" customFormat="1" ht="18" customHeight="1">
      <c r="A233" s="128">
        <v>10334</v>
      </c>
      <c r="B233" s="128">
        <v>68</v>
      </c>
      <c r="C233" s="128" t="str">
        <f>VLOOKUP(B233,'产品信息 (2)'!$A$2:$D$78,2,0)</f>
        <v>绿豆糕</v>
      </c>
      <c r="D233" s="128" t="str">
        <f>VLOOKUP(B233,'产品信息 (2)'!$A$2:$D$78,3,0)</f>
        <v>点心</v>
      </c>
      <c r="E233" s="129">
        <f>VLOOKUP(B233,'产品信息 (2)'!$A$2:$D$78,4,0)</f>
        <v>12.5</v>
      </c>
      <c r="F233" s="129">
        <v>10</v>
      </c>
      <c r="G233" s="130">
        <v>0</v>
      </c>
      <c r="H233" s="131">
        <f t="shared" si="3"/>
        <v>125</v>
      </c>
    </row>
    <row r="234" spans="1:8" s="123" customFormat="1" ht="18" customHeight="1">
      <c r="A234" s="128">
        <v>10335</v>
      </c>
      <c r="B234" s="128">
        <v>2</v>
      </c>
      <c r="C234" s="128" t="str">
        <f>VLOOKUP(B234,'产品信息 (2)'!$A$2:$D$78,2,0)</f>
        <v>牛奶</v>
      </c>
      <c r="D234" s="128" t="str">
        <f>VLOOKUP(B234,'产品信息 (2)'!$A$2:$D$78,3,0)</f>
        <v>饮料</v>
      </c>
      <c r="E234" s="129">
        <f>VLOOKUP(B234,'产品信息 (2)'!$A$2:$D$78,4,0)</f>
        <v>19</v>
      </c>
      <c r="F234" s="129">
        <v>7</v>
      </c>
      <c r="G234" s="130">
        <v>0.2</v>
      </c>
      <c r="H234" s="131">
        <f t="shared" si="3"/>
        <v>106.4</v>
      </c>
    </row>
    <row r="235" spans="1:8" s="123" customFormat="1" ht="18" customHeight="1">
      <c r="A235" s="128">
        <v>10335</v>
      </c>
      <c r="B235" s="128">
        <v>31</v>
      </c>
      <c r="C235" s="128" t="str">
        <f>VLOOKUP(B235,'产品信息 (2)'!$A$2:$D$78,2,0)</f>
        <v>温馨奶酪</v>
      </c>
      <c r="D235" s="128" t="str">
        <f>VLOOKUP(B235,'产品信息 (2)'!$A$2:$D$78,3,0)</f>
        <v>日用品</v>
      </c>
      <c r="E235" s="129">
        <f>VLOOKUP(B235,'产品信息 (2)'!$A$2:$D$78,4,0)</f>
        <v>12.5</v>
      </c>
      <c r="F235" s="129">
        <v>25</v>
      </c>
      <c r="G235" s="130">
        <v>0.2</v>
      </c>
      <c r="H235" s="131">
        <f t="shared" si="3"/>
        <v>250</v>
      </c>
    </row>
    <row r="236" spans="1:8" s="123" customFormat="1" ht="18" customHeight="1">
      <c r="A236" s="128">
        <v>10335</v>
      </c>
      <c r="B236" s="128">
        <v>32</v>
      </c>
      <c r="C236" s="128" t="str">
        <f>VLOOKUP(B236,'产品信息 (2)'!$A$2:$D$78,2,0)</f>
        <v>白奶酪</v>
      </c>
      <c r="D236" s="128" t="str">
        <f>VLOOKUP(B236,'产品信息 (2)'!$A$2:$D$78,3,0)</f>
        <v>日用品</v>
      </c>
      <c r="E236" s="129">
        <f>VLOOKUP(B236,'产品信息 (2)'!$A$2:$D$78,4,0)</f>
        <v>32</v>
      </c>
      <c r="F236" s="129">
        <v>6</v>
      </c>
      <c r="G236" s="130">
        <v>0.2</v>
      </c>
      <c r="H236" s="131">
        <f t="shared" si="3"/>
        <v>153.60000000000002</v>
      </c>
    </row>
    <row r="237" spans="1:8" s="123" customFormat="1" ht="18" customHeight="1">
      <c r="A237" s="128">
        <v>10335</v>
      </c>
      <c r="B237" s="128">
        <v>51</v>
      </c>
      <c r="C237" s="128" t="str">
        <f>VLOOKUP(B237,'产品信息 (2)'!$A$2:$D$78,2,0)</f>
        <v>猪肉干</v>
      </c>
      <c r="D237" s="128" t="str">
        <f>VLOOKUP(B237,'产品信息 (2)'!$A$2:$D$78,3,0)</f>
        <v>特制品</v>
      </c>
      <c r="E237" s="129">
        <f>VLOOKUP(B237,'产品信息 (2)'!$A$2:$D$78,4,0)</f>
        <v>53</v>
      </c>
      <c r="F237" s="129">
        <v>48</v>
      </c>
      <c r="G237" s="130">
        <v>0.2</v>
      </c>
      <c r="H237" s="131">
        <f t="shared" si="3"/>
        <v>2035.2</v>
      </c>
    </row>
    <row r="238" spans="1:8" s="123" customFormat="1" ht="18" customHeight="1">
      <c r="A238" s="128">
        <v>10336</v>
      </c>
      <c r="B238" s="128">
        <v>4</v>
      </c>
      <c r="C238" s="128" t="str">
        <f>VLOOKUP(B238,'产品信息 (2)'!$A$2:$D$78,2,0)</f>
        <v>盐</v>
      </c>
      <c r="D238" s="128" t="str">
        <f>VLOOKUP(B238,'产品信息 (2)'!$A$2:$D$78,3,0)</f>
        <v>调味品</v>
      </c>
      <c r="E238" s="129">
        <f>VLOOKUP(B238,'产品信息 (2)'!$A$2:$D$78,4,0)</f>
        <v>22</v>
      </c>
      <c r="F238" s="129">
        <v>18</v>
      </c>
      <c r="G238" s="130">
        <v>0.1</v>
      </c>
      <c r="H238" s="131">
        <f t="shared" si="3"/>
        <v>356.40000000000003</v>
      </c>
    </row>
    <row r="239" spans="1:8" s="123" customFormat="1" ht="18" customHeight="1">
      <c r="A239" s="128">
        <v>10337</v>
      </c>
      <c r="B239" s="128">
        <v>23</v>
      </c>
      <c r="C239" s="128" t="str">
        <f>VLOOKUP(B239,'产品信息 (2)'!$A$2:$D$78,2,0)</f>
        <v>燕麦</v>
      </c>
      <c r="D239" s="128" t="str">
        <f>VLOOKUP(B239,'产品信息 (2)'!$A$2:$D$78,3,0)</f>
        <v>谷类/麦片</v>
      </c>
      <c r="E239" s="129">
        <f>VLOOKUP(B239,'产品信息 (2)'!$A$2:$D$78,4,0)</f>
        <v>9</v>
      </c>
      <c r="F239" s="129">
        <v>40</v>
      </c>
      <c r="G239" s="130">
        <v>0</v>
      </c>
      <c r="H239" s="131">
        <f t="shared" si="3"/>
        <v>360</v>
      </c>
    </row>
    <row r="240" spans="1:8" s="123" customFormat="1" ht="18" customHeight="1">
      <c r="A240" s="128">
        <v>10337</v>
      </c>
      <c r="B240" s="128">
        <v>26</v>
      </c>
      <c r="C240" s="128" t="str">
        <f>VLOOKUP(B240,'产品信息 (2)'!$A$2:$D$78,2,0)</f>
        <v>棉花糖</v>
      </c>
      <c r="D240" s="128" t="str">
        <f>VLOOKUP(B240,'产品信息 (2)'!$A$2:$D$78,3,0)</f>
        <v>点心</v>
      </c>
      <c r="E240" s="129">
        <f>VLOOKUP(B240,'产品信息 (2)'!$A$2:$D$78,4,0)</f>
        <v>31.23</v>
      </c>
      <c r="F240" s="129">
        <v>24</v>
      </c>
      <c r="G240" s="130">
        <v>0</v>
      </c>
      <c r="H240" s="131">
        <f t="shared" si="3"/>
        <v>749.52</v>
      </c>
    </row>
    <row r="241" spans="1:8" s="123" customFormat="1" ht="18" customHeight="1">
      <c r="A241" s="128">
        <v>10337</v>
      </c>
      <c r="B241" s="128">
        <v>36</v>
      </c>
      <c r="C241" s="128" t="str">
        <f>VLOOKUP(B241,'产品信息 (2)'!$A$2:$D$78,2,0)</f>
        <v>鱿鱼</v>
      </c>
      <c r="D241" s="128" t="str">
        <f>VLOOKUP(B241,'产品信息 (2)'!$A$2:$D$78,3,0)</f>
        <v>海鲜</v>
      </c>
      <c r="E241" s="129">
        <f>VLOOKUP(B241,'产品信息 (2)'!$A$2:$D$78,4,0)</f>
        <v>19</v>
      </c>
      <c r="F241" s="129">
        <v>20</v>
      </c>
      <c r="G241" s="130">
        <v>0</v>
      </c>
      <c r="H241" s="131">
        <f t="shared" si="3"/>
        <v>380</v>
      </c>
    </row>
    <row r="242" spans="1:8" s="123" customFormat="1" ht="18" customHeight="1">
      <c r="A242" s="128">
        <v>10337</v>
      </c>
      <c r="B242" s="128">
        <v>37</v>
      </c>
      <c r="C242" s="128" t="str">
        <f>VLOOKUP(B242,'产品信息 (2)'!$A$2:$D$78,2,0)</f>
        <v>干贝</v>
      </c>
      <c r="D242" s="128" t="str">
        <f>VLOOKUP(B242,'产品信息 (2)'!$A$2:$D$78,3,0)</f>
        <v>海鲜</v>
      </c>
      <c r="E242" s="129">
        <f>VLOOKUP(B242,'产品信息 (2)'!$A$2:$D$78,4,0)</f>
        <v>26</v>
      </c>
      <c r="F242" s="129">
        <v>28</v>
      </c>
      <c r="G242" s="130">
        <v>0</v>
      </c>
      <c r="H242" s="131">
        <f t="shared" si="3"/>
        <v>728</v>
      </c>
    </row>
    <row r="243" spans="1:8" s="123" customFormat="1" ht="18" customHeight="1">
      <c r="A243" s="128">
        <v>10337</v>
      </c>
      <c r="B243" s="128">
        <v>72</v>
      </c>
      <c r="C243" s="128" t="str">
        <f>VLOOKUP(B243,'产品信息 (2)'!$A$2:$D$78,2,0)</f>
        <v>酸奶酪</v>
      </c>
      <c r="D243" s="128" t="str">
        <f>VLOOKUP(B243,'产品信息 (2)'!$A$2:$D$78,3,0)</f>
        <v>日用品</v>
      </c>
      <c r="E243" s="129">
        <f>VLOOKUP(B243,'产品信息 (2)'!$A$2:$D$78,4,0)</f>
        <v>34.799999999999997</v>
      </c>
      <c r="F243" s="129">
        <v>25</v>
      </c>
      <c r="G243" s="130">
        <v>0</v>
      </c>
      <c r="H243" s="131">
        <f t="shared" si="3"/>
        <v>869.99999999999989</v>
      </c>
    </row>
    <row r="244" spans="1:8" s="123" customFormat="1" ht="18" customHeight="1">
      <c r="A244" s="128">
        <v>10338</v>
      </c>
      <c r="B244" s="128">
        <v>17</v>
      </c>
      <c r="C244" s="128" t="str">
        <f>VLOOKUP(B244,'产品信息 (2)'!$A$2:$D$78,2,0)</f>
        <v>猪肉</v>
      </c>
      <c r="D244" s="128" t="str">
        <f>VLOOKUP(B244,'产品信息 (2)'!$A$2:$D$78,3,0)</f>
        <v>肉/家禽</v>
      </c>
      <c r="E244" s="129">
        <f>VLOOKUP(B244,'产品信息 (2)'!$A$2:$D$78,4,0)</f>
        <v>39</v>
      </c>
      <c r="F244" s="129">
        <v>20</v>
      </c>
      <c r="G244" s="130">
        <v>0</v>
      </c>
      <c r="H244" s="131">
        <f t="shared" si="3"/>
        <v>780</v>
      </c>
    </row>
    <row r="245" spans="1:8" s="123" customFormat="1" ht="18" customHeight="1">
      <c r="A245" s="128">
        <v>10338</v>
      </c>
      <c r="B245" s="128">
        <v>30</v>
      </c>
      <c r="C245" s="128" t="str">
        <f>VLOOKUP(B245,'产品信息 (2)'!$A$2:$D$78,2,0)</f>
        <v>黄鱼</v>
      </c>
      <c r="D245" s="128" t="str">
        <f>VLOOKUP(B245,'产品信息 (2)'!$A$2:$D$78,3,0)</f>
        <v>海鲜</v>
      </c>
      <c r="E245" s="129">
        <f>VLOOKUP(B245,'产品信息 (2)'!$A$2:$D$78,4,0)</f>
        <v>25.89</v>
      </c>
      <c r="F245" s="129">
        <v>15</v>
      </c>
      <c r="G245" s="130">
        <v>0</v>
      </c>
      <c r="H245" s="131">
        <f t="shared" si="3"/>
        <v>388.35</v>
      </c>
    </row>
    <row r="246" spans="1:8" s="123" customFormat="1" ht="18" customHeight="1">
      <c r="A246" s="128">
        <v>10339</v>
      </c>
      <c r="B246" s="128">
        <v>4</v>
      </c>
      <c r="C246" s="128" t="str">
        <f>VLOOKUP(B246,'产品信息 (2)'!$A$2:$D$78,2,0)</f>
        <v>盐</v>
      </c>
      <c r="D246" s="128" t="str">
        <f>VLOOKUP(B246,'产品信息 (2)'!$A$2:$D$78,3,0)</f>
        <v>调味品</v>
      </c>
      <c r="E246" s="129">
        <f>VLOOKUP(B246,'产品信息 (2)'!$A$2:$D$78,4,0)</f>
        <v>22</v>
      </c>
      <c r="F246" s="129">
        <v>10</v>
      </c>
      <c r="G246" s="130">
        <v>0</v>
      </c>
      <c r="H246" s="131">
        <f t="shared" si="3"/>
        <v>220</v>
      </c>
    </row>
    <row r="247" spans="1:8" s="123" customFormat="1" ht="18" customHeight="1">
      <c r="A247" s="128">
        <v>10339</v>
      </c>
      <c r="B247" s="128">
        <v>17</v>
      </c>
      <c r="C247" s="128" t="str">
        <f>VLOOKUP(B247,'产品信息 (2)'!$A$2:$D$78,2,0)</f>
        <v>猪肉</v>
      </c>
      <c r="D247" s="128" t="str">
        <f>VLOOKUP(B247,'产品信息 (2)'!$A$2:$D$78,3,0)</f>
        <v>肉/家禽</v>
      </c>
      <c r="E247" s="129">
        <f>VLOOKUP(B247,'产品信息 (2)'!$A$2:$D$78,4,0)</f>
        <v>39</v>
      </c>
      <c r="F247" s="129">
        <v>70</v>
      </c>
      <c r="G247" s="130">
        <v>0.05</v>
      </c>
      <c r="H247" s="131">
        <f t="shared" si="3"/>
        <v>2593.5</v>
      </c>
    </row>
    <row r="248" spans="1:8" s="123" customFormat="1" ht="18" customHeight="1">
      <c r="A248" s="128">
        <v>10339</v>
      </c>
      <c r="B248" s="128">
        <v>62</v>
      </c>
      <c r="C248" s="128" t="str">
        <f>VLOOKUP(B248,'产品信息 (2)'!$A$2:$D$78,2,0)</f>
        <v>山渣片</v>
      </c>
      <c r="D248" s="128" t="str">
        <f>VLOOKUP(B248,'产品信息 (2)'!$A$2:$D$78,3,0)</f>
        <v>点心</v>
      </c>
      <c r="E248" s="129">
        <f>VLOOKUP(B248,'产品信息 (2)'!$A$2:$D$78,4,0)</f>
        <v>49.3</v>
      </c>
      <c r="F248" s="129">
        <v>28</v>
      </c>
      <c r="G248" s="130">
        <v>0</v>
      </c>
      <c r="H248" s="131">
        <f t="shared" si="3"/>
        <v>1380.3999999999999</v>
      </c>
    </row>
    <row r="249" spans="1:8" s="123" customFormat="1" ht="18" customHeight="1">
      <c r="A249" s="128">
        <v>10340</v>
      </c>
      <c r="B249" s="128">
        <v>18</v>
      </c>
      <c r="C249" s="128" t="str">
        <f>VLOOKUP(B249,'产品信息 (2)'!$A$2:$D$78,2,0)</f>
        <v>墨鱼</v>
      </c>
      <c r="D249" s="128" t="str">
        <f>VLOOKUP(B249,'产品信息 (2)'!$A$2:$D$78,3,0)</f>
        <v>海鲜</v>
      </c>
      <c r="E249" s="129">
        <f>VLOOKUP(B249,'产品信息 (2)'!$A$2:$D$78,4,0)</f>
        <v>62.5</v>
      </c>
      <c r="F249" s="129">
        <v>20</v>
      </c>
      <c r="G249" s="130">
        <v>0.05</v>
      </c>
      <c r="H249" s="131">
        <f t="shared" si="3"/>
        <v>1187.5</v>
      </c>
    </row>
    <row r="250" spans="1:8" s="123" customFormat="1" ht="18" customHeight="1">
      <c r="A250" s="128">
        <v>10340</v>
      </c>
      <c r="B250" s="128">
        <v>41</v>
      </c>
      <c r="C250" s="128" t="str">
        <f>VLOOKUP(B250,'产品信息 (2)'!$A$2:$D$78,2,0)</f>
        <v>虾子</v>
      </c>
      <c r="D250" s="128" t="str">
        <f>VLOOKUP(B250,'产品信息 (2)'!$A$2:$D$78,3,0)</f>
        <v>海鲜</v>
      </c>
      <c r="E250" s="129">
        <f>VLOOKUP(B250,'产品信息 (2)'!$A$2:$D$78,4,0)</f>
        <v>9.65</v>
      </c>
      <c r="F250" s="129">
        <v>12</v>
      </c>
      <c r="G250" s="130">
        <v>0.05</v>
      </c>
      <c r="H250" s="131">
        <f t="shared" si="3"/>
        <v>110.01</v>
      </c>
    </row>
    <row r="251" spans="1:8" s="123" customFormat="1" ht="18" customHeight="1">
      <c r="A251" s="128">
        <v>10340</v>
      </c>
      <c r="B251" s="128">
        <v>43</v>
      </c>
      <c r="C251" s="128" t="str">
        <f>VLOOKUP(B251,'产品信息 (2)'!$A$2:$D$78,2,0)</f>
        <v>柳橙汁</v>
      </c>
      <c r="D251" s="128" t="str">
        <f>VLOOKUP(B251,'产品信息 (2)'!$A$2:$D$78,3,0)</f>
        <v>饮料</v>
      </c>
      <c r="E251" s="129">
        <f>VLOOKUP(B251,'产品信息 (2)'!$A$2:$D$78,4,0)</f>
        <v>46</v>
      </c>
      <c r="F251" s="129">
        <v>40</v>
      </c>
      <c r="G251" s="130">
        <v>0.05</v>
      </c>
      <c r="H251" s="131">
        <f t="shared" si="3"/>
        <v>1748</v>
      </c>
    </row>
    <row r="252" spans="1:8" s="123" customFormat="1" ht="18" customHeight="1">
      <c r="A252" s="128">
        <v>10341</v>
      </c>
      <c r="B252" s="128">
        <v>33</v>
      </c>
      <c r="C252" s="128" t="str">
        <f>VLOOKUP(B252,'产品信息 (2)'!$A$2:$D$78,2,0)</f>
        <v>浪花奶酪</v>
      </c>
      <c r="D252" s="128" t="str">
        <f>VLOOKUP(B252,'产品信息 (2)'!$A$2:$D$78,3,0)</f>
        <v>日用品</v>
      </c>
      <c r="E252" s="129">
        <f>VLOOKUP(B252,'产品信息 (2)'!$A$2:$D$78,4,0)</f>
        <v>2.5</v>
      </c>
      <c r="F252" s="129">
        <v>8</v>
      </c>
      <c r="G252" s="130">
        <v>0</v>
      </c>
      <c r="H252" s="131">
        <f t="shared" si="3"/>
        <v>20</v>
      </c>
    </row>
    <row r="253" spans="1:8" s="123" customFormat="1" ht="18" customHeight="1">
      <c r="A253" s="128">
        <v>10341</v>
      </c>
      <c r="B253" s="128">
        <v>59</v>
      </c>
      <c r="C253" s="128" t="str">
        <f>VLOOKUP(B253,'产品信息 (2)'!$A$2:$D$78,2,0)</f>
        <v>光明奶酪</v>
      </c>
      <c r="D253" s="128" t="str">
        <f>VLOOKUP(B253,'产品信息 (2)'!$A$2:$D$78,3,0)</f>
        <v>日用品</v>
      </c>
      <c r="E253" s="129">
        <f>VLOOKUP(B253,'产品信息 (2)'!$A$2:$D$78,4,0)</f>
        <v>55</v>
      </c>
      <c r="F253" s="129">
        <v>9</v>
      </c>
      <c r="G253" s="130">
        <v>0.15</v>
      </c>
      <c r="H253" s="131">
        <f t="shared" si="3"/>
        <v>420.75</v>
      </c>
    </row>
    <row r="254" spans="1:8" s="123" customFormat="1" ht="18" customHeight="1">
      <c r="A254" s="128">
        <v>10342</v>
      </c>
      <c r="B254" s="128">
        <v>2</v>
      </c>
      <c r="C254" s="128" t="str">
        <f>VLOOKUP(B254,'产品信息 (2)'!$A$2:$D$78,2,0)</f>
        <v>牛奶</v>
      </c>
      <c r="D254" s="128" t="str">
        <f>VLOOKUP(B254,'产品信息 (2)'!$A$2:$D$78,3,0)</f>
        <v>饮料</v>
      </c>
      <c r="E254" s="129">
        <f>VLOOKUP(B254,'产品信息 (2)'!$A$2:$D$78,4,0)</f>
        <v>19</v>
      </c>
      <c r="F254" s="129">
        <v>24</v>
      </c>
      <c r="G254" s="130">
        <v>0.2</v>
      </c>
      <c r="H254" s="131">
        <f t="shared" si="3"/>
        <v>364.8</v>
      </c>
    </row>
    <row r="255" spans="1:8" s="123" customFormat="1" ht="18" customHeight="1">
      <c r="A255" s="128">
        <v>10342</v>
      </c>
      <c r="B255" s="128">
        <v>31</v>
      </c>
      <c r="C255" s="128" t="str">
        <f>VLOOKUP(B255,'产品信息 (2)'!$A$2:$D$78,2,0)</f>
        <v>温馨奶酪</v>
      </c>
      <c r="D255" s="128" t="str">
        <f>VLOOKUP(B255,'产品信息 (2)'!$A$2:$D$78,3,0)</f>
        <v>日用品</v>
      </c>
      <c r="E255" s="129">
        <f>VLOOKUP(B255,'产品信息 (2)'!$A$2:$D$78,4,0)</f>
        <v>12.5</v>
      </c>
      <c r="F255" s="129">
        <v>56</v>
      </c>
      <c r="G255" s="130">
        <v>0.2</v>
      </c>
      <c r="H255" s="131">
        <f t="shared" si="3"/>
        <v>560</v>
      </c>
    </row>
    <row r="256" spans="1:8" s="123" customFormat="1" ht="18" customHeight="1">
      <c r="A256" s="128">
        <v>10342</v>
      </c>
      <c r="B256" s="128">
        <v>36</v>
      </c>
      <c r="C256" s="128" t="str">
        <f>VLOOKUP(B256,'产品信息 (2)'!$A$2:$D$78,2,0)</f>
        <v>鱿鱼</v>
      </c>
      <c r="D256" s="128" t="str">
        <f>VLOOKUP(B256,'产品信息 (2)'!$A$2:$D$78,3,0)</f>
        <v>海鲜</v>
      </c>
      <c r="E256" s="129">
        <f>VLOOKUP(B256,'产品信息 (2)'!$A$2:$D$78,4,0)</f>
        <v>19</v>
      </c>
      <c r="F256" s="129">
        <v>40</v>
      </c>
      <c r="G256" s="130">
        <v>0.2</v>
      </c>
      <c r="H256" s="131">
        <f t="shared" si="3"/>
        <v>608</v>
      </c>
    </row>
    <row r="257" spans="1:8" s="123" customFormat="1" ht="18" customHeight="1">
      <c r="A257" s="128">
        <v>10342</v>
      </c>
      <c r="B257" s="128">
        <v>55</v>
      </c>
      <c r="C257" s="128" t="str">
        <f>VLOOKUP(B257,'产品信息 (2)'!$A$2:$D$78,2,0)</f>
        <v>鸭肉</v>
      </c>
      <c r="D257" s="128" t="str">
        <f>VLOOKUP(B257,'产品信息 (2)'!$A$2:$D$78,3,0)</f>
        <v>肉/家禽</v>
      </c>
      <c r="E257" s="129">
        <f>VLOOKUP(B257,'产品信息 (2)'!$A$2:$D$78,4,0)</f>
        <v>24</v>
      </c>
      <c r="F257" s="129">
        <v>40</v>
      </c>
      <c r="G257" s="130">
        <v>0.2</v>
      </c>
      <c r="H257" s="131">
        <f t="shared" si="3"/>
        <v>768</v>
      </c>
    </row>
    <row r="258" spans="1:8" s="123" customFormat="1" ht="18" customHeight="1">
      <c r="A258" s="128">
        <v>10343</v>
      </c>
      <c r="B258" s="128">
        <v>64</v>
      </c>
      <c r="C258" s="128" t="str">
        <f>VLOOKUP(B258,'产品信息 (2)'!$A$2:$D$78,2,0)</f>
        <v>黄豆</v>
      </c>
      <c r="D258" s="128" t="str">
        <f>VLOOKUP(B258,'产品信息 (2)'!$A$2:$D$78,3,0)</f>
        <v>谷类/麦片</v>
      </c>
      <c r="E258" s="129">
        <f>VLOOKUP(B258,'产品信息 (2)'!$A$2:$D$78,4,0)</f>
        <v>33.25</v>
      </c>
      <c r="F258" s="129">
        <v>50</v>
      </c>
      <c r="G258" s="130">
        <v>0</v>
      </c>
      <c r="H258" s="131">
        <f t="shared" si="3"/>
        <v>1662.5</v>
      </c>
    </row>
    <row r="259" spans="1:8" s="123" customFormat="1" ht="18" customHeight="1">
      <c r="A259" s="128">
        <v>10343</v>
      </c>
      <c r="B259" s="128">
        <v>68</v>
      </c>
      <c r="C259" s="128" t="str">
        <f>VLOOKUP(B259,'产品信息 (2)'!$A$2:$D$78,2,0)</f>
        <v>绿豆糕</v>
      </c>
      <c r="D259" s="128" t="str">
        <f>VLOOKUP(B259,'产品信息 (2)'!$A$2:$D$78,3,0)</f>
        <v>点心</v>
      </c>
      <c r="E259" s="129">
        <f>VLOOKUP(B259,'产品信息 (2)'!$A$2:$D$78,4,0)</f>
        <v>12.5</v>
      </c>
      <c r="F259" s="129">
        <v>4</v>
      </c>
      <c r="G259" s="130">
        <v>0.05</v>
      </c>
      <c r="H259" s="131">
        <f t="shared" si="3"/>
        <v>47.5</v>
      </c>
    </row>
    <row r="260" spans="1:8" s="123" customFormat="1" ht="18" customHeight="1">
      <c r="A260" s="128">
        <v>10343</v>
      </c>
      <c r="B260" s="128">
        <v>76</v>
      </c>
      <c r="C260" s="128" t="str">
        <f>VLOOKUP(B260,'产品信息 (2)'!$A$2:$D$78,2,0)</f>
        <v>柠檬汁</v>
      </c>
      <c r="D260" s="128" t="str">
        <f>VLOOKUP(B260,'产品信息 (2)'!$A$2:$D$78,3,0)</f>
        <v>饮料</v>
      </c>
      <c r="E260" s="129">
        <f>VLOOKUP(B260,'产品信息 (2)'!$A$2:$D$78,4,0)</f>
        <v>18</v>
      </c>
      <c r="F260" s="129">
        <v>15</v>
      </c>
      <c r="G260" s="130">
        <v>0</v>
      </c>
      <c r="H260" s="131">
        <f t="shared" ref="H260:H323" si="4">E260*F260*(1-G260)</f>
        <v>270</v>
      </c>
    </row>
    <row r="261" spans="1:8" s="123" customFormat="1" ht="18" customHeight="1">
      <c r="A261" s="128">
        <v>10344</v>
      </c>
      <c r="B261" s="128">
        <v>4</v>
      </c>
      <c r="C261" s="128" t="str">
        <f>VLOOKUP(B261,'产品信息 (2)'!$A$2:$D$78,2,0)</f>
        <v>盐</v>
      </c>
      <c r="D261" s="128" t="str">
        <f>VLOOKUP(B261,'产品信息 (2)'!$A$2:$D$78,3,0)</f>
        <v>调味品</v>
      </c>
      <c r="E261" s="129">
        <f>VLOOKUP(B261,'产品信息 (2)'!$A$2:$D$78,4,0)</f>
        <v>22</v>
      </c>
      <c r="F261" s="129">
        <v>35</v>
      </c>
      <c r="G261" s="130">
        <v>0</v>
      </c>
      <c r="H261" s="131">
        <f t="shared" si="4"/>
        <v>770</v>
      </c>
    </row>
    <row r="262" spans="1:8" s="123" customFormat="1" ht="18" customHeight="1">
      <c r="A262" s="128">
        <v>10344</v>
      </c>
      <c r="B262" s="128">
        <v>8</v>
      </c>
      <c r="C262" s="128" t="str">
        <f>VLOOKUP(B262,'产品信息 (2)'!$A$2:$D$78,2,0)</f>
        <v>胡椒粉</v>
      </c>
      <c r="D262" s="128" t="str">
        <f>VLOOKUP(B262,'产品信息 (2)'!$A$2:$D$78,3,0)</f>
        <v>调味品</v>
      </c>
      <c r="E262" s="129">
        <f>VLOOKUP(B262,'产品信息 (2)'!$A$2:$D$78,4,0)</f>
        <v>40</v>
      </c>
      <c r="F262" s="129">
        <v>70</v>
      </c>
      <c r="G262" s="130">
        <v>0.25</v>
      </c>
      <c r="H262" s="131">
        <f t="shared" si="4"/>
        <v>2100</v>
      </c>
    </row>
    <row r="263" spans="1:8" s="123" customFormat="1" ht="18" customHeight="1">
      <c r="A263" s="128">
        <v>10345</v>
      </c>
      <c r="B263" s="128">
        <v>8</v>
      </c>
      <c r="C263" s="128" t="str">
        <f>VLOOKUP(B263,'产品信息 (2)'!$A$2:$D$78,2,0)</f>
        <v>胡椒粉</v>
      </c>
      <c r="D263" s="128" t="str">
        <f>VLOOKUP(B263,'产品信息 (2)'!$A$2:$D$78,3,0)</f>
        <v>调味品</v>
      </c>
      <c r="E263" s="129">
        <f>VLOOKUP(B263,'产品信息 (2)'!$A$2:$D$78,4,0)</f>
        <v>40</v>
      </c>
      <c r="F263" s="129">
        <v>70</v>
      </c>
      <c r="G263" s="130">
        <v>0</v>
      </c>
      <c r="H263" s="131">
        <f t="shared" si="4"/>
        <v>2800</v>
      </c>
    </row>
    <row r="264" spans="1:8" s="123" customFormat="1" ht="18" customHeight="1">
      <c r="A264" s="128">
        <v>10345</v>
      </c>
      <c r="B264" s="128">
        <v>19</v>
      </c>
      <c r="C264" s="128" t="str">
        <f>VLOOKUP(B264,'产品信息 (2)'!$A$2:$D$78,2,0)</f>
        <v>糖果</v>
      </c>
      <c r="D264" s="128" t="str">
        <f>VLOOKUP(B264,'产品信息 (2)'!$A$2:$D$78,3,0)</f>
        <v>点心</v>
      </c>
      <c r="E264" s="129">
        <f>VLOOKUP(B264,'产品信息 (2)'!$A$2:$D$78,4,0)</f>
        <v>9.1999999999999993</v>
      </c>
      <c r="F264" s="129">
        <v>80</v>
      </c>
      <c r="G264" s="130">
        <v>0</v>
      </c>
      <c r="H264" s="131">
        <f t="shared" si="4"/>
        <v>736</v>
      </c>
    </row>
    <row r="265" spans="1:8" s="123" customFormat="1" ht="18" customHeight="1">
      <c r="A265" s="128">
        <v>10345</v>
      </c>
      <c r="B265" s="128">
        <v>42</v>
      </c>
      <c r="C265" s="128" t="str">
        <f>VLOOKUP(B265,'产品信息 (2)'!$A$2:$D$78,2,0)</f>
        <v>糙米</v>
      </c>
      <c r="D265" s="128" t="str">
        <f>VLOOKUP(B265,'产品信息 (2)'!$A$2:$D$78,3,0)</f>
        <v>谷类/麦片</v>
      </c>
      <c r="E265" s="129">
        <f>VLOOKUP(B265,'产品信息 (2)'!$A$2:$D$78,4,0)</f>
        <v>14</v>
      </c>
      <c r="F265" s="129">
        <v>9</v>
      </c>
      <c r="G265" s="130">
        <v>0</v>
      </c>
      <c r="H265" s="131">
        <f t="shared" si="4"/>
        <v>126</v>
      </c>
    </row>
    <row r="266" spans="1:8" s="123" customFormat="1" ht="18" customHeight="1">
      <c r="A266" s="128">
        <v>10346</v>
      </c>
      <c r="B266" s="128">
        <v>17</v>
      </c>
      <c r="C266" s="128" t="str">
        <f>VLOOKUP(B266,'产品信息 (2)'!$A$2:$D$78,2,0)</f>
        <v>猪肉</v>
      </c>
      <c r="D266" s="128" t="str">
        <f>VLOOKUP(B266,'产品信息 (2)'!$A$2:$D$78,3,0)</f>
        <v>肉/家禽</v>
      </c>
      <c r="E266" s="129">
        <f>VLOOKUP(B266,'产品信息 (2)'!$A$2:$D$78,4,0)</f>
        <v>39</v>
      </c>
      <c r="F266" s="129">
        <v>36</v>
      </c>
      <c r="G266" s="130">
        <v>0.1</v>
      </c>
      <c r="H266" s="131">
        <f t="shared" si="4"/>
        <v>1263.6000000000001</v>
      </c>
    </row>
    <row r="267" spans="1:8" s="123" customFormat="1" ht="18" customHeight="1">
      <c r="A267" s="128">
        <v>10346</v>
      </c>
      <c r="B267" s="128">
        <v>56</v>
      </c>
      <c r="C267" s="128" t="str">
        <f>VLOOKUP(B267,'产品信息 (2)'!$A$2:$D$78,2,0)</f>
        <v>白米</v>
      </c>
      <c r="D267" s="128" t="str">
        <f>VLOOKUP(B267,'产品信息 (2)'!$A$2:$D$78,3,0)</f>
        <v>谷类/麦片</v>
      </c>
      <c r="E267" s="129">
        <f>VLOOKUP(B267,'产品信息 (2)'!$A$2:$D$78,4,0)</f>
        <v>38</v>
      </c>
      <c r="F267" s="129">
        <v>20</v>
      </c>
      <c r="G267" s="130">
        <v>0</v>
      </c>
      <c r="H267" s="131">
        <f t="shared" si="4"/>
        <v>760</v>
      </c>
    </row>
    <row r="268" spans="1:8" s="123" customFormat="1" ht="18" customHeight="1">
      <c r="A268" s="128">
        <v>10347</v>
      </c>
      <c r="B268" s="128">
        <v>25</v>
      </c>
      <c r="C268" s="128" t="str">
        <f>VLOOKUP(B268,'产品信息 (2)'!$A$2:$D$78,2,0)</f>
        <v>巧克力</v>
      </c>
      <c r="D268" s="128" t="str">
        <f>VLOOKUP(B268,'产品信息 (2)'!$A$2:$D$78,3,0)</f>
        <v>点心</v>
      </c>
      <c r="E268" s="129">
        <f>VLOOKUP(B268,'产品信息 (2)'!$A$2:$D$78,4,0)</f>
        <v>14</v>
      </c>
      <c r="F268" s="129">
        <v>10</v>
      </c>
      <c r="G268" s="130">
        <v>0</v>
      </c>
      <c r="H268" s="131">
        <f t="shared" si="4"/>
        <v>140</v>
      </c>
    </row>
    <row r="269" spans="1:8" s="123" customFormat="1" ht="18" customHeight="1">
      <c r="A269" s="128">
        <v>10347</v>
      </c>
      <c r="B269" s="128">
        <v>39</v>
      </c>
      <c r="C269" s="128" t="str">
        <f>VLOOKUP(B269,'产品信息 (2)'!$A$2:$D$78,2,0)</f>
        <v>运动饮料</v>
      </c>
      <c r="D269" s="128" t="str">
        <f>VLOOKUP(B269,'产品信息 (2)'!$A$2:$D$78,3,0)</f>
        <v>饮料</v>
      </c>
      <c r="E269" s="129">
        <f>VLOOKUP(B269,'产品信息 (2)'!$A$2:$D$78,4,0)</f>
        <v>18</v>
      </c>
      <c r="F269" s="129">
        <v>50</v>
      </c>
      <c r="G269" s="130">
        <v>0.15</v>
      </c>
      <c r="H269" s="131">
        <f t="shared" si="4"/>
        <v>765</v>
      </c>
    </row>
    <row r="270" spans="1:8" s="123" customFormat="1" ht="18" customHeight="1">
      <c r="A270" s="128">
        <v>10347</v>
      </c>
      <c r="B270" s="128">
        <v>40</v>
      </c>
      <c r="C270" s="128" t="str">
        <f>VLOOKUP(B270,'产品信息 (2)'!$A$2:$D$78,2,0)</f>
        <v>虾米</v>
      </c>
      <c r="D270" s="128" t="str">
        <f>VLOOKUP(B270,'产品信息 (2)'!$A$2:$D$78,3,0)</f>
        <v>海鲜</v>
      </c>
      <c r="E270" s="129">
        <f>VLOOKUP(B270,'产品信息 (2)'!$A$2:$D$78,4,0)</f>
        <v>18.399999999999999</v>
      </c>
      <c r="F270" s="129">
        <v>4</v>
      </c>
      <c r="G270" s="130">
        <v>0</v>
      </c>
      <c r="H270" s="131">
        <f t="shared" si="4"/>
        <v>73.599999999999994</v>
      </c>
    </row>
    <row r="271" spans="1:8" s="123" customFormat="1" ht="18" customHeight="1">
      <c r="A271" s="128">
        <v>10347</v>
      </c>
      <c r="B271" s="128">
        <v>75</v>
      </c>
      <c r="C271" s="128" t="str">
        <f>VLOOKUP(B271,'产品信息 (2)'!$A$2:$D$78,2,0)</f>
        <v>浓缩咖啡</v>
      </c>
      <c r="D271" s="128" t="str">
        <f>VLOOKUP(B271,'产品信息 (2)'!$A$2:$D$78,3,0)</f>
        <v>饮料</v>
      </c>
      <c r="E271" s="129">
        <f>VLOOKUP(B271,'产品信息 (2)'!$A$2:$D$78,4,0)</f>
        <v>7.75</v>
      </c>
      <c r="F271" s="129">
        <v>6</v>
      </c>
      <c r="G271" s="130">
        <v>0.15</v>
      </c>
      <c r="H271" s="131">
        <f t="shared" si="4"/>
        <v>39.524999999999999</v>
      </c>
    </row>
    <row r="272" spans="1:8" s="123" customFormat="1" ht="18" customHeight="1">
      <c r="A272" s="128">
        <v>10348</v>
      </c>
      <c r="B272" s="128">
        <v>1</v>
      </c>
      <c r="C272" s="128" t="str">
        <f>VLOOKUP(B272,'产品信息 (2)'!$A$2:$D$78,2,0)</f>
        <v>苹果汁</v>
      </c>
      <c r="D272" s="128" t="str">
        <f>VLOOKUP(B272,'产品信息 (2)'!$A$2:$D$78,3,0)</f>
        <v>日用品</v>
      </c>
      <c r="E272" s="129">
        <f>VLOOKUP(B272,'产品信息 (2)'!$A$2:$D$78,4,0)</f>
        <v>18</v>
      </c>
      <c r="F272" s="129">
        <v>15</v>
      </c>
      <c r="G272" s="130">
        <v>0.15</v>
      </c>
      <c r="H272" s="131">
        <f t="shared" si="4"/>
        <v>229.5</v>
      </c>
    </row>
    <row r="273" spans="1:8" s="123" customFormat="1" ht="18" customHeight="1">
      <c r="A273" s="128">
        <v>10348</v>
      </c>
      <c r="B273" s="128">
        <v>23</v>
      </c>
      <c r="C273" s="128" t="str">
        <f>VLOOKUP(B273,'产品信息 (2)'!$A$2:$D$78,2,0)</f>
        <v>燕麦</v>
      </c>
      <c r="D273" s="128" t="str">
        <f>VLOOKUP(B273,'产品信息 (2)'!$A$2:$D$78,3,0)</f>
        <v>谷类/麦片</v>
      </c>
      <c r="E273" s="129">
        <f>VLOOKUP(B273,'产品信息 (2)'!$A$2:$D$78,4,0)</f>
        <v>9</v>
      </c>
      <c r="F273" s="129">
        <v>25</v>
      </c>
      <c r="G273" s="130">
        <v>0</v>
      </c>
      <c r="H273" s="131">
        <f t="shared" si="4"/>
        <v>225</v>
      </c>
    </row>
    <row r="274" spans="1:8" s="123" customFormat="1" ht="18" customHeight="1">
      <c r="A274" s="128">
        <v>10349</v>
      </c>
      <c r="B274" s="128">
        <v>54</v>
      </c>
      <c r="C274" s="128" t="str">
        <f>VLOOKUP(B274,'产品信息 (2)'!$A$2:$D$78,2,0)</f>
        <v>鸡肉</v>
      </c>
      <c r="D274" s="128" t="str">
        <f>VLOOKUP(B274,'产品信息 (2)'!$A$2:$D$78,3,0)</f>
        <v>肉/家禽</v>
      </c>
      <c r="E274" s="129">
        <f>VLOOKUP(B274,'产品信息 (2)'!$A$2:$D$78,4,0)</f>
        <v>7.45</v>
      </c>
      <c r="F274" s="129">
        <v>24</v>
      </c>
      <c r="G274" s="130">
        <v>0</v>
      </c>
      <c r="H274" s="131">
        <f t="shared" si="4"/>
        <v>178.8</v>
      </c>
    </row>
    <row r="275" spans="1:8" s="123" customFormat="1" ht="18" customHeight="1">
      <c r="A275" s="128">
        <v>10350</v>
      </c>
      <c r="B275" s="128">
        <v>50</v>
      </c>
      <c r="C275" s="128" t="str">
        <f>VLOOKUP(B275,'产品信息 (2)'!$A$2:$D$78,2,0)</f>
        <v>玉米饼</v>
      </c>
      <c r="D275" s="128" t="str">
        <f>VLOOKUP(B275,'产品信息 (2)'!$A$2:$D$78,3,0)</f>
        <v>点心</v>
      </c>
      <c r="E275" s="129">
        <f>VLOOKUP(B275,'产品信息 (2)'!$A$2:$D$78,4,0)</f>
        <v>16.25</v>
      </c>
      <c r="F275" s="129">
        <v>15</v>
      </c>
      <c r="G275" s="130">
        <v>0.1</v>
      </c>
      <c r="H275" s="131">
        <f t="shared" si="4"/>
        <v>219.375</v>
      </c>
    </row>
    <row r="276" spans="1:8" s="123" customFormat="1" ht="18" customHeight="1">
      <c r="A276" s="128">
        <v>10350</v>
      </c>
      <c r="B276" s="128">
        <v>69</v>
      </c>
      <c r="C276" s="128" t="str">
        <f>VLOOKUP(B276,'产品信息 (2)'!$A$2:$D$78,2,0)</f>
        <v>黑奶酪</v>
      </c>
      <c r="D276" s="128" t="str">
        <f>VLOOKUP(B276,'产品信息 (2)'!$A$2:$D$78,3,0)</f>
        <v>日用品</v>
      </c>
      <c r="E276" s="129">
        <f>VLOOKUP(B276,'产品信息 (2)'!$A$2:$D$78,4,0)</f>
        <v>36</v>
      </c>
      <c r="F276" s="129">
        <v>18</v>
      </c>
      <c r="G276" s="130">
        <v>0.1</v>
      </c>
      <c r="H276" s="131">
        <f t="shared" si="4"/>
        <v>583.20000000000005</v>
      </c>
    </row>
    <row r="277" spans="1:8" s="123" customFormat="1" ht="18" customHeight="1">
      <c r="A277" s="128">
        <v>10351</v>
      </c>
      <c r="B277" s="128">
        <v>38</v>
      </c>
      <c r="C277" s="128" t="str">
        <f>VLOOKUP(B277,'产品信息 (2)'!$A$2:$D$78,2,0)</f>
        <v>绿茶</v>
      </c>
      <c r="D277" s="128" t="str">
        <f>VLOOKUP(B277,'产品信息 (2)'!$A$2:$D$78,3,0)</f>
        <v>饮料</v>
      </c>
      <c r="E277" s="129">
        <f>VLOOKUP(B277,'产品信息 (2)'!$A$2:$D$78,4,0)</f>
        <v>263.5</v>
      </c>
      <c r="F277" s="129">
        <v>20</v>
      </c>
      <c r="G277" s="130">
        <v>0.05</v>
      </c>
      <c r="H277" s="131">
        <f t="shared" si="4"/>
        <v>5006.5</v>
      </c>
    </row>
    <row r="278" spans="1:8" s="123" customFormat="1" ht="18" customHeight="1">
      <c r="A278" s="128">
        <v>10351</v>
      </c>
      <c r="B278" s="128">
        <v>41</v>
      </c>
      <c r="C278" s="128" t="str">
        <f>VLOOKUP(B278,'产品信息 (2)'!$A$2:$D$78,2,0)</f>
        <v>虾子</v>
      </c>
      <c r="D278" s="128" t="str">
        <f>VLOOKUP(B278,'产品信息 (2)'!$A$2:$D$78,3,0)</f>
        <v>海鲜</v>
      </c>
      <c r="E278" s="129">
        <f>VLOOKUP(B278,'产品信息 (2)'!$A$2:$D$78,4,0)</f>
        <v>9.65</v>
      </c>
      <c r="F278" s="129">
        <v>13</v>
      </c>
      <c r="G278" s="130">
        <v>0</v>
      </c>
      <c r="H278" s="131">
        <f t="shared" si="4"/>
        <v>125.45</v>
      </c>
    </row>
    <row r="279" spans="1:8" s="123" customFormat="1" ht="18" customHeight="1">
      <c r="A279" s="128">
        <v>10351</v>
      </c>
      <c r="B279" s="128">
        <v>44</v>
      </c>
      <c r="C279" s="128" t="str">
        <f>VLOOKUP(B279,'产品信息 (2)'!$A$2:$D$78,2,0)</f>
        <v>蚝油</v>
      </c>
      <c r="D279" s="128" t="str">
        <f>VLOOKUP(B279,'产品信息 (2)'!$A$2:$D$78,3,0)</f>
        <v>调味品</v>
      </c>
      <c r="E279" s="129">
        <f>VLOOKUP(B279,'产品信息 (2)'!$A$2:$D$78,4,0)</f>
        <v>19.45</v>
      </c>
      <c r="F279" s="129">
        <v>77</v>
      </c>
      <c r="G279" s="130">
        <v>0.05</v>
      </c>
      <c r="H279" s="131">
        <f t="shared" si="4"/>
        <v>1422.7674999999997</v>
      </c>
    </row>
    <row r="280" spans="1:8" s="123" customFormat="1" ht="18" customHeight="1">
      <c r="A280" s="128">
        <v>10351</v>
      </c>
      <c r="B280" s="128">
        <v>65</v>
      </c>
      <c r="C280" s="128" t="str">
        <f>VLOOKUP(B280,'产品信息 (2)'!$A$2:$D$78,2,0)</f>
        <v>海苔酱</v>
      </c>
      <c r="D280" s="128" t="str">
        <f>VLOOKUP(B280,'产品信息 (2)'!$A$2:$D$78,3,0)</f>
        <v>调味品</v>
      </c>
      <c r="E280" s="129">
        <f>VLOOKUP(B280,'产品信息 (2)'!$A$2:$D$78,4,0)</f>
        <v>21.05</v>
      </c>
      <c r="F280" s="129">
        <v>10</v>
      </c>
      <c r="G280" s="130">
        <v>0.05</v>
      </c>
      <c r="H280" s="131">
        <f t="shared" si="4"/>
        <v>199.97499999999999</v>
      </c>
    </row>
    <row r="281" spans="1:8" s="123" customFormat="1" ht="18" customHeight="1">
      <c r="A281" s="128">
        <v>10352</v>
      </c>
      <c r="B281" s="128">
        <v>24</v>
      </c>
      <c r="C281" s="128" t="str">
        <f>VLOOKUP(B281,'产品信息 (2)'!$A$2:$D$78,2,0)</f>
        <v>汽水</v>
      </c>
      <c r="D281" s="128" t="str">
        <f>VLOOKUP(B281,'产品信息 (2)'!$A$2:$D$78,3,0)</f>
        <v>饮料</v>
      </c>
      <c r="E281" s="129">
        <f>VLOOKUP(B281,'产品信息 (2)'!$A$2:$D$78,4,0)</f>
        <v>4.5</v>
      </c>
      <c r="F281" s="129">
        <v>10</v>
      </c>
      <c r="G281" s="130">
        <v>0</v>
      </c>
      <c r="H281" s="131">
        <f t="shared" si="4"/>
        <v>45</v>
      </c>
    </row>
    <row r="282" spans="1:8" s="123" customFormat="1" ht="18" customHeight="1">
      <c r="A282" s="128">
        <v>10352</v>
      </c>
      <c r="B282" s="128">
        <v>54</v>
      </c>
      <c r="C282" s="128" t="str">
        <f>VLOOKUP(B282,'产品信息 (2)'!$A$2:$D$78,2,0)</f>
        <v>鸡肉</v>
      </c>
      <c r="D282" s="128" t="str">
        <f>VLOOKUP(B282,'产品信息 (2)'!$A$2:$D$78,3,0)</f>
        <v>肉/家禽</v>
      </c>
      <c r="E282" s="129">
        <f>VLOOKUP(B282,'产品信息 (2)'!$A$2:$D$78,4,0)</f>
        <v>7.45</v>
      </c>
      <c r="F282" s="129">
        <v>20</v>
      </c>
      <c r="G282" s="130">
        <v>0.15</v>
      </c>
      <c r="H282" s="131">
        <f t="shared" si="4"/>
        <v>126.64999999999999</v>
      </c>
    </row>
    <row r="283" spans="1:8" s="123" customFormat="1" ht="18" customHeight="1">
      <c r="A283" s="128">
        <v>10353</v>
      </c>
      <c r="B283" s="128">
        <v>11</v>
      </c>
      <c r="C283" s="128" t="str">
        <f>VLOOKUP(B283,'产品信息 (2)'!$A$2:$D$78,2,0)</f>
        <v>大众奶酪</v>
      </c>
      <c r="D283" s="128" t="str">
        <f>VLOOKUP(B283,'产品信息 (2)'!$A$2:$D$78,3,0)</f>
        <v>日用品</v>
      </c>
      <c r="E283" s="129">
        <f>VLOOKUP(B283,'产品信息 (2)'!$A$2:$D$78,4,0)</f>
        <v>21</v>
      </c>
      <c r="F283" s="129">
        <v>12</v>
      </c>
      <c r="G283" s="130">
        <v>0.2</v>
      </c>
      <c r="H283" s="131">
        <f t="shared" si="4"/>
        <v>201.60000000000002</v>
      </c>
    </row>
    <row r="284" spans="1:8" s="123" customFormat="1" ht="18" customHeight="1">
      <c r="A284" s="128">
        <v>10353</v>
      </c>
      <c r="B284" s="128">
        <v>38</v>
      </c>
      <c r="C284" s="128" t="str">
        <f>VLOOKUP(B284,'产品信息 (2)'!$A$2:$D$78,2,0)</f>
        <v>绿茶</v>
      </c>
      <c r="D284" s="128" t="str">
        <f>VLOOKUP(B284,'产品信息 (2)'!$A$2:$D$78,3,0)</f>
        <v>饮料</v>
      </c>
      <c r="E284" s="129">
        <f>VLOOKUP(B284,'产品信息 (2)'!$A$2:$D$78,4,0)</f>
        <v>263.5</v>
      </c>
      <c r="F284" s="129">
        <v>50</v>
      </c>
      <c r="G284" s="130">
        <v>0.2</v>
      </c>
      <c r="H284" s="131">
        <f t="shared" si="4"/>
        <v>10540</v>
      </c>
    </row>
    <row r="285" spans="1:8" s="123" customFormat="1" ht="18" customHeight="1">
      <c r="A285" s="128">
        <v>10354</v>
      </c>
      <c r="B285" s="128">
        <v>1</v>
      </c>
      <c r="C285" s="128" t="str">
        <f>VLOOKUP(B285,'产品信息 (2)'!$A$2:$D$78,2,0)</f>
        <v>苹果汁</v>
      </c>
      <c r="D285" s="128" t="str">
        <f>VLOOKUP(B285,'产品信息 (2)'!$A$2:$D$78,3,0)</f>
        <v>日用品</v>
      </c>
      <c r="E285" s="129">
        <f>VLOOKUP(B285,'产品信息 (2)'!$A$2:$D$78,4,0)</f>
        <v>18</v>
      </c>
      <c r="F285" s="129">
        <v>12</v>
      </c>
      <c r="G285" s="130">
        <v>0</v>
      </c>
      <c r="H285" s="131">
        <f t="shared" si="4"/>
        <v>216</v>
      </c>
    </row>
    <row r="286" spans="1:8" s="123" customFormat="1" ht="18" customHeight="1">
      <c r="A286" s="128">
        <v>10354</v>
      </c>
      <c r="B286" s="128">
        <v>29</v>
      </c>
      <c r="C286" s="128" t="str">
        <f>VLOOKUP(B286,'产品信息 (2)'!$A$2:$D$78,2,0)</f>
        <v>鸭肉</v>
      </c>
      <c r="D286" s="128" t="str">
        <f>VLOOKUP(B286,'产品信息 (2)'!$A$2:$D$78,3,0)</f>
        <v>肉/家禽</v>
      </c>
      <c r="E286" s="129">
        <f>VLOOKUP(B286,'产品信息 (2)'!$A$2:$D$78,4,0)</f>
        <v>123.79</v>
      </c>
      <c r="F286" s="129">
        <v>4</v>
      </c>
      <c r="G286" s="130">
        <v>0</v>
      </c>
      <c r="H286" s="131">
        <f t="shared" si="4"/>
        <v>495.16</v>
      </c>
    </row>
    <row r="287" spans="1:8" s="123" customFormat="1" ht="18" customHeight="1">
      <c r="A287" s="128">
        <v>10355</v>
      </c>
      <c r="B287" s="128">
        <v>24</v>
      </c>
      <c r="C287" s="128" t="str">
        <f>VLOOKUP(B287,'产品信息 (2)'!$A$2:$D$78,2,0)</f>
        <v>汽水</v>
      </c>
      <c r="D287" s="128" t="str">
        <f>VLOOKUP(B287,'产品信息 (2)'!$A$2:$D$78,3,0)</f>
        <v>饮料</v>
      </c>
      <c r="E287" s="129">
        <f>VLOOKUP(B287,'产品信息 (2)'!$A$2:$D$78,4,0)</f>
        <v>4.5</v>
      </c>
      <c r="F287" s="129">
        <v>25</v>
      </c>
      <c r="G287" s="130">
        <v>0</v>
      </c>
      <c r="H287" s="131">
        <f t="shared" si="4"/>
        <v>112.5</v>
      </c>
    </row>
    <row r="288" spans="1:8" s="123" customFormat="1" ht="18" customHeight="1">
      <c r="A288" s="128">
        <v>10355</v>
      </c>
      <c r="B288" s="128">
        <v>57</v>
      </c>
      <c r="C288" s="128" t="str">
        <f>VLOOKUP(B288,'产品信息 (2)'!$A$2:$D$78,2,0)</f>
        <v>小米</v>
      </c>
      <c r="D288" s="128" t="str">
        <f>VLOOKUP(B288,'产品信息 (2)'!$A$2:$D$78,3,0)</f>
        <v>谷类/麦片</v>
      </c>
      <c r="E288" s="129">
        <f>VLOOKUP(B288,'产品信息 (2)'!$A$2:$D$78,4,0)</f>
        <v>19.5</v>
      </c>
      <c r="F288" s="129">
        <v>25</v>
      </c>
      <c r="G288" s="130">
        <v>0</v>
      </c>
      <c r="H288" s="131">
        <f t="shared" si="4"/>
        <v>487.5</v>
      </c>
    </row>
    <row r="289" spans="1:8" s="123" customFormat="1" ht="18" customHeight="1">
      <c r="A289" s="128">
        <v>10356</v>
      </c>
      <c r="B289" s="128">
        <v>31</v>
      </c>
      <c r="C289" s="128" t="str">
        <f>VLOOKUP(B289,'产品信息 (2)'!$A$2:$D$78,2,0)</f>
        <v>温馨奶酪</v>
      </c>
      <c r="D289" s="128" t="str">
        <f>VLOOKUP(B289,'产品信息 (2)'!$A$2:$D$78,3,0)</f>
        <v>日用品</v>
      </c>
      <c r="E289" s="129">
        <f>VLOOKUP(B289,'产品信息 (2)'!$A$2:$D$78,4,0)</f>
        <v>12.5</v>
      </c>
      <c r="F289" s="129">
        <v>30</v>
      </c>
      <c r="G289" s="130">
        <v>0</v>
      </c>
      <c r="H289" s="131">
        <f t="shared" si="4"/>
        <v>375</v>
      </c>
    </row>
    <row r="290" spans="1:8" s="123" customFormat="1" ht="18" customHeight="1">
      <c r="A290" s="128">
        <v>10356</v>
      </c>
      <c r="B290" s="128">
        <v>55</v>
      </c>
      <c r="C290" s="128" t="str">
        <f>VLOOKUP(B290,'产品信息 (2)'!$A$2:$D$78,2,0)</f>
        <v>鸭肉</v>
      </c>
      <c r="D290" s="128" t="str">
        <f>VLOOKUP(B290,'产品信息 (2)'!$A$2:$D$78,3,0)</f>
        <v>肉/家禽</v>
      </c>
      <c r="E290" s="129">
        <f>VLOOKUP(B290,'产品信息 (2)'!$A$2:$D$78,4,0)</f>
        <v>24</v>
      </c>
      <c r="F290" s="129">
        <v>12</v>
      </c>
      <c r="G290" s="130">
        <v>0</v>
      </c>
      <c r="H290" s="131">
        <f t="shared" si="4"/>
        <v>288</v>
      </c>
    </row>
    <row r="291" spans="1:8" s="123" customFormat="1" ht="18" customHeight="1">
      <c r="A291" s="128">
        <v>10356</v>
      </c>
      <c r="B291" s="128">
        <v>69</v>
      </c>
      <c r="C291" s="128" t="str">
        <f>VLOOKUP(B291,'产品信息 (2)'!$A$2:$D$78,2,0)</f>
        <v>黑奶酪</v>
      </c>
      <c r="D291" s="128" t="str">
        <f>VLOOKUP(B291,'产品信息 (2)'!$A$2:$D$78,3,0)</f>
        <v>日用品</v>
      </c>
      <c r="E291" s="129">
        <f>VLOOKUP(B291,'产品信息 (2)'!$A$2:$D$78,4,0)</f>
        <v>36</v>
      </c>
      <c r="F291" s="129">
        <v>20</v>
      </c>
      <c r="G291" s="130">
        <v>0</v>
      </c>
      <c r="H291" s="131">
        <f t="shared" si="4"/>
        <v>720</v>
      </c>
    </row>
    <row r="292" spans="1:8" s="123" customFormat="1" ht="18" customHeight="1">
      <c r="A292" s="128">
        <v>10357</v>
      </c>
      <c r="B292" s="128">
        <v>10</v>
      </c>
      <c r="C292" s="128" t="str">
        <f>VLOOKUP(B292,'产品信息 (2)'!$A$2:$D$78,2,0)</f>
        <v>蟹</v>
      </c>
      <c r="D292" s="128" t="str">
        <f>VLOOKUP(B292,'产品信息 (2)'!$A$2:$D$78,3,0)</f>
        <v>海鲜</v>
      </c>
      <c r="E292" s="129">
        <f>VLOOKUP(B292,'产品信息 (2)'!$A$2:$D$78,4,0)</f>
        <v>31</v>
      </c>
      <c r="F292" s="129">
        <v>30</v>
      </c>
      <c r="G292" s="130">
        <v>0.2</v>
      </c>
      <c r="H292" s="131">
        <f t="shared" si="4"/>
        <v>744</v>
      </c>
    </row>
    <row r="293" spans="1:8" s="123" customFormat="1" ht="18" customHeight="1">
      <c r="A293" s="128">
        <v>10357</v>
      </c>
      <c r="B293" s="128">
        <v>26</v>
      </c>
      <c r="C293" s="128" t="str">
        <f>VLOOKUP(B293,'产品信息 (2)'!$A$2:$D$78,2,0)</f>
        <v>棉花糖</v>
      </c>
      <c r="D293" s="128" t="str">
        <f>VLOOKUP(B293,'产品信息 (2)'!$A$2:$D$78,3,0)</f>
        <v>点心</v>
      </c>
      <c r="E293" s="129">
        <f>VLOOKUP(B293,'产品信息 (2)'!$A$2:$D$78,4,0)</f>
        <v>31.23</v>
      </c>
      <c r="F293" s="129">
        <v>16</v>
      </c>
      <c r="G293" s="130">
        <v>0</v>
      </c>
      <c r="H293" s="131">
        <f t="shared" si="4"/>
        <v>499.68</v>
      </c>
    </row>
    <row r="294" spans="1:8" s="123" customFormat="1" ht="18" customHeight="1">
      <c r="A294" s="128">
        <v>10357</v>
      </c>
      <c r="B294" s="128">
        <v>60</v>
      </c>
      <c r="C294" s="128" t="str">
        <f>VLOOKUP(B294,'产品信息 (2)'!$A$2:$D$78,2,0)</f>
        <v>花奶酪</v>
      </c>
      <c r="D294" s="128" t="str">
        <f>VLOOKUP(B294,'产品信息 (2)'!$A$2:$D$78,3,0)</f>
        <v>日用品</v>
      </c>
      <c r="E294" s="129">
        <f>VLOOKUP(B294,'产品信息 (2)'!$A$2:$D$78,4,0)</f>
        <v>34</v>
      </c>
      <c r="F294" s="129">
        <v>8</v>
      </c>
      <c r="G294" s="130">
        <v>0.2</v>
      </c>
      <c r="H294" s="131">
        <f t="shared" si="4"/>
        <v>217.60000000000002</v>
      </c>
    </row>
    <row r="295" spans="1:8" s="123" customFormat="1" ht="18" customHeight="1">
      <c r="A295" s="128">
        <v>10358</v>
      </c>
      <c r="B295" s="128">
        <v>24</v>
      </c>
      <c r="C295" s="128" t="str">
        <f>VLOOKUP(B295,'产品信息 (2)'!$A$2:$D$78,2,0)</f>
        <v>汽水</v>
      </c>
      <c r="D295" s="128" t="str">
        <f>VLOOKUP(B295,'产品信息 (2)'!$A$2:$D$78,3,0)</f>
        <v>饮料</v>
      </c>
      <c r="E295" s="129">
        <f>VLOOKUP(B295,'产品信息 (2)'!$A$2:$D$78,4,0)</f>
        <v>4.5</v>
      </c>
      <c r="F295" s="129">
        <v>10</v>
      </c>
      <c r="G295" s="130">
        <v>0.05</v>
      </c>
      <c r="H295" s="131">
        <f t="shared" si="4"/>
        <v>42.75</v>
      </c>
    </row>
    <row r="296" spans="1:8" s="123" customFormat="1" ht="18" customHeight="1">
      <c r="A296" s="128">
        <v>10358</v>
      </c>
      <c r="B296" s="128">
        <v>34</v>
      </c>
      <c r="C296" s="128" t="str">
        <f>VLOOKUP(B296,'产品信息 (2)'!$A$2:$D$78,2,0)</f>
        <v>啤酒</v>
      </c>
      <c r="D296" s="128" t="str">
        <f>VLOOKUP(B296,'产品信息 (2)'!$A$2:$D$78,3,0)</f>
        <v>饮料</v>
      </c>
      <c r="E296" s="129">
        <f>VLOOKUP(B296,'产品信息 (2)'!$A$2:$D$78,4,0)</f>
        <v>14</v>
      </c>
      <c r="F296" s="129">
        <v>10</v>
      </c>
      <c r="G296" s="130">
        <v>0.05</v>
      </c>
      <c r="H296" s="131">
        <f t="shared" si="4"/>
        <v>133</v>
      </c>
    </row>
    <row r="297" spans="1:8" s="123" customFormat="1" ht="18" customHeight="1">
      <c r="A297" s="128">
        <v>10358</v>
      </c>
      <c r="B297" s="128">
        <v>36</v>
      </c>
      <c r="C297" s="128" t="str">
        <f>VLOOKUP(B297,'产品信息 (2)'!$A$2:$D$78,2,0)</f>
        <v>鱿鱼</v>
      </c>
      <c r="D297" s="128" t="str">
        <f>VLOOKUP(B297,'产品信息 (2)'!$A$2:$D$78,3,0)</f>
        <v>海鲜</v>
      </c>
      <c r="E297" s="129">
        <f>VLOOKUP(B297,'产品信息 (2)'!$A$2:$D$78,4,0)</f>
        <v>19</v>
      </c>
      <c r="F297" s="129">
        <v>20</v>
      </c>
      <c r="G297" s="130">
        <v>0.05</v>
      </c>
      <c r="H297" s="131">
        <f t="shared" si="4"/>
        <v>361</v>
      </c>
    </row>
    <row r="298" spans="1:8" s="123" customFormat="1" ht="18" customHeight="1">
      <c r="A298" s="128">
        <v>10359</v>
      </c>
      <c r="B298" s="128">
        <v>16</v>
      </c>
      <c r="C298" s="128" t="str">
        <f>VLOOKUP(B298,'产品信息 (2)'!$A$2:$D$78,2,0)</f>
        <v>饼干</v>
      </c>
      <c r="D298" s="128" t="str">
        <f>VLOOKUP(B298,'产品信息 (2)'!$A$2:$D$78,3,0)</f>
        <v>点心</v>
      </c>
      <c r="E298" s="129">
        <f>VLOOKUP(B298,'产品信息 (2)'!$A$2:$D$78,4,0)</f>
        <v>17.45</v>
      </c>
      <c r="F298" s="129">
        <v>56</v>
      </c>
      <c r="G298" s="130">
        <v>0.05</v>
      </c>
      <c r="H298" s="131">
        <f t="shared" si="4"/>
        <v>928.33999999999992</v>
      </c>
    </row>
    <row r="299" spans="1:8" s="123" customFormat="1" ht="18" customHeight="1">
      <c r="A299" s="128">
        <v>10359</v>
      </c>
      <c r="B299" s="128">
        <v>31</v>
      </c>
      <c r="C299" s="128" t="str">
        <f>VLOOKUP(B299,'产品信息 (2)'!$A$2:$D$78,2,0)</f>
        <v>温馨奶酪</v>
      </c>
      <c r="D299" s="128" t="str">
        <f>VLOOKUP(B299,'产品信息 (2)'!$A$2:$D$78,3,0)</f>
        <v>日用品</v>
      </c>
      <c r="E299" s="129">
        <f>VLOOKUP(B299,'产品信息 (2)'!$A$2:$D$78,4,0)</f>
        <v>12.5</v>
      </c>
      <c r="F299" s="129">
        <v>70</v>
      </c>
      <c r="G299" s="130">
        <v>0.05</v>
      </c>
      <c r="H299" s="131">
        <f t="shared" si="4"/>
        <v>831.25</v>
      </c>
    </row>
    <row r="300" spans="1:8" s="123" customFormat="1" ht="18" customHeight="1">
      <c r="A300" s="128">
        <v>10359</v>
      </c>
      <c r="B300" s="128">
        <v>60</v>
      </c>
      <c r="C300" s="128" t="str">
        <f>VLOOKUP(B300,'产品信息 (2)'!$A$2:$D$78,2,0)</f>
        <v>花奶酪</v>
      </c>
      <c r="D300" s="128" t="str">
        <f>VLOOKUP(B300,'产品信息 (2)'!$A$2:$D$78,3,0)</f>
        <v>日用品</v>
      </c>
      <c r="E300" s="129">
        <f>VLOOKUP(B300,'产品信息 (2)'!$A$2:$D$78,4,0)</f>
        <v>34</v>
      </c>
      <c r="F300" s="129">
        <v>80</v>
      </c>
      <c r="G300" s="130">
        <v>0.05</v>
      </c>
      <c r="H300" s="131">
        <f t="shared" si="4"/>
        <v>2584</v>
      </c>
    </row>
    <row r="301" spans="1:8" s="123" customFormat="1" ht="18" customHeight="1">
      <c r="A301" s="128">
        <v>10360</v>
      </c>
      <c r="B301" s="128">
        <v>28</v>
      </c>
      <c r="C301" s="128" t="str">
        <f>VLOOKUP(B301,'产品信息 (2)'!$A$2:$D$78,2,0)</f>
        <v>烤肉酱</v>
      </c>
      <c r="D301" s="128" t="str">
        <f>VLOOKUP(B301,'产品信息 (2)'!$A$2:$D$78,3,0)</f>
        <v>特制品</v>
      </c>
      <c r="E301" s="129">
        <f>VLOOKUP(B301,'产品信息 (2)'!$A$2:$D$78,4,0)</f>
        <v>45.6</v>
      </c>
      <c r="F301" s="129">
        <v>30</v>
      </c>
      <c r="G301" s="130">
        <v>0</v>
      </c>
      <c r="H301" s="131">
        <f t="shared" si="4"/>
        <v>1368</v>
      </c>
    </row>
    <row r="302" spans="1:8" s="123" customFormat="1" ht="18" customHeight="1">
      <c r="A302" s="128">
        <v>10360</v>
      </c>
      <c r="B302" s="128">
        <v>29</v>
      </c>
      <c r="C302" s="128" t="str">
        <f>VLOOKUP(B302,'产品信息 (2)'!$A$2:$D$78,2,0)</f>
        <v>鸭肉</v>
      </c>
      <c r="D302" s="128" t="str">
        <f>VLOOKUP(B302,'产品信息 (2)'!$A$2:$D$78,3,0)</f>
        <v>肉/家禽</v>
      </c>
      <c r="E302" s="129">
        <f>VLOOKUP(B302,'产品信息 (2)'!$A$2:$D$78,4,0)</f>
        <v>123.79</v>
      </c>
      <c r="F302" s="129">
        <v>35</v>
      </c>
      <c r="G302" s="130">
        <v>0</v>
      </c>
      <c r="H302" s="131">
        <f t="shared" si="4"/>
        <v>4332.6500000000005</v>
      </c>
    </row>
    <row r="303" spans="1:8" s="123" customFormat="1" ht="18" customHeight="1">
      <c r="A303" s="128">
        <v>10360</v>
      </c>
      <c r="B303" s="128">
        <v>38</v>
      </c>
      <c r="C303" s="128" t="str">
        <f>VLOOKUP(B303,'产品信息 (2)'!$A$2:$D$78,2,0)</f>
        <v>绿茶</v>
      </c>
      <c r="D303" s="128" t="str">
        <f>VLOOKUP(B303,'产品信息 (2)'!$A$2:$D$78,3,0)</f>
        <v>饮料</v>
      </c>
      <c r="E303" s="129">
        <f>VLOOKUP(B303,'产品信息 (2)'!$A$2:$D$78,4,0)</f>
        <v>263.5</v>
      </c>
      <c r="F303" s="129">
        <v>10</v>
      </c>
      <c r="G303" s="130">
        <v>0</v>
      </c>
      <c r="H303" s="131">
        <f t="shared" si="4"/>
        <v>2635</v>
      </c>
    </row>
    <row r="304" spans="1:8" s="123" customFormat="1" ht="18" customHeight="1">
      <c r="A304" s="128">
        <v>10360</v>
      </c>
      <c r="B304" s="128">
        <v>49</v>
      </c>
      <c r="C304" s="128" t="str">
        <f>VLOOKUP(B304,'产品信息 (2)'!$A$2:$D$78,2,0)</f>
        <v>薯条</v>
      </c>
      <c r="D304" s="128" t="str">
        <f>VLOOKUP(B304,'产品信息 (2)'!$A$2:$D$78,3,0)</f>
        <v>点心</v>
      </c>
      <c r="E304" s="129">
        <f>VLOOKUP(B304,'产品信息 (2)'!$A$2:$D$78,4,0)</f>
        <v>20</v>
      </c>
      <c r="F304" s="129">
        <v>35</v>
      </c>
      <c r="G304" s="130">
        <v>0</v>
      </c>
      <c r="H304" s="131">
        <f t="shared" si="4"/>
        <v>700</v>
      </c>
    </row>
    <row r="305" spans="1:8" s="123" customFormat="1" ht="18" customHeight="1">
      <c r="A305" s="128">
        <v>10360</v>
      </c>
      <c r="B305" s="128">
        <v>54</v>
      </c>
      <c r="C305" s="128" t="str">
        <f>VLOOKUP(B305,'产品信息 (2)'!$A$2:$D$78,2,0)</f>
        <v>鸡肉</v>
      </c>
      <c r="D305" s="128" t="str">
        <f>VLOOKUP(B305,'产品信息 (2)'!$A$2:$D$78,3,0)</f>
        <v>肉/家禽</v>
      </c>
      <c r="E305" s="129">
        <f>VLOOKUP(B305,'产品信息 (2)'!$A$2:$D$78,4,0)</f>
        <v>7.45</v>
      </c>
      <c r="F305" s="129">
        <v>28</v>
      </c>
      <c r="G305" s="130">
        <v>0</v>
      </c>
      <c r="H305" s="131">
        <f t="shared" si="4"/>
        <v>208.6</v>
      </c>
    </row>
    <row r="306" spans="1:8" s="123" customFormat="1" ht="18" customHeight="1">
      <c r="A306" s="128">
        <v>10361</v>
      </c>
      <c r="B306" s="128">
        <v>39</v>
      </c>
      <c r="C306" s="128" t="str">
        <f>VLOOKUP(B306,'产品信息 (2)'!$A$2:$D$78,2,0)</f>
        <v>运动饮料</v>
      </c>
      <c r="D306" s="128" t="str">
        <f>VLOOKUP(B306,'产品信息 (2)'!$A$2:$D$78,3,0)</f>
        <v>饮料</v>
      </c>
      <c r="E306" s="129">
        <f>VLOOKUP(B306,'产品信息 (2)'!$A$2:$D$78,4,0)</f>
        <v>18</v>
      </c>
      <c r="F306" s="129">
        <v>54</v>
      </c>
      <c r="G306" s="130">
        <v>0.1</v>
      </c>
      <c r="H306" s="131">
        <f t="shared" si="4"/>
        <v>874.80000000000007</v>
      </c>
    </row>
    <row r="307" spans="1:8" s="123" customFormat="1" ht="18" customHeight="1">
      <c r="A307" s="128">
        <v>10361</v>
      </c>
      <c r="B307" s="128">
        <v>60</v>
      </c>
      <c r="C307" s="128" t="str">
        <f>VLOOKUP(B307,'产品信息 (2)'!$A$2:$D$78,2,0)</f>
        <v>花奶酪</v>
      </c>
      <c r="D307" s="128" t="str">
        <f>VLOOKUP(B307,'产品信息 (2)'!$A$2:$D$78,3,0)</f>
        <v>日用品</v>
      </c>
      <c r="E307" s="129">
        <f>VLOOKUP(B307,'产品信息 (2)'!$A$2:$D$78,4,0)</f>
        <v>34</v>
      </c>
      <c r="F307" s="129">
        <v>55</v>
      </c>
      <c r="G307" s="130">
        <v>0.1</v>
      </c>
      <c r="H307" s="131">
        <f t="shared" si="4"/>
        <v>1683</v>
      </c>
    </row>
    <row r="308" spans="1:8" s="123" customFormat="1" ht="18" customHeight="1">
      <c r="A308" s="128">
        <v>10362</v>
      </c>
      <c r="B308" s="128">
        <v>25</v>
      </c>
      <c r="C308" s="128" t="str">
        <f>VLOOKUP(B308,'产品信息 (2)'!$A$2:$D$78,2,0)</f>
        <v>巧克力</v>
      </c>
      <c r="D308" s="128" t="str">
        <f>VLOOKUP(B308,'产品信息 (2)'!$A$2:$D$78,3,0)</f>
        <v>点心</v>
      </c>
      <c r="E308" s="129">
        <f>VLOOKUP(B308,'产品信息 (2)'!$A$2:$D$78,4,0)</f>
        <v>14</v>
      </c>
      <c r="F308" s="129">
        <v>50</v>
      </c>
      <c r="G308" s="130">
        <v>0</v>
      </c>
      <c r="H308" s="131">
        <f t="shared" si="4"/>
        <v>700</v>
      </c>
    </row>
    <row r="309" spans="1:8" s="123" customFormat="1" ht="18" customHeight="1">
      <c r="A309" s="128">
        <v>10362</v>
      </c>
      <c r="B309" s="128">
        <v>51</v>
      </c>
      <c r="C309" s="128" t="str">
        <f>VLOOKUP(B309,'产品信息 (2)'!$A$2:$D$78,2,0)</f>
        <v>猪肉干</v>
      </c>
      <c r="D309" s="128" t="str">
        <f>VLOOKUP(B309,'产品信息 (2)'!$A$2:$D$78,3,0)</f>
        <v>特制品</v>
      </c>
      <c r="E309" s="129">
        <f>VLOOKUP(B309,'产品信息 (2)'!$A$2:$D$78,4,0)</f>
        <v>53</v>
      </c>
      <c r="F309" s="129">
        <v>20</v>
      </c>
      <c r="G309" s="130">
        <v>0</v>
      </c>
      <c r="H309" s="131">
        <f t="shared" si="4"/>
        <v>1060</v>
      </c>
    </row>
    <row r="310" spans="1:8" s="123" customFormat="1" ht="18" customHeight="1">
      <c r="A310" s="128">
        <v>10362</v>
      </c>
      <c r="B310" s="128">
        <v>54</v>
      </c>
      <c r="C310" s="128" t="str">
        <f>VLOOKUP(B310,'产品信息 (2)'!$A$2:$D$78,2,0)</f>
        <v>鸡肉</v>
      </c>
      <c r="D310" s="128" t="str">
        <f>VLOOKUP(B310,'产品信息 (2)'!$A$2:$D$78,3,0)</f>
        <v>肉/家禽</v>
      </c>
      <c r="E310" s="129">
        <f>VLOOKUP(B310,'产品信息 (2)'!$A$2:$D$78,4,0)</f>
        <v>7.45</v>
      </c>
      <c r="F310" s="129">
        <v>24</v>
      </c>
      <c r="G310" s="130">
        <v>0</v>
      </c>
      <c r="H310" s="131">
        <f t="shared" si="4"/>
        <v>178.8</v>
      </c>
    </row>
    <row r="311" spans="1:8" s="123" customFormat="1" ht="18" customHeight="1">
      <c r="A311" s="128">
        <v>10363</v>
      </c>
      <c r="B311" s="128">
        <v>31</v>
      </c>
      <c r="C311" s="128" t="str">
        <f>VLOOKUP(B311,'产品信息 (2)'!$A$2:$D$78,2,0)</f>
        <v>温馨奶酪</v>
      </c>
      <c r="D311" s="128" t="str">
        <f>VLOOKUP(B311,'产品信息 (2)'!$A$2:$D$78,3,0)</f>
        <v>日用品</v>
      </c>
      <c r="E311" s="129">
        <f>VLOOKUP(B311,'产品信息 (2)'!$A$2:$D$78,4,0)</f>
        <v>12.5</v>
      </c>
      <c r="F311" s="129">
        <v>20</v>
      </c>
      <c r="G311" s="130">
        <v>0</v>
      </c>
      <c r="H311" s="131">
        <f t="shared" si="4"/>
        <v>250</v>
      </c>
    </row>
    <row r="312" spans="1:8" s="123" customFormat="1" ht="18" customHeight="1">
      <c r="A312" s="128">
        <v>10363</v>
      </c>
      <c r="B312" s="128">
        <v>75</v>
      </c>
      <c r="C312" s="128" t="str">
        <f>VLOOKUP(B312,'产品信息 (2)'!$A$2:$D$78,2,0)</f>
        <v>浓缩咖啡</v>
      </c>
      <c r="D312" s="128" t="str">
        <f>VLOOKUP(B312,'产品信息 (2)'!$A$2:$D$78,3,0)</f>
        <v>饮料</v>
      </c>
      <c r="E312" s="129">
        <f>VLOOKUP(B312,'产品信息 (2)'!$A$2:$D$78,4,0)</f>
        <v>7.75</v>
      </c>
      <c r="F312" s="129">
        <v>12</v>
      </c>
      <c r="G312" s="130">
        <v>0</v>
      </c>
      <c r="H312" s="131">
        <f t="shared" si="4"/>
        <v>93</v>
      </c>
    </row>
    <row r="313" spans="1:8" s="123" customFormat="1" ht="18" customHeight="1">
      <c r="A313" s="128">
        <v>10363</v>
      </c>
      <c r="B313" s="128">
        <v>76</v>
      </c>
      <c r="C313" s="128" t="str">
        <f>VLOOKUP(B313,'产品信息 (2)'!$A$2:$D$78,2,0)</f>
        <v>柠檬汁</v>
      </c>
      <c r="D313" s="128" t="str">
        <f>VLOOKUP(B313,'产品信息 (2)'!$A$2:$D$78,3,0)</f>
        <v>饮料</v>
      </c>
      <c r="E313" s="129">
        <f>VLOOKUP(B313,'产品信息 (2)'!$A$2:$D$78,4,0)</f>
        <v>18</v>
      </c>
      <c r="F313" s="129">
        <v>12</v>
      </c>
      <c r="G313" s="130">
        <v>0</v>
      </c>
      <c r="H313" s="131">
        <f t="shared" si="4"/>
        <v>216</v>
      </c>
    </row>
    <row r="314" spans="1:8" s="123" customFormat="1" ht="18" customHeight="1">
      <c r="A314" s="128">
        <v>10364</v>
      </c>
      <c r="B314" s="128">
        <v>69</v>
      </c>
      <c r="C314" s="128" t="str">
        <f>VLOOKUP(B314,'产品信息 (2)'!$A$2:$D$78,2,0)</f>
        <v>黑奶酪</v>
      </c>
      <c r="D314" s="128" t="str">
        <f>VLOOKUP(B314,'产品信息 (2)'!$A$2:$D$78,3,0)</f>
        <v>日用品</v>
      </c>
      <c r="E314" s="129">
        <f>VLOOKUP(B314,'产品信息 (2)'!$A$2:$D$78,4,0)</f>
        <v>36</v>
      </c>
      <c r="F314" s="129">
        <v>30</v>
      </c>
      <c r="G314" s="130">
        <v>0</v>
      </c>
      <c r="H314" s="131">
        <f t="shared" si="4"/>
        <v>1080</v>
      </c>
    </row>
    <row r="315" spans="1:8" s="123" customFormat="1" ht="18" customHeight="1">
      <c r="A315" s="128">
        <v>10364</v>
      </c>
      <c r="B315" s="128">
        <v>71</v>
      </c>
      <c r="C315" s="128" t="str">
        <f>VLOOKUP(B315,'产品信息 (2)'!$A$2:$D$78,2,0)</f>
        <v>意大利奶酪</v>
      </c>
      <c r="D315" s="128" t="str">
        <f>VLOOKUP(B315,'产品信息 (2)'!$A$2:$D$78,3,0)</f>
        <v>日用品</v>
      </c>
      <c r="E315" s="129">
        <f>VLOOKUP(B315,'产品信息 (2)'!$A$2:$D$78,4,0)</f>
        <v>21.5</v>
      </c>
      <c r="F315" s="129">
        <v>5</v>
      </c>
      <c r="G315" s="130">
        <v>0</v>
      </c>
      <c r="H315" s="131">
        <f t="shared" si="4"/>
        <v>107.5</v>
      </c>
    </row>
    <row r="316" spans="1:8" s="123" customFormat="1" ht="18" customHeight="1">
      <c r="A316" s="128">
        <v>10365</v>
      </c>
      <c r="B316" s="128">
        <v>11</v>
      </c>
      <c r="C316" s="128" t="str">
        <f>VLOOKUP(B316,'产品信息 (2)'!$A$2:$D$78,2,0)</f>
        <v>大众奶酪</v>
      </c>
      <c r="D316" s="128" t="str">
        <f>VLOOKUP(B316,'产品信息 (2)'!$A$2:$D$78,3,0)</f>
        <v>日用品</v>
      </c>
      <c r="E316" s="129">
        <f>VLOOKUP(B316,'产品信息 (2)'!$A$2:$D$78,4,0)</f>
        <v>21</v>
      </c>
      <c r="F316" s="129">
        <v>24</v>
      </c>
      <c r="G316" s="130">
        <v>0</v>
      </c>
      <c r="H316" s="131">
        <f t="shared" si="4"/>
        <v>504</v>
      </c>
    </row>
    <row r="317" spans="1:8" s="123" customFormat="1" ht="18" customHeight="1">
      <c r="A317" s="128">
        <v>10366</v>
      </c>
      <c r="B317" s="128">
        <v>65</v>
      </c>
      <c r="C317" s="128" t="str">
        <f>VLOOKUP(B317,'产品信息 (2)'!$A$2:$D$78,2,0)</f>
        <v>海苔酱</v>
      </c>
      <c r="D317" s="128" t="str">
        <f>VLOOKUP(B317,'产品信息 (2)'!$A$2:$D$78,3,0)</f>
        <v>调味品</v>
      </c>
      <c r="E317" s="129">
        <f>VLOOKUP(B317,'产品信息 (2)'!$A$2:$D$78,4,0)</f>
        <v>21.05</v>
      </c>
      <c r="F317" s="129">
        <v>5</v>
      </c>
      <c r="G317" s="130">
        <v>0</v>
      </c>
      <c r="H317" s="131">
        <f t="shared" si="4"/>
        <v>105.25</v>
      </c>
    </row>
    <row r="318" spans="1:8" s="123" customFormat="1" ht="18" customHeight="1">
      <c r="A318" s="128">
        <v>10366</v>
      </c>
      <c r="B318" s="128">
        <v>77</v>
      </c>
      <c r="C318" s="128" t="str">
        <f>VLOOKUP(B318,'产品信息 (2)'!$A$2:$D$78,2,0)</f>
        <v>辣椒粉</v>
      </c>
      <c r="D318" s="128" t="str">
        <f>VLOOKUP(B318,'产品信息 (2)'!$A$2:$D$78,3,0)</f>
        <v>调味品</v>
      </c>
      <c r="E318" s="129">
        <f>VLOOKUP(B318,'产品信息 (2)'!$A$2:$D$78,4,0)</f>
        <v>13</v>
      </c>
      <c r="F318" s="129">
        <v>5</v>
      </c>
      <c r="G318" s="130">
        <v>0</v>
      </c>
      <c r="H318" s="131">
        <f t="shared" si="4"/>
        <v>65</v>
      </c>
    </row>
    <row r="319" spans="1:8" s="123" customFormat="1" ht="18" customHeight="1">
      <c r="A319" s="128">
        <v>10367</v>
      </c>
      <c r="B319" s="128">
        <v>34</v>
      </c>
      <c r="C319" s="128" t="str">
        <f>VLOOKUP(B319,'产品信息 (2)'!$A$2:$D$78,2,0)</f>
        <v>啤酒</v>
      </c>
      <c r="D319" s="128" t="str">
        <f>VLOOKUP(B319,'产品信息 (2)'!$A$2:$D$78,3,0)</f>
        <v>饮料</v>
      </c>
      <c r="E319" s="129">
        <f>VLOOKUP(B319,'产品信息 (2)'!$A$2:$D$78,4,0)</f>
        <v>14</v>
      </c>
      <c r="F319" s="129">
        <v>36</v>
      </c>
      <c r="G319" s="130">
        <v>0</v>
      </c>
      <c r="H319" s="131">
        <f t="shared" si="4"/>
        <v>504</v>
      </c>
    </row>
    <row r="320" spans="1:8" s="123" customFormat="1" ht="18" customHeight="1">
      <c r="A320" s="128">
        <v>10367</v>
      </c>
      <c r="B320" s="128">
        <v>54</v>
      </c>
      <c r="C320" s="128" t="str">
        <f>VLOOKUP(B320,'产品信息 (2)'!$A$2:$D$78,2,0)</f>
        <v>鸡肉</v>
      </c>
      <c r="D320" s="128" t="str">
        <f>VLOOKUP(B320,'产品信息 (2)'!$A$2:$D$78,3,0)</f>
        <v>肉/家禽</v>
      </c>
      <c r="E320" s="129">
        <f>VLOOKUP(B320,'产品信息 (2)'!$A$2:$D$78,4,0)</f>
        <v>7.45</v>
      </c>
      <c r="F320" s="129">
        <v>18</v>
      </c>
      <c r="G320" s="130">
        <v>0</v>
      </c>
      <c r="H320" s="131">
        <f t="shared" si="4"/>
        <v>134.1</v>
      </c>
    </row>
    <row r="321" spans="1:8" s="123" customFormat="1" ht="18" customHeight="1">
      <c r="A321" s="128">
        <v>10367</v>
      </c>
      <c r="B321" s="128">
        <v>65</v>
      </c>
      <c r="C321" s="128" t="str">
        <f>VLOOKUP(B321,'产品信息 (2)'!$A$2:$D$78,2,0)</f>
        <v>海苔酱</v>
      </c>
      <c r="D321" s="128" t="str">
        <f>VLOOKUP(B321,'产品信息 (2)'!$A$2:$D$78,3,0)</f>
        <v>调味品</v>
      </c>
      <c r="E321" s="129">
        <f>VLOOKUP(B321,'产品信息 (2)'!$A$2:$D$78,4,0)</f>
        <v>21.05</v>
      </c>
      <c r="F321" s="129">
        <v>15</v>
      </c>
      <c r="G321" s="130">
        <v>0</v>
      </c>
      <c r="H321" s="131">
        <f t="shared" si="4"/>
        <v>315.75</v>
      </c>
    </row>
    <row r="322" spans="1:8" s="123" customFormat="1" ht="18" customHeight="1">
      <c r="A322" s="128">
        <v>10367</v>
      </c>
      <c r="B322" s="128">
        <v>77</v>
      </c>
      <c r="C322" s="128" t="str">
        <f>VLOOKUP(B322,'产品信息 (2)'!$A$2:$D$78,2,0)</f>
        <v>辣椒粉</v>
      </c>
      <c r="D322" s="128" t="str">
        <f>VLOOKUP(B322,'产品信息 (2)'!$A$2:$D$78,3,0)</f>
        <v>调味品</v>
      </c>
      <c r="E322" s="129">
        <f>VLOOKUP(B322,'产品信息 (2)'!$A$2:$D$78,4,0)</f>
        <v>13</v>
      </c>
      <c r="F322" s="129">
        <v>7</v>
      </c>
      <c r="G322" s="130">
        <v>0</v>
      </c>
      <c r="H322" s="131">
        <f t="shared" si="4"/>
        <v>91</v>
      </c>
    </row>
    <row r="323" spans="1:8" s="123" customFormat="1" ht="18" customHeight="1">
      <c r="A323" s="128">
        <v>10368</v>
      </c>
      <c r="B323" s="128">
        <v>21</v>
      </c>
      <c r="C323" s="128" t="str">
        <f>VLOOKUP(B323,'产品信息 (2)'!$A$2:$D$78,2,0)</f>
        <v>花生</v>
      </c>
      <c r="D323" s="128" t="str">
        <f>VLOOKUP(B323,'产品信息 (2)'!$A$2:$D$78,3,0)</f>
        <v>点心</v>
      </c>
      <c r="E323" s="129">
        <f>VLOOKUP(B323,'产品信息 (2)'!$A$2:$D$78,4,0)</f>
        <v>10</v>
      </c>
      <c r="F323" s="129">
        <v>5</v>
      </c>
      <c r="G323" s="130">
        <v>0.1</v>
      </c>
      <c r="H323" s="131">
        <f t="shared" si="4"/>
        <v>45</v>
      </c>
    </row>
    <row r="324" spans="1:8" s="123" customFormat="1" ht="18" customHeight="1">
      <c r="A324" s="128">
        <v>10368</v>
      </c>
      <c r="B324" s="128">
        <v>28</v>
      </c>
      <c r="C324" s="128" t="str">
        <f>VLOOKUP(B324,'产品信息 (2)'!$A$2:$D$78,2,0)</f>
        <v>烤肉酱</v>
      </c>
      <c r="D324" s="128" t="str">
        <f>VLOOKUP(B324,'产品信息 (2)'!$A$2:$D$78,3,0)</f>
        <v>特制品</v>
      </c>
      <c r="E324" s="129">
        <f>VLOOKUP(B324,'产品信息 (2)'!$A$2:$D$78,4,0)</f>
        <v>45.6</v>
      </c>
      <c r="F324" s="129">
        <v>13</v>
      </c>
      <c r="G324" s="130">
        <v>0.1</v>
      </c>
      <c r="H324" s="131">
        <f t="shared" ref="H324:H387" si="5">E324*F324*(1-G324)</f>
        <v>533.5200000000001</v>
      </c>
    </row>
    <row r="325" spans="1:8" s="123" customFormat="1" ht="18" customHeight="1">
      <c r="A325" s="128">
        <v>10368</v>
      </c>
      <c r="B325" s="128">
        <v>57</v>
      </c>
      <c r="C325" s="128" t="str">
        <f>VLOOKUP(B325,'产品信息 (2)'!$A$2:$D$78,2,0)</f>
        <v>小米</v>
      </c>
      <c r="D325" s="128" t="str">
        <f>VLOOKUP(B325,'产品信息 (2)'!$A$2:$D$78,3,0)</f>
        <v>谷类/麦片</v>
      </c>
      <c r="E325" s="129">
        <f>VLOOKUP(B325,'产品信息 (2)'!$A$2:$D$78,4,0)</f>
        <v>19.5</v>
      </c>
      <c r="F325" s="129">
        <v>25</v>
      </c>
      <c r="G325" s="130">
        <v>0</v>
      </c>
      <c r="H325" s="131">
        <f t="shared" si="5"/>
        <v>487.5</v>
      </c>
    </row>
    <row r="326" spans="1:8" s="123" customFormat="1" ht="18" customHeight="1">
      <c r="A326" s="128">
        <v>10368</v>
      </c>
      <c r="B326" s="128">
        <v>64</v>
      </c>
      <c r="C326" s="128" t="str">
        <f>VLOOKUP(B326,'产品信息 (2)'!$A$2:$D$78,2,0)</f>
        <v>黄豆</v>
      </c>
      <c r="D326" s="128" t="str">
        <f>VLOOKUP(B326,'产品信息 (2)'!$A$2:$D$78,3,0)</f>
        <v>谷类/麦片</v>
      </c>
      <c r="E326" s="129">
        <f>VLOOKUP(B326,'产品信息 (2)'!$A$2:$D$78,4,0)</f>
        <v>33.25</v>
      </c>
      <c r="F326" s="129">
        <v>35</v>
      </c>
      <c r="G326" s="130">
        <v>0.1</v>
      </c>
      <c r="H326" s="131">
        <f t="shared" si="5"/>
        <v>1047.375</v>
      </c>
    </row>
    <row r="327" spans="1:8" s="123" customFormat="1" ht="18" customHeight="1">
      <c r="A327" s="128">
        <v>10369</v>
      </c>
      <c r="B327" s="128">
        <v>29</v>
      </c>
      <c r="C327" s="128" t="str">
        <f>VLOOKUP(B327,'产品信息 (2)'!$A$2:$D$78,2,0)</f>
        <v>鸭肉</v>
      </c>
      <c r="D327" s="128" t="str">
        <f>VLOOKUP(B327,'产品信息 (2)'!$A$2:$D$78,3,0)</f>
        <v>肉/家禽</v>
      </c>
      <c r="E327" s="129">
        <f>VLOOKUP(B327,'产品信息 (2)'!$A$2:$D$78,4,0)</f>
        <v>123.79</v>
      </c>
      <c r="F327" s="129">
        <v>20</v>
      </c>
      <c r="G327" s="130">
        <v>0</v>
      </c>
      <c r="H327" s="131">
        <f t="shared" si="5"/>
        <v>2475.8000000000002</v>
      </c>
    </row>
    <row r="328" spans="1:8" s="123" customFormat="1" ht="18" customHeight="1">
      <c r="A328" s="128">
        <v>10369</v>
      </c>
      <c r="B328" s="128">
        <v>56</v>
      </c>
      <c r="C328" s="128" t="str">
        <f>VLOOKUP(B328,'产品信息 (2)'!$A$2:$D$78,2,0)</f>
        <v>白米</v>
      </c>
      <c r="D328" s="128" t="str">
        <f>VLOOKUP(B328,'产品信息 (2)'!$A$2:$D$78,3,0)</f>
        <v>谷类/麦片</v>
      </c>
      <c r="E328" s="129">
        <f>VLOOKUP(B328,'产品信息 (2)'!$A$2:$D$78,4,0)</f>
        <v>38</v>
      </c>
      <c r="F328" s="129">
        <v>18</v>
      </c>
      <c r="G328" s="130">
        <v>0.25</v>
      </c>
      <c r="H328" s="131">
        <f t="shared" si="5"/>
        <v>513</v>
      </c>
    </row>
    <row r="329" spans="1:8" s="123" customFormat="1" ht="18" customHeight="1">
      <c r="A329" s="128">
        <v>10370</v>
      </c>
      <c r="B329" s="128">
        <v>1</v>
      </c>
      <c r="C329" s="128" t="str">
        <f>VLOOKUP(B329,'产品信息 (2)'!$A$2:$D$78,2,0)</f>
        <v>苹果汁</v>
      </c>
      <c r="D329" s="128" t="str">
        <f>VLOOKUP(B329,'产品信息 (2)'!$A$2:$D$78,3,0)</f>
        <v>日用品</v>
      </c>
      <c r="E329" s="129">
        <f>VLOOKUP(B329,'产品信息 (2)'!$A$2:$D$78,4,0)</f>
        <v>18</v>
      </c>
      <c r="F329" s="129">
        <v>15</v>
      </c>
      <c r="G329" s="130">
        <v>0.15</v>
      </c>
      <c r="H329" s="131">
        <f t="shared" si="5"/>
        <v>229.5</v>
      </c>
    </row>
    <row r="330" spans="1:8" s="123" customFormat="1" ht="18" customHeight="1">
      <c r="A330" s="128">
        <v>10370</v>
      </c>
      <c r="B330" s="128">
        <v>64</v>
      </c>
      <c r="C330" s="128" t="str">
        <f>VLOOKUP(B330,'产品信息 (2)'!$A$2:$D$78,2,0)</f>
        <v>黄豆</v>
      </c>
      <c r="D330" s="128" t="str">
        <f>VLOOKUP(B330,'产品信息 (2)'!$A$2:$D$78,3,0)</f>
        <v>谷类/麦片</v>
      </c>
      <c r="E330" s="129">
        <f>VLOOKUP(B330,'产品信息 (2)'!$A$2:$D$78,4,0)</f>
        <v>33.25</v>
      </c>
      <c r="F330" s="129">
        <v>30</v>
      </c>
      <c r="G330" s="130">
        <v>0</v>
      </c>
      <c r="H330" s="131">
        <f t="shared" si="5"/>
        <v>997.5</v>
      </c>
    </row>
    <row r="331" spans="1:8" s="123" customFormat="1" ht="18" customHeight="1">
      <c r="A331" s="128">
        <v>10370</v>
      </c>
      <c r="B331" s="128">
        <v>74</v>
      </c>
      <c r="C331" s="128" t="str">
        <f>VLOOKUP(B331,'产品信息 (2)'!$A$2:$D$78,2,0)</f>
        <v>鸡精</v>
      </c>
      <c r="D331" s="128" t="str">
        <f>VLOOKUP(B331,'产品信息 (2)'!$A$2:$D$78,3,0)</f>
        <v>特制品</v>
      </c>
      <c r="E331" s="129">
        <f>VLOOKUP(B331,'产品信息 (2)'!$A$2:$D$78,4,0)</f>
        <v>10</v>
      </c>
      <c r="F331" s="129">
        <v>20</v>
      </c>
      <c r="G331" s="130">
        <v>0.15</v>
      </c>
      <c r="H331" s="131">
        <f t="shared" si="5"/>
        <v>170</v>
      </c>
    </row>
    <row r="332" spans="1:8" s="123" customFormat="1" ht="18" customHeight="1">
      <c r="A332" s="128">
        <v>10371</v>
      </c>
      <c r="B332" s="128">
        <v>36</v>
      </c>
      <c r="C332" s="128" t="str">
        <f>VLOOKUP(B332,'产品信息 (2)'!$A$2:$D$78,2,0)</f>
        <v>鱿鱼</v>
      </c>
      <c r="D332" s="128" t="str">
        <f>VLOOKUP(B332,'产品信息 (2)'!$A$2:$D$78,3,0)</f>
        <v>海鲜</v>
      </c>
      <c r="E332" s="129">
        <f>VLOOKUP(B332,'产品信息 (2)'!$A$2:$D$78,4,0)</f>
        <v>19</v>
      </c>
      <c r="F332" s="129">
        <v>6</v>
      </c>
      <c r="G332" s="130">
        <v>0.2</v>
      </c>
      <c r="H332" s="131">
        <f t="shared" si="5"/>
        <v>91.2</v>
      </c>
    </row>
    <row r="333" spans="1:8" s="123" customFormat="1" ht="18" customHeight="1">
      <c r="A333" s="128">
        <v>10372</v>
      </c>
      <c r="B333" s="128">
        <v>20</v>
      </c>
      <c r="C333" s="128" t="str">
        <f>VLOOKUP(B333,'产品信息 (2)'!$A$2:$D$78,2,0)</f>
        <v>桂花糕</v>
      </c>
      <c r="D333" s="128" t="str">
        <f>VLOOKUP(B333,'产品信息 (2)'!$A$2:$D$78,3,0)</f>
        <v>点心</v>
      </c>
      <c r="E333" s="129">
        <f>VLOOKUP(B333,'产品信息 (2)'!$A$2:$D$78,4,0)</f>
        <v>81</v>
      </c>
      <c r="F333" s="129">
        <v>12</v>
      </c>
      <c r="G333" s="130">
        <v>0.25</v>
      </c>
      <c r="H333" s="131">
        <f t="shared" si="5"/>
        <v>729</v>
      </c>
    </row>
    <row r="334" spans="1:8" s="123" customFormat="1" ht="18" customHeight="1">
      <c r="A334" s="128">
        <v>10372</v>
      </c>
      <c r="B334" s="128">
        <v>38</v>
      </c>
      <c r="C334" s="128" t="str">
        <f>VLOOKUP(B334,'产品信息 (2)'!$A$2:$D$78,2,0)</f>
        <v>绿茶</v>
      </c>
      <c r="D334" s="128" t="str">
        <f>VLOOKUP(B334,'产品信息 (2)'!$A$2:$D$78,3,0)</f>
        <v>饮料</v>
      </c>
      <c r="E334" s="129">
        <f>VLOOKUP(B334,'产品信息 (2)'!$A$2:$D$78,4,0)</f>
        <v>263.5</v>
      </c>
      <c r="F334" s="129">
        <v>40</v>
      </c>
      <c r="G334" s="130">
        <v>0.25</v>
      </c>
      <c r="H334" s="131">
        <f t="shared" si="5"/>
        <v>7905</v>
      </c>
    </row>
    <row r="335" spans="1:8" s="123" customFormat="1" ht="18" customHeight="1">
      <c r="A335" s="128">
        <v>10372</v>
      </c>
      <c r="B335" s="128">
        <v>60</v>
      </c>
      <c r="C335" s="128" t="str">
        <f>VLOOKUP(B335,'产品信息 (2)'!$A$2:$D$78,2,0)</f>
        <v>花奶酪</v>
      </c>
      <c r="D335" s="128" t="str">
        <f>VLOOKUP(B335,'产品信息 (2)'!$A$2:$D$78,3,0)</f>
        <v>日用品</v>
      </c>
      <c r="E335" s="129">
        <f>VLOOKUP(B335,'产品信息 (2)'!$A$2:$D$78,4,0)</f>
        <v>34</v>
      </c>
      <c r="F335" s="129">
        <v>70</v>
      </c>
      <c r="G335" s="130">
        <v>0.25</v>
      </c>
      <c r="H335" s="131">
        <f t="shared" si="5"/>
        <v>1785</v>
      </c>
    </row>
    <row r="336" spans="1:8" s="123" customFormat="1" ht="18" customHeight="1">
      <c r="A336" s="128">
        <v>10372</v>
      </c>
      <c r="B336" s="128">
        <v>72</v>
      </c>
      <c r="C336" s="128" t="str">
        <f>VLOOKUP(B336,'产品信息 (2)'!$A$2:$D$78,2,0)</f>
        <v>酸奶酪</v>
      </c>
      <c r="D336" s="128" t="str">
        <f>VLOOKUP(B336,'产品信息 (2)'!$A$2:$D$78,3,0)</f>
        <v>日用品</v>
      </c>
      <c r="E336" s="129">
        <f>VLOOKUP(B336,'产品信息 (2)'!$A$2:$D$78,4,0)</f>
        <v>34.799999999999997</v>
      </c>
      <c r="F336" s="129">
        <v>42</v>
      </c>
      <c r="G336" s="130">
        <v>0.25</v>
      </c>
      <c r="H336" s="131">
        <f t="shared" si="5"/>
        <v>1096.1999999999998</v>
      </c>
    </row>
    <row r="337" spans="1:8" s="123" customFormat="1" ht="18" customHeight="1">
      <c r="A337" s="128">
        <v>10373</v>
      </c>
      <c r="B337" s="128">
        <v>58</v>
      </c>
      <c r="C337" s="128" t="str">
        <f>VLOOKUP(B337,'产品信息 (2)'!$A$2:$D$78,2,0)</f>
        <v>海参</v>
      </c>
      <c r="D337" s="128" t="str">
        <f>VLOOKUP(B337,'产品信息 (2)'!$A$2:$D$78,3,0)</f>
        <v>海鲜</v>
      </c>
      <c r="E337" s="129">
        <f>VLOOKUP(B337,'产品信息 (2)'!$A$2:$D$78,4,0)</f>
        <v>13.25</v>
      </c>
      <c r="F337" s="129">
        <v>80</v>
      </c>
      <c r="G337" s="130">
        <v>0.2</v>
      </c>
      <c r="H337" s="131">
        <f t="shared" si="5"/>
        <v>848</v>
      </c>
    </row>
    <row r="338" spans="1:8" s="123" customFormat="1" ht="18" customHeight="1">
      <c r="A338" s="128">
        <v>10373</v>
      </c>
      <c r="B338" s="128">
        <v>71</v>
      </c>
      <c r="C338" s="128" t="str">
        <f>VLOOKUP(B338,'产品信息 (2)'!$A$2:$D$78,2,0)</f>
        <v>意大利奶酪</v>
      </c>
      <c r="D338" s="128" t="str">
        <f>VLOOKUP(B338,'产品信息 (2)'!$A$2:$D$78,3,0)</f>
        <v>日用品</v>
      </c>
      <c r="E338" s="129">
        <f>VLOOKUP(B338,'产品信息 (2)'!$A$2:$D$78,4,0)</f>
        <v>21.5</v>
      </c>
      <c r="F338" s="129">
        <v>50</v>
      </c>
      <c r="G338" s="130">
        <v>0.2</v>
      </c>
      <c r="H338" s="131">
        <f t="shared" si="5"/>
        <v>860</v>
      </c>
    </row>
    <row r="339" spans="1:8" s="123" customFormat="1" ht="18" customHeight="1">
      <c r="A339" s="128">
        <v>10374</v>
      </c>
      <c r="B339" s="128">
        <v>31</v>
      </c>
      <c r="C339" s="128" t="str">
        <f>VLOOKUP(B339,'产品信息 (2)'!$A$2:$D$78,2,0)</f>
        <v>温馨奶酪</v>
      </c>
      <c r="D339" s="128" t="str">
        <f>VLOOKUP(B339,'产品信息 (2)'!$A$2:$D$78,3,0)</f>
        <v>日用品</v>
      </c>
      <c r="E339" s="129">
        <f>VLOOKUP(B339,'产品信息 (2)'!$A$2:$D$78,4,0)</f>
        <v>12.5</v>
      </c>
      <c r="F339" s="129">
        <v>30</v>
      </c>
      <c r="G339" s="130">
        <v>0</v>
      </c>
      <c r="H339" s="131">
        <f t="shared" si="5"/>
        <v>375</v>
      </c>
    </row>
    <row r="340" spans="1:8" s="123" customFormat="1" ht="18" customHeight="1">
      <c r="A340" s="128">
        <v>10374</v>
      </c>
      <c r="B340" s="128">
        <v>58</v>
      </c>
      <c r="C340" s="128" t="str">
        <f>VLOOKUP(B340,'产品信息 (2)'!$A$2:$D$78,2,0)</f>
        <v>海参</v>
      </c>
      <c r="D340" s="128" t="str">
        <f>VLOOKUP(B340,'产品信息 (2)'!$A$2:$D$78,3,0)</f>
        <v>海鲜</v>
      </c>
      <c r="E340" s="129">
        <f>VLOOKUP(B340,'产品信息 (2)'!$A$2:$D$78,4,0)</f>
        <v>13.25</v>
      </c>
      <c r="F340" s="129">
        <v>15</v>
      </c>
      <c r="G340" s="130">
        <v>0</v>
      </c>
      <c r="H340" s="131">
        <f t="shared" si="5"/>
        <v>198.75</v>
      </c>
    </row>
    <row r="341" spans="1:8" s="123" customFormat="1" ht="18" customHeight="1">
      <c r="A341" s="128">
        <v>10375</v>
      </c>
      <c r="B341" s="128">
        <v>14</v>
      </c>
      <c r="C341" s="128" t="str">
        <f>VLOOKUP(B341,'产品信息 (2)'!$A$2:$D$78,2,0)</f>
        <v>沙茶</v>
      </c>
      <c r="D341" s="128" t="str">
        <f>VLOOKUP(B341,'产品信息 (2)'!$A$2:$D$78,3,0)</f>
        <v>特制品</v>
      </c>
      <c r="E341" s="129">
        <f>VLOOKUP(B341,'产品信息 (2)'!$A$2:$D$78,4,0)</f>
        <v>23.25</v>
      </c>
      <c r="F341" s="129">
        <v>15</v>
      </c>
      <c r="G341" s="130">
        <v>0</v>
      </c>
      <c r="H341" s="131">
        <f t="shared" si="5"/>
        <v>348.75</v>
      </c>
    </row>
    <row r="342" spans="1:8" s="123" customFormat="1" ht="18" customHeight="1">
      <c r="A342" s="128">
        <v>10375</v>
      </c>
      <c r="B342" s="128">
        <v>54</v>
      </c>
      <c r="C342" s="128" t="str">
        <f>VLOOKUP(B342,'产品信息 (2)'!$A$2:$D$78,2,0)</f>
        <v>鸡肉</v>
      </c>
      <c r="D342" s="128" t="str">
        <f>VLOOKUP(B342,'产品信息 (2)'!$A$2:$D$78,3,0)</f>
        <v>肉/家禽</v>
      </c>
      <c r="E342" s="129">
        <f>VLOOKUP(B342,'产品信息 (2)'!$A$2:$D$78,4,0)</f>
        <v>7.45</v>
      </c>
      <c r="F342" s="129">
        <v>10</v>
      </c>
      <c r="G342" s="130">
        <v>0</v>
      </c>
      <c r="H342" s="131">
        <f t="shared" si="5"/>
        <v>74.5</v>
      </c>
    </row>
    <row r="343" spans="1:8" s="123" customFormat="1" ht="18" customHeight="1">
      <c r="A343" s="128">
        <v>10376</v>
      </c>
      <c r="B343" s="128">
        <v>31</v>
      </c>
      <c r="C343" s="128" t="str">
        <f>VLOOKUP(B343,'产品信息 (2)'!$A$2:$D$78,2,0)</f>
        <v>温馨奶酪</v>
      </c>
      <c r="D343" s="128" t="str">
        <f>VLOOKUP(B343,'产品信息 (2)'!$A$2:$D$78,3,0)</f>
        <v>日用品</v>
      </c>
      <c r="E343" s="129">
        <f>VLOOKUP(B343,'产品信息 (2)'!$A$2:$D$78,4,0)</f>
        <v>12.5</v>
      </c>
      <c r="F343" s="129">
        <v>42</v>
      </c>
      <c r="G343" s="130">
        <v>0.05</v>
      </c>
      <c r="H343" s="131">
        <f t="shared" si="5"/>
        <v>498.75</v>
      </c>
    </row>
    <row r="344" spans="1:8" s="123" customFormat="1" ht="18" customHeight="1">
      <c r="A344" s="128">
        <v>10377</v>
      </c>
      <c r="B344" s="128">
        <v>28</v>
      </c>
      <c r="C344" s="128" t="str">
        <f>VLOOKUP(B344,'产品信息 (2)'!$A$2:$D$78,2,0)</f>
        <v>烤肉酱</v>
      </c>
      <c r="D344" s="128" t="str">
        <f>VLOOKUP(B344,'产品信息 (2)'!$A$2:$D$78,3,0)</f>
        <v>特制品</v>
      </c>
      <c r="E344" s="129">
        <f>VLOOKUP(B344,'产品信息 (2)'!$A$2:$D$78,4,0)</f>
        <v>45.6</v>
      </c>
      <c r="F344" s="129">
        <v>20</v>
      </c>
      <c r="G344" s="130">
        <v>0.15</v>
      </c>
      <c r="H344" s="131">
        <f t="shared" si="5"/>
        <v>775.19999999999993</v>
      </c>
    </row>
    <row r="345" spans="1:8" s="123" customFormat="1" ht="18" customHeight="1">
      <c r="A345" s="128">
        <v>10377</v>
      </c>
      <c r="B345" s="128">
        <v>39</v>
      </c>
      <c r="C345" s="128" t="str">
        <f>VLOOKUP(B345,'产品信息 (2)'!$A$2:$D$78,2,0)</f>
        <v>运动饮料</v>
      </c>
      <c r="D345" s="128" t="str">
        <f>VLOOKUP(B345,'产品信息 (2)'!$A$2:$D$78,3,0)</f>
        <v>饮料</v>
      </c>
      <c r="E345" s="129">
        <f>VLOOKUP(B345,'产品信息 (2)'!$A$2:$D$78,4,0)</f>
        <v>18</v>
      </c>
      <c r="F345" s="129">
        <v>20</v>
      </c>
      <c r="G345" s="130">
        <v>0.15</v>
      </c>
      <c r="H345" s="131">
        <f t="shared" si="5"/>
        <v>306</v>
      </c>
    </row>
    <row r="346" spans="1:8" s="123" customFormat="1" ht="18" customHeight="1">
      <c r="A346" s="128">
        <v>10378</v>
      </c>
      <c r="B346" s="128">
        <v>71</v>
      </c>
      <c r="C346" s="128" t="str">
        <f>VLOOKUP(B346,'产品信息 (2)'!$A$2:$D$78,2,0)</f>
        <v>意大利奶酪</v>
      </c>
      <c r="D346" s="128" t="str">
        <f>VLOOKUP(B346,'产品信息 (2)'!$A$2:$D$78,3,0)</f>
        <v>日用品</v>
      </c>
      <c r="E346" s="129">
        <f>VLOOKUP(B346,'产品信息 (2)'!$A$2:$D$78,4,0)</f>
        <v>21.5</v>
      </c>
      <c r="F346" s="129">
        <v>6</v>
      </c>
      <c r="G346" s="130">
        <v>0</v>
      </c>
      <c r="H346" s="131">
        <f t="shared" si="5"/>
        <v>129</v>
      </c>
    </row>
    <row r="347" spans="1:8" s="123" customFormat="1" ht="18" customHeight="1">
      <c r="A347" s="128">
        <v>10379</v>
      </c>
      <c r="B347" s="128">
        <v>41</v>
      </c>
      <c r="C347" s="128" t="str">
        <f>VLOOKUP(B347,'产品信息 (2)'!$A$2:$D$78,2,0)</f>
        <v>虾子</v>
      </c>
      <c r="D347" s="128" t="str">
        <f>VLOOKUP(B347,'产品信息 (2)'!$A$2:$D$78,3,0)</f>
        <v>海鲜</v>
      </c>
      <c r="E347" s="129">
        <f>VLOOKUP(B347,'产品信息 (2)'!$A$2:$D$78,4,0)</f>
        <v>9.65</v>
      </c>
      <c r="F347" s="129">
        <v>8</v>
      </c>
      <c r="G347" s="130">
        <v>0.1</v>
      </c>
      <c r="H347" s="131">
        <f t="shared" si="5"/>
        <v>69.48</v>
      </c>
    </row>
    <row r="348" spans="1:8" s="123" customFormat="1" ht="18" customHeight="1">
      <c r="A348" s="128">
        <v>10379</v>
      </c>
      <c r="B348" s="128">
        <v>63</v>
      </c>
      <c r="C348" s="128" t="str">
        <f>VLOOKUP(B348,'产品信息 (2)'!$A$2:$D$78,2,0)</f>
        <v>甜辣酱</v>
      </c>
      <c r="D348" s="128" t="str">
        <f>VLOOKUP(B348,'产品信息 (2)'!$A$2:$D$78,3,0)</f>
        <v>调味品</v>
      </c>
      <c r="E348" s="129">
        <f>VLOOKUP(B348,'产品信息 (2)'!$A$2:$D$78,4,0)</f>
        <v>43.9</v>
      </c>
      <c r="F348" s="129">
        <v>16</v>
      </c>
      <c r="G348" s="130">
        <v>0.1</v>
      </c>
      <c r="H348" s="131">
        <f t="shared" si="5"/>
        <v>632.16</v>
      </c>
    </row>
    <row r="349" spans="1:8" s="123" customFormat="1" ht="18" customHeight="1">
      <c r="A349" s="128">
        <v>10379</v>
      </c>
      <c r="B349" s="128">
        <v>65</v>
      </c>
      <c r="C349" s="128" t="str">
        <f>VLOOKUP(B349,'产品信息 (2)'!$A$2:$D$78,2,0)</f>
        <v>海苔酱</v>
      </c>
      <c r="D349" s="128" t="str">
        <f>VLOOKUP(B349,'产品信息 (2)'!$A$2:$D$78,3,0)</f>
        <v>调味品</v>
      </c>
      <c r="E349" s="129">
        <f>VLOOKUP(B349,'产品信息 (2)'!$A$2:$D$78,4,0)</f>
        <v>21.05</v>
      </c>
      <c r="F349" s="129">
        <v>20</v>
      </c>
      <c r="G349" s="130">
        <v>0.1</v>
      </c>
      <c r="H349" s="131">
        <f t="shared" si="5"/>
        <v>378.90000000000003</v>
      </c>
    </row>
    <row r="350" spans="1:8" s="123" customFormat="1" ht="18" customHeight="1">
      <c r="A350" s="128">
        <v>10380</v>
      </c>
      <c r="B350" s="128">
        <v>30</v>
      </c>
      <c r="C350" s="128" t="str">
        <f>VLOOKUP(B350,'产品信息 (2)'!$A$2:$D$78,2,0)</f>
        <v>黄鱼</v>
      </c>
      <c r="D350" s="128" t="str">
        <f>VLOOKUP(B350,'产品信息 (2)'!$A$2:$D$78,3,0)</f>
        <v>海鲜</v>
      </c>
      <c r="E350" s="129">
        <f>VLOOKUP(B350,'产品信息 (2)'!$A$2:$D$78,4,0)</f>
        <v>25.89</v>
      </c>
      <c r="F350" s="129">
        <v>18</v>
      </c>
      <c r="G350" s="130">
        <v>0.1</v>
      </c>
      <c r="H350" s="131">
        <f t="shared" si="5"/>
        <v>419.41800000000001</v>
      </c>
    </row>
    <row r="351" spans="1:8" s="123" customFormat="1" ht="18" customHeight="1">
      <c r="A351" s="128">
        <v>10380</v>
      </c>
      <c r="B351" s="128">
        <v>53</v>
      </c>
      <c r="C351" s="128" t="str">
        <f>VLOOKUP(B351,'产品信息 (2)'!$A$2:$D$78,2,0)</f>
        <v>盐水鸭</v>
      </c>
      <c r="D351" s="128" t="str">
        <f>VLOOKUP(B351,'产品信息 (2)'!$A$2:$D$78,3,0)</f>
        <v>肉/家禽</v>
      </c>
      <c r="E351" s="129">
        <f>VLOOKUP(B351,'产品信息 (2)'!$A$2:$D$78,4,0)</f>
        <v>32.799999999999997</v>
      </c>
      <c r="F351" s="129">
        <v>20</v>
      </c>
      <c r="G351" s="130">
        <v>0.1</v>
      </c>
      <c r="H351" s="131">
        <f t="shared" si="5"/>
        <v>590.4</v>
      </c>
    </row>
    <row r="352" spans="1:8" s="123" customFormat="1" ht="18" customHeight="1">
      <c r="A352" s="128">
        <v>10380</v>
      </c>
      <c r="B352" s="128">
        <v>60</v>
      </c>
      <c r="C352" s="128" t="str">
        <f>VLOOKUP(B352,'产品信息 (2)'!$A$2:$D$78,2,0)</f>
        <v>花奶酪</v>
      </c>
      <c r="D352" s="128" t="str">
        <f>VLOOKUP(B352,'产品信息 (2)'!$A$2:$D$78,3,0)</f>
        <v>日用品</v>
      </c>
      <c r="E352" s="129">
        <f>VLOOKUP(B352,'产品信息 (2)'!$A$2:$D$78,4,0)</f>
        <v>34</v>
      </c>
      <c r="F352" s="129">
        <v>6</v>
      </c>
      <c r="G352" s="130">
        <v>0.1</v>
      </c>
      <c r="H352" s="131">
        <f t="shared" si="5"/>
        <v>183.6</v>
      </c>
    </row>
    <row r="353" spans="1:8" s="123" customFormat="1" ht="18" customHeight="1">
      <c r="A353" s="128">
        <v>10380</v>
      </c>
      <c r="B353" s="128">
        <v>70</v>
      </c>
      <c r="C353" s="128" t="str">
        <f>VLOOKUP(B353,'产品信息 (2)'!$A$2:$D$78,2,0)</f>
        <v>苏打水</v>
      </c>
      <c r="D353" s="128" t="str">
        <f>VLOOKUP(B353,'产品信息 (2)'!$A$2:$D$78,3,0)</f>
        <v>饮料</v>
      </c>
      <c r="E353" s="129">
        <f>VLOOKUP(B353,'产品信息 (2)'!$A$2:$D$78,4,0)</f>
        <v>15</v>
      </c>
      <c r="F353" s="129">
        <v>30</v>
      </c>
      <c r="G353" s="130">
        <v>0</v>
      </c>
      <c r="H353" s="131">
        <f t="shared" si="5"/>
        <v>450</v>
      </c>
    </row>
    <row r="354" spans="1:8" s="123" customFormat="1" ht="18" customHeight="1">
      <c r="A354" s="128">
        <v>10381</v>
      </c>
      <c r="B354" s="128">
        <v>74</v>
      </c>
      <c r="C354" s="128" t="str">
        <f>VLOOKUP(B354,'产品信息 (2)'!$A$2:$D$78,2,0)</f>
        <v>鸡精</v>
      </c>
      <c r="D354" s="128" t="str">
        <f>VLOOKUP(B354,'产品信息 (2)'!$A$2:$D$78,3,0)</f>
        <v>特制品</v>
      </c>
      <c r="E354" s="129">
        <f>VLOOKUP(B354,'产品信息 (2)'!$A$2:$D$78,4,0)</f>
        <v>10</v>
      </c>
      <c r="F354" s="129">
        <v>14</v>
      </c>
      <c r="G354" s="130">
        <v>0</v>
      </c>
      <c r="H354" s="131">
        <f t="shared" si="5"/>
        <v>140</v>
      </c>
    </row>
    <row r="355" spans="1:8" s="123" customFormat="1" ht="18" customHeight="1">
      <c r="A355" s="128">
        <v>10382</v>
      </c>
      <c r="B355" s="128">
        <v>5</v>
      </c>
      <c r="C355" s="128" t="str">
        <f>VLOOKUP(B355,'产品信息 (2)'!$A$2:$D$78,2,0)</f>
        <v>麻油</v>
      </c>
      <c r="D355" s="128" t="str">
        <f>VLOOKUP(B355,'产品信息 (2)'!$A$2:$D$78,3,0)</f>
        <v>调味品</v>
      </c>
      <c r="E355" s="129">
        <f>VLOOKUP(B355,'产品信息 (2)'!$A$2:$D$78,4,0)</f>
        <v>21.35</v>
      </c>
      <c r="F355" s="129">
        <v>32</v>
      </c>
      <c r="G355" s="130">
        <v>0</v>
      </c>
      <c r="H355" s="131">
        <f t="shared" si="5"/>
        <v>683.2</v>
      </c>
    </row>
    <row r="356" spans="1:8" s="123" customFormat="1" ht="18" customHeight="1">
      <c r="A356" s="128">
        <v>10382</v>
      </c>
      <c r="B356" s="128">
        <v>18</v>
      </c>
      <c r="C356" s="128" t="str">
        <f>VLOOKUP(B356,'产品信息 (2)'!$A$2:$D$78,2,0)</f>
        <v>墨鱼</v>
      </c>
      <c r="D356" s="128" t="str">
        <f>VLOOKUP(B356,'产品信息 (2)'!$A$2:$D$78,3,0)</f>
        <v>海鲜</v>
      </c>
      <c r="E356" s="129">
        <f>VLOOKUP(B356,'产品信息 (2)'!$A$2:$D$78,4,0)</f>
        <v>62.5</v>
      </c>
      <c r="F356" s="129">
        <v>9</v>
      </c>
      <c r="G356" s="130">
        <v>0</v>
      </c>
      <c r="H356" s="131">
        <f t="shared" si="5"/>
        <v>562.5</v>
      </c>
    </row>
    <row r="357" spans="1:8" s="123" customFormat="1" ht="18" customHeight="1">
      <c r="A357" s="128">
        <v>10382</v>
      </c>
      <c r="B357" s="128">
        <v>29</v>
      </c>
      <c r="C357" s="128" t="str">
        <f>VLOOKUP(B357,'产品信息 (2)'!$A$2:$D$78,2,0)</f>
        <v>鸭肉</v>
      </c>
      <c r="D357" s="128" t="str">
        <f>VLOOKUP(B357,'产品信息 (2)'!$A$2:$D$78,3,0)</f>
        <v>肉/家禽</v>
      </c>
      <c r="E357" s="129">
        <f>VLOOKUP(B357,'产品信息 (2)'!$A$2:$D$78,4,0)</f>
        <v>123.79</v>
      </c>
      <c r="F357" s="129">
        <v>14</v>
      </c>
      <c r="G357" s="130">
        <v>0</v>
      </c>
      <c r="H357" s="131">
        <f t="shared" si="5"/>
        <v>1733.0600000000002</v>
      </c>
    </row>
    <row r="358" spans="1:8" s="123" customFormat="1" ht="18" customHeight="1">
      <c r="A358" s="128">
        <v>10382</v>
      </c>
      <c r="B358" s="128">
        <v>33</v>
      </c>
      <c r="C358" s="128" t="str">
        <f>VLOOKUP(B358,'产品信息 (2)'!$A$2:$D$78,2,0)</f>
        <v>浪花奶酪</v>
      </c>
      <c r="D358" s="128" t="str">
        <f>VLOOKUP(B358,'产品信息 (2)'!$A$2:$D$78,3,0)</f>
        <v>日用品</v>
      </c>
      <c r="E358" s="129">
        <f>VLOOKUP(B358,'产品信息 (2)'!$A$2:$D$78,4,0)</f>
        <v>2.5</v>
      </c>
      <c r="F358" s="129">
        <v>60</v>
      </c>
      <c r="G358" s="130">
        <v>0</v>
      </c>
      <c r="H358" s="131">
        <f t="shared" si="5"/>
        <v>150</v>
      </c>
    </row>
    <row r="359" spans="1:8" s="123" customFormat="1" ht="18" customHeight="1">
      <c r="A359" s="128">
        <v>10382</v>
      </c>
      <c r="B359" s="128">
        <v>74</v>
      </c>
      <c r="C359" s="128" t="str">
        <f>VLOOKUP(B359,'产品信息 (2)'!$A$2:$D$78,2,0)</f>
        <v>鸡精</v>
      </c>
      <c r="D359" s="128" t="str">
        <f>VLOOKUP(B359,'产品信息 (2)'!$A$2:$D$78,3,0)</f>
        <v>特制品</v>
      </c>
      <c r="E359" s="129">
        <f>VLOOKUP(B359,'产品信息 (2)'!$A$2:$D$78,4,0)</f>
        <v>10</v>
      </c>
      <c r="F359" s="129">
        <v>50</v>
      </c>
      <c r="G359" s="130">
        <v>0</v>
      </c>
      <c r="H359" s="131">
        <f t="shared" si="5"/>
        <v>500</v>
      </c>
    </row>
    <row r="360" spans="1:8" s="123" customFormat="1" ht="18" customHeight="1">
      <c r="A360" s="128">
        <v>10383</v>
      </c>
      <c r="B360" s="128">
        <v>13</v>
      </c>
      <c r="C360" s="128" t="str">
        <f>VLOOKUP(B360,'产品信息 (2)'!$A$2:$D$78,2,0)</f>
        <v>龙虾</v>
      </c>
      <c r="D360" s="128" t="str">
        <f>VLOOKUP(B360,'产品信息 (2)'!$A$2:$D$78,3,0)</f>
        <v>海鲜</v>
      </c>
      <c r="E360" s="129">
        <f>VLOOKUP(B360,'产品信息 (2)'!$A$2:$D$78,4,0)</f>
        <v>6</v>
      </c>
      <c r="F360" s="129">
        <v>20</v>
      </c>
      <c r="G360" s="130">
        <v>0</v>
      </c>
      <c r="H360" s="131">
        <f t="shared" si="5"/>
        <v>120</v>
      </c>
    </row>
    <row r="361" spans="1:8" s="123" customFormat="1" ht="18" customHeight="1">
      <c r="A361" s="128">
        <v>10383</v>
      </c>
      <c r="B361" s="128">
        <v>50</v>
      </c>
      <c r="C361" s="128" t="str">
        <f>VLOOKUP(B361,'产品信息 (2)'!$A$2:$D$78,2,0)</f>
        <v>玉米饼</v>
      </c>
      <c r="D361" s="128" t="str">
        <f>VLOOKUP(B361,'产品信息 (2)'!$A$2:$D$78,3,0)</f>
        <v>点心</v>
      </c>
      <c r="E361" s="129">
        <f>VLOOKUP(B361,'产品信息 (2)'!$A$2:$D$78,4,0)</f>
        <v>16.25</v>
      </c>
      <c r="F361" s="129">
        <v>15</v>
      </c>
      <c r="G361" s="130">
        <v>0</v>
      </c>
      <c r="H361" s="131">
        <f t="shared" si="5"/>
        <v>243.75</v>
      </c>
    </row>
    <row r="362" spans="1:8" s="123" customFormat="1" ht="18" customHeight="1">
      <c r="A362" s="128">
        <v>10383</v>
      </c>
      <c r="B362" s="128">
        <v>56</v>
      </c>
      <c r="C362" s="128" t="str">
        <f>VLOOKUP(B362,'产品信息 (2)'!$A$2:$D$78,2,0)</f>
        <v>白米</v>
      </c>
      <c r="D362" s="128" t="str">
        <f>VLOOKUP(B362,'产品信息 (2)'!$A$2:$D$78,3,0)</f>
        <v>谷类/麦片</v>
      </c>
      <c r="E362" s="129">
        <f>VLOOKUP(B362,'产品信息 (2)'!$A$2:$D$78,4,0)</f>
        <v>38</v>
      </c>
      <c r="F362" s="129">
        <v>20</v>
      </c>
      <c r="G362" s="130">
        <v>0</v>
      </c>
      <c r="H362" s="131">
        <f t="shared" si="5"/>
        <v>760</v>
      </c>
    </row>
    <row r="363" spans="1:8" s="123" customFormat="1" ht="18" customHeight="1">
      <c r="A363" s="128">
        <v>10384</v>
      </c>
      <c r="B363" s="128">
        <v>20</v>
      </c>
      <c r="C363" s="128" t="str">
        <f>VLOOKUP(B363,'产品信息 (2)'!$A$2:$D$78,2,0)</f>
        <v>桂花糕</v>
      </c>
      <c r="D363" s="128" t="str">
        <f>VLOOKUP(B363,'产品信息 (2)'!$A$2:$D$78,3,0)</f>
        <v>点心</v>
      </c>
      <c r="E363" s="129">
        <f>VLOOKUP(B363,'产品信息 (2)'!$A$2:$D$78,4,0)</f>
        <v>81</v>
      </c>
      <c r="F363" s="129">
        <v>28</v>
      </c>
      <c r="G363" s="130">
        <v>0</v>
      </c>
      <c r="H363" s="131">
        <f t="shared" si="5"/>
        <v>2268</v>
      </c>
    </row>
    <row r="364" spans="1:8" s="123" customFormat="1" ht="18" customHeight="1">
      <c r="A364" s="128">
        <v>10384</v>
      </c>
      <c r="B364" s="128">
        <v>60</v>
      </c>
      <c r="C364" s="128" t="str">
        <f>VLOOKUP(B364,'产品信息 (2)'!$A$2:$D$78,2,0)</f>
        <v>花奶酪</v>
      </c>
      <c r="D364" s="128" t="str">
        <f>VLOOKUP(B364,'产品信息 (2)'!$A$2:$D$78,3,0)</f>
        <v>日用品</v>
      </c>
      <c r="E364" s="129">
        <f>VLOOKUP(B364,'产品信息 (2)'!$A$2:$D$78,4,0)</f>
        <v>34</v>
      </c>
      <c r="F364" s="129">
        <v>15</v>
      </c>
      <c r="G364" s="130">
        <v>0</v>
      </c>
      <c r="H364" s="131">
        <f t="shared" si="5"/>
        <v>510</v>
      </c>
    </row>
    <row r="365" spans="1:8" s="123" customFormat="1" ht="18" customHeight="1">
      <c r="A365" s="128">
        <v>10385</v>
      </c>
      <c r="B365" s="128">
        <v>7</v>
      </c>
      <c r="C365" s="128" t="str">
        <f>VLOOKUP(B365,'产品信息 (2)'!$A$2:$D$78,2,0)</f>
        <v>海鲜粉</v>
      </c>
      <c r="D365" s="128" t="str">
        <f>VLOOKUP(B365,'产品信息 (2)'!$A$2:$D$78,3,0)</f>
        <v>特制品</v>
      </c>
      <c r="E365" s="129">
        <f>VLOOKUP(B365,'产品信息 (2)'!$A$2:$D$78,4,0)</f>
        <v>30</v>
      </c>
      <c r="F365" s="129">
        <v>10</v>
      </c>
      <c r="G365" s="130">
        <v>0.2</v>
      </c>
      <c r="H365" s="131">
        <f t="shared" si="5"/>
        <v>240</v>
      </c>
    </row>
    <row r="366" spans="1:8" s="123" customFormat="1" ht="18" customHeight="1">
      <c r="A366" s="128">
        <v>10385</v>
      </c>
      <c r="B366" s="128">
        <v>60</v>
      </c>
      <c r="C366" s="128" t="str">
        <f>VLOOKUP(B366,'产品信息 (2)'!$A$2:$D$78,2,0)</f>
        <v>花奶酪</v>
      </c>
      <c r="D366" s="128" t="str">
        <f>VLOOKUP(B366,'产品信息 (2)'!$A$2:$D$78,3,0)</f>
        <v>日用品</v>
      </c>
      <c r="E366" s="129">
        <f>VLOOKUP(B366,'产品信息 (2)'!$A$2:$D$78,4,0)</f>
        <v>34</v>
      </c>
      <c r="F366" s="129">
        <v>20</v>
      </c>
      <c r="G366" s="130">
        <v>0.2</v>
      </c>
      <c r="H366" s="131">
        <f t="shared" si="5"/>
        <v>544</v>
      </c>
    </row>
    <row r="367" spans="1:8" s="123" customFormat="1" ht="18" customHeight="1">
      <c r="A367" s="128">
        <v>10385</v>
      </c>
      <c r="B367" s="128">
        <v>68</v>
      </c>
      <c r="C367" s="128" t="str">
        <f>VLOOKUP(B367,'产品信息 (2)'!$A$2:$D$78,2,0)</f>
        <v>绿豆糕</v>
      </c>
      <c r="D367" s="128" t="str">
        <f>VLOOKUP(B367,'产品信息 (2)'!$A$2:$D$78,3,0)</f>
        <v>点心</v>
      </c>
      <c r="E367" s="129">
        <f>VLOOKUP(B367,'产品信息 (2)'!$A$2:$D$78,4,0)</f>
        <v>12.5</v>
      </c>
      <c r="F367" s="129">
        <v>8</v>
      </c>
      <c r="G367" s="130">
        <v>0.2</v>
      </c>
      <c r="H367" s="131">
        <f t="shared" si="5"/>
        <v>80</v>
      </c>
    </row>
    <row r="368" spans="1:8" s="123" customFormat="1" ht="18" customHeight="1">
      <c r="A368" s="128">
        <v>10386</v>
      </c>
      <c r="B368" s="128">
        <v>24</v>
      </c>
      <c r="C368" s="128" t="str">
        <f>VLOOKUP(B368,'产品信息 (2)'!$A$2:$D$78,2,0)</f>
        <v>汽水</v>
      </c>
      <c r="D368" s="128" t="str">
        <f>VLOOKUP(B368,'产品信息 (2)'!$A$2:$D$78,3,0)</f>
        <v>饮料</v>
      </c>
      <c r="E368" s="129">
        <f>VLOOKUP(B368,'产品信息 (2)'!$A$2:$D$78,4,0)</f>
        <v>4.5</v>
      </c>
      <c r="F368" s="129">
        <v>15</v>
      </c>
      <c r="G368" s="130">
        <v>0</v>
      </c>
      <c r="H368" s="131">
        <f t="shared" si="5"/>
        <v>67.5</v>
      </c>
    </row>
    <row r="369" spans="1:8" s="123" customFormat="1" ht="18" customHeight="1">
      <c r="A369" s="128">
        <v>10386</v>
      </c>
      <c r="B369" s="128">
        <v>34</v>
      </c>
      <c r="C369" s="128" t="str">
        <f>VLOOKUP(B369,'产品信息 (2)'!$A$2:$D$78,2,0)</f>
        <v>啤酒</v>
      </c>
      <c r="D369" s="128" t="str">
        <f>VLOOKUP(B369,'产品信息 (2)'!$A$2:$D$78,3,0)</f>
        <v>饮料</v>
      </c>
      <c r="E369" s="129">
        <f>VLOOKUP(B369,'产品信息 (2)'!$A$2:$D$78,4,0)</f>
        <v>14</v>
      </c>
      <c r="F369" s="129">
        <v>10</v>
      </c>
      <c r="G369" s="130">
        <v>0</v>
      </c>
      <c r="H369" s="131">
        <f t="shared" si="5"/>
        <v>140</v>
      </c>
    </row>
    <row r="370" spans="1:8" s="123" customFormat="1" ht="18" customHeight="1">
      <c r="A370" s="128">
        <v>10387</v>
      </c>
      <c r="B370" s="128">
        <v>24</v>
      </c>
      <c r="C370" s="128" t="str">
        <f>VLOOKUP(B370,'产品信息 (2)'!$A$2:$D$78,2,0)</f>
        <v>汽水</v>
      </c>
      <c r="D370" s="128" t="str">
        <f>VLOOKUP(B370,'产品信息 (2)'!$A$2:$D$78,3,0)</f>
        <v>饮料</v>
      </c>
      <c r="E370" s="129">
        <f>VLOOKUP(B370,'产品信息 (2)'!$A$2:$D$78,4,0)</f>
        <v>4.5</v>
      </c>
      <c r="F370" s="129">
        <v>15</v>
      </c>
      <c r="G370" s="130">
        <v>0</v>
      </c>
      <c r="H370" s="131">
        <f t="shared" si="5"/>
        <v>67.5</v>
      </c>
    </row>
    <row r="371" spans="1:8" s="123" customFormat="1" ht="18" customHeight="1">
      <c r="A371" s="128">
        <v>10387</v>
      </c>
      <c r="B371" s="128">
        <v>28</v>
      </c>
      <c r="C371" s="128" t="str">
        <f>VLOOKUP(B371,'产品信息 (2)'!$A$2:$D$78,2,0)</f>
        <v>烤肉酱</v>
      </c>
      <c r="D371" s="128" t="str">
        <f>VLOOKUP(B371,'产品信息 (2)'!$A$2:$D$78,3,0)</f>
        <v>特制品</v>
      </c>
      <c r="E371" s="129">
        <f>VLOOKUP(B371,'产品信息 (2)'!$A$2:$D$78,4,0)</f>
        <v>45.6</v>
      </c>
      <c r="F371" s="129">
        <v>6</v>
      </c>
      <c r="G371" s="130">
        <v>0</v>
      </c>
      <c r="H371" s="131">
        <f t="shared" si="5"/>
        <v>273.60000000000002</v>
      </c>
    </row>
    <row r="372" spans="1:8" s="123" customFormat="1" ht="18" customHeight="1">
      <c r="A372" s="128">
        <v>10387</v>
      </c>
      <c r="B372" s="128">
        <v>59</v>
      </c>
      <c r="C372" s="128" t="str">
        <f>VLOOKUP(B372,'产品信息 (2)'!$A$2:$D$78,2,0)</f>
        <v>光明奶酪</v>
      </c>
      <c r="D372" s="128" t="str">
        <f>VLOOKUP(B372,'产品信息 (2)'!$A$2:$D$78,3,0)</f>
        <v>日用品</v>
      </c>
      <c r="E372" s="129">
        <f>VLOOKUP(B372,'产品信息 (2)'!$A$2:$D$78,4,0)</f>
        <v>55</v>
      </c>
      <c r="F372" s="129">
        <v>12</v>
      </c>
      <c r="G372" s="130">
        <v>0</v>
      </c>
      <c r="H372" s="131">
        <f t="shared" si="5"/>
        <v>660</v>
      </c>
    </row>
    <row r="373" spans="1:8" s="123" customFormat="1" ht="18" customHeight="1">
      <c r="A373" s="128">
        <v>10387</v>
      </c>
      <c r="B373" s="128">
        <v>71</v>
      </c>
      <c r="C373" s="128" t="str">
        <f>VLOOKUP(B373,'产品信息 (2)'!$A$2:$D$78,2,0)</f>
        <v>意大利奶酪</v>
      </c>
      <c r="D373" s="128" t="str">
        <f>VLOOKUP(B373,'产品信息 (2)'!$A$2:$D$78,3,0)</f>
        <v>日用品</v>
      </c>
      <c r="E373" s="129">
        <f>VLOOKUP(B373,'产品信息 (2)'!$A$2:$D$78,4,0)</f>
        <v>21.5</v>
      </c>
      <c r="F373" s="129">
        <v>15</v>
      </c>
      <c r="G373" s="130">
        <v>0</v>
      </c>
      <c r="H373" s="131">
        <f t="shared" si="5"/>
        <v>322.5</v>
      </c>
    </row>
    <row r="374" spans="1:8" s="123" customFormat="1" ht="18" customHeight="1">
      <c r="A374" s="128">
        <v>10388</v>
      </c>
      <c r="B374" s="128">
        <v>45</v>
      </c>
      <c r="C374" s="128" t="str">
        <f>VLOOKUP(B374,'产品信息 (2)'!$A$2:$D$78,2,0)</f>
        <v>雪鱼</v>
      </c>
      <c r="D374" s="128" t="str">
        <f>VLOOKUP(B374,'产品信息 (2)'!$A$2:$D$78,3,0)</f>
        <v>海鲜</v>
      </c>
      <c r="E374" s="129">
        <f>VLOOKUP(B374,'产品信息 (2)'!$A$2:$D$78,4,0)</f>
        <v>9.5</v>
      </c>
      <c r="F374" s="129">
        <v>15</v>
      </c>
      <c r="G374" s="130">
        <v>0.2</v>
      </c>
      <c r="H374" s="131">
        <f t="shared" si="5"/>
        <v>114</v>
      </c>
    </row>
    <row r="375" spans="1:8" s="123" customFormat="1" ht="18" customHeight="1">
      <c r="A375" s="128">
        <v>10388</v>
      </c>
      <c r="B375" s="128">
        <v>52</v>
      </c>
      <c r="C375" s="128" t="str">
        <f>VLOOKUP(B375,'产品信息 (2)'!$A$2:$D$78,2,0)</f>
        <v>三合一麦片</v>
      </c>
      <c r="D375" s="128" t="str">
        <f>VLOOKUP(B375,'产品信息 (2)'!$A$2:$D$78,3,0)</f>
        <v>谷类/麦片</v>
      </c>
      <c r="E375" s="129">
        <f>VLOOKUP(B375,'产品信息 (2)'!$A$2:$D$78,4,0)</f>
        <v>7</v>
      </c>
      <c r="F375" s="129">
        <v>20</v>
      </c>
      <c r="G375" s="130">
        <v>0.2</v>
      </c>
      <c r="H375" s="131">
        <f t="shared" si="5"/>
        <v>112</v>
      </c>
    </row>
    <row r="376" spans="1:8" s="123" customFormat="1" ht="18" customHeight="1">
      <c r="A376" s="128">
        <v>10388</v>
      </c>
      <c r="B376" s="128">
        <v>53</v>
      </c>
      <c r="C376" s="128" t="str">
        <f>VLOOKUP(B376,'产品信息 (2)'!$A$2:$D$78,2,0)</f>
        <v>盐水鸭</v>
      </c>
      <c r="D376" s="128" t="str">
        <f>VLOOKUP(B376,'产品信息 (2)'!$A$2:$D$78,3,0)</f>
        <v>肉/家禽</v>
      </c>
      <c r="E376" s="129">
        <f>VLOOKUP(B376,'产品信息 (2)'!$A$2:$D$78,4,0)</f>
        <v>32.799999999999997</v>
      </c>
      <c r="F376" s="129">
        <v>40</v>
      </c>
      <c r="G376" s="130">
        <v>0</v>
      </c>
      <c r="H376" s="131">
        <f t="shared" si="5"/>
        <v>1312</v>
      </c>
    </row>
    <row r="377" spans="1:8" s="123" customFormat="1" ht="18" customHeight="1">
      <c r="A377" s="128">
        <v>10389</v>
      </c>
      <c r="B377" s="128">
        <v>10</v>
      </c>
      <c r="C377" s="128" t="str">
        <f>VLOOKUP(B377,'产品信息 (2)'!$A$2:$D$78,2,0)</f>
        <v>蟹</v>
      </c>
      <c r="D377" s="128" t="str">
        <f>VLOOKUP(B377,'产品信息 (2)'!$A$2:$D$78,3,0)</f>
        <v>海鲜</v>
      </c>
      <c r="E377" s="129">
        <f>VLOOKUP(B377,'产品信息 (2)'!$A$2:$D$78,4,0)</f>
        <v>31</v>
      </c>
      <c r="F377" s="129">
        <v>16</v>
      </c>
      <c r="G377" s="130">
        <v>0</v>
      </c>
      <c r="H377" s="131">
        <f t="shared" si="5"/>
        <v>496</v>
      </c>
    </row>
    <row r="378" spans="1:8" s="123" customFormat="1" ht="18" customHeight="1">
      <c r="A378" s="128">
        <v>10389</v>
      </c>
      <c r="B378" s="128">
        <v>55</v>
      </c>
      <c r="C378" s="128" t="str">
        <f>VLOOKUP(B378,'产品信息 (2)'!$A$2:$D$78,2,0)</f>
        <v>鸭肉</v>
      </c>
      <c r="D378" s="128" t="str">
        <f>VLOOKUP(B378,'产品信息 (2)'!$A$2:$D$78,3,0)</f>
        <v>肉/家禽</v>
      </c>
      <c r="E378" s="129">
        <f>VLOOKUP(B378,'产品信息 (2)'!$A$2:$D$78,4,0)</f>
        <v>24</v>
      </c>
      <c r="F378" s="129">
        <v>15</v>
      </c>
      <c r="G378" s="130">
        <v>0</v>
      </c>
      <c r="H378" s="131">
        <f t="shared" si="5"/>
        <v>360</v>
      </c>
    </row>
    <row r="379" spans="1:8" s="123" customFormat="1" ht="18" customHeight="1">
      <c r="A379" s="128">
        <v>10389</v>
      </c>
      <c r="B379" s="128">
        <v>62</v>
      </c>
      <c r="C379" s="128" t="str">
        <f>VLOOKUP(B379,'产品信息 (2)'!$A$2:$D$78,2,0)</f>
        <v>山渣片</v>
      </c>
      <c r="D379" s="128" t="str">
        <f>VLOOKUP(B379,'产品信息 (2)'!$A$2:$D$78,3,0)</f>
        <v>点心</v>
      </c>
      <c r="E379" s="129">
        <f>VLOOKUP(B379,'产品信息 (2)'!$A$2:$D$78,4,0)</f>
        <v>49.3</v>
      </c>
      <c r="F379" s="129">
        <v>20</v>
      </c>
      <c r="G379" s="130">
        <v>0</v>
      </c>
      <c r="H379" s="131">
        <f t="shared" si="5"/>
        <v>986</v>
      </c>
    </row>
    <row r="380" spans="1:8" s="123" customFormat="1" ht="18" customHeight="1">
      <c r="A380" s="128">
        <v>10389</v>
      </c>
      <c r="B380" s="128">
        <v>70</v>
      </c>
      <c r="C380" s="128" t="str">
        <f>VLOOKUP(B380,'产品信息 (2)'!$A$2:$D$78,2,0)</f>
        <v>苏打水</v>
      </c>
      <c r="D380" s="128" t="str">
        <f>VLOOKUP(B380,'产品信息 (2)'!$A$2:$D$78,3,0)</f>
        <v>饮料</v>
      </c>
      <c r="E380" s="129">
        <f>VLOOKUP(B380,'产品信息 (2)'!$A$2:$D$78,4,0)</f>
        <v>15</v>
      </c>
      <c r="F380" s="129">
        <v>30</v>
      </c>
      <c r="G380" s="130">
        <v>0</v>
      </c>
      <c r="H380" s="131">
        <f t="shared" si="5"/>
        <v>450</v>
      </c>
    </row>
    <row r="381" spans="1:8" s="123" customFormat="1" ht="18" customHeight="1">
      <c r="A381" s="128">
        <v>10390</v>
      </c>
      <c r="B381" s="128">
        <v>31</v>
      </c>
      <c r="C381" s="128" t="str">
        <f>VLOOKUP(B381,'产品信息 (2)'!$A$2:$D$78,2,0)</f>
        <v>温馨奶酪</v>
      </c>
      <c r="D381" s="128" t="str">
        <f>VLOOKUP(B381,'产品信息 (2)'!$A$2:$D$78,3,0)</f>
        <v>日用品</v>
      </c>
      <c r="E381" s="129">
        <f>VLOOKUP(B381,'产品信息 (2)'!$A$2:$D$78,4,0)</f>
        <v>12.5</v>
      </c>
      <c r="F381" s="129">
        <v>60</v>
      </c>
      <c r="G381" s="130">
        <v>0.1</v>
      </c>
      <c r="H381" s="131">
        <f t="shared" si="5"/>
        <v>675</v>
      </c>
    </row>
    <row r="382" spans="1:8" s="123" customFormat="1" ht="18" customHeight="1">
      <c r="A382" s="128">
        <v>10390</v>
      </c>
      <c r="B382" s="128">
        <v>35</v>
      </c>
      <c r="C382" s="128" t="str">
        <f>VLOOKUP(B382,'产品信息 (2)'!$A$2:$D$78,2,0)</f>
        <v>蜜桃汁</v>
      </c>
      <c r="D382" s="128" t="str">
        <f>VLOOKUP(B382,'产品信息 (2)'!$A$2:$D$78,3,0)</f>
        <v>饮料</v>
      </c>
      <c r="E382" s="129">
        <f>VLOOKUP(B382,'产品信息 (2)'!$A$2:$D$78,4,0)</f>
        <v>18</v>
      </c>
      <c r="F382" s="129">
        <v>40</v>
      </c>
      <c r="G382" s="130">
        <v>0.1</v>
      </c>
      <c r="H382" s="131">
        <f t="shared" si="5"/>
        <v>648</v>
      </c>
    </row>
    <row r="383" spans="1:8" s="123" customFormat="1" ht="18" customHeight="1">
      <c r="A383" s="128">
        <v>10390</v>
      </c>
      <c r="B383" s="128">
        <v>46</v>
      </c>
      <c r="C383" s="128" t="str">
        <f>VLOOKUP(B383,'产品信息 (2)'!$A$2:$D$78,2,0)</f>
        <v>蚵</v>
      </c>
      <c r="D383" s="128" t="str">
        <f>VLOOKUP(B383,'产品信息 (2)'!$A$2:$D$78,3,0)</f>
        <v>海鲜</v>
      </c>
      <c r="E383" s="129">
        <f>VLOOKUP(B383,'产品信息 (2)'!$A$2:$D$78,4,0)</f>
        <v>12</v>
      </c>
      <c r="F383" s="129">
        <v>45</v>
      </c>
      <c r="G383" s="130">
        <v>0</v>
      </c>
      <c r="H383" s="131">
        <f t="shared" si="5"/>
        <v>540</v>
      </c>
    </row>
    <row r="384" spans="1:8" s="123" customFormat="1" ht="18" customHeight="1">
      <c r="A384" s="128">
        <v>10390</v>
      </c>
      <c r="B384" s="128">
        <v>72</v>
      </c>
      <c r="C384" s="128" t="str">
        <f>VLOOKUP(B384,'产品信息 (2)'!$A$2:$D$78,2,0)</f>
        <v>酸奶酪</v>
      </c>
      <c r="D384" s="128" t="str">
        <f>VLOOKUP(B384,'产品信息 (2)'!$A$2:$D$78,3,0)</f>
        <v>日用品</v>
      </c>
      <c r="E384" s="129">
        <f>VLOOKUP(B384,'产品信息 (2)'!$A$2:$D$78,4,0)</f>
        <v>34.799999999999997</v>
      </c>
      <c r="F384" s="129">
        <v>24</v>
      </c>
      <c r="G384" s="130">
        <v>0.1</v>
      </c>
      <c r="H384" s="131">
        <f t="shared" si="5"/>
        <v>751.68</v>
      </c>
    </row>
    <row r="385" spans="1:8" s="123" customFormat="1" ht="18" customHeight="1">
      <c r="A385" s="128">
        <v>10391</v>
      </c>
      <c r="B385" s="128">
        <v>13</v>
      </c>
      <c r="C385" s="128" t="str">
        <f>VLOOKUP(B385,'产品信息 (2)'!$A$2:$D$78,2,0)</f>
        <v>龙虾</v>
      </c>
      <c r="D385" s="128" t="str">
        <f>VLOOKUP(B385,'产品信息 (2)'!$A$2:$D$78,3,0)</f>
        <v>海鲜</v>
      </c>
      <c r="E385" s="129">
        <f>VLOOKUP(B385,'产品信息 (2)'!$A$2:$D$78,4,0)</f>
        <v>6</v>
      </c>
      <c r="F385" s="129">
        <v>18</v>
      </c>
      <c r="G385" s="130">
        <v>0</v>
      </c>
      <c r="H385" s="131">
        <f t="shared" si="5"/>
        <v>108</v>
      </c>
    </row>
    <row r="386" spans="1:8" s="123" customFormat="1" ht="18" customHeight="1">
      <c r="A386" s="128">
        <v>10392</v>
      </c>
      <c r="B386" s="128">
        <v>69</v>
      </c>
      <c r="C386" s="128" t="str">
        <f>VLOOKUP(B386,'产品信息 (2)'!$A$2:$D$78,2,0)</f>
        <v>黑奶酪</v>
      </c>
      <c r="D386" s="128" t="str">
        <f>VLOOKUP(B386,'产品信息 (2)'!$A$2:$D$78,3,0)</f>
        <v>日用品</v>
      </c>
      <c r="E386" s="129">
        <f>VLOOKUP(B386,'产品信息 (2)'!$A$2:$D$78,4,0)</f>
        <v>36</v>
      </c>
      <c r="F386" s="129">
        <v>50</v>
      </c>
      <c r="G386" s="130">
        <v>0</v>
      </c>
      <c r="H386" s="131">
        <f t="shared" si="5"/>
        <v>1800</v>
      </c>
    </row>
    <row r="387" spans="1:8" s="123" customFormat="1" ht="18" customHeight="1">
      <c r="A387" s="128">
        <v>10393</v>
      </c>
      <c r="B387" s="128">
        <v>2</v>
      </c>
      <c r="C387" s="128" t="str">
        <f>VLOOKUP(B387,'产品信息 (2)'!$A$2:$D$78,2,0)</f>
        <v>牛奶</v>
      </c>
      <c r="D387" s="128" t="str">
        <f>VLOOKUP(B387,'产品信息 (2)'!$A$2:$D$78,3,0)</f>
        <v>饮料</v>
      </c>
      <c r="E387" s="129">
        <f>VLOOKUP(B387,'产品信息 (2)'!$A$2:$D$78,4,0)</f>
        <v>19</v>
      </c>
      <c r="F387" s="129">
        <v>25</v>
      </c>
      <c r="G387" s="130">
        <v>0.25</v>
      </c>
      <c r="H387" s="131">
        <f t="shared" si="5"/>
        <v>356.25</v>
      </c>
    </row>
    <row r="388" spans="1:8" s="123" customFormat="1" ht="18" customHeight="1">
      <c r="A388" s="128">
        <v>10393</v>
      </c>
      <c r="B388" s="128">
        <v>14</v>
      </c>
      <c r="C388" s="128" t="str">
        <f>VLOOKUP(B388,'产品信息 (2)'!$A$2:$D$78,2,0)</f>
        <v>沙茶</v>
      </c>
      <c r="D388" s="128" t="str">
        <f>VLOOKUP(B388,'产品信息 (2)'!$A$2:$D$78,3,0)</f>
        <v>特制品</v>
      </c>
      <c r="E388" s="129">
        <f>VLOOKUP(B388,'产品信息 (2)'!$A$2:$D$78,4,0)</f>
        <v>23.25</v>
      </c>
      <c r="F388" s="129">
        <v>42</v>
      </c>
      <c r="G388" s="130">
        <v>0.25</v>
      </c>
      <c r="H388" s="131">
        <f t="shared" ref="H388:H451" si="6">E388*F388*(1-G388)</f>
        <v>732.375</v>
      </c>
    </row>
    <row r="389" spans="1:8" s="123" customFormat="1" ht="18" customHeight="1">
      <c r="A389" s="128">
        <v>10393</v>
      </c>
      <c r="B389" s="128">
        <v>25</v>
      </c>
      <c r="C389" s="128" t="str">
        <f>VLOOKUP(B389,'产品信息 (2)'!$A$2:$D$78,2,0)</f>
        <v>巧克力</v>
      </c>
      <c r="D389" s="128" t="str">
        <f>VLOOKUP(B389,'产品信息 (2)'!$A$2:$D$78,3,0)</f>
        <v>点心</v>
      </c>
      <c r="E389" s="129">
        <f>VLOOKUP(B389,'产品信息 (2)'!$A$2:$D$78,4,0)</f>
        <v>14</v>
      </c>
      <c r="F389" s="129">
        <v>7</v>
      </c>
      <c r="G389" s="130">
        <v>0.25</v>
      </c>
      <c r="H389" s="131">
        <f t="shared" si="6"/>
        <v>73.5</v>
      </c>
    </row>
    <row r="390" spans="1:8" s="123" customFormat="1" ht="18" customHeight="1">
      <c r="A390" s="128">
        <v>10393</v>
      </c>
      <c r="B390" s="128">
        <v>26</v>
      </c>
      <c r="C390" s="128" t="str">
        <f>VLOOKUP(B390,'产品信息 (2)'!$A$2:$D$78,2,0)</f>
        <v>棉花糖</v>
      </c>
      <c r="D390" s="128" t="str">
        <f>VLOOKUP(B390,'产品信息 (2)'!$A$2:$D$78,3,0)</f>
        <v>点心</v>
      </c>
      <c r="E390" s="129">
        <f>VLOOKUP(B390,'产品信息 (2)'!$A$2:$D$78,4,0)</f>
        <v>31.23</v>
      </c>
      <c r="F390" s="129">
        <v>70</v>
      </c>
      <c r="G390" s="130">
        <v>0.25</v>
      </c>
      <c r="H390" s="131">
        <f t="shared" si="6"/>
        <v>1639.5749999999998</v>
      </c>
    </row>
    <row r="391" spans="1:8" s="123" customFormat="1" ht="18" customHeight="1">
      <c r="A391" s="128">
        <v>10393</v>
      </c>
      <c r="B391" s="128">
        <v>31</v>
      </c>
      <c r="C391" s="128" t="str">
        <f>VLOOKUP(B391,'产品信息 (2)'!$A$2:$D$78,2,0)</f>
        <v>温馨奶酪</v>
      </c>
      <c r="D391" s="128" t="str">
        <f>VLOOKUP(B391,'产品信息 (2)'!$A$2:$D$78,3,0)</f>
        <v>日用品</v>
      </c>
      <c r="E391" s="129">
        <f>VLOOKUP(B391,'产品信息 (2)'!$A$2:$D$78,4,0)</f>
        <v>12.5</v>
      </c>
      <c r="F391" s="129">
        <v>32</v>
      </c>
      <c r="G391" s="130">
        <v>0</v>
      </c>
      <c r="H391" s="131">
        <f t="shared" si="6"/>
        <v>400</v>
      </c>
    </row>
    <row r="392" spans="1:8" s="123" customFormat="1" ht="18" customHeight="1">
      <c r="A392" s="128">
        <v>10394</v>
      </c>
      <c r="B392" s="128">
        <v>13</v>
      </c>
      <c r="C392" s="128" t="str">
        <f>VLOOKUP(B392,'产品信息 (2)'!$A$2:$D$78,2,0)</f>
        <v>龙虾</v>
      </c>
      <c r="D392" s="128" t="str">
        <f>VLOOKUP(B392,'产品信息 (2)'!$A$2:$D$78,3,0)</f>
        <v>海鲜</v>
      </c>
      <c r="E392" s="129">
        <f>VLOOKUP(B392,'产品信息 (2)'!$A$2:$D$78,4,0)</f>
        <v>6</v>
      </c>
      <c r="F392" s="129">
        <v>10</v>
      </c>
      <c r="G392" s="130">
        <v>0</v>
      </c>
      <c r="H392" s="131">
        <f t="shared" si="6"/>
        <v>60</v>
      </c>
    </row>
    <row r="393" spans="1:8" s="123" customFormat="1" ht="18" customHeight="1">
      <c r="A393" s="128">
        <v>10394</v>
      </c>
      <c r="B393" s="128">
        <v>62</v>
      </c>
      <c r="C393" s="128" t="str">
        <f>VLOOKUP(B393,'产品信息 (2)'!$A$2:$D$78,2,0)</f>
        <v>山渣片</v>
      </c>
      <c r="D393" s="128" t="str">
        <f>VLOOKUP(B393,'产品信息 (2)'!$A$2:$D$78,3,0)</f>
        <v>点心</v>
      </c>
      <c r="E393" s="129">
        <f>VLOOKUP(B393,'产品信息 (2)'!$A$2:$D$78,4,0)</f>
        <v>49.3</v>
      </c>
      <c r="F393" s="129">
        <v>10</v>
      </c>
      <c r="G393" s="130">
        <v>0</v>
      </c>
      <c r="H393" s="131">
        <f t="shared" si="6"/>
        <v>493</v>
      </c>
    </row>
    <row r="394" spans="1:8" s="123" customFormat="1" ht="18" customHeight="1">
      <c r="A394" s="128">
        <v>10395</v>
      </c>
      <c r="B394" s="128">
        <v>46</v>
      </c>
      <c r="C394" s="128" t="str">
        <f>VLOOKUP(B394,'产品信息 (2)'!$A$2:$D$78,2,0)</f>
        <v>蚵</v>
      </c>
      <c r="D394" s="128" t="str">
        <f>VLOOKUP(B394,'产品信息 (2)'!$A$2:$D$78,3,0)</f>
        <v>海鲜</v>
      </c>
      <c r="E394" s="129">
        <f>VLOOKUP(B394,'产品信息 (2)'!$A$2:$D$78,4,0)</f>
        <v>12</v>
      </c>
      <c r="F394" s="129">
        <v>28</v>
      </c>
      <c r="G394" s="130">
        <v>0.1</v>
      </c>
      <c r="H394" s="131">
        <f t="shared" si="6"/>
        <v>302.40000000000003</v>
      </c>
    </row>
    <row r="395" spans="1:8" s="123" customFormat="1" ht="18" customHeight="1">
      <c r="A395" s="128">
        <v>10395</v>
      </c>
      <c r="B395" s="128">
        <v>53</v>
      </c>
      <c r="C395" s="128" t="str">
        <f>VLOOKUP(B395,'产品信息 (2)'!$A$2:$D$78,2,0)</f>
        <v>盐水鸭</v>
      </c>
      <c r="D395" s="128" t="str">
        <f>VLOOKUP(B395,'产品信息 (2)'!$A$2:$D$78,3,0)</f>
        <v>肉/家禽</v>
      </c>
      <c r="E395" s="129">
        <f>VLOOKUP(B395,'产品信息 (2)'!$A$2:$D$78,4,0)</f>
        <v>32.799999999999997</v>
      </c>
      <c r="F395" s="129">
        <v>70</v>
      </c>
      <c r="G395" s="130">
        <v>0.1</v>
      </c>
      <c r="H395" s="131">
        <f t="shared" si="6"/>
        <v>2066.4</v>
      </c>
    </row>
    <row r="396" spans="1:8" s="123" customFormat="1" ht="18" customHeight="1">
      <c r="A396" s="128">
        <v>10395</v>
      </c>
      <c r="B396" s="128">
        <v>69</v>
      </c>
      <c r="C396" s="128" t="str">
        <f>VLOOKUP(B396,'产品信息 (2)'!$A$2:$D$78,2,0)</f>
        <v>黑奶酪</v>
      </c>
      <c r="D396" s="128" t="str">
        <f>VLOOKUP(B396,'产品信息 (2)'!$A$2:$D$78,3,0)</f>
        <v>日用品</v>
      </c>
      <c r="E396" s="129">
        <f>VLOOKUP(B396,'产品信息 (2)'!$A$2:$D$78,4,0)</f>
        <v>36</v>
      </c>
      <c r="F396" s="129">
        <v>8</v>
      </c>
      <c r="G396" s="130">
        <v>0</v>
      </c>
      <c r="H396" s="131">
        <f t="shared" si="6"/>
        <v>288</v>
      </c>
    </row>
    <row r="397" spans="1:8" s="123" customFormat="1" ht="18" customHeight="1">
      <c r="A397" s="128">
        <v>10396</v>
      </c>
      <c r="B397" s="128">
        <v>23</v>
      </c>
      <c r="C397" s="128" t="str">
        <f>VLOOKUP(B397,'产品信息 (2)'!$A$2:$D$78,2,0)</f>
        <v>燕麦</v>
      </c>
      <c r="D397" s="128" t="str">
        <f>VLOOKUP(B397,'产品信息 (2)'!$A$2:$D$78,3,0)</f>
        <v>谷类/麦片</v>
      </c>
      <c r="E397" s="129">
        <f>VLOOKUP(B397,'产品信息 (2)'!$A$2:$D$78,4,0)</f>
        <v>9</v>
      </c>
      <c r="F397" s="129">
        <v>40</v>
      </c>
      <c r="G397" s="130">
        <v>0</v>
      </c>
      <c r="H397" s="131">
        <f t="shared" si="6"/>
        <v>360</v>
      </c>
    </row>
    <row r="398" spans="1:8" s="123" customFormat="1" ht="18" customHeight="1">
      <c r="A398" s="128">
        <v>10396</v>
      </c>
      <c r="B398" s="128">
        <v>71</v>
      </c>
      <c r="C398" s="128" t="str">
        <f>VLOOKUP(B398,'产品信息 (2)'!$A$2:$D$78,2,0)</f>
        <v>意大利奶酪</v>
      </c>
      <c r="D398" s="128" t="str">
        <f>VLOOKUP(B398,'产品信息 (2)'!$A$2:$D$78,3,0)</f>
        <v>日用品</v>
      </c>
      <c r="E398" s="129">
        <f>VLOOKUP(B398,'产品信息 (2)'!$A$2:$D$78,4,0)</f>
        <v>21.5</v>
      </c>
      <c r="F398" s="129">
        <v>60</v>
      </c>
      <c r="G398" s="130">
        <v>0</v>
      </c>
      <c r="H398" s="131">
        <f t="shared" si="6"/>
        <v>1290</v>
      </c>
    </row>
    <row r="399" spans="1:8" s="123" customFormat="1" ht="18" customHeight="1">
      <c r="A399" s="128">
        <v>10396</v>
      </c>
      <c r="B399" s="128">
        <v>72</v>
      </c>
      <c r="C399" s="128" t="str">
        <f>VLOOKUP(B399,'产品信息 (2)'!$A$2:$D$78,2,0)</f>
        <v>酸奶酪</v>
      </c>
      <c r="D399" s="128" t="str">
        <f>VLOOKUP(B399,'产品信息 (2)'!$A$2:$D$78,3,0)</f>
        <v>日用品</v>
      </c>
      <c r="E399" s="129">
        <f>VLOOKUP(B399,'产品信息 (2)'!$A$2:$D$78,4,0)</f>
        <v>34.799999999999997</v>
      </c>
      <c r="F399" s="129">
        <v>21</v>
      </c>
      <c r="G399" s="130">
        <v>0</v>
      </c>
      <c r="H399" s="131">
        <f t="shared" si="6"/>
        <v>730.8</v>
      </c>
    </row>
    <row r="400" spans="1:8" s="123" customFormat="1" ht="18" customHeight="1">
      <c r="A400" s="128">
        <v>10397</v>
      </c>
      <c r="B400" s="128">
        <v>21</v>
      </c>
      <c r="C400" s="128" t="str">
        <f>VLOOKUP(B400,'产品信息 (2)'!$A$2:$D$78,2,0)</f>
        <v>花生</v>
      </c>
      <c r="D400" s="128" t="str">
        <f>VLOOKUP(B400,'产品信息 (2)'!$A$2:$D$78,3,0)</f>
        <v>点心</v>
      </c>
      <c r="E400" s="129">
        <f>VLOOKUP(B400,'产品信息 (2)'!$A$2:$D$78,4,0)</f>
        <v>10</v>
      </c>
      <c r="F400" s="129">
        <v>10</v>
      </c>
      <c r="G400" s="130">
        <v>0.15</v>
      </c>
      <c r="H400" s="131">
        <f t="shared" si="6"/>
        <v>85</v>
      </c>
    </row>
    <row r="401" spans="1:8" s="123" customFormat="1" ht="18" customHeight="1">
      <c r="A401" s="128">
        <v>10397</v>
      </c>
      <c r="B401" s="128">
        <v>51</v>
      </c>
      <c r="C401" s="128" t="str">
        <f>VLOOKUP(B401,'产品信息 (2)'!$A$2:$D$78,2,0)</f>
        <v>猪肉干</v>
      </c>
      <c r="D401" s="128" t="str">
        <f>VLOOKUP(B401,'产品信息 (2)'!$A$2:$D$78,3,0)</f>
        <v>特制品</v>
      </c>
      <c r="E401" s="129">
        <f>VLOOKUP(B401,'产品信息 (2)'!$A$2:$D$78,4,0)</f>
        <v>53</v>
      </c>
      <c r="F401" s="129">
        <v>18</v>
      </c>
      <c r="G401" s="130">
        <v>0.15</v>
      </c>
      <c r="H401" s="131">
        <f t="shared" si="6"/>
        <v>810.9</v>
      </c>
    </row>
    <row r="402" spans="1:8" s="123" customFormat="1" ht="18" customHeight="1">
      <c r="A402" s="128">
        <v>10398</v>
      </c>
      <c r="B402" s="128">
        <v>35</v>
      </c>
      <c r="C402" s="128" t="str">
        <f>VLOOKUP(B402,'产品信息 (2)'!$A$2:$D$78,2,0)</f>
        <v>蜜桃汁</v>
      </c>
      <c r="D402" s="128" t="str">
        <f>VLOOKUP(B402,'产品信息 (2)'!$A$2:$D$78,3,0)</f>
        <v>饮料</v>
      </c>
      <c r="E402" s="129">
        <f>VLOOKUP(B402,'产品信息 (2)'!$A$2:$D$78,4,0)</f>
        <v>18</v>
      </c>
      <c r="F402" s="129">
        <v>30</v>
      </c>
      <c r="G402" s="130">
        <v>0</v>
      </c>
      <c r="H402" s="131">
        <f t="shared" si="6"/>
        <v>540</v>
      </c>
    </row>
    <row r="403" spans="1:8" s="123" customFormat="1" ht="18" customHeight="1">
      <c r="A403" s="128">
        <v>10398</v>
      </c>
      <c r="B403" s="128">
        <v>55</v>
      </c>
      <c r="C403" s="128" t="str">
        <f>VLOOKUP(B403,'产品信息 (2)'!$A$2:$D$78,2,0)</f>
        <v>鸭肉</v>
      </c>
      <c r="D403" s="128" t="str">
        <f>VLOOKUP(B403,'产品信息 (2)'!$A$2:$D$78,3,0)</f>
        <v>肉/家禽</v>
      </c>
      <c r="E403" s="129">
        <f>VLOOKUP(B403,'产品信息 (2)'!$A$2:$D$78,4,0)</f>
        <v>24</v>
      </c>
      <c r="F403" s="129">
        <v>120</v>
      </c>
      <c r="G403" s="130">
        <v>0.1</v>
      </c>
      <c r="H403" s="131">
        <f t="shared" si="6"/>
        <v>2592</v>
      </c>
    </row>
    <row r="404" spans="1:8" s="123" customFormat="1" ht="18" customHeight="1">
      <c r="A404" s="128">
        <v>10399</v>
      </c>
      <c r="B404" s="128">
        <v>68</v>
      </c>
      <c r="C404" s="128" t="str">
        <f>VLOOKUP(B404,'产品信息 (2)'!$A$2:$D$78,2,0)</f>
        <v>绿豆糕</v>
      </c>
      <c r="D404" s="128" t="str">
        <f>VLOOKUP(B404,'产品信息 (2)'!$A$2:$D$78,3,0)</f>
        <v>点心</v>
      </c>
      <c r="E404" s="129">
        <f>VLOOKUP(B404,'产品信息 (2)'!$A$2:$D$78,4,0)</f>
        <v>12.5</v>
      </c>
      <c r="F404" s="129">
        <v>60</v>
      </c>
      <c r="G404" s="130">
        <v>0</v>
      </c>
      <c r="H404" s="131">
        <f t="shared" si="6"/>
        <v>750</v>
      </c>
    </row>
    <row r="405" spans="1:8" s="123" customFormat="1" ht="18" customHeight="1">
      <c r="A405" s="128">
        <v>10399</v>
      </c>
      <c r="B405" s="128">
        <v>71</v>
      </c>
      <c r="C405" s="128" t="str">
        <f>VLOOKUP(B405,'产品信息 (2)'!$A$2:$D$78,2,0)</f>
        <v>意大利奶酪</v>
      </c>
      <c r="D405" s="128" t="str">
        <f>VLOOKUP(B405,'产品信息 (2)'!$A$2:$D$78,3,0)</f>
        <v>日用品</v>
      </c>
      <c r="E405" s="129">
        <f>VLOOKUP(B405,'产品信息 (2)'!$A$2:$D$78,4,0)</f>
        <v>21.5</v>
      </c>
      <c r="F405" s="129">
        <v>30</v>
      </c>
      <c r="G405" s="130">
        <v>0</v>
      </c>
      <c r="H405" s="131">
        <f t="shared" si="6"/>
        <v>645</v>
      </c>
    </row>
    <row r="406" spans="1:8" s="123" customFormat="1" ht="18" customHeight="1">
      <c r="A406" s="128">
        <v>10399</v>
      </c>
      <c r="B406" s="128">
        <v>76</v>
      </c>
      <c r="C406" s="128" t="str">
        <f>VLOOKUP(B406,'产品信息 (2)'!$A$2:$D$78,2,0)</f>
        <v>柠檬汁</v>
      </c>
      <c r="D406" s="128" t="str">
        <f>VLOOKUP(B406,'产品信息 (2)'!$A$2:$D$78,3,0)</f>
        <v>饮料</v>
      </c>
      <c r="E406" s="129">
        <f>VLOOKUP(B406,'产品信息 (2)'!$A$2:$D$78,4,0)</f>
        <v>18</v>
      </c>
      <c r="F406" s="129">
        <v>35</v>
      </c>
      <c r="G406" s="130">
        <v>0</v>
      </c>
      <c r="H406" s="131">
        <f t="shared" si="6"/>
        <v>630</v>
      </c>
    </row>
    <row r="407" spans="1:8" s="123" customFormat="1" ht="18" customHeight="1">
      <c r="A407" s="128">
        <v>10399</v>
      </c>
      <c r="B407" s="128">
        <v>77</v>
      </c>
      <c r="C407" s="128" t="str">
        <f>VLOOKUP(B407,'产品信息 (2)'!$A$2:$D$78,2,0)</f>
        <v>辣椒粉</v>
      </c>
      <c r="D407" s="128" t="str">
        <f>VLOOKUP(B407,'产品信息 (2)'!$A$2:$D$78,3,0)</f>
        <v>调味品</v>
      </c>
      <c r="E407" s="129">
        <f>VLOOKUP(B407,'产品信息 (2)'!$A$2:$D$78,4,0)</f>
        <v>13</v>
      </c>
      <c r="F407" s="129">
        <v>14</v>
      </c>
      <c r="G407" s="130">
        <v>0</v>
      </c>
      <c r="H407" s="131">
        <f t="shared" si="6"/>
        <v>182</v>
      </c>
    </row>
    <row r="408" spans="1:8" s="123" customFormat="1" ht="18" customHeight="1">
      <c r="A408" s="128">
        <v>10400</v>
      </c>
      <c r="B408" s="128">
        <v>29</v>
      </c>
      <c r="C408" s="128" t="str">
        <f>VLOOKUP(B408,'产品信息 (2)'!$A$2:$D$78,2,0)</f>
        <v>鸭肉</v>
      </c>
      <c r="D408" s="128" t="str">
        <f>VLOOKUP(B408,'产品信息 (2)'!$A$2:$D$78,3,0)</f>
        <v>肉/家禽</v>
      </c>
      <c r="E408" s="129">
        <f>VLOOKUP(B408,'产品信息 (2)'!$A$2:$D$78,4,0)</f>
        <v>123.79</v>
      </c>
      <c r="F408" s="129">
        <v>21</v>
      </c>
      <c r="G408" s="130">
        <v>0</v>
      </c>
      <c r="H408" s="131">
        <f t="shared" si="6"/>
        <v>2599.59</v>
      </c>
    </row>
    <row r="409" spans="1:8" s="123" customFormat="1" ht="18" customHeight="1">
      <c r="A409" s="128">
        <v>10400</v>
      </c>
      <c r="B409" s="128">
        <v>35</v>
      </c>
      <c r="C409" s="128" t="str">
        <f>VLOOKUP(B409,'产品信息 (2)'!$A$2:$D$78,2,0)</f>
        <v>蜜桃汁</v>
      </c>
      <c r="D409" s="128" t="str">
        <f>VLOOKUP(B409,'产品信息 (2)'!$A$2:$D$78,3,0)</f>
        <v>饮料</v>
      </c>
      <c r="E409" s="129">
        <f>VLOOKUP(B409,'产品信息 (2)'!$A$2:$D$78,4,0)</f>
        <v>18</v>
      </c>
      <c r="F409" s="129">
        <v>35</v>
      </c>
      <c r="G409" s="130">
        <v>0</v>
      </c>
      <c r="H409" s="131">
        <f t="shared" si="6"/>
        <v>630</v>
      </c>
    </row>
    <row r="410" spans="1:8" s="123" customFormat="1" ht="18" customHeight="1">
      <c r="A410" s="128">
        <v>10400</v>
      </c>
      <c r="B410" s="128">
        <v>49</v>
      </c>
      <c r="C410" s="128" t="str">
        <f>VLOOKUP(B410,'产品信息 (2)'!$A$2:$D$78,2,0)</f>
        <v>薯条</v>
      </c>
      <c r="D410" s="128" t="str">
        <f>VLOOKUP(B410,'产品信息 (2)'!$A$2:$D$78,3,0)</f>
        <v>点心</v>
      </c>
      <c r="E410" s="129">
        <f>VLOOKUP(B410,'产品信息 (2)'!$A$2:$D$78,4,0)</f>
        <v>20</v>
      </c>
      <c r="F410" s="129">
        <v>30</v>
      </c>
      <c r="G410" s="130">
        <v>0</v>
      </c>
      <c r="H410" s="131">
        <f t="shared" si="6"/>
        <v>600</v>
      </c>
    </row>
    <row r="411" spans="1:8" s="123" customFormat="1" ht="18" customHeight="1">
      <c r="A411" s="128">
        <v>10401</v>
      </c>
      <c r="B411" s="128">
        <v>30</v>
      </c>
      <c r="C411" s="128" t="str">
        <f>VLOOKUP(B411,'产品信息 (2)'!$A$2:$D$78,2,0)</f>
        <v>黄鱼</v>
      </c>
      <c r="D411" s="128" t="str">
        <f>VLOOKUP(B411,'产品信息 (2)'!$A$2:$D$78,3,0)</f>
        <v>海鲜</v>
      </c>
      <c r="E411" s="129">
        <f>VLOOKUP(B411,'产品信息 (2)'!$A$2:$D$78,4,0)</f>
        <v>25.89</v>
      </c>
      <c r="F411" s="129">
        <v>18</v>
      </c>
      <c r="G411" s="130">
        <v>0</v>
      </c>
      <c r="H411" s="131">
        <f t="shared" si="6"/>
        <v>466.02</v>
      </c>
    </row>
    <row r="412" spans="1:8" s="123" customFormat="1" ht="18" customHeight="1">
      <c r="A412" s="128">
        <v>10401</v>
      </c>
      <c r="B412" s="128">
        <v>56</v>
      </c>
      <c r="C412" s="128" t="str">
        <f>VLOOKUP(B412,'产品信息 (2)'!$A$2:$D$78,2,0)</f>
        <v>白米</v>
      </c>
      <c r="D412" s="128" t="str">
        <f>VLOOKUP(B412,'产品信息 (2)'!$A$2:$D$78,3,0)</f>
        <v>谷类/麦片</v>
      </c>
      <c r="E412" s="129">
        <f>VLOOKUP(B412,'产品信息 (2)'!$A$2:$D$78,4,0)</f>
        <v>38</v>
      </c>
      <c r="F412" s="129">
        <v>70</v>
      </c>
      <c r="G412" s="130">
        <v>0</v>
      </c>
      <c r="H412" s="131">
        <f t="shared" si="6"/>
        <v>2660</v>
      </c>
    </row>
    <row r="413" spans="1:8" s="123" customFormat="1" ht="18" customHeight="1">
      <c r="A413" s="128">
        <v>10401</v>
      </c>
      <c r="B413" s="128">
        <v>65</v>
      </c>
      <c r="C413" s="128" t="str">
        <f>VLOOKUP(B413,'产品信息 (2)'!$A$2:$D$78,2,0)</f>
        <v>海苔酱</v>
      </c>
      <c r="D413" s="128" t="str">
        <f>VLOOKUP(B413,'产品信息 (2)'!$A$2:$D$78,3,0)</f>
        <v>调味品</v>
      </c>
      <c r="E413" s="129">
        <f>VLOOKUP(B413,'产品信息 (2)'!$A$2:$D$78,4,0)</f>
        <v>21.05</v>
      </c>
      <c r="F413" s="129">
        <v>20</v>
      </c>
      <c r="G413" s="130">
        <v>0</v>
      </c>
      <c r="H413" s="131">
        <f t="shared" si="6"/>
        <v>421</v>
      </c>
    </row>
    <row r="414" spans="1:8" s="123" customFormat="1" ht="18" customHeight="1">
      <c r="A414" s="128">
        <v>10401</v>
      </c>
      <c r="B414" s="128">
        <v>71</v>
      </c>
      <c r="C414" s="128" t="str">
        <f>VLOOKUP(B414,'产品信息 (2)'!$A$2:$D$78,2,0)</f>
        <v>意大利奶酪</v>
      </c>
      <c r="D414" s="128" t="str">
        <f>VLOOKUP(B414,'产品信息 (2)'!$A$2:$D$78,3,0)</f>
        <v>日用品</v>
      </c>
      <c r="E414" s="129">
        <f>VLOOKUP(B414,'产品信息 (2)'!$A$2:$D$78,4,0)</f>
        <v>21.5</v>
      </c>
      <c r="F414" s="129">
        <v>60</v>
      </c>
      <c r="G414" s="130">
        <v>0</v>
      </c>
      <c r="H414" s="131">
        <f t="shared" si="6"/>
        <v>1290</v>
      </c>
    </row>
    <row r="415" spans="1:8" s="123" customFormat="1" ht="18" customHeight="1">
      <c r="A415" s="128">
        <v>10402</v>
      </c>
      <c r="B415" s="128">
        <v>23</v>
      </c>
      <c r="C415" s="128" t="str">
        <f>VLOOKUP(B415,'产品信息 (2)'!$A$2:$D$78,2,0)</f>
        <v>燕麦</v>
      </c>
      <c r="D415" s="128" t="str">
        <f>VLOOKUP(B415,'产品信息 (2)'!$A$2:$D$78,3,0)</f>
        <v>谷类/麦片</v>
      </c>
      <c r="E415" s="129">
        <f>VLOOKUP(B415,'产品信息 (2)'!$A$2:$D$78,4,0)</f>
        <v>9</v>
      </c>
      <c r="F415" s="129">
        <v>60</v>
      </c>
      <c r="G415" s="130">
        <v>0</v>
      </c>
      <c r="H415" s="131">
        <f t="shared" si="6"/>
        <v>540</v>
      </c>
    </row>
    <row r="416" spans="1:8" s="123" customFormat="1" ht="18" customHeight="1">
      <c r="A416" s="128">
        <v>10402</v>
      </c>
      <c r="B416" s="128">
        <v>63</v>
      </c>
      <c r="C416" s="128" t="str">
        <f>VLOOKUP(B416,'产品信息 (2)'!$A$2:$D$78,2,0)</f>
        <v>甜辣酱</v>
      </c>
      <c r="D416" s="128" t="str">
        <f>VLOOKUP(B416,'产品信息 (2)'!$A$2:$D$78,3,0)</f>
        <v>调味品</v>
      </c>
      <c r="E416" s="129">
        <f>VLOOKUP(B416,'产品信息 (2)'!$A$2:$D$78,4,0)</f>
        <v>43.9</v>
      </c>
      <c r="F416" s="129">
        <v>65</v>
      </c>
      <c r="G416" s="130">
        <v>0</v>
      </c>
      <c r="H416" s="131">
        <f t="shared" si="6"/>
        <v>2853.5</v>
      </c>
    </row>
    <row r="417" spans="1:8" s="123" customFormat="1" ht="18" customHeight="1">
      <c r="A417" s="128">
        <v>10403</v>
      </c>
      <c r="B417" s="128">
        <v>16</v>
      </c>
      <c r="C417" s="128" t="str">
        <f>VLOOKUP(B417,'产品信息 (2)'!$A$2:$D$78,2,0)</f>
        <v>饼干</v>
      </c>
      <c r="D417" s="128" t="str">
        <f>VLOOKUP(B417,'产品信息 (2)'!$A$2:$D$78,3,0)</f>
        <v>点心</v>
      </c>
      <c r="E417" s="129">
        <f>VLOOKUP(B417,'产品信息 (2)'!$A$2:$D$78,4,0)</f>
        <v>17.45</v>
      </c>
      <c r="F417" s="129">
        <v>21</v>
      </c>
      <c r="G417" s="130">
        <v>0.15</v>
      </c>
      <c r="H417" s="131">
        <f t="shared" si="6"/>
        <v>311.48249999999996</v>
      </c>
    </row>
    <row r="418" spans="1:8" s="123" customFormat="1" ht="18" customHeight="1">
      <c r="A418" s="128">
        <v>10403</v>
      </c>
      <c r="B418" s="128">
        <v>48</v>
      </c>
      <c r="C418" s="128" t="str">
        <f>VLOOKUP(B418,'产品信息 (2)'!$A$2:$D$78,2,0)</f>
        <v>玉米片</v>
      </c>
      <c r="D418" s="128" t="str">
        <f>VLOOKUP(B418,'产品信息 (2)'!$A$2:$D$78,3,0)</f>
        <v>点心</v>
      </c>
      <c r="E418" s="129">
        <f>VLOOKUP(B418,'产品信息 (2)'!$A$2:$D$78,4,0)</f>
        <v>12.75</v>
      </c>
      <c r="F418" s="129">
        <v>70</v>
      </c>
      <c r="G418" s="130">
        <v>0.15</v>
      </c>
      <c r="H418" s="131">
        <f t="shared" si="6"/>
        <v>758.625</v>
      </c>
    </row>
    <row r="419" spans="1:8" s="123" customFormat="1" ht="18" customHeight="1">
      <c r="A419" s="128">
        <v>10404</v>
      </c>
      <c r="B419" s="128">
        <v>26</v>
      </c>
      <c r="C419" s="128" t="str">
        <f>VLOOKUP(B419,'产品信息 (2)'!$A$2:$D$78,2,0)</f>
        <v>棉花糖</v>
      </c>
      <c r="D419" s="128" t="str">
        <f>VLOOKUP(B419,'产品信息 (2)'!$A$2:$D$78,3,0)</f>
        <v>点心</v>
      </c>
      <c r="E419" s="129">
        <f>VLOOKUP(B419,'产品信息 (2)'!$A$2:$D$78,4,0)</f>
        <v>31.23</v>
      </c>
      <c r="F419" s="129">
        <v>30</v>
      </c>
      <c r="G419" s="130">
        <v>0.05</v>
      </c>
      <c r="H419" s="131">
        <f t="shared" si="6"/>
        <v>890.05499999999995</v>
      </c>
    </row>
    <row r="420" spans="1:8" s="123" customFormat="1" ht="18" customHeight="1">
      <c r="A420" s="128">
        <v>10404</v>
      </c>
      <c r="B420" s="128">
        <v>42</v>
      </c>
      <c r="C420" s="128" t="str">
        <f>VLOOKUP(B420,'产品信息 (2)'!$A$2:$D$78,2,0)</f>
        <v>糙米</v>
      </c>
      <c r="D420" s="128" t="str">
        <f>VLOOKUP(B420,'产品信息 (2)'!$A$2:$D$78,3,0)</f>
        <v>谷类/麦片</v>
      </c>
      <c r="E420" s="129">
        <f>VLOOKUP(B420,'产品信息 (2)'!$A$2:$D$78,4,0)</f>
        <v>14</v>
      </c>
      <c r="F420" s="129">
        <v>40</v>
      </c>
      <c r="G420" s="130">
        <v>0.05</v>
      </c>
      <c r="H420" s="131">
        <f t="shared" si="6"/>
        <v>532</v>
      </c>
    </row>
    <row r="421" spans="1:8" s="123" customFormat="1" ht="18" customHeight="1">
      <c r="A421" s="128">
        <v>10404</v>
      </c>
      <c r="B421" s="128">
        <v>49</v>
      </c>
      <c r="C421" s="128" t="str">
        <f>VLOOKUP(B421,'产品信息 (2)'!$A$2:$D$78,2,0)</f>
        <v>薯条</v>
      </c>
      <c r="D421" s="128" t="str">
        <f>VLOOKUP(B421,'产品信息 (2)'!$A$2:$D$78,3,0)</f>
        <v>点心</v>
      </c>
      <c r="E421" s="129">
        <f>VLOOKUP(B421,'产品信息 (2)'!$A$2:$D$78,4,0)</f>
        <v>20</v>
      </c>
      <c r="F421" s="129">
        <v>30</v>
      </c>
      <c r="G421" s="130">
        <v>0.05</v>
      </c>
      <c r="H421" s="131">
        <f t="shared" si="6"/>
        <v>570</v>
      </c>
    </row>
    <row r="422" spans="1:8" s="123" customFormat="1" ht="18" customHeight="1">
      <c r="A422" s="128">
        <v>10405</v>
      </c>
      <c r="B422" s="128">
        <v>3</v>
      </c>
      <c r="C422" s="128" t="str">
        <f>VLOOKUP(B422,'产品信息 (2)'!$A$2:$D$78,2,0)</f>
        <v>蕃茄酱</v>
      </c>
      <c r="D422" s="128" t="str">
        <f>VLOOKUP(B422,'产品信息 (2)'!$A$2:$D$78,3,0)</f>
        <v>调味品</v>
      </c>
      <c r="E422" s="129">
        <f>VLOOKUP(B422,'产品信息 (2)'!$A$2:$D$78,4,0)</f>
        <v>10</v>
      </c>
      <c r="F422" s="129">
        <v>50</v>
      </c>
      <c r="G422" s="130">
        <v>0</v>
      </c>
      <c r="H422" s="131">
        <f t="shared" si="6"/>
        <v>500</v>
      </c>
    </row>
    <row r="423" spans="1:8" s="123" customFormat="1" ht="18" customHeight="1">
      <c r="A423" s="128">
        <v>10406</v>
      </c>
      <c r="B423" s="128">
        <v>1</v>
      </c>
      <c r="C423" s="128" t="str">
        <f>VLOOKUP(B423,'产品信息 (2)'!$A$2:$D$78,2,0)</f>
        <v>苹果汁</v>
      </c>
      <c r="D423" s="128" t="str">
        <f>VLOOKUP(B423,'产品信息 (2)'!$A$2:$D$78,3,0)</f>
        <v>日用品</v>
      </c>
      <c r="E423" s="129">
        <f>VLOOKUP(B423,'产品信息 (2)'!$A$2:$D$78,4,0)</f>
        <v>18</v>
      </c>
      <c r="F423" s="129">
        <v>10</v>
      </c>
      <c r="G423" s="130">
        <v>0</v>
      </c>
      <c r="H423" s="131">
        <f t="shared" si="6"/>
        <v>180</v>
      </c>
    </row>
    <row r="424" spans="1:8" s="123" customFormat="1" ht="18" customHeight="1">
      <c r="A424" s="128">
        <v>10406</v>
      </c>
      <c r="B424" s="128">
        <v>21</v>
      </c>
      <c r="C424" s="128" t="str">
        <f>VLOOKUP(B424,'产品信息 (2)'!$A$2:$D$78,2,0)</f>
        <v>花生</v>
      </c>
      <c r="D424" s="128" t="str">
        <f>VLOOKUP(B424,'产品信息 (2)'!$A$2:$D$78,3,0)</f>
        <v>点心</v>
      </c>
      <c r="E424" s="129">
        <f>VLOOKUP(B424,'产品信息 (2)'!$A$2:$D$78,4,0)</f>
        <v>10</v>
      </c>
      <c r="F424" s="129">
        <v>30</v>
      </c>
      <c r="G424" s="130">
        <v>0.1</v>
      </c>
      <c r="H424" s="131">
        <f t="shared" si="6"/>
        <v>270</v>
      </c>
    </row>
    <row r="425" spans="1:8" s="123" customFormat="1" ht="18" customHeight="1">
      <c r="A425" s="128">
        <v>10406</v>
      </c>
      <c r="B425" s="128">
        <v>28</v>
      </c>
      <c r="C425" s="128" t="str">
        <f>VLOOKUP(B425,'产品信息 (2)'!$A$2:$D$78,2,0)</f>
        <v>烤肉酱</v>
      </c>
      <c r="D425" s="128" t="str">
        <f>VLOOKUP(B425,'产品信息 (2)'!$A$2:$D$78,3,0)</f>
        <v>特制品</v>
      </c>
      <c r="E425" s="129">
        <f>VLOOKUP(B425,'产品信息 (2)'!$A$2:$D$78,4,0)</f>
        <v>45.6</v>
      </c>
      <c r="F425" s="129">
        <v>42</v>
      </c>
      <c r="G425" s="130">
        <v>0.1</v>
      </c>
      <c r="H425" s="131">
        <f t="shared" si="6"/>
        <v>1723.68</v>
      </c>
    </row>
    <row r="426" spans="1:8" s="123" customFormat="1" ht="18" customHeight="1">
      <c r="A426" s="128">
        <v>10406</v>
      </c>
      <c r="B426" s="128">
        <v>36</v>
      </c>
      <c r="C426" s="128" t="str">
        <f>VLOOKUP(B426,'产品信息 (2)'!$A$2:$D$78,2,0)</f>
        <v>鱿鱼</v>
      </c>
      <c r="D426" s="128" t="str">
        <f>VLOOKUP(B426,'产品信息 (2)'!$A$2:$D$78,3,0)</f>
        <v>海鲜</v>
      </c>
      <c r="E426" s="129">
        <f>VLOOKUP(B426,'产品信息 (2)'!$A$2:$D$78,4,0)</f>
        <v>19</v>
      </c>
      <c r="F426" s="129">
        <v>5</v>
      </c>
      <c r="G426" s="130">
        <v>0.1</v>
      </c>
      <c r="H426" s="131">
        <f t="shared" si="6"/>
        <v>85.5</v>
      </c>
    </row>
    <row r="427" spans="1:8" s="123" customFormat="1" ht="18" customHeight="1">
      <c r="A427" s="128">
        <v>10406</v>
      </c>
      <c r="B427" s="128">
        <v>40</v>
      </c>
      <c r="C427" s="128" t="str">
        <f>VLOOKUP(B427,'产品信息 (2)'!$A$2:$D$78,2,0)</f>
        <v>虾米</v>
      </c>
      <c r="D427" s="128" t="str">
        <f>VLOOKUP(B427,'产品信息 (2)'!$A$2:$D$78,3,0)</f>
        <v>海鲜</v>
      </c>
      <c r="E427" s="129">
        <f>VLOOKUP(B427,'产品信息 (2)'!$A$2:$D$78,4,0)</f>
        <v>18.399999999999999</v>
      </c>
      <c r="F427" s="129">
        <v>2</v>
      </c>
      <c r="G427" s="130">
        <v>0.1</v>
      </c>
      <c r="H427" s="131">
        <f t="shared" si="6"/>
        <v>33.119999999999997</v>
      </c>
    </row>
    <row r="428" spans="1:8" s="123" customFormat="1" ht="18" customHeight="1">
      <c r="A428" s="128">
        <v>10407</v>
      </c>
      <c r="B428" s="128">
        <v>11</v>
      </c>
      <c r="C428" s="128" t="str">
        <f>VLOOKUP(B428,'产品信息 (2)'!$A$2:$D$78,2,0)</f>
        <v>大众奶酪</v>
      </c>
      <c r="D428" s="128" t="str">
        <f>VLOOKUP(B428,'产品信息 (2)'!$A$2:$D$78,3,0)</f>
        <v>日用品</v>
      </c>
      <c r="E428" s="129">
        <f>VLOOKUP(B428,'产品信息 (2)'!$A$2:$D$78,4,0)</f>
        <v>21</v>
      </c>
      <c r="F428" s="129">
        <v>30</v>
      </c>
      <c r="G428" s="130">
        <v>0</v>
      </c>
      <c r="H428" s="131">
        <f t="shared" si="6"/>
        <v>630</v>
      </c>
    </row>
    <row r="429" spans="1:8" s="123" customFormat="1" ht="18" customHeight="1">
      <c r="A429" s="128">
        <v>10407</v>
      </c>
      <c r="B429" s="128">
        <v>69</v>
      </c>
      <c r="C429" s="128" t="str">
        <f>VLOOKUP(B429,'产品信息 (2)'!$A$2:$D$78,2,0)</f>
        <v>黑奶酪</v>
      </c>
      <c r="D429" s="128" t="str">
        <f>VLOOKUP(B429,'产品信息 (2)'!$A$2:$D$78,3,0)</f>
        <v>日用品</v>
      </c>
      <c r="E429" s="129">
        <f>VLOOKUP(B429,'产品信息 (2)'!$A$2:$D$78,4,0)</f>
        <v>36</v>
      </c>
      <c r="F429" s="129">
        <v>15</v>
      </c>
      <c r="G429" s="130">
        <v>0</v>
      </c>
      <c r="H429" s="131">
        <f t="shared" si="6"/>
        <v>540</v>
      </c>
    </row>
    <row r="430" spans="1:8" s="123" customFormat="1" ht="18" customHeight="1">
      <c r="A430" s="128">
        <v>10407</v>
      </c>
      <c r="B430" s="128">
        <v>71</v>
      </c>
      <c r="C430" s="128" t="str">
        <f>VLOOKUP(B430,'产品信息 (2)'!$A$2:$D$78,2,0)</f>
        <v>意大利奶酪</v>
      </c>
      <c r="D430" s="128" t="str">
        <f>VLOOKUP(B430,'产品信息 (2)'!$A$2:$D$78,3,0)</f>
        <v>日用品</v>
      </c>
      <c r="E430" s="129">
        <f>VLOOKUP(B430,'产品信息 (2)'!$A$2:$D$78,4,0)</f>
        <v>21.5</v>
      </c>
      <c r="F430" s="129">
        <v>15</v>
      </c>
      <c r="G430" s="130">
        <v>0</v>
      </c>
      <c r="H430" s="131">
        <f t="shared" si="6"/>
        <v>322.5</v>
      </c>
    </row>
    <row r="431" spans="1:8" s="123" customFormat="1" ht="18" customHeight="1">
      <c r="A431" s="128">
        <v>10408</v>
      </c>
      <c r="B431" s="128">
        <v>37</v>
      </c>
      <c r="C431" s="128" t="str">
        <f>VLOOKUP(B431,'产品信息 (2)'!$A$2:$D$78,2,0)</f>
        <v>干贝</v>
      </c>
      <c r="D431" s="128" t="str">
        <f>VLOOKUP(B431,'产品信息 (2)'!$A$2:$D$78,3,0)</f>
        <v>海鲜</v>
      </c>
      <c r="E431" s="129">
        <f>VLOOKUP(B431,'产品信息 (2)'!$A$2:$D$78,4,0)</f>
        <v>26</v>
      </c>
      <c r="F431" s="129">
        <v>10</v>
      </c>
      <c r="G431" s="130">
        <v>0</v>
      </c>
      <c r="H431" s="131">
        <f t="shared" si="6"/>
        <v>260</v>
      </c>
    </row>
    <row r="432" spans="1:8" s="123" customFormat="1" ht="18" customHeight="1">
      <c r="A432" s="128">
        <v>10408</v>
      </c>
      <c r="B432" s="128">
        <v>54</v>
      </c>
      <c r="C432" s="128" t="str">
        <f>VLOOKUP(B432,'产品信息 (2)'!$A$2:$D$78,2,0)</f>
        <v>鸡肉</v>
      </c>
      <c r="D432" s="128" t="str">
        <f>VLOOKUP(B432,'产品信息 (2)'!$A$2:$D$78,3,0)</f>
        <v>肉/家禽</v>
      </c>
      <c r="E432" s="129">
        <f>VLOOKUP(B432,'产品信息 (2)'!$A$2:$D$78,4,0)</f>
        <v>7.45</v>
      </c>
      <c r="F432" s="129">
        <v>6</v>
      </c>
      <c r="G432" s="130">
        <v>0</v>
      </c>
      <c r="H432" s="131">
        <f t="shared" si="6"/>
        <v>44.7</v>
      </c>
    </row>
    <row r="433" spans="1:8" s="123" customFormat="1" ht="18" customHeight="1">
      <c r="A433" s="128">
        <v>10408</v>
      </c>
      <c r="B433" s="128">
        <v>62</v>
      </c>
      <c r="C433" s="128" t="str">
        <f>VLOOKUP(B433,'产品信息 (2)'!$A$2:$D$78,2,0)</f>
        <v>山渣片</v>
      </c>
      <c r="D433" s="128" t="str">
        <f>VLOOKUP(B433,'产品信息 (2)'!$A$2:$D$78,3,0)</f>
        <v>点心</v>
      </c>
      <c r="E433" s="129">
        <f>VLOOKUP(B433,'产品信息 (2)'!$A$2:$D$78,4,0)</f>
        <v>49.3</v>
      </c>
      <c r="F433" s="129">
        <v>35</v>
      </c>
      <c r="G433" s="130">
        <v>0</v>
      </c>
      <c r="H433" s="131">
        <f t="shared" si="6"/>
        <v>1725.5</v>
      </c>
    </row>
    <row r="434" spans="1:8" s="123" customFormat="1" ht="18" customHeight="1">
      <c r="A434" s="128">
        <v>10409</v>
      </c>
      <c r="B434" s="128">
        <v>14</v>
      </c>
      <c r="C434" s="128" t="str">
        <f>VLOOKUP(B434,'产品信息 (2)'!$A$2:$D$78,2,0)</f>
        <v>沙茶</v>
      </c>
      <c r="D434" s="128" t="str">
        <f>VLOOKUP(B434,'产品信息 (2)'!$A$2:$D$78,3,0)</f>
        <v>特制品</v>
      </c>
      <c r="E434" s="129">
        <f>VLOOKUP(B434,'产品信息 (2)'!$A$2:$D$78,4,0)</f>
        <v>23.25</v>
      </c>
      <c r="F434" s="129">
        <v>12</v>
      </c>
      <c r="G434" s="130">
        <v>0</v>
      </c>
      <c r="H434" s="131">
        <f t="shared" si="6"/>
        <v>279</v>
      </c>
    </row>
    <row r="435" spans="1:8" s="123" customFormat="1" ht="18" customHeight="1">
      <c r="A435" s="128">
        <v>10409</v>
      </c>
      <c r="B435" s="128">
        <v>21</v>
      </c>
      <c r="C435" s="128" t="str">
        <f>VLOOKUP(B435,'产品信息 (2)'!$A$2:$D$78,2,0)</f>
        <v>花生</v>
      </c>
      <c r="D435" s="128" t="str">
        <f>VLOOKUP(B435,'产品信息 (2)'!$A$2:$D$78,3,0)</f>
        <v>点心</v>
      </c>
      <c r="E435" s="129">
        <f>VLOOKUP(B435,'产品信息 (2)'!$A$2:$D$78,4,0)</f>
        <v>10</v>
      </c>
      <c r="F435" s="129">
        <v>12</v>
      </c>
      <c r="G435" s="130">
        <v>0</v>
      </c>
      <c r="H435" s="131">
        <f t="shared" si="6"/>
        <v>120</v>
      </c>
    </row>
    <row r="436" spans="1:8" s="123" customFormat="1" ht="18" customHeight="1">
      <c r="A436" s="128">
        <v>10410</v>
      </c>
      <c r="B436" s="128">
        <v>33</v>
      </c>
      <c r="C436" s="128" t="str">
        <f>VLOOKUP(B436,'产品信息 (2)'!$A$2:$D$78,2,0)</f>
        <v>浪花奶酪</v>
      </c>
      <c r="D436" s="128" t="str">
        <f>VLOOKUP(B436,'产品信息 (2)'!$A$2:$D$78,3,0)</f>
        <v>日用品</v>
      </c>
      <c r="E436" s="129">
        <f>VLOOKUP(B436,'产品信息 (2)'!$A$2:$D$78,4,0)</f>
        <v>2.5</v>
      </c>
      <c r="F436" s="129">
        <v>49</v>
      </c>
      <c r="G436" s="130">
        <v>0</v>
      </c>
      <c r="H436" s="131">
        <f t="shared" si="6"/>
        <v>122.5</v>
      </c>
    </row>
    <row r="437" spans="1:8" s="123" customFormat="1" ht="18" customHeight="1">
      <c r="A437" s="128">
        <v>10410</v>
      </c>
      <c r="B437" s="128">
        <v>59</v>
      </c>
      <c r="C437" s="128" t="str">
        <f>VLOOKUP(B437,'产品信息 (2)'!$A$2:$D$78,2,0)</f>
        <v>光明奶酪</v>
      </c>
      <c r="D437" s="128" t="str">
        <f>VLOOKUP(B437,'产品信息 (2)'!$A$2:$D$78,3,0)</f>
        <v>日用品</v>
      </c>
      <c r="E437" s="129">
        <f>VLOOKUP(B437,'产品信息 (2)'!$A$2:$D$78,4,0)</f>
        <v>55</v>
      </c>
      <c r="F437" s="129">
        <v>16</v>
      </c>
      <c r="G437" s="130">
        <v>0</v>
      </c>
      <c r="H437" s="131">
        <f t="shared" si="6"/>
        <v>880</v>
      </c>
    </row>
    <row r="438" spans="1:8" s="123" customFormat="1" ht="18" customHeight="1">
      <c r="A438" s="128">
        <v>10411</v>
      </c>
      <c r="B438" s="128">
        <v>41</v>
      </c>
      <c r="C438" s="128" t="str">
        <f>VLOOKUP(B438,'产品信息 (2)'!$A$2:$D$78,2,0)</f>
        <v>虾子</v>
      </c>
      <c r="D438" s="128" t="str">
        <f>VLOOKUP(B438,'产品信息 (2)'!$A$2:$D$78,3,0)</f>
        <v>海鲜</v>
      </c>
      <c r="E438" s="129">
        <f>VLOOKUP(B438,'产品信息 (2)'!$A$2:$D$78,4,0)</f>
        <v>9.65</v>
      </c>
      <c r="F438" s="129">
        <v>25</v>
      </c>
      <c r="G438" s="130">
        <v>0.2</v>
      </c>
      <c r="H438" s="131">
        <f t="shared" si="6"/>
        <v>193</v>
      </c>
    </row>
    <row r="439" spans="1:8" s="123" customFormat="1" ht="18" customHeight="1">
      <c r="A439" s="128">
        <v>10411</v>
      </c>
      <c r="B439" s="128">
        <v>44</v>
      </c>
      <c r="C439" s="128" t="str">
        <f>VLOOKUP(B439,'产品信息 (2)'!$A$2:$D$78,2,0)</f>
        <v>蚝油</v>
      </c>
      <c r="D439" s="128" t="str">
        <f>VLOOKUP(B439,'产品信息 (2)'!$A$2:$D$78,3,0)</f>
        <v>调味品</v>
      </c>
      <c r="E439" s="129">
        <f>VLOOKUP(B439,'产品信息 (2)'!$A$2:$D$78,4,0)</f>
        <v>19.45</v>
      </c>
      <c r="F439" s="129">
        <v>40</v>
      </c>
      <c r="G439" s="130">
        <v>0.2</v>
      </c>
      <c r="H439" s="131">
        <f t="shared" si="6"/>
        <v>622.40000000000009</v>
      </c>
    </row>
    <row r="440" spans="1:8" s="123" customFormat="1" ht="18" customHeight="1">
      <c r="A440" s="128">
        <v>10411</v>
      </c>
      <c r="B440" s="128">
        <v>59</v>
      </c>
      <c r="C440" s="128" t="str">
        <f>VLOOKUP(B440,'产品信息 (2)'!$A$2:$D$78,2,0)</f>
        <v>光明奶酪</v>
      </c>
      <c r="D440" s="128" t="str">
        <f>VLOOKUP(B440,'产品信息 (2)'!$A$2:$D$78,3,0)</f>
        <v>日用品</v>
      </c>
      <c r="E440" s="129">
        <f>VLOOKUP(B440,'产品信息 (2)'!$A$2:$D$78,4,0)</f>
        <v>55</v>
      </c>
      <c r="F440" s="129">
        <v>9</v>
      </c>
      <c r="G440" s="130">
        <v>0.2</v>
      </c>
      <c r="H440" s="131">
        <f t="shared" si="6"/>
        <v>396</v>
      </c>
    </row>
    <row r="441" spans="1:8" s="123" customFormat="1" ht="18" customHeight="1">
      <c r="A441" s="128">
        <v>10412</v>
      </c>
      <c r="B441" s="128">
        <v>14</v>
      </c>
      <c r="C441" s="128" t="str">
        <f>VLOOKUP(B441,'产品信息 (2)'!$A$2:$D$78,2,0)</f>
        <v>沙茶</v>
      </c>
      <c r="D441" s="128" t="str">
        <f>VLOOKUP(B441,'产品信息 (2)'!$A$2:$D$78,3,0)</f>
        <v>特制品</v>
      </c>
      <c r="E441" s="129">
        <f>VLOOKUP(B441,'产品信息 (2)'!$A$2:$D$78,4,0)</f>
        <v>23.25</v>
      </c>
      <c r="F441" s="129">
        <v>20</v>
      </c>
      <c r="G441" s="130">
        <v>0.1</v>
      </c>
      <c r="H441" s="131">
        <f t="shared" si="6"/>
        <v>418.5</v>
      </c>
    </row>
    <row r="442" spans="1:8" s="123" customFormat="1" ht="18" customHeight="1">
      <c r="A442" s="128">
        <v>10413</v>
      </c>
      <c r="B442" s="128">
        <v>1</v>
      </c>
      <c r="C442" s="128" t="str">
        <f>VLOOKUP(B442,'产品信息 (2)'!$A$2:$D$78,2,0)</f>
        <v>苹果汁</v>
      </c>
      <c r="D442" s="128" t="str">
        <f>VLOOKUP(B442,'产品信息 (2)'!$A$2:$D$78,3,0)</f>
        <v>日用品</v>
      </c>
      <c r="E442" s="129">
        <f>VLOOKUP(B442,'产品信息 (2)'!$A$2:$D$78,4,0)</f>
        <v>18</v>
      </c>
      <c r="F442" s="129">
        <v>24</v>
      </c>
      <c r="G442" s="130">
        <v>0</v>
      </c>
      <c r="H442" s="131">
        <f t="shared" si="6"/>
        <v>432</v>
      </c>
    </row>
    <row r="443" spans="1:8" s="123" customFormat="1" ht="18" customHeight="1">
      <c r="A443" s="128">
        <v>10413</v>
      </c>
      <c r="B443" s="128">
        <v>62</v>
      </c>
      <c r="C443" s="128" t="str">
        <f>VLOOKUP(B443,'产品信息 (2)'!$A$2:$D$78,2,0)</f>
        <v>山渣片</v>
      </c>
      <c r="D443" s="128" t="str">
        <f>VLOOKUP(B443,'产品信息 (2)'!$A$2:$D$78,3,0)</f>
        <v>点心</v>
      </c>
      <c r="E443" s="129">
        <f>VLOOKUP(B443,'产品信息 (2)'!$A$2:$D$78,4,0)</f>
        <v>49.3</v>
      </c>
      <c r="F443" s="129">
        <v>40</v>
      </c>
      <c r="G443" s="130">
        <v>0</v>
      </c>
      <c r="H443" s="131">
        <f t="shared" si="6"/>
        <v>1972</v>
      </c>
    </row>
    <row r="444" spans="1:8" s="123" customFormat="1" ht="18" customHeight="1">
      <c r="A444" s="128">
        <v>10413</v>
      </c>
      <c r="B444" s="128">
        <v>76</v>
      </c>
      <c r="C444" s="128" t="str">
        <f>VLOOKUP(B444,'产品信息 (2)'!$A$2:$D$78,2,0)</f>
        <v>柠檬汁</v>
      </c>
      <c r="D444" s="128" t="str">
        <f>VLOOKUP(B444,'产品信息 (2)'!$A$2:$D$78,3,0)</f>
        <v>饮料</v>
      </c>
      <c r="E444" s="129">
        <f>VLOOKUP(B444,'产品信息 (2)'!$A$2:$D$78,4,0)</f>
        <v>18</v>
      </c>
      <c r="F444" s="129">
        <v>14</v>
      </c>
      <c r="G444" s="130">
        <v>0</v>
      </c>
      <c r="H444" s="131">
        <f t="shared" si="6"/>
        <v>252</v>
      </c>
    </row>
    <row r="445" spans="1:8" s="123" customFormat="1" ht="18" customHeight="1">
      <c r="A445" s="128">
        <v>10414</v>
      </c>
      <c r="B445" s="128">
        <v>19</v>
      </c>
      <c r="C445" s="128" t="str">
        <f>VLOOKUP(B445,'产品信息 (2)'!$A$2:$D$78,2,0)</f>
        <v>糖果</v>
      </c>
      <c r="D445" s="128" t="str">
        <f>VLOOKUP(B445,'产品信息 (2)'!$A$2:$D$78,3,0)</f>
        <v>点心</v>
      </c>
      <c r="E445" s="129">
        <f>VLOOKUP(B445,'产品信息 (2)'!$A$2:$D$78,4,0)</f>
        <v>9.1999999999999993</v>
      </c>
      <c r="F445" s="129">
        <v>18</v>
      </c>
      <c r="G445" s="130">
        <v>0.05</v>
      </c>
      <c r="H445" s="131">
        <f t="shared" si="6"/>
        <v>157.32</v>
      </c>
    </row>
    <row r="446" spans="1:8" s="123" customFormat="1" ht="18" customHeight="1">
      <c r="A446" s="128">
        <v>10414</v>
      </c>
      <c r="B446" s="128">
        <v>33</v>
      </c>
      <c r="C446" s="128" t="str">
        <f>VLOOKUP(B446,'产品信息 (2)'!$A$2:$D$78,2,0)</f>
        <v>浪花奶酪</v>
      </c>
      <c r="D446" s="128" t="str">
        <f>VLOOKUP(B446,'产品信息 (2)'!$A$2:$D$78,3,0)</f>
        <v>日用品</v>
      </c>
      <c r="E446" s="129">
        <f>VLOOKUP(B446,'产品信息 (2)'!$A$2:$D$78,4,0)</f>
        <v>2.5</v>
      </c>
      <c r="F446" s="129">
        <v>50</v>
      </c>
      <c r="G446" s="130">
        <v>0</v>
      </c>
      <c r="H446" s="131">
        <f t="shared" si="6"/>
        <v>125</v>
      </c>
    </row>
    <row r="447" spans="1:8" s="123" customFormat="1" ht="18" customHeight="1">
      <c r="A447" s="128">
        <v>10415</v>
      </c>
      <c r="B447" s="128">
        <v>17</v>
      </c>
      <c r="C447" s="128" t="str">
        <f>VLOOKUP(B447,'产品信息 (2)'!$A$2:$D$78,2,0)</f>
        <v>猪肉</v>
      </c>
      <c r="D447" s="128" t="str">
        <f>VLOOKUP(B447,'产品信息 (2)'!$A$2:$D$78,3,0)</f>
        <v>肉/家禽</v>
      </c>
      <c r="E447" s="129">
        <f>VLOOKUP(B447,'产品信息 (2)'!$A$2:$D$78,4,0)</f>
        <v>39</v>
      </c>
      <c r="F447" s="129">
        <v>2</v>
      </c>
      <c r="G447" s="130">
        <v>0</v>
      </c>
      <c r="H447" s="131">
        <f t="shared" si="6"/>
        <v>78</v>
      </c>
    </row>
    <row r="448" spans="1:8" s="123" customFormat="1" ht="18" customHeight="1">
      <c r="A448" s="128">
        <v>10415</v>
      </c>
      <c r="B448" s="128">
        <v>33</v>
      </c>
      <c r="C448" s="128" t="str">
        <f>VLOOKUP(B448,'产品信息 (2)'!$A$2:$D$78,2,0)</f>
        <v>浪花奶酪</v>
      </c>
      <c r="D448" s="128" t="str">
        <f>VLOOKUP(B448,'产品信息 (2)'!$A$2:$D$78,3,0)</f>
        <v>日用品</v>
      </c>
      <c r="E448" s="129">
        <f>VLOOKUP(B448,'产品信息 (2)'!$A$2:$D$78,4,0)</f>
        <v>2.5</v>
      </c>
      <c r="F448" s="129">
        <v>20</v>
      </c>
      <c r="G448" s="130">
        <v>0</v>
      </c>
      <c r="H448" s="131">
        <f t="shared" si="6"/>
        <v>50</v>
      </c>
    </row>
    <row r="449" spans="1:8" s="123" customFormat="1" ht="18" customHeight="1">
      <c r="A449" s="128">
        <v>10416</v>
      </c>
      <c r="B449" s="128">
        <v>19</v>
      </c>
      <c r="C449" s="128" t="str">
        <f>VLOOKUP(B449,'产品信息 (2)'!$A$2:$D$78,2,0)</f>
        <v>糖果</v>
      </c>
      <c r="D449" s="128" t="str">
        <f>VLOOKUP(B449,'产品信息 (2)'!$A$2:$D$78,3,0)</f>
        <v>点心</v>
      </c>
      <c r="E449" s="129">
        <f>VLOOKUP(B449,'产品信息 (2)'!$A$2:$D$78,4,0)</f>
        <v>9.1999999999999993</v>
      </c>
      <c r="F449" s="129">
        <v>20</v>
      </c>
      <c r="G449" s="130">
        <v>0</v>
      </c>
      <c r="H449" s="131">
        <f t="shared" si="6"/>
        <v>184</v>
      </c>
    </row>
    <row r="450" spans="1:8" s="123" customFormat="1" ht="18" customHeight="1">
      <c r="A450" s="128">
        <v>10416</v>
      </c>
      <c r="B450" s="128">
        <v>53</v>
      </c>
      <c r="C450" s="128" t="str">
        <f>VLOOKUP(B450,'产品信息 (2)'!$A$2:$D$78,2,0)</f>
        <v>盐水鸭</v>
      </c>
      <c r="D450" s="128" t="str">
        <f>VLOOKUP(B450,'产品信息 (2)'!$A$2:$D$78,3,0)</f>
        <v>肉/家禽</v>
      </c>
      <c r="E450" s="129">
        <f>VLOOKUP(B450,'产品信息 (2)'!$A$2:$D$78,4,0)</f>
        <v>32.799999999999997</v>
      </c>
      <c r="F450" s="129">
        <v>10</v>
      </c>
      <c r="G450" s="130">
        <v>0</v>
      </c>
      <c r="H450" s="131">
        <f t="shared" si="6"/>
        <v>328</v>
      </c>
    </row>
    <row r="451" spans="1:8" s="123" customFormat="1" ht="18" customHeight="1">
      <c r="A451" s="128">
        <v>10416</v>
      </c>
      <c r="B451" s="128">
        <v>57</v>
      </c>
      <c r="C451" s="128" t="str">
        <f>VLOOKUP(B451,'产品信息 (2)'!$A$2:$D$78,2,0)</f>
        <v>小米</v>
      </c>
      <c r="D451" s="128" t="str">
        <f>VLOOKUP(B451,'产品信息 (2)'!$A$2:$D$78,3,0)</f>
        <v>谷类/麦片</v>
      </c>
      <c r="E451" s="129">
        <f>VLOOKUP(B451,'产品信息 (2)'!$A$2:$D$78,4,0)</f>
        <v>19.5</v>
      </c>
      <c r="F451" s="129">
        <v>20</v>
      </c>
      <c r="G451" s="130">
        <v>0</v>
      </c>
      <c r="H451" s="131">
        <f t="shared" si="6"/>
        <v>390</v>
      </c>
    </row>
    <row r="452" spans="1:8" s="123" customFormat="1" ht="18" customHeight="1">
      <c r="A452" s="128">
        <v>10417</v>
      </c>
      <c r="B452" s="128">
        <v>38</v>
      </c>
      <c r="C452" s="128" t="str">
        <f>VLOOKUP(B452,'产品信息 (2)'!$A$2:$D$78,2,0)</f>
        <v>绿茶</v>
      </c>
      <c r="D452" s="128" t="str">
        <f>VLOOKUP(B452,'产品信息 (2)'!$A$2:$D$78,3,0)</f>
        <v>饮料</v>
      </c>
      <c r="E452" s="129">
        <f>VLOOKUP(B452,'产品信息 (2)'!$A$2:$D$78,4,0)</f>
        <v>263.5</v>
      </c>
      <c r="F452" s="129">
        <v>50</v>
      </c>
      <c r="G452" s="130">
        <v>0</v>
      </c>
      <c r="H452" s="131">
        <f t="shared" ref="H452:H515" si="7">E452*F452*(1-G452)</f>
        <v>13175</v>
      </c>
    </row>
    <row r="453" spans="1:8" s="123" customFormat="1" ht="18" customHeight="1">
      <c r="A453" s="128">
        <v>10417</v>
      </c>
      <c r="B453" s="128">
        <v>46</v>
      </c>
      <c r="C453" s="128" t="str">
        <f>VLOOKUP(B453,'产品信息 (2)'!$A$2:$D$78,2,0)</f>
        <v>蚵</v>
      </c>
      <c r="D453" s="128" t="str">
        <f>VLOOKUP(B453,'产品信息 (2)'!$A$2:$D$78,3,0)</f>
        <v>海鲜</v>
      </c>
      <c r="E453" s="129">
        <f>VLOOKUP(B453,'产品信息 (2)'!$A$2:$D$78,4,0)</f>
        <v>12</v>
      </c>
      <c r="F453" s="129">
        <v>2</v>
      </c>
      <c r="G453" s="130">
        <v>0.25</v>
      </c>
      <c r="H453" s="131">
        <f t="shared" si="7"/>
        <v>18</v>
      </c>
    </row>
    <row r="454" spans="1:8" s="123" customFormat="1" ht="18" customHeight="1">
      <c r="A454" s="128">
        <v>10417</v>
      </c>
      <c r="B454" s="128">
        <v>68</v>
      </c>
      <c r="C454" s="128" t="str">
        <f>VLOOKUP(B454,'产品信息 (2)'!$A$2:$D$78,2,0)</f>
        <v>绿豆糕</v>
      </c>
      <c r="D454" s="128" t="str">
        <f>VLOOKUP(B454,'产品信息 (2)'!$A$2:$D$78,3,0)</f>
        <v>点心</v>
      </c>
      <c r="E454" s="129">
        <f>VLOOKUP(B454,'产品信息 (2)'!$A$2:$D$78,4,0)</f>
        <v>12.5</v>
      </c>
      <c r="F454" s="129">
        <v>36</v>
      </c>
      <c r="G454" s="130">
        <v>0.25</v>
      </c>
      <c r="H454" s="131">
        <f t="shared" si="7"/>
        <v>337.5</v>
      </c>
    </row>
    <row r="455" spans="1:8" s="123" customFormat="1" ht="18" customHeight="1">
      <c r="A455" s="128">
        <v>10417</v>
      </c>
      <c r="B455" s="128">
        <v>77</v>
      </c>
      <c r="C455" s="128" t="str">
        <f>VLOOKUP(B455,'产品信息 (2)'!$A$2:$D$78,2,0)</f>
        <v>辣椒粉</v>
      </c>
      <c r="D455" s="128" t="str">
        <f>VLOOKUP(B455,'产品信息 (2)'!$A$2:$D$78,3,0)</f>
        <v>调味品</v>
      </c>
      <c r="E455" s="129">
        <f>VLOOKUP(B455,'产品信息 (2)'!$A$2:$D$78,4,0)</f>
        <v>13</v>
      </c>
      <c r="F455" s="129">
        <v>35</v>
      </c>
      <c r="G455" s="130">
        <v>0</v>
      </c>
      <c r="H455" s="131">
        <f t="shared" si="7"/>
        <v>455</v>
      </c>
    </row>
    <row r="456" spans="1:8" s="123" customFormat="1" ht="18" customHeight="1">
      <c r="A456" s="128">
        <v>10418</v>
      </c>
      <c r="B456" s="128">
        <v>2</v>
      </c>
      <c r="C456" s="128" t="str">
        <f>VLOOKUP(B456,'产品信息 (2)'!$A$2:$D$78,2,0)</f>
        <v>牛奶</v>
      </c>
      <c r="D456" s="128" t="str">
        <f>VLOOKUP(B456,'产品信息 (2)'!$A$2:$D$78,3,0)</f>
        <v>饮料</v>
      </c>
      <c r="E456" s="129">
        <f>VLOOKUP(B456,'产品信息 (2)'!$A$2:$D$78,4,0)</f>
        <v>19</v>
      </c>
      <c r="F456" s="129">
        <v>60</v>
      </c>
      <c r="G456" s="130">
        <v>0</v>
      </c>
      <c r="H456" s="131">
        <f t="shared" si="7"/>
        <v>1140</v>
      </c>
    </row>
    <row r="457" spans="1:8" s="123" customFormat="1" ht="18" customHeight="1">
      <c r="A457" s="128">
        <v>10418</v>
      </c>
      <c r="B457" s="128">
        <v>47</v>
      </c>
      <c r="C457" s="128" t="str">
        <f>VLOOKUP(B457,'产品信息 (2)'!$A$2:$D$78,2,0)</f>
        <v>蛋糕</v>
      </c>
      <c r="D457" s="128" t="str">
        <f>VLOOKUP(B457,'产品信息 (2)'!$A$2:$D$78,3,0)</f>
        <v>点心</v>
      </c>
      <c r="E457" s="129">
        <f>VLOOKUP(B457,'产品信息 (2)'!$A$2:$D$78,4,0)</f>
        <v>9.5</v>
      </c>
      <c r="F457" s="129">
        <v>55</v>
      </c>
      <c r="G457" s="130">
        <v>0</v>
      </c>
      <c r="H457" s="131">
        <f t="shared" si="7"/>
        <v>522.5</v>
      </c>
    </row>
    <row r="458" spans="1:8" s="123" customFormat="1" ht="18" customHeight="1">
      <c r="A458" s="128">
        <v>10418</v>
      </c>
      <c r="B458" s="128">
        <v>61</v>
      </c>
      <c r="C458" s="128" t="str">
        <f>VLOOKUP(B458,'产品信息 (2)'!$A$2:$D$78,2,0)</f>
        <v>海鲜酱</v>
      </c>
      <c r="D458" s="128" t="str">
        <f>VLOOKUP(B458,'产品信息 (2)'!$A$2:$D$78,3,0)</f>
        <v>调味品</v>
      </c>
      <c r="E458" s="129">
        <f>VLOOKUP(B458,'产品信息 (2)'!$A$2:$D$78,4,0)</f>
        <v>28.5</v>
      </c>
      <c r="F458" s="129">
        <v>16</v>
      </c>
      <c r="G458" s="130">
        <v>0</v>
      </c>
      <c r="H458" s="131">
        <f t="shared" si="7"/>
        <v>456</v>
      </c>
    </row>
    <row r="459" spans="1:8" s="123" customFormat="1" ht="18" customHeight="1">
      <c r="A459" s="128">
        <v>10418</v>
      </c>
      <c r="B459" s="128">
        <v>74</v>
      </c>
      <c r="C459" s="128" t="str">
        <f>VLOOKUP(B459,'产品信息 (2)'!$A$2:$D$78,2,0)</f>
        <v>鸡精</v>
      </c>
      <c r="D459" s="128" t="str">
        <f>VLOOKUP(B459,'产品信息 (2)'!$A$2:$D$78,3,0)</f>
        <v>特制品</v>
      </c>
      <c r="E459" s="129">
        <f>VLOOKUP(B459,'产品信息 (2)'!$A$2:$D$78,4,0)</f>
        <v>10</v>
      </c>
      <c r="F459" s="129">
        <v>15</v>
      </c>
      <c r="G459" s="130">
        <v>0</v>
      </c>
      <c r="H459" s="131">
        <f t="shared" si="7"/>
        <v>150</v>
      </c>
    </row>
    <row r="460" spans="1:8" s="123" customFormat="1" ht="18" customHeight="1">
      <c r="A460" s="128">
        <v>10419</v>
      </c>
      <c r="B460" s="128">
        <v>60</v>
      </c>
      <c r="C460" s="128" t="str">
        <f>VLOOKUP(B460,'产品信息 (2)'!$A$2:$D$78,2,0)</f>
        <v>花奶酪</v>
      </c>
      <c r="D460" s="128" t="str">
        <f>VLOOKUP(B460,'产品信息 (2)'!$A$2:$D$78,3,0)</f>
        <v>日用品</v>
      </c>
      <c r="E460" s="129">
        <f>VLOOKUP(B460,'产品信息 (2)'!$A$2:$D$78,4,0)</f>
        <v>34</v>
      </c>
      <c r="F460" s="129">
        <v>60</v>
      </c>
      <c r="G460" s="130">
        <v>0.05</v>
      </c>
      <c r="H460" s="131">
        <f t="shared" si="7"/>
        <v>1938</v>
      </c>
    </row>
    <row r="461" spans="1:8" s="123" customFormat="1" ht="18" customHeight="1">
      <c r="A461" s="128">
        <v>10419</v>
      </c>
      <c r="B461" s="128">
        <v>69</v>
      </c>
      <c r="C461" s="128" t="str">
        <f>VLOOKUP(B461,'产品信息 (2)'!$A$2:$D$78,2,0)</f>
        <v>黑奶酪</v>
      </c>
      <c r="D461" s="128" t="str">
        <f>VLOOKUP(B461,'产品信息 (2)'!$A$2:$D$78,3,0)</f>
        <v>日用品</v>
      </c>
      <c r="E461" s="129">
        <f>VLOOKUP(B461,'产品信息 (2)'!$A$2:$D$78,4,0)</f>
        <v>36</v>
      </c>
      <c r="F461" s="129">
        <v>20</v>
      </c>
      <c r="G461" s="130">
        <v>0.05</v>
      </c>
      <c r="H461" s="131">
        <f t="shared" si="7"/>
        <v>684</v>
      </c>
    </row>
    <row r="462" spans="1:8" s="123" customFormat="1" ht="18" customHeight="1">
      <c r="A462" s="128">
        <v>10420</v>
      </c>
      <c r="B462" s="128">
        <v>9</v>
      </c>
      <c r="C462" s="128" t="str">
        <f>VLOOKUP(B462,'产品信息 (2)'!$A$2:$D$78,2,0)</f>
        <v>鸡</v>
      </c>
      <c r="D462" s="128" t="str">
        <f>VLOOKUP(B462,'产品信息 (2)'!$A$2:$D$78,3,0)</f>
        <v>肉/家禽</v>
      </c>
      <c r="E462" s="129">
        <f>VLOOKUP(B462,'产品信息 (2)'!$A$2:$D$78,4,0)</f>
        <v>97</v>
      </c>
      <c r="F462" s="129">
        <v>20</v>
      </c>
      <c r="G462" s="130">
        <v>0.1</v>
      </c>
      <c r="H462" s="131">
        <f t="shared" si="7"/>
        <v>1746</v>
      </c>
    </row>
    <row r="463" spans="1:8" s="123" customFormat="1" ht="18" customHeight="1">
      <c r="A463" s="128">
        <v>10420</v>
      </c>
      <c r="B463" s="128">
        <v>13</v>
      </c>
      <c r="C463" s="128" t="str">
        <f>VLOOKUP(B463,'产品信息 (2)'!$A$2:$D$78,2,0)</f>
        <v>龙虾</v>
      </c>
      <c r="D463" s="128" t="str">
        <f>VLOOKUP(B463,'产品信息 (2)'!$A$2:$D$78,3,0)</f>
        <v>海鲜</v>
      </c>
      <c r="E463" s="129">
        <f>VLOOKUP(B463,'产品信息 (2)'!$A$2:$D$78,4,0)</f>
        <v>6</v>
      </c>
      <c r="F463" s="129">
        <v>2</v>
      </c>
      <c r="G463" s="130">
        <v>0.1</v>
      </c>
      <c r="H463" s="131">
        <f t="shared" si="7"/>
        <v>10.8</v>
      </c>
    </row>
    <row r="464" spans="1:8" s="123" customFormat="1" ht="18" customHeight="1">
      <c r="A464" s="128">
        <v>10420</v>
      </c>
      <c r="B464" s="128">
        <v>70</v>
      </c>
      <c r="C464" s="128" t="str">
        <f>VLOOKUP(B464,'产品信息 (2)'!$A$2:$D$78,2,0)</f>
        <v>苏打水</v>
      </c>
      <c r="D464" s="128" t="str">
        <f>VLOOKUP(B464,'产品信息 (2)'!$A$2:$D$78,3,0)</f>
        <v>饮料</v>
      </c>
      <c r="E464" s="129">
        <f>VLOOKUP(B464,'产品信息 (2)'!$A$2:$D$78,4,0)</f>
        <v>15</v>
      </c>
      <c r="F464" s="129">
        <v>8</v>
      </c>
      <c r="G464" s="130">
        <v>0.1</v>
      </c>
      <c r="H464" s="131">
        <f t="shared" si="7"/>
        <v>108</v>
      </c>
    </row>
    <row r="465" spans="1:8" s="123" customFormat="1" ht="18" customHeight="1">
      <c r="A465" s="128">
        <v>10420</v>
      </c>
      <c r="B465" s="128">
        <v>73</v>
      </c>
      <c r="C465" s="128" t="str">
        <f>VLOOKUP(B465,'产品信息 (2)'!$A$2:$D$78,2,0)</f>
        <v>海哲皮</v>
      </c>
      <c r="D465" s="128" t="str">
        <f>VLOOKUP(B465,'产品信息 (2)'!$A$2:$D$78,3,0)</f>
        <v>海鲜</v>
      </c>
      <c r="E465" s="129">
        <f>VLOOKUP(B465,'产品信息 (2)'!$A$2:$D$78,4,0)</f>
        <v>15</v>
      </c>
      <c r="F465" s="129">
        <v>20</v>
      </c>
      <c r="G465" s="130">
        <v>0.1</v>
      </c>
      <c r="H465" s="131">
        <f t="shared" si="7"/>
        <v>270</v>
      </c>
    </row>
    <row r="466" spans="1:8" s="123" customFormat="1" ht="18" customHeight="1">
      <c r="A466" s="128">
        <v>10421</v>
      </c>
      <c r="B466" s="128">
        <v>19</v>
      </c>
      <c r="C466" s="128" t="str">
        <f>VLOOKUP(B466,'产品信息 (2)'!$A$2:$D$78,2,0)</f>
        <v>糖果</v>
      </c>
      <c r="D466" s="128" t="str">
        <f>VLOOKUP(B466,'产品信息 (2)'!$A$2:$D$78,3,0)</f>
        <v>点心</v>
      </c>
      <c r="E466" s="129">
        <f>VLOOKUP(B466,'产品信息 (2)'!$A$2:$D$78,4,0)</f>
        <v>9.1999999999999993</v>
      </c>
      <c r="F466" s="129">
        <v>4</v>
      </c>
      <c r="G466" s="130">
        <v>0.15</v>
      </c>
      <c r="H466" s="131">
        <f t="shared" si="7"/>
        <v>31.279999999999998</v>
      </c>
    </row>
    <row r="467" spans="1:8" s="123" customFormat="1" ht="18" customHeight="1">
      <c r="A467" s="128">
        <v>10421</v>
      </c>
      <c r="B467" s="128">
        <v>26</v>
      </c>
      <c r="C467" s="128" t="str">
        <f>VLOOKUP(B467,'产品信息 (2)'!$A$2:$D$78,2,0)</f>
        <v>棉花糖</v>
      </c>
      <c r="D467" s="128" t="str">
        <f>VLOOKUP(B467,'产品信息 (2)'!$A$2:$D$78,3,0)</f>
        <v>点心</v>
      </c>
      <c r="E467" s="129">
        <f>VLOOKUP(B467,'产品信息 (2)'!$A$2:$D$78,4,0)</f>
        <v>31.23</v>
      </c>
      <c r="F467" s="129">
        <v>30</v>
      </c>
      <c r="G467" s="130">
        <v>0</v>
      </c>
      <c r="H467" s="131">
        <f t="shared" si="7"/>
        <v>936.9</v>
      </c>
    </row>
    <row r="468" spans="1:8" s="123" customFormat="1" ht="18" customHeight="1">
      <c r="A468" s="128">
        <v>10421</v>
      </c>
      <c r="B468" s="128">
        <v>53</v>
      </c>
      <c r="C468" s="128" t="str">
        <f>VLOOKUP(B468,'产品信息 (2)'!$A$2:$D$78,2,0)</f>
        <v>盐水鸭</v>
      </c>
      <c r="D468" s="128" t="str">
        <f>VLOOKUP(B468,'产品信息 (2)'!$A$2:$D$78,3,0)</f>
        <v>肉/家禽</v>
      </c>
      <c r="E468" s="129">
        <f>VLOOKUP(B468,'产品信息 (2)'!$A$2:$D$78,4,0)</f>
        <v>32.799999999999997</v>
      </c>
      <c r="F468" s="129">
        <v>15</v>
      </c>
      <c r="G468" s="130">
        <v>0.15</v>
      </c>
      <c r="H468" s="131">
        <f t="shared" si="7"/>
        <v>418.19999999999993</v>
      </c>
    </row>
    <row r="469" spans="1:8" s="123" customFormat="1" ht="18" customHeight="1">
      <c r="A469" s="128">
        <v>10421</v>
      </c>
      <c r="B469" s="128">
        <v>77</v>
      </c>
      <c r="C469" s="128" t="str">
        <f>VLOOKUP(B469,'产品信息 (2)'!$A$2:$D$78,2,0)</f>
        <v>辣椒粉</v>
      </c>
      <c r="D469" s="128" t="str">
        <f>VLOOKUP(B469,'产品信息 (2)'!$A$2:$D$78,3,0)</f>
        <v>调味品</v>
      </c>
      <c r="E469" s="129">
        <f>VLOOKUP(B469,'产品信息 (2)'!$A$2:$D$78,4,0)</f>
        <v>13</v>
      </c>
      <c r="F469" s="129">
        <v>10</v>
      </c>
      <c r="G469" s="130">
        <v>0.15</v>
      </c>
      <c r="H469" s="131">
        <f t="shared" si="7"/>
        <v>110.5</v>
      </c>
    </row>
    <row r="470" spans="1:8" s="123" customFormat="1" ht="18" customHeight="1">
      <c r="A470" s="128">
        <v>10422</v>
      </c>
      <c r="B470" s="128">
        <v>26</v>
      </c>
      <c r="C470" s="128" t="str">
        <f>VLOOKUP(B470,'产品信息 (2)'!$A$2:$D$78,2,0)</f>
        <v>棉花糖</v>
      </c>
      <c r="D470" s="128" t="str">
        <f>VLOOKUP(B470,'产品信息 (2)'!$A$2:$D$78,3,0)</f>
        <v>点心</v>
      </c>
      <c r="E470" s="129">
        <f>VLOOKUP(B470,'产品信息 (2)'!$A$2:$D$78,4,0)</f>
        <v>31.23</v>
      </c>
      <c r="F470" s="129">
        <v>2</v>
      </c>
      <c r="G470" s="130">
        <v>0</v>
      </c>
      <c r="H470" s="131">
        <f t="shared" si="7"/>
        <v>62.46</v>
      </c>
    </row>
    <row r="471" spans="1:8" s="123" customFormat="1" ht="18" customHeight="1">
      <c r="A471" s="128">
        <v>10423</v>
      </c>
      <c r="B471" s="128">
        <v>31</v>
      </c>
      <c r="C471" s="128" t="str">
        <f>VLOOKUP(B471,'产品信息 (2)'!$A$2:$D$78,2,0)</f>
        <v>温馨奶酪</v>
      </c>
      <c r="D471" s="128" t="str">
        <f>VLOOKUP(B471,'产品信息 (2)'!$A$2:$D$78,3,0)</f>
        <v>日用品</v>
      </c>
      <c r="E471" s="129">
        <f>VLOOKUP(B471,'产品信息 (2)'!$A$2:$D$78,4,0)</f>
        <v>12.5</v>
      </c>
      <c r="F471" s="129">
        <v>14</v>
      </c>
      <c r="G471" s="130">
        <v>0</v>
      </c>
      <c r="H471" s="131">
        <f t="shared" si="7"/>
        <v>175</v>
      </c>
    </row>
    <row r="472" spans="1:8" s="123" customFormat="1" ht="18" customHeight="1">
      <c r="A472" s="128">
        <v>10423</v>
      </c>
      <c r="B472" s="128">
        <v>59</v>
      </c>
      <c r="C472" s="128" t="str">
        <f>VLOOKUP(B472,'产品信息 (2)'!$A$2:$D$78,2,0)</f>
        <v>光明奶酪</v>
      </c>
      <c r="D472" s="128" t="str">
        <f>VLOOKUP(B472,'产品信息 (2)'!$A$2:$D$78,3,0)</f>
        <v>日用品</v>
      </c>
      <c r="E472" s="129">
        <f>VLOOKUP(B472,'产品信息 (2)'!$A$2:$D$78,4,0)</f>
        <v>55</v>
      </c>
      <c r="F472" s="129">
        <v>20</v>
      </c>
      <c r="G472" s="130">
        <v>0</v>
      </c>
      <c r="H472" s="131">
        <f t="shared" si="7"/>
        <v>1100</v>
      </c>
    </row>
    <row r="473" spans="1:8" s="123" customFormat="1" ht="18" customHeight="1">
      <c r="A473" s="128">
        <v>10424</v>
      </c>
      <c r="B473" s="128">
        <v>35</v>
      </c>
      <c r="C473" s="128" t="str">
        <f>VLOOKUP(B473,'产品信息 (2)'!$A$2:$D$78,2,0)</f>
        <v>蜜桃汁</v>
      </c>
      <c r="D473" s="128" t="str">
        <f>VLOOKUP(B473,'产品信息 (2)'!$A$2:$D$78,3,0)</f>
        <v>饮料</v>
      </c>
      <c r="E473" s="129">
        <f>VLOOKUP(B473,'产品信息 (2)'!$A$2:$D$78,4,0)</f>
        <v>18</v>
      </c>
      <c r="F473" s="129">
        <v>60</v>
      </c>
      <c r="G473" s="130">
        <v>0.2</v>
      </c>
      <c r="H473" s="131">
        <f t="shared" si="7"/>
        <v>864</v>
      </c>
    </row>
    <row r="474" spans="1:8" s="123" customFormat="1" ht="18" customHeight="1">
      <c r="A474" s="128">
        <v>10424</v>
      </c>
      <c r="B474" s="128">
        <v>38</v>
      </c>
      <c r="C474" s="128" t="str">
        <f>VLOOKUP(B474,'产品信息 (2)'!$A$2:$D$78,2,0)</f>
        <v>绿茶</v>
      </c>
      <c r="D474" s="128" t="str">
        <f>VLOOKUP(B474,'产品信息 (2)'!$A$2:$D$78,3,0)</f>
        <v>饮料</v>
      </c>
      <c r="E474" s="129">
        <f>VLOOKUP(B474,'产品信息 (2)'!$A$2:$D$78,4,0)</f>
        <v>263.5</v>
      </c>
      <c r="F474" s="129">
        <v>49</v>
      </c>
      <c r="G474" s="130">
        <v>0.2</v>
      </c>
      <c r="H474" s="131">
        <f t="shared" si="7"/>
        <v>10329.200000000001</v>
      </c>
    </row>
    <row r="475" spans="1:8" s="123" customFormat="1" ht="18" customHeight="1">
      <c r="A475" s="128">
        <v>10424</v>
      </c>
      <c r="B475" s="128">
        <v>68</v>
      </c>
      <c r="C475" s="128" t="str">
        <f>VLOOKUP(B475,'产品信息 (2)'!$A$2:$D$78,2,0)</f>
        <v>绿豆糕</v>
      </c>
      <c r="D475" s="128" t="str">
        <f>VLOOKUP(B475,'产品信息 (2)'!$A$2:$D$78,3,0)</f>
        <v>点心</v>
      </c>
      <c r="E475" s="129">
        <f>VLOOKUP(B475,'产品信息 (2)'!$A$2:$D$78,4,0)</f>
        <v>12.5</v>
      </c>
      <c r="F475" s="129">
        <v>30</v>
      </c>
      <c r="G475" s="130">
        <v>0.2</v>
      </c>
      <c r="H475" s="131">
        <f t="shared" si="7"/>
        <v>300</v>
      </c>
    </row>
    <row r="476" spans="1:8" s="123" customFormat="1" ht="18" customHeight="1">
      <c r="A476" s="128">
        <v>10425</v>
      </c>
      <c r="B476" s="128">
        <v>55</v>
      </c>
      <c r="C476" s="128" t="str">
        <f>VLOOKUP(B476,'产品信息 (2)'!$A$2:$D$78,2,0)</f>
        <v>鸭肉</v>
      </c>
      <c r="D476" s="128" t="str">
        <f>VLOOKUP(B476,'产品信息 (2)'!$A$2:$D$78,3,0)</f>
        <v>肉/家禽</v>
      </c>
      <c r="E476" s="129">
        <f>VLOOKUP(B476,'产品信息 (2)'!$A$2:$D$78,4,0)</f>
        <v>24</v>
      </c>
      <c r="F476" s="129">
        <v>10</v>
      </c>
      <c r="G476" s="130">
        <v>0.25</v>
      </c>
      <c r="H476" s="131">
        <f t="shared" si="7"/>
        <v>180</v>
      </c>
    </row>
    <row r="477" spans="1:8" s="123" customFormat="1" ht="18" customHeight="1">
      <c r="A477" s="128">
        <v>10425</v>
      </c>
      <c r="B477" s="128">
        <v>76</v>
      </c>
      <c r="C477" s="128" t="str">
        <f>VLOOKUP(B477,'产品信息 (2)'!$A$2:$D$78,2,0)</f>
        <v>柠檬汁</v>
      </c>
      <c r="D477" s="128" t="str">
        <f>VLOOKUP(B477,'产品信息 (2)'!$A$2:$D$78,3,0)</f>
        <v>饮料</v>
      </c>
      <c r="E477" s="129">
        <f>VLOOKUP(B477,'产品信息 (2)'!$A$2:$D$78,4,0)</f>
        <v>18</v>
      </c>
      <c r="F477" s="129">
        <v>20</v>
      </c>
      <c r="G477" s="130">
        <v>0.25</v>
      </c>
      <c r="H477" s="131">
        <f t="shared" si="7"/>
        <v>270</v>
      </c>
    </row>
    <row r="478" spans="1:8" s="123" customFormat="1" ht="18" customHeight="1">
      <c r="A478" s="128">
        <v>10426</v>
      </c>
      <c r="B478" s="128">
        <v>56</v>
      </c>
      <c r="C478" s="128" t="str">
        <f>VLOOKUP(B478,'产品信息 (2)'!$A$2:$D$78,2,0)</f>
        <v>白米</v>
      </c>
      <c r="D478" s="128" t="str">
        <f>VLOOKUP(B478,'产品信息 (2)'!$A$2:$D$78,3,0)</f>
        <v>谷类/麦片</v>
      </c>
      <c r="E478" s="129">
        <f>VLOOKUP(B478,'产品信息 (2)'!$A$2:$D$78,4,0)</f>
        <v>38</v>
      </c>
      <c r="F478" s="129">
        <v>5</v>
      </c>
      <c r="G478" s="130">
        <v>0</v>
      </c>
      <c r="H478" s="131">
        <f t="shared" si="7"/>
        <v>190</v>
      </c>
    </row>
    <row r="479" spans="1:8" s="123" customFormat="1" ht="18" customHeight="1">
      <c r="A479" s="128">
        <v>10426</v>
      </c>
      <c r="B479" s="128">
        <v>64</v>
      </c>
      <c r="C479" s="128" t="str">
        <f>VLOOKUP(B479,'产品信息 (2)'!$A$2:$D$78,2,0)</f>
        <v>黄豆</v>
      </c>
      <c r="D479" s="128" t="str">
        <f>VLOOKUP(B479,'产品信息 (2)'!$A$2:$D$78,3,0)</f>
        <v>谷类/麦片</v>
      </c>
      <c r="E479" s="129">
        <f>VLOOKUP(B479,'产品信息 (2)'!$A$2:$D$78,4,0)</f>
        <v>33.25</v>
      </c>
      <c r="F479" s="129">
        <v>7</v>
      </c>
      <c r="G479" s="130">
        <v>0</v>
      </c>
      <c r="H479" s="131">
        <f t="shared" si="7"/>
        <v>232.75</v>
      </c>
    </row>
    <row r="480" spans="1:8" s="123" customFormat="1" ht="18" customHeight="1">
      <c r="A480" s="128">
        <v>10427</v>
      </c>
      <c r="B480" s="128">
        <v>14</v>
      </c>
      <c r="C480" s="128" t="str">
        <f>VLOOKUP(B480,'产品信息 (2)'!$A$2:$D$78,2,0)</f>
        <v>沙茶</v>
      </c>
      <c r="D480" s="128" t="str">
        <f>VLOOKUP(B480,'产品信息 (2)'!$A$2:$D$78,3,0)</f>
        <v>特制品</v>
      </c>
      <c r="E480" s="129">
        <f>VLOOKUP(B480,'产品信息 (2)'!$A$2:$D$78,4,0)</f>
        <v>23.25</v>
      </c>
      <c r="F480" s="129">
        <v>35</v>
      </c>
      <c r="G480" s="130">
        <v>0</v>
      </c>
      <c r="H480" s="131">
        <f t="shared" si="7"/>
        <v>813.75</v>
      </c>
    </row>
    <row r="481" spans="1:8" s="123" customFormat="1" ht="18" customHeight="1">
      <c r="A481" s="128">
        <v>10428</v>
      </c>
      <c r="B481" s="128">
        <v>46</v>
      </c>
      <c r="C481" s="128" t="str">
        <f>VLOOKUP(B481,'产品信息 (2)'!$A$2:$D$78,2,0)</f>
        <v>蚵</v>
      </c>
      <c r="D481" s="128" t="str">
        <f>VLOOKUP(B481,'产品信息 (2)'!$A$2:$D$78,3,0)</f>
        <v>海鲜</v>
      </c>
      <c r="E481" s="129">
        <f>VLOOKUP(B481,'产品信息 (2)'!$A$2:$D$78,4,0)</f>
        <v>12</v>
      </c>
      <c r="F481" s="129">
        <v>20</v>
      </c>
      <c r="G481" s="130">
        <v>0</v>
      </c>
      <c r="H481" s="131">
        <f t="shared" si="7"/>
        <v>240</v>
      </c>
    </row>
    <row r="482" spans="1:8" s="123" customFormat="1" ht="18" customHeight="1">
      <c r="A482" s="128">
        <v>10429</v>
      </c>
      <c r="B482" s="128">
        <v>50</v>
      </c>
      <c r="C482" s="128" t="str">
        <f>VLOOKUP(B482,'产品信息 (2)'!$A$2:$D$78,2,0)</f>
        <v>玉米饼</v>
      </c>
      <c r="D482" s="128" t="str">
        <f>VLOOKUP(B482,'产品信息 (2)'!$A$2:$D$78,3,0)</f>
        <v>点心</v>
      </c>
      <c r="E482" s="129">
        <f>VLOOKUP(B482,'产品信息 (2)'!$A$2:$D$78,4,0)</f>
        <v>16.25</v>
      </c>
      <c r="F482" s="129">
        <v>40</v>
      </c>
      <c r="G482" s="130">
        <v>0</v>
      </c>
      <c r="H482" s="131">
        <f t="shared" si="7"/>
        <v>650</v>
      </c>
    </row>
    <row r="483" spans="1:8" s="123" customFormat="1" ht="18" customHeight="1">
      <c r="A483" s="128">
        <v>10429</v>
      </c>
      <c r="B483" s="128">
        <v>63</v>
      </c>
      <c r="C483" s="128" t="str">
        <f>VLOOKUP(B483,'产品信息 (2)'!$A$2:$D$78,2,0)</f>
        <v>甜辣酱</v>
      </c>
      <c r="D483" s="128" t="str">
        <f>VLOOKUP(B483,'产品信息 (2)'!$A$2:$D$78,3,0)</f>
        <v>调味品</v>
      </c>
      <c r="E483" s="129">
        <f>VLOOKUP(B483,'产品信息 (2)'!$A$2:$D$78,4,0)</f>
        <v>43.9</v>
      </c>
      <c r="F483" s="129">
        <v>35</v>
      </c>
      <c r="G483" s="130">
        <v>0.25</v>
      </c>
      <c r="H483" s="131">
        <f t="shared" si="7"/>
        <v>1152.375</v>
      </c>
    </row>
    <row r="484" spans="1:8" s="123" customFormat="1" ht="18" customHeight="1">
      <c r="A484" s="128">
        <v>10430</v>
      </c>
      <c r="B484" s="128">
        <v>17</v>
      </c>
      <c r="C484" s="128" t="str">
        <f>VLOOKUP(B484,'产品信息 (2)'!$A$2:$D$78,2,0)</f>
        <v>猪肉</v>
      </c>
      <c r="D484" s="128" t="str">
        <f>VLOOKUP(B484,'产品信息 (2)'!$A$2:$D$78,3,0)</f>
        <v>肉/家禽</v>
      </c>
      <c r="E484" s="129">
        <f>VLOOKUP(B484,'产品信息 (2)'!$A$2:$D$78,4,0)</f>
        <v>39</v>
      </c>
      <c r="F484" s="129">
        <v>45</v>
      </c>
      <c r="G484" s="130">
        <v>0.2</v>
      </c>
      <c r="H484" s="131">
        <f t="shared" si="7"/>
        <v>1404</v>
      </c>
    </row>
    <row r="485" spans="1:8" s="123" customFormat="1" ht="18" customHeight="1">
      <c r="A485" s="128">
        <v>10430</v>
      </c>
      <c r="B485" s="128">
        <v>21</v>
      </c>
      <c r="C485" s="128" t="str">
        <f>VLOOKUP(B485,'产品信息 (2)'!$A$2:$D$78,2,0)</f>
        <v>花生</v>
      </c>
      <c r="D485" s="128" t="str">
        <f>VLOOKUP(B485,'产品信息 (2)'!$A$2:$D$78,3,0)</f>
        <v>点心</v>
      </c>
      <c r="E485" s="129">
        <f>VLOOKUP(B485,'产品信息 (2)'!$A$2:$D$78,4,0)</f>
        <v>10</v>
      </c>
      <c r="F485" s="129">
        <v>50</v>
      </c>
      <c r="G485" s="130">
        <v>0</v>
      </c>
      <c r="H485" s="131">
        <f t="shared" si="7"/>
        <v>500</v>
      </c>
    </row>
    <row r="486" spans="1:8" s="123" customFormat="1" ht="18" customHeight="1">
      <c r="A486" s="128">
        <v>10430</v>
      </c>
      <c r="B486" s="128">
        <v>56</v>
      </c>
      <c r="C486" s="128" t="str">
        <f>VLOOKUP(B486,'产品信息 (2)'!$A$2:$D$78,2,0)</f>
        <v>白米</v>
      </c>
      <c r="D486" s="128" t="str">
        <f>VLOOKUP(B486,'产品信息 (2)'!$A$2:$D$78,3,0)</f>
        <v>谷类/麦片</v>
      </c>
      <c r="E486" s="129">
        <f>VLOOKUP(B486,'产品信息 (2)'!$A$2:$D$78,4,0)</f>
        <v>38</v>
      </c>
      <c r="F486" s="129">
        <v>30</v>
      </c>
      <c r="G486" s="130">
        <v>0</v>
      </c>
      <c r="H486" s="131">
        <f t="shared" si="7"/>
        <v>1140</v>
      </c>
    </row>
    <row r="487" spans="1:8" s="123" customFormat="1" ht="18" customHeight="1">
      <c r="A487" s="128">
        <v>10430</v>
      </c>
      <c r="B487" s="128">
        <v>59</v>
      </c>
      <c r="C487" s="128" t="str">
        <f>VLOOKUP(B487,'产品信息 (2)'!$A$2:$D$78,2,0)</f>
        <v>光明奶酪</v>
      </c>
      <c r="D487" s="128" t="str">
        <f>VLOOKUP(B487,'产品信息 (2)'!$A$2:$D$78,3,0)</f>
        <v>日用品</v>
      </c>
      <c r="E487" s="129">
        <f>VLOOKUP(B487,'产品信息 (2)'!$A$2:$D$78,4,0)</f>
        <v>55</v>
      </c>
      <c r="F487" s="129">
        <v>70</v>
      </c>
      <c r="G487" s="130">
        <v>0.2</v>
      </c>
      <c r="H487" s="131">
        <f t="shared" si="7"/>
        <v>3080</v>
      </c>
    </row>
    <row r="488" spans="1:8" s="123" customFormat="1" ht="18" customHeight="1">
      <c r="A488" s="128">
        <v>10431</v>
      </c>
      <c r="B488" s="128">
        <v>17</v>
      </c>
      <c r="C488" s="128" t="str">
        <f>VLOOKUP(B488,'产品信息 (2)'!$A$2:$D$78,2,0)</f>
        <v>猪肉</v>
      </c>
      <c r="D488" s="128" t="str">
        <f>VLOOKUP(B488,'产品信息 (2)'!$A$2:$D$78,3,0)</f>
        <v>肉/家禽</v>
      </c>
      <c r="E488" s="129">
        <f>VLOOKUP(B488,'产品信息 (2)'!$A$2:$D$78,4,0)</f>
        <v>39</v>
      </c>
      <c r="F488" s="129">
        <v>50</v>
      </c>
      <c r="G488" s="130">
        <v>0.25</v>
      </c>
      <c r="H488" s="131">
        <f t="shared" si="7"/>
        <v>1462.5</v>
      </c>
    </row>
    <row r="489" spans="1:8" s="123" customFormat="1" ht="18" customHeight="1">
      <c r="A489" s="128">
        <v>10431</v>
      </c>
      <c r="B489" s="128">
        <v>40</v>
      </c>
      <c r="C489" s="128" t="str">
        <f>VLOOKUP(B489,'产品信息 (2)'!$A$2:$D$78,2,0)</f>
        <v>虾米</v>
      </c>
      <c r="D489" s="128" t="str">
        <f>VLOOKUP(B489,'产品信息 (2)'!$A$2:$D$78,3,0)</f>
        <v>海鲜</v>
      </c>
      <c r="E489" s="129">
        <f>VLOOKUP(B489,'产品信息 (2)'!$A$2:$D$78,4,0)</f>
        <v>18.399999999999999</v>
      </c>
      <c r="F489" s="129">
        <v>50</v>
      </c>
      <c r="G489" s="130">
        <v>0.25</v>
      </c>
      <c r="H489" s="131">
        <f t="shared" si="7"/>
        <v>689.99999999999989</v>
      </c>
    </row>
    <row r="490" spans="1:8" s="123" customFormat="1" ht="18" customHeight="1">
      <c r="A490" s="128">
        <v>10431</v>
      </c>
      <c r="B490" s="128">
        <v>47</v>
      </c>
      <c r="C490" s="128" t="str">
        <f>VLOOKUP(B490,'产品信息 (2)'!$A$2:$D$78,2,0)</f>
        <v>蛋糕</v>
      </c>
      <c r="D490" s="128" t="str">
        <f>VLOOKUP(B490,'产品信息 (2)'!$A$2:$D$78,3,0)</f>
        <v>点心</v>
      </c>
      <c r="E490" s="129">
        <f>VLOOKUP(B490,'产品信息 (2)'!$A$2:$D$78,4,0)</f>
        <v>9.5</v>
      </c>
      <c r="F490" s="129">
        <v>30</v>
      </c>
      <c r="G490" s="130">
        <v>0.25</v>
      </c>
      <c r="H490" s="131">
        <f t="shared" si="7"/>
        <v>213.75</v>
      </c>
    </row>
    <row r="491" spans="1:8" s="123" customFormat="1" ht="18" customHeight="1">
      <c r="A491" s="128">
        <v>10432</v>
      </c>
      <c r="B491" s="128">
        <v>26</v>
      </c>
      <c r="C491" s="128" t="str">
        <f>VLOOKUP(B491,'产品信息 (2)'!$A$2:$D$78,2,0)</f>
        <v>棉花糖</v>
      </c>
      <c r="D491" s="128" t="str">
        <f>VLOOKUP(B491,'产品信息 (2)'!$A$2:$D$78,3,0)</f>
        <v>点心</v>
      </c>
      <c r="E491" s="129">
        <f>VLOOKUP(B491,'产品信息 (2)'!$A$2:$D$78,4,0)</f>
        <v>31.23</v>
      </c>
      <c r="F491" s="129">
        <v>10</v>
      </c>
      <c r="G491" s="130">
        <v>0</v>
      </c>
      <c r="H491" s="131">
        <f t="shared" si="7"/>
        <v>312.3</v>
      </c>
    </row>
    <row r="492" spans="1:8" s="123" customFormat="1" ht="18" customHeight="1">
      <c r="A492" s="128">
        <v>10432</v>
      </c>
      <c r="B492" s="128">
        <v>54</v>
      </c>
      <c r="C492" s="128" t="str">
        <f>VLOOKUP(B492,'产品信息 (2)'!$A$2:$D$78,2,0)</f>
        <v>鸡肉</v>
      </c>
      <c r="D492" s="128" t="str">
        <f>VLOOKUP(B492,'产品信息 (2)'!$A$2:$D$78,3,0)</f>
        <v>肉/家禽</v>
      </c>
      <c r="E492" s="129">
        <f>VLOOKUP(B492,'产品信息 (2)'!$A$2:$D$78,4,0)</f>
        <v>7.45</v>
      </c>
      <c r="F492" s="129">
        <v>40</v>
      </c>
      <c r="G492" s="130">
        <v>0</v>
      </c>
      <c r="H492" s="131">
        <f t="shared" si="7"/>
        <v>298</v>
      </c>
    </row>
    <row r="493" spans="1:8" s="123" customFormat="1" ht="18" customHeight="1">
      <c r="A493" s="128">
        <v>10433</v>
      </c>
      <c r="B493" s="128">
        <v>56</v>
      </c>
      <c r="C493" s="128" t="str">
        <f>VLOOKUP(B493,'产品信息 (2)'!$A$2:$D$78,2,0)</f>
        <v>白米</v>
      </c>
      <c r="D493" s="128" t="str">
        <f>VLOOKUP(B493,'产品信息 (2)'!$A$2:$D$78,3,0)</f>
        <v>谷类/麦片</v>
      </c>
      <c r="E493" s="129">
        <f>VLOOKUP(B493,'产品信息 (2)'!$A$2:$D$78,4,0)</f>
        <v>38</v>
      </c>
      <c r="F493" s="129">
        <v>28</v>
      </c>
      <c r="G493" s="130">
        <v>0</v>
      </c>
      <c r="H493" s="131">
        <f t="shared" si="7"/>
        <v>1064</v>
      </c>
    </row>
    <row r="494" spans="1:8" s="123" customFormat="1" ht="18" customHeight="1">
      <c r="A494" s="128">
        <v>10434</v>
      </c>
      <c r="B494" s="128">
        <v>11</v>
      </c>
      <c r="C494" s="128" t="str">
        <f>VLOOKUP(B494,'产品信息 (2)'!$A$2:$D$78,2,0)</f>
        <v>大众奶酪</v>
      </c>
      <c r="D494" s="128" t="str">
        <f>VLOOKUP(B494,'产品信息 (2)'!$A$2:$D$78,3,0)</f>
        <v>日用品</v>
      </c>
      <c r="E494" s="129">
        <f>VLOOKUP(B494,'产品信息 (2)'!$A$2:$D$78,4,0)</f>
        <v>21</v>
      </c>
      <c r="F494" s="129">
        <v>6</v>
      </c>
      <c r="G494" s="130">
        <v>0</v>
      </c>
      <c r="H494" s="131">
        <f t="shared" si="7"/>
        <v>126</v>
      </c>
    </row>
    <row r="495" spans="1:8" s="123" customFormat="1" ht="18" customHeight="1">
      <c r="A495" s="128">
        <v>10434</v>
      </c>
      <c r="B495" s="128">
        <v>76</v>
      </c>
      <c r="C495" s="128" t="str">
        <f>VLOOKUP(B495,'产品信息 (2)'!$A$2:$D$78,2,0)</f>
        <v>柠檬汁</v>
      </c>
      <c r="D495" s="128" t="str">
        <f>VLOOKUP(B495,'产品信息 (2)'!$A$2:$D$78,3,0)</f>
        <v>饮料</v>
      </c>
      <c r="E495" s="129">
        <f>VLOOKUP(B495,'产品信息 (2)'!$A$2:$D$78,4,0)</f>
        <v>18</v>
      </c>
      <c r="F495" s="129">
        <v>18</v>
      </c>
      <c r="G495" s="130">
        <v>0.15</v>
      </c>
      <c r="H495" s="131">
        <f t="shared" si="7"/>
        <v>275.39999999999998</v>
      </c>
    </row>
    <row r="496" spans="1:8" s="123" customFormat="1" ht="18" customHeight="1">
      <c r="A496" s="128">
        <v>10435</v>
      </c>
      <c r="B496" s="128">
        <v>2</v>
      </c>
      <c r="C496" s="128" t="str">
        <f>VLOOKUP(B496,'产品信息 (2)'!$A$2:$D$78,2,0)</f>
        <v>牛奶</v>
      </c>
      <c r="D496" s="128" t="str">
        <f>VLOOKUP(B496,'产品信息 (2)'!$A$2:$D$78,3,0)</f>
        <v>饮料</v>
      </c>
      <c r="E496" s="129">
        <f>VLOOKUP(B496,'产品信息 (2)'!$A$2:$D$78,4,0)</f>
        <v>19</v>
      </c>
      <c r="F496" s="129">
        <v>10</v>
      </c>
      <c r="G496" s="130">
        <v>0</v>
      </c>
      <c r="H496" s="131">
        <f t="shared" si="7"/>
        <v>190</v>
      </c>
    </row>
    <row r="497" spans="1:8" s="123" customFormat="1" ht="18" customHeight="1">
      <c r="A497" s="128">
        <v>10435</v>
      </c>
      <c r="B497" s="128">
        <v>22</v>
      </c>
      <c r="C497" s="128" t="str">
        <f>VLOOKUP(B497,'产品信息 (2)'!$A$2:$D$78,2,0)</f>
        <v>糯米</v>
      </c>
      <c r="D497" s="128" t="str">
        <f>VLOOKUP(B497,'产品信息 (2)'!$A$2:$D$78,3,0)</f>
        <v>谷类/麦片</v>
      </c>
      <c r="E497" s="129">
        <f>VLOOKUP(B497,'产品信息 (2)'!$A$2:$D$78,4,0)</f>
        <v>21</v>
      </c>
      <c r="F497" s="129">
        <v>12</v>
      </c>
      <c r="G497" s="130">
        <v>0</v>
      </c>
      <c r="H497" s="131">
        <f t="shared" si="7"/>
        <v>252</v>
      </c>
    </row>
    <row r="498" spans="1:8" s="123" customFormat="1" ht="18" customHeight="1">
      <c r="A498" s="128">
        <v>10435</v>
      </c>
      <c r="B498" s="128">
        <v>72</v>
      </c>
      <c r="C498" s="128" t="str">
        <f>VLOOKUP(B498,'产品信息 (2)'!$A$2:$D$78,2,0)</f>
        <v>酸奶酪</v>
      </c>
      <c r="D498" s="128" t="str">
        <f>VLOOKUP(B498,'产品信息 (2)'!$A$2:$D$78,3,0)</f>
        <v>日用品</v>
      </c>
      <c r="E498" s="129">
        <f>VLOOKUP(B498,'产品信息 (2)'!$A$2:$D$78,4,0)</f>
        <v>34.799999999999997</v>
      </c>
      <c r="F498" s="129">
        <v>10</v>
      </c>
      <c r="G498" s="130">
        <v>0</v>
      </c>
      <c r="H498" s="131">
        <f t="shared" si="7"/>
        <v>348</v>
      </c>
    </row>
    <row r="499" spans="1:8" s="123" customFormat="1" ht="18" customHeight="1">
      <c r="A499" s="128">
        <v>10436</v>
      </c>
      <c r="B499" s="128">
        <v>46</v>
      </c>
      <c r="C499" s="128" t="str">
        <f>VLOOKUP(B499,'产品信息 (2)'!$A$2:$D$78,2,0)</f>
        <v>蚵</v>
      </c>
      <c r="D499" s="128" t="str">
        <f>VLOOKUP(B499,'产品信息 (2)'!$A$2:$D$78,3,0)</f>
        <v>海鲜</v>
      </c>
      <c r="E499" s="129">
        <f>VLOOKUP(B499,'产品信息 (2)'!$A$2:$D$78,4,0)</f>
        <v>12</v>
      </c>
      <c r="F499" s="129">
        <v>5</v>
      </c>
      <c r="G499" s="130">
        <v>0</v>
      </c>
      <c r="H499" s="131">
        <f t="shared" si="7"/>
        <v>60</v>
      </c>
    </row>
    <row r="500" spans="1:8" s="123" customFormat="1" ht="18" customHeight="1">
      <c r="A500" s="128">
        <v>10436</v>
      </c>
      <c r="B500" s="128">
        <v>56</v>
      </c>
      <c r="C500" s="128" t="str">
        <f>VLOOKUP(B500,'产品信息 (2)'!$A$2:$D$78,2,0)</f>
        <v>白米</v>
      </c>
      <c r="D500" s="128" t="str">
        <f>VLOOKUP(B500,'产品信息 (2)'!$A$2:$D$78,3,0)</f>
        <v>谷类/麦片</v>
      </c>
      <c r="E500" s="129">
        <f>VLOOKUP(B500,'产品信息 (2)'!$A$2:$D$78,4,0)</f>
        <v>38</v>
      </c>
      <c r="F500" s="129">
        <v>40</v>
      </c>
      <c r="G500" s="130">
        <v>0.1</v>
      </c>
      <c r="H500" s="131">
        <f t="shared" si="7"/>
        <v>1368</v>
      </c>
    </row>
    <row r="501" spans="1:8" s="123" customFormat="1" ht="18" customHeight="1">
      <c r="A501" s="128">
        <v>10436</v>
      </c>
      <c r="B501" s="128">
        <v>64</v>
      </c>
      <c r="C501" s="128" t="str">
        <f>VLOOKUP(B501,'产品信息 (2)'!$A$2:$D$78,2,0)</f>
        <v>黄豆</v>
      </c>
      <c r="D501" s="128" t="str">
        <f>VLOOKUP(B501,'产品信息 (2)'!$A$2:$D$78,3,0)</f>
        <v>谷类/麦片</v>
      </c>
      <c r="E501" s="129">
        <f>VLOOKUP(B501,'产品信息 (2)'!$A$2:$D$78,4,0)</f>
        <v>33.25</v>
      </c>
      <c r="F501" s="129">
        <v>30</v>
      </c>
      <c r="G501" s="130">
        <v>0.1</v>
      </c>
      <c r="H501" s="131">
        <f t="shared" si="7"/>
        <v>897.75</v>
      </c>
    </row>
    <row r="502" spans="1:8" s="123" customFormat="1" ht="18" customHeight="1">
      <c r="A502" s="128">
        <v>10436</v>
      </c>
      <c r="B502" s="128">
        <v>75</v>
      </c>
      <c r="C502" s="128" t="str">
        <f>VLOOKUP(B502,'产品信息 (2)'!$A$2:$D$78,2,0)</f>
        <v>浓缩咖啡</v>
      </c>
      <c r="D502" s="128" t="str">
        <f>VLOOKUP(B502,'产品信息 (2)'!$A$2:$D$78,3,0)</f>
        <v>饮料</v>
      </c>
      <c r="E502" s="129">
        <f>VLOOKUP(B502,'产品信息 (2)'!$A$2:$D$78,4,0)</f>
        <v>7.75</v>
      </c>
      <c r="F502" s="129">
        <v>24</v>
      </c>
      <c r="G502" s="130">
        <v>0.1</v>
      </c>
      <c r="H502" s="131">
        <f t="shared" si="7"/>
        <v>167.4</v>
      </c>
    </row>
    <row r="503" spans="1:8" s="123" customFormat="1" ht="18" customHeight="1">
      <c r="A503" s="128">
        <v>10437</v>
      </c>
      <c r="B503" s="128">
        <v>53</v>
      </c>
      <c r="C503" s="128" t="str">
        <f>VLOOKUP(B503,'产品信息 (2)'!$A$2:$D$78,2,0)</f>
        <v>盐水鸭</v>
      </c>
      <c r="D503" s="128" t="str">
        <f>VLOOKUP(B503,'产品信息 (2)'!$A$2:$D$78,3,0)</f>
        <v>肉/家禽</v>
      </c>
      <c r="E503" s="129">
        <f>VLOOKUP(B503,'产品信息 (2)'!$A$2:$D$78,4,0)</f>
        <v>32.799999999999997</v>
      </c>
      <c r="F503" s="129">
        <v>15</v>
      </c>
      <c r="G503" s="130">
        <v>0</v>
      </c>
      <c r="H503" s="131">
        <f t="shared" si="7"/>
        <v>491.99999999999994</v>
      </c>
    </row>
    <row r="504" spans="1:8" s="123" customFormat="1" ht="18" customHeight="1">
      <c r="A504" s="128">
        <v>10438</v>
      </c>
      <c r="B504" s="128">
        <v>19</v>
      </c>
      <c r="C504" s="128" t="str">
        <f>VLOOKUP(B504,'产品信息 (2)'!$A$2:$D$78,2,0)</f>
        <v>糖果</v>
      </c>
      <c r="D504" s="128" t="str">
        <f>VLOOKUP(B504,'产品信息 (2)'!$A$2:$D$78,3,0)</f>
        <v>点心</v>
      </c>
      <c r="E504" s="129">
        <f>VLOOKUP(B504,'产品信息 (2)'!$A$2:$D$78,4,0)</f>
        <v>9.1999999999999993</v>
      </c>
      <c r="F504" s="129">
        <v>15</v>
      </c>
      <c r="G504" s="130">
        <v>0.2</v>
      </c>
      <c r="H504" s="131">
        <f t="shared" si="7"/>
        <v>110.4</v>
      </c>
    </row>
    <row r="505" spans="1:8" s="123" customFormat="1" ht="18" customHeight="1">
      <c r="A505" s="128">
        <v>10438</v>
      </c>
      <c r="B505" s="128">
        <v>34</v>
      </c>
      <c r="C505" s="128" t="str">
        <f>VLOOKUP(B505,'产品信息 (2)'!$A$2:$D$78,2,0)</f>
        <v>啤酒</v>
      </c>
      <c r="D505" s="128" t="str">
        <f>VLOOKUP(B505,'产品信息 (2)'!$A$2:$D$78,3,0)</f>
        <v>饮料</v>
      </c>
      <c r="E505" s="129">
        <f>VLOOKUP(B505,'产品信息 (2)'!$A$2:$D$78,4,0)</f>
        <v>14</v>
      </c>
      <c r="F505" s="129">
        <v>20</v>
      </c>
      <c r="G505" s="130">
        <v>0.2</v>
      </c>
      <c r="H505" s="131">
        <f t="shared" si="7"/>
        <v>224</v>
      </c>
    </row>
    <row r="506" spans="1:8" s="123" customFormat="1" ht="18" customHeight="1">
      <c r="A506" s="128">
        <v>10438</v>
      </c>
      <c r="B506" s="128">
        <v>57</v>
      </c>
      <c r="C506" s="128" t="str">
        <f>VLOOKUP(B506,'产品信息 (2)'!$A$2:$D$78,2,0)</f>
        <v>小米</v>
      </c>
      <c r="D506" s="128" t="str">
        <f>VLOOKUP(B506,'产品信息 (2)'!$A$2:$D$78,3,0)</f>
        <v>谷类/麦片</v>
      </c>
      <c r="E506" s="129">
        <f>VLOOKUP(B506,'产品信息 (2)'!$A$2:$D$78,4,0)</f>
        <v>19.5</v>
      </c>
      <c r="F506" s="129">
        <v>15</v>
      </c>
      <c r="G506" s="130">
        <v>0.2</v>
      </c>
      <c r="H506" s="131">
        <f t="shared" si="7"/>
        <v>234</v>
      </c>
    </row>
    <row r="507" spans="1:8" s="123" customFormat="1" ht="18" customHeight="1">
      <c r="A507" s="128">
        <v>10439</v>
      </c>
      <c r="B507" s="128">
        <v>12</v>
      </c>
      <c r="C507" s="128" t="str">
        <f>VLOOKUP(B507,'产品信息 (2)'!$A$2:$D$78,2,0)</f>
        <v>德国奶酪</v>
      </c>
      <c r="D507" s="128" t="str">
        <f>VLOOKUP(B507,'产品信息 (2)'!$A$2:$D$78,3,0)</f>
        <v>日用品</v>
      </c>
      <c r="E507" s="129">
        <f>VLOOKUP(B507,'产品信息 (2)'!$A$2:$D$78,4,0)</f>
        <v>38</v>
      </c>
      <c r="F507" s="129">
        <v>15</v>
      </c>
      <c r="G507" s="130">
        <v>0</v>
      </c>
      <c r="H507" s="131">
        <f t="shared" si="7"/>
        <v>570</v>
      </c>
    </row>
    <row r="508" spans="1:8" s="123" customFormat="1" ht="18" customHeight="1">
      <c r="A508" s="128">
        <v>10439</v>
      </c>
      <c r="B508" s="128">
        <v>16</v>
      </c>
      <c r="C508" s="128" t="str">
        <f>VLOOKUP(B508,'产品信息 (2)'!$A$2:$D$78,2,0)</f>
        <v>饼干</v>
      </c>
      <c r="D508" s="128" t="str">
        <f>VLOOKUP(B508,'产品信息 (2)'!$A$2:$D$78,3,0)</f>
        <v>点心</v>
      </c>
      <c r="E508" s="129">
        <f>VLOOKUP(B508,'产品信息 (2)'!$A$2:$D$78,4,0)</f>
        <v>17.45</v>
      </c>
      <c r="F508" s="129">
        <v>16</v>
      </c>
      <c r="G508" s="130">
        <v>0</v>
      </c>
      <c r="H508" s="131">
        <f t="shared" si="7"/>
        <v>279.2</v>
      </c>
    </row>
    <row r="509" spans="1:8" s="123" customFormat="1" ht="18" customHeight="1">
      <c r="A509" s="128">
        <v>10439</v>
      </c>
      <c r="B509" s="128">
        <v>64</v>
      </c>
      <c r="C509" s="128" t="str">
        <f>VLOOKUP(B509,'产品信息 (2)'!$A$2:$D$78,2,0)</f>
        <v>黄豆</v>
      </c>
      <c r="D509" s="128" t="str">
        <f>VLOOKUP(B509,'产品信息 (2)'!$A$2:$D$78,3,0)</f>
        <v>谷类/麦片</v>
      </c>
      <c r="E509" s="129">
        <f>VLOOKUP(B509,'产品信息 (2)'!$A$2:$D$78,4,0)</f>
        <v>33.25</v>
      </c>
      <c r="F509" s="129">
        <v>6</v>
      </c>
      <c r="G509" s="130">
        <v>0</v>
      </c>
      <c r="H509" s="131">
        <f t="shared" si="7"/>
        <v>199.5</v>
      </c>
    </row>
    <row r="510" spans="1:8" s="123" customFormat="1" ht="18" customHeight="1">
      <c r="A510" s="128">
        <v>10439</v>
      </c>
      <c r="B510" s="128">
        <v>74</v>
      </c>
      <c r="C510" s="128" t="str">
        <f>VLOOKUP(B510,'产品信息 (2)'!$A$2:$D$78,2,0)</f>
        <v>鸡精</v>
      </c>
      <c r="D510" s="128" t="str">
        <f>VLOOKUP(B510,'产品信息 (2)'!$A$2:$D$78,3,0)</f>
        <v>特制品</v>
      </c>
      <c r="E510" s="129">
        <f>VLOOKUP(B510,'产品信息 (2)'!$A$2:$D$78,4,0)</f>
        <v>10</v>
      </c>
      <c r="F510" s="129">
        <v>30</v>
      </c>
      <c r="G510" s="130">
        <v>0</v>
      </c>
      <c r="H510" s="131">
        <f t="shared" si="7"/>
        <v>300</v>
      </c>
    </row>
    <row r="511" spans="1:8" s="123" customFormat="1" ht="18" customHeight="1">
      <c r="A511" s="128">
        <v>10440</v>
      </c>
      <c r="B511" s="128">
        <v>2</v>
      </c>
      <c r="C511" s="128" t="str">
        <f>VLOOKUP(B511,'产品信息 (2)'!$A$2:$D$78,2,0)</f>
        <v>牛奶</v>
      </c>
      <c r="D511" s="128" t="str">
        <f>VLOOKUP(B511,'产品信息 (2)'!$A$2:$D$78,3,0)</f>
        <v>饮料</v>
      </c>
      <c r="E511" s="129">
        <f>VLOOKUP(B511,'产品信息 (2)'!$A$2:$D$78,4,0)</f>
        <v>19</v>
      </c>
      <c r="F511" s="129">
        <v>45</v>
      </c>
      <c r="G511" s="130">
        <v>0.15</v>
      </c>
      <c r="H511" s="131">
        <f t="shared" si="7"/>
        <v>726.75</v>
      </c>
    </row>
    <row r="512" spans="1:8" s="123" customFormat="1" ht="18" customHeight="1">
      <c r="A512" s="128">
        <v>10440</v>
      </c>
      <c r="B512" s="128">
        <v>16</v>
      </c>
      <c r="C512" s="128" t="str">
        <f>VLOOKUP(B512,'产品信息 (2)'!$A$2:$D$78,2,0)</f>
        <v>饼干</v>
      </c>
      <c r="D512" s="128" t="str">
        <f>VLOOKUP(B512,'产品信息 (2)'!$A$2:$D$78,3,0)</f>
        <v>点心</v>
      </c>
      <c r="E512" s="129">
        <f>VLOOKUP(B512,'产品信息 (2)'!$A$2:$D$78,4,0)</f>
        <v>17.45</v>
      </c>
      <c r="F512" s="129">
        <v>49</v>
      </c>
      <c r="G512" s="130">
        <v>0.15</v>
      </c>
      <c r="H512" s="131">
        <f t="shared" si="7"/>
        <v>726.7924999999999</v>
      </c>
    </row>
    <row r="513" spans="1:8" s="123" customFormat="1" ht="18" customHeight="1">
      <c r="A513" s="128">
        <v>10440</v>
      </c>
      <c r="B513" s="128">
        <v>29</v>
      </c>
      <c r="C513" s="128" t="str">
        <f>VLOOKUP(B513,'产品信息 (2)'!$A$2:$D$78,2,0)</f>
        <v>鸭肉</v>
      </c>
      <c r="D513" s="128" t="str">
        <f>VLOOKUP(B513,'产品信息 (2)'!$A$2:$D$78,3,0)</f>
        <v>肉/家禽</v>
      </c>
      <c r="E513" s="129">
        <f>VLOOKUP(B513,'产品信息 (2)'!$A$2:$D$78,4,0)</f>
        <v>123.79</v>
      </c>
      <c r="F513" s="129">
        <v>24</v>
      </c>
      <c r="G513" s="130">
        <v>0.15</v>
      </c>
      <c r="H513" s="131">
        <f t="shared" si="7"/>
        <v>2525.3159999999998</v>
      </c>
    </row>
    <row r="514" spans="1:8" s="123" customFormat="1" ht="18" customHeight="1">
      <c r="A514" s="128">
        <v>10440</v>
      </c>
      <c r="B514" s="128">
        <v>61</v>
      </c>
      <c r="C514" s="128" t="str">
        <f>VLOOKUP(B514,'产品信息 (2)'!$A$2:$D$78,2,0)</f>
        <v>海鲜酱</v>
      </c>
      <c r="D514" s="128" t="str">
        <f>VLOOKUP(B514,'产品信息 (2)'!$A$2:$D$78,3,0)</f>
        <v>调味品</v>
      </c>
      <c r="E514" s="129">
        <f>VLOOKUP(B514,'产品信息 (2)'!$A$2:$D$78,4,0)</f>
        <v>28.5</v>
      </c>
      <c r="F514" s="129">
        <v>90</v>
      </c>
      <c r="G514" s="130">
        <v>0.15</v>
      </c>
      <c r="H514" s="131">
        <f t="shared" si="7"/>
        <v>2180.25</v>
      </c>
    </row>
    <row r="515" spans="1:8" s="123" customFormat="1" ht="18" customHeight="1">
      <c r="A515" s="128">
        <v>10441</v>
      </c>
      <c r="B515" s="128">
        <v>27</v>
      </c>
      <c r="C515" s="128" t="str">
        <f>VLOOKUP(B515,'产品信息 (2)'!$A$2:$D$78,2,0)</f>
        <v>牛肉干</v>
      </c>
      <c r="D515" s="128" t="str">
        <f>VLOOKUP(B515,'产品信息 (2)'!$A$2:$D$78,3,0)</f>
        <v>点心</v>
      </c>
      <c r="E515" s="129">
        <f>VLOOKUP(B515,'产品信息 (2)'!$A$2:$D$78,4,0)</f>
        <v>43.9</v>
      </c>
      <c r="F515" s="129">
        <v>50</v>
      </c>
      <c r="G515" s="130">
        <v>0</v>
      </c>
      <c r="H515" s="131">
        <f t="shared" si="7"/>
        <v>2195</v>
      </c>
    </row>
    <row r="516" spans="1:8" s="123" customFormat="1" ht="18" customHeight="1">
      <c r="A516" s="128">
        <v>10442</v>
      </c>
      <c r="B516" s="128">
        <v>11</v>
      </c>
      <c r="C516" s="128" t="str">
        <f>VLOOKUP(B516,'产品信息 (2)'!$A$2:$D$78,2,0)</f>
        <v>大众奶酪</v>
      </c>
      <c r="D516" s="128" t="str">
        <f>VLOOKUP(B516,'产品信息 (2)'!$A$2:$D$78,3,0)</f>
        <v>日用品</v>
      </c>
      <c r="E516" s="129">
        <f>VLOOKUP(B516,'产品信息 (2)'!$A$2:$D$78,4,0)</f>
        <v>21</v>
      </c>
      <c r="F516" s="129">
        <v>30</v>
      </c>
      <c r="G516" s="130">
        <v>0</v>
      </c>
      <c r="H516" s="131">
        <f t="shared" ref="H516:H579" si="8">E516*F516*(1-G516)</f>
        <v>630</v>
      </c>
    </row>
    <row r="517" spans="1:8" s="123" customFormat="1" ht="18" customHeight="1">
      <c r="A517" s="128">
        <v>10442</v>
      </c>
      <c r="B517" s="128">
        <v>54</v>
      </c>
      <c r="C517" s="128" t="str">
        <f>VLOOKUP(B517,'产品信息 (2)'!$A$2:$D$78,2,0)</f>
        <v>鸡肉</v>
      </c>
      <c r="D517" s="128" t="str">
        <f>VLOOKUP(B517,'产品信息 (2)'!$A$2:$D$78,3,0)</f>
        <v>肉/家禽</v>
      </c>
      <c r="E517" s="129">
        <f>VLOOKUP(B517,'产品信息 (2)'!$A$2:$D$78,4,0)</f>
        <v>7.45</v>
      </c>
      <c r="F517" s="129">
        <v>80</v>
      </c>
      <c r="G517" s="130">
        <v>0</v>
      </c>
      <c r="H517" s="131">
        <f t="shared" si="8"/>
        <v>596</v>
      </c>
    </row>
    <row r="518" spans="1:8" s="123" customFormat="1" ht="18" customHeight="1">
      <c r="A518" s="128">
        <v>10442</v>
      </c>
      <c r="B518" s="128">
        <v>66</v>
      </c>
      <c r="C518" s="128" t="str">
        <f>VLOOKUP(B518,'产品信息 (2)'!$A$2:$D$78,2,0)</f>
        <v>肉松</v>
      </c>
      <c r="D518" s="128" t="str">
        <f>VLOOKUP(B518,'产品信息 (2)'!$A$2:$D$78,3,0)</f>
        <v>调味品</v>
      </c>
      <c r="E518" s="129">
        <f>VLOOKUP(B518,'产品信息 (2)'!$A$2:$D$78,4,0)</f>
        <v>17</v>
      </c>
      <c r="F518" s="129">
        <v>60</v>
      </c>
      <c r="G518" s="130">
        <v>0</v>
      </c>
      <c r="H518" s="131">
        <f t="shared" si="8"/>
        <v>1020</v>
      </c>
    </row>
    <row r="519" spans="1:8" s="123" customFormat="1" ht="18" customHeight="1">
      <c r="A519" s="128">
        <v>10443</v>
      </c>
      <c r="B519" s="128">
        <v>11</v>
      </c>
      <c r="C519" s="128" t="str">
        <f>VLOOKUP(B519,'产品信息 (2)'!$A$2:$D$78,2,0)</f>
        <v>大众奶酪</v>
      </c>
      <c r="D519" s="128" t="str">
        <f>VLOOKUP(B519,'产品信息 (2)'!$A$2:$D$78,3,0)</f>
        <v>日用品</v>
      </c>
      <c r="E519" s="129">
        <f>VLOOKUP(B519,'产品信息 (2)'!$A$2:$D$78,4,0)</f>
        <v>21</v>
      </c>
      <c r="F519" s="129">
        <v>6</v>
      </c>
      <c r="G519" s="130">
        <v>0.2</v>
      </c>
      <c r="H519" s="131">
        <f t="shared" si="8"/>
        <v>100.80000000000001</v>
      </c>
    </row>
    <row r="520" spans="1:8" s="123" customFormat="1" ht="18" customHeight="1">
      <c r="A520" s="128">
        <v>10443</v>
      </c>
      <c r="B520" s="128">
        <v>28</v>
      </c>
      <c r="C520" s="128" t="str">
        <f>VLOOKUP(B520,'产品信息 (2)'!$A$2:$D$78,2,0)</f>
        <v>烤肉酱</v>
      </c>
      <c r="D520" s="128" t="str">
        <f>VLOOKUP(B520,'产品信息 (2)'!$A$2:$D$78,3,0)</f>
        <v>特制品</v>
      </c>
      <c r="E520" s="129">
        <f>VLOOKUP(B520,'产品信息 (2)'!$A$2:$D$78,4,0)</f>
        <v>45.6</v>
      </c>
      <c r="F520" s="129">
        <v>12</v>
      </c>
      <c r="G520" s="130">
        <v>0</v>
      </c>
      <c r="H520" s="131">
        <f t="shared" si="8"/>
        <v>547.20000000000005</v>
      </c>
    </row>
    <row r="521" spans="1:8" s="123" customFormat="1" ht="18" customHeight="1">
      <c r="A521" s="128">
        <v>10444</v>
      </c>
      <c r="B521" s="128">
        <v>17</v>
      </c>
      <c r="C521" s="128" t="str">
        <f>VLOOKUP(B521,'产品信息 (2)'!$A$2:$D$78,2,0)</f>
        <v>猪肉</v>
      </c>
      <c r="D521" s="128" t="str">
        <f>VLOOKUP(B521,'产品信息 (2)'!$A$2:$D$78,3,0)</f>
        <v>肉/家禽</v>
      </c>
      <c r="E521" s="129">
        <f>VLOOKUP(B521,'产品信息 (2)'!$A$2:$D$78,4,0)</f>
        <v>39</v>
      </c>
      <c r="F521" s="129">
        <v>10</v>
      </c>
      <c r="G521" s="130">
        <v>0</v>
      </c>
      <c r="H521" s="131">
        <f t="shared" si="8"/>
        <v>390</v>
      </c>
    </row>
    <row r="522" spans="1:8" s="123" customFormat="1" ht="18" customHeight="1">
      <c r="A522" s="128">
        <v>10444</v>
      </c>
      <c r="B522" s="128">
        <v>26</v>
      </c>
      <c r="C522" s="128" t="str">
        <f>VLOOKUP(B522,'产品信息 (2)'!$A$2:$D$78,2,0)</f>
        <v>棉花糖</v>
      </c>
      <c r="D522" s="128" t="str">
        <f>VLOOKUP(B522,'产品信息 (2)'!$A$2:$D$78,3,0)</f>
        <v>点心</v>
      </c>
      <c r="E522" s="129">
        <f>VLOOKUP(B522,'产品信息 (2)'!$A$2:$D$78,4,0)</f>
        <v>31.23</v>
      </c>
      <c r="F522" s="129">
        <v>15</v>
      </c>
      <c r="G522" s="130">
        <v>0</v>
      </c>
      <c r="H522" s="131">
        <f t="shared" si="8"/>
        <v>468.45</v>
      </c>
    </row>
    <row r="523" spans="1:8" s="123" customFormat="1" ht="18" customHeight="1">
      <c r="A523" s="128">
        <v>10444</v>
      </c>
      <c r="B523" s="128">
        <v>35</v>
      </c>
      <c r="C523" s="128" t="str">
        <f>VLOOKUP(B523,'产品信息 (2)'!$A$2:$D$78,2,0)</f>
        <v>蜜桃汁</v>
      </c>
      <c r="D523" s="128" t="str">
        <f>VLOOKUP(B523,'产品信息 (2)'!$A$2:$D$78,3,0)</f>
        <v>饮料</v>
      </c>
      <c r="E523" s="129">
        <f>VLOOKUP(B523,'产品信息 (2)'!$A$2:$D$78,4,0)</f>
        <v>18</v>
      </c>
      <c r="F523" s="129">
        <v>8</v>
      </c>
      <c r="G523" s="130">
        <v>0</v>
      </c>
      <c r="H523" s="131">
        <f t="shared" si="8"/>
        <v>144</v>
      </c>
    </row>
    <row r="524" spans="1:8" s="123" customFormat="1" ht="18" customHeight="1">
      <c r="A524" s="128">
        <v>10444</v>
      </c>
      <c r="B524" s="128">
        <v>41</v>
      </c>
      <c r="C524" s="128" t="str">
        <f>VLOOKUP(B524,'产品信息 (2)'!$A$2:$D$78,2,0)</f>
        <v>虾子</v>
      </c>
      <c r="D524" s="128" t="str">
        <f>VLOOKUP(B524,'产品信息 (2)'!$A$2:$D$78,3,0)</f>
        <v>海鲜</v>
      </c>
      <c r="E524" s="129">
        <f>VLOOKUP(B524,'产品信息 (2)'!$A$2:$D$78,4,0)</f>
        <v>9.65</v>
      </c>
      <c r="F524" s="129">
        <v>30</v>
      </c>
      <c r="G524" s="130">
        <v>0</v>
      </c>
      <c r="H524" s="131">
        <f t="shared" si="8"/>
        <v>289.5</v>
      </c>
    </row>
    <row r="525" spans="1:8" s="123" customFormat="1" ht="18" customHeight="1">
      <c r="A525" s="128">
        <v>10445</v>
      </c>
      <c r="B525" s="128">
        <v>39</v>
      </c>
      <c r="C525" s="128" t="str">
        <f>VLOOKUP(B525,'产品信息 (2)'!$A$2:$D$78,2,0)</f>
        <v>运动饮料</v>
      </c>
      <c r="D525" s="128" t="str">
        <f>VLOOKUP(B525,'产品信息 (2)'!$A$2:$D$78,3,0)</f>
        <v>饮料</v>
      </c>
      <c r="E525" s="129">
        <f>VLOOKUP(B525,'产品信息 (2)'!$A$2:$D$78,4,0)</f>
        <v>18</v>
      </c>
      <c r="F525" s="129">
        <v>6</v>
      </c>
      <c r="G525" s="130">
        <v>0</v>
      </c>
      <c r="H525" s="131">
        <f t="shared" si="8"/>
        <v>108</v>
      </c>
    </row>
    <row r="526" spans="1:8" s="123" customFormat="1" ht="18" customHeight="1">
      <c r="A526" s="128">
        <v>10445</v>
      </c>
      <c r="B526" s="128">
        <v>54</v>
      </c>
      <c r="C526" s="128" t="str">
        <f>VLOOKUP(B526,'产品信息 (2)'!$A$2:$D$78,2,0)</f>
        <v>鸡肉</v>
      </c>
      <c r="D526" s="128" t="str">
        <f>VLOOKUP(B526,'产品信息 (2)'!$A$2:$D$78,3,0)</f>
        <v>肉/家禽</v>
      </c>
      <c r="E526" s="129">
        <f>VLOOKUP(B526,'产品信息 (2)'!$A$2:$D$78,4,0)</f>
        <v>7.45</v>
      </c>
      <c r="F526" s="129">
        <v>15</v>
      </c>
      <c r="G526" s="130">
        <v>0</v>
      </c>
      <c r="H526" s="131">
        <f t="shared" si="8"/>
        <v>111.75</v>
      </c>
    </row>
    <row r="527" spans="1:8" s="123" customFormat="1" ht="18" customHeight="1">
      <c r="A527" s="128">
        <v>10446</v>
      </c>
      <c r="B527" s="128">
        <v>19</v>
      </c>
      <c r="C527" s="128" t="str">
        <f>VLOOKUP(B527,'产品信息 (2)'!$A$2:$D$78,2,0)</f>
        <v>糖果</v>
      </c>
      <c r="D527" s="128" t="str">
        <f>VLOOKUP(B527,'产品信息 (2)'!$A$2:$D$78,3,0)</f>
        <v>点心</v>
      </c>
      <c r="E527" s="129">
        <f>VLOOKUP(B527,'产品信息 (2)'!$A$2:$D$78,4,0)</f>
        <v>9.1999999999999993</v>
      </c>
      <c r="F527" s="129">
        <v>12</v>
      </c>
      <c r="G527" s="130">
        <v>0.1</v>
      </c>
      <c r="H527" s="131">
        <f t="shared" si="8"/>
        <v>99.36</v>
      </c>
    </row>
    <row r="528" spans="1:8" s="123" customFormat="1" ht="18" customHeight="1">
      <c r="A528" s="128">
        <v>10446</v>
      </c>
      <c r="B528" s="128">
        <v>24</v>
      </c>
      <c r="C528" s="128" t="str">
        <f>VLOOKUP(B528,'产品信息 (2)'!$A$2:$D$78,2,0)</f>
        <v>汽水</v>
      </c>
      <c r="D528" s="128" t="str">
        <f>VLOOKUP(B528,'产品信息 (2)'!$A$2:$D$78,3,0)</f>
        <v>饮料</v>
      </c>
      <c r="E528" s="129">
        <f>VLOOKUP(B528,'产品信息 (2)'!$A$2:$D$78,4,0)</f>
        <v>4.5</v>
      </c>
      <c r="F528" s="129">
        <v>20</v>
      </c>
      <c r="G528" s="130">
        <v>0.1</v>
      </c>
      <c r="H528" s="131">
        <f t="shared" si="8"/>
        <v>81</v>
      </c>
    </row>
    <row r="529" spans="1:8" s="123" customFormat="1" ht="18" customHeight="1">
      <c r="A529" s="128">
        <v>10446</v>
      </c>
      <c r="B529" s="128">
        <v>31</v>
      </c>
      <c r="C529" s="128" t="str">
        <f>VLOOKUP(B529,'产品信息 (2)'!$A$2:$D$78,2,0)</f>
        <v>温馨奶酪</v>
      </c>
      <c r="D529" s="128" t="str">
        <f>VLOOKUP(B529,'产品信息 (2)'!$A$2:$D$78,3,0)</f>
        <v>日用品</v>
      </c>
      <c r="E529" s="129">
        <f>VLOOKUP(B529,'产品信息 (2)'!$A$2:$D$78,4,0)</f>
        <v>12.5</v>
      </c>
      <c r="F529" s="129">
        <v>3</v>
      </c>
      <c r="G529" s="130">
        <v>0.1</v>
      </c>
      <c r="H529" s="131">
        <f t="shared" si="8"/>
        <v>33.75</v>
      </c>
    </row>
    <row r="530" spans="1:8" s="123" customFormat="1" ht="18" customHeight="1">
      <c r="A530" s="128">
        <v>10446</v>
      </c>
      <c r="B530" s="128">
        <v>52</v>
      </c>
      <c r="C530" s="128" t="str">
        <f>VLOOKUP(B530,'产品信息 (2)'!$A$2:$D$78,2,0)</f>
        <v>三合一麦片</v>
      </c>
      <c r="D530" s="128" t="str">
        <f>VLOOKUP(B530,'产品信息 (2)'!$A$2:$D$78,3,0)</f>
        <v>谷类/麦片</v>
      </c>
      <c r="E530" s="129">
        <f>VLOOKUP(B530,'产品信息 (2)'!$A$2:$D$78,4,0)</f>
        <v>7</v>
      </c>
      <c r="F530" s="129">
        <v>15</v>
      </c>
      <c r="G530" s="130">
        <v>0.1</v>
      </c>
      <c r="H530" s="131">
        <f t="shared" si="8"/>
        <v>94.5</v>
      </c>
    </row>
    <row r="531" spans="1:8" s="123" customFormat="1" ht="18" customHeight="1">
      <c r="A531" s="128">
        <v>10447</v>
      </c>
      <c r="B531" s="128">
        <v>19</v>
      </c>
      <c r="C531" s="128" t="str">
        <f>VLOOKUP(B531,'产品信息 (2)'!$A$2:$D$78,2,0)</f>
        <v>糖果</v>
      </c>
      <c r="D531" s="128" t="str">
        <f>VLOOKUP(B531,'产品信息 (2)'!$A$2:$D$78,3,0)</f>
        <v>点心</v>
      </c>
      <c r="E531" s="129">
        <f>VLOOKUP(B531,'产品信息 (2)'!$A$2:$D$78,4,0)</f>
        <v>9.1999999999999993</v>
      </c>
      <c r="F531" s="129">
        <v>40</v>
      </c>
      <c r="G531" s="130">
        <v>0</v>
      </c>
      <c r="H531" s="131">
        <f t="shared" si="8"/>
        <v>368</v>
      </c>
    </row>
    <row r="532" spans="1:8" s="123" customFormat="1" ht="18" customHeight="1">
      <c r="A532" s="128">
        <v>10447</v>
      </c>
      <c r="B532" s="128">
        <v>65</v>
      </c>
      <c r="C532" s="128" t="str">
        <f>VLOOKUP(B532,'产品信息 (2)'!$A$2:$D$78,2,0)</f>
        <v>海苔酱</v>
      </c>
      <c r="D532" s="128" t="str">
        <f>VLOOKUP(B532,'产品信息 (2)'!$A$2:$D$78,3,0)</f>
        <v>调味品</v>
      </c>
      <c r="E532" s="129">
        <f>VLOOKUP(B532,'产品信息 (2)'!$A$2:$D$78,4,0)</f>
        <v>21.05</v>
      </c>
      <c r="F532" s="129">
        <v>35</v>
      </c>
      <c r="G532" s="130">
        <v>0</v>
      </c>
      <c r="H532" s="131">
        <f t="shared" si="8"/>
        <v>736.75</v>
      </c>
    </row>
    <row r="533" spans="1:8" s="123" customFormat="1" ht="18" customHeight="1">
      <c r="A533" s="128">
        <v>10447</v>
      </c>
      <c r="B533" s="128">
        <v>71</v>
      </c>
      <c r="C533" s="128" t="str">
        <f>VLOOKUP(B533,'产品信息 (2)'!$A$2:$D$78,2,0)</f>
        <v>意大利奶酪</v>
      </c>
      <c r="D533" s="128" t="str">
        <f>VLOOKUP(B533,'产品信息 (2)'!$A$2:$D$78,3,0)</f>
        <v>日用品</v>
      </c>
      <c r="E533" s="129">
        <f>VLOOKUP(B533,'产品信息 (2)'!$A$2:$D$78,4,0)</f>
        <v>21.5</v>
      </c>
      <c r="F533" s="129">
        <v>2</v>
      </c>
      <c r="G533" s="130">
        <v>0</v>
      </c>
      <c r="H533" s="131">
        <f t="shared" si="8"/>
        <v>43</v>
      </c>
    </row>
    <row r="534" spans="1:8" s="123" customFormat="1" ht="18" customHeight="1">
      <c r="A534" s="128">
        <v>10448</v>
      </c>
      <c r="B534" s="128">
        <v>26</v>
      </c>
      <c r="C534" s="128" t="str">
        <f>VLOOKUP(B534,'产品信息 (2)'!$A$2:$D$78,2,0)</f>
        <v>棉花糖</v>
      </c>
      <c r="D534" s="128" t="str">
        <f>VLOOKUP(B534,'产品信息 (2)'!$A$2:$D$78,3,0)</f>
        <v>点心</v>
      </c>
      <c r="E534" s="129">
        <f>VLOOKUP(B534,'产品信息 (2)'!$A$2:$D$78,4,0)</f>
        <v>31.23</v>
      </c>
      <c r="F534" s="129">
        <v>6</v>
      </c>
      <c r="G534" s="130">
        <v>0</v>
      </c>
      <c r="H534" s="131">
        <f t="shared" si="8"/>
        <v>187.38</v>
      </c>
    </row>
    <row r="535" spans="1:8" s="123" customFormat="1" ht="18" customHeight="1">
      <c r="A535" s="128">
        <v>10448</v>
      </c>
      <c r="B535" s="128">
        <v>40</v>
      </c>
      <c r="C535" s="128" t="str">
        <f>VLOOKUP(B535,'产品信息 (2)'!$A$2:$D$78,2,0)</f>
        <v>虾米</v>
      </c>
      <c r="D535" s="128" t="str">
        <f>VLOOKUP(B535,'产品信息 (2)'!$A$2:$D$78,3,0)</f>
        <v>海鲜</v>
      </c>
      <c r="E535" s="129">
        <f>VLOOKUP(B535,'产品信息 (2)'!$A$2:$D$78,4,0)</f>
        <v>18.399999999999999</v>
      </c>
      <c r="F535" s="129">
        <v>20</v>
      </c>
      <c r="G535" s="130">
        <v>0</v>
      </c>
      <c r="H535" s="131">
        <f t="shared" si="8"/>
        <v>368</v>
      </c>
    </row>
    <row r="536" spans="1:8" s="123" customFormat="1" ht="18" customHeight="1">
      <c r="A536" s="128">
        <v>10449</v>
      </c>
      <c r="B536" s="128">
        <v>10</v>
      </c>
      <c r="C536" s="128" t="str">
        <f>VLOOKUP(B536,'产品信息 (2)'!$A$2:$D$78,2,0)</f>
        <v>蟹</v>
      </c>
      <c r="D536" s="128" t="str">
        <f>VLOOKUP(B536,'产品信息 (2)'!$A$2:$D$78,3,0)</f>
        <v>海鲜</v>
      </c>
      <c r="E536" s="129">
        <f>VLOOKUP(B536,'产品信息 (2)'!$A$2:$D$78,4,0)</f>
        <v>31</v>
      </c>
      <c r="F536" s="129">
        <v>14</v>
      </c>
      <c r="G536" s="130">
        <v>0</v>
      </c>
      <c r="H536" s="131">
        <f t="shared" si="8"/>
        <v>434</v>
      </c>
    </row>
    <row r="537" spans="1:8" s="123" customFormat="1" ht="18" customHeight="1">
      <c r="A537" s="128">
        <v>10449</v>
      </c>
      <c r="B537" s="128">
        <v>52</v>
      </c>
      <c r="C537" s="128" t="str">
        <f>VLOOKUP(B537,'产品信息 (2)'!$A$2:$D$78,2,0)</f>
        <v>三合一麦片</v>
      </c>
      <c r="D537" s="128" t="str">
        <f>VLOOKUP(B537,'产品信息 (2)'!$A$2:$D$78,3,0)</f>
        <v>谷类/麦片</v>
      </c>
      <c r="E537" s="129">
        <f>VLOOKUP(B537,'产品信息 (2)'!$A$2:$D$78,4,0)</f>
        <v>7</v>
      </c>
      <c r="F537" s="129">
        <v>20</v>
      </c>
      <c r="G537" s="130">
        <v>0</v>
      </c>
      <c r="H537" s="131">
        <f t="shared" si="8"/>
        <v>140</v>
      </c>
    </row>
    <row r="538" spans="1:8" s="123" customFormat="1" ht="18" customHeight="1">
      <c r="A538" s="128">
        <v>10449</v>
      </c>
      <c r="B538" s="128">
        <v>62</v>
      </c>
      <c r="C538" s="128" t="str">
        <f>VLOOKUP(B538,'产品信息 (2)'!$A$2:$D$78,2,0)</f>
        <v>山渣片</v>
      </c>
      <c r="D538" s="128" t="str">
        <f>VLOOKUP(B538,'产品信息 (2)'!$A$2:$D$78,3,0)</f>
        <v>点心</v>
      </c>
      <c r="E538" s="129">
        <f>VLOOKUP(B538,'产品信息 (2)'!$A$2:$D$78,4,0)</f>
        <v>49.3</v>
      </c>
      <c r="F538" s="129">
        <v>35</v>
      </c>
      <c r="G538" s="130">
        <v>0</v>
      </c>
      <c r="H538" s="131">
        <f t="shared" si="8"/>
        <v>1725.5</v>
      </c>
    </row>
    <row r="539" spans="1:8" s="123" customFormat="1" ht="18" customHeight="1">
      <c r="A539" s="128">
        <v>10450</v>
      </c>
      <c r="B539" s="128">
        <v>10</v>
      </c>
      <c r="C539" s="128" t="str">
        <f>VLOOKUP(B539,'产品信息 (2)'!$A$2:$D$78,2,0)</f>
        <v>蟹</v>
      </c>
      <c r="D539" s="128" t="str">
        <f>VLOOKUP(B539,'产品信息 (2)'!$A$2:$D$78,3,0)</f>
        <v>海鲜</v>
      </c>
      <c r="E539" s="129">
        <f>VLOOKUP(B539,'产品信息 (2)'!$A$2:$D$78,4,0)</f>
        <v>31</v>
      </c>
      <c r="F539" s="129">
        <v>20</v>
      </c>
      <c r="G539" s="130">
        <v>0.2</v>
      </c>
      <c r="H539" s="131">
        <f t="shared" si="8"/>
        <v>496</v>
      </c>
    </row>
    <row r="540" spans="1:8" s="123" customFormat="1" ht="18" customHeight="1">
      <c r="A540" s="128">
        <v>10450</v>
      </c>
      <c r="B540" s="128">
        <v>54</v>
      </c>
      <c r="C540" s="128" t="str">
        <f>VLOOKUP(B540,'产品信息 (2)'!$A$2:$D$78,2,0)</f>
        <v>鸡肉</v>
      </c>
      <c r="D540" s="128" t="str">
        <f>VLOOKUP(B540,'产品信息 (2)'!$A$2:$D$78,3,0)</f>
        <v>肉/家禽</v>
      </c>
      <c r="E540" s="129">
        <f>VLOOKUP(B540,'产品信息 (2)'!$A$2:$D$78,4,0)</f>
        <v>7.45</v>
      </c>
      <c r="F540" s="129">
        <v>6</v>
      </c>
      <c r="G540" s="130">
        <v>0.2</v>
      </c>
      <c r="H540" s="131">
        <f t="shared" si="8"/>
        <v>35.760000000000005</v>
      </c>
    </row>
    <row r="541" spans="1:8" s="123" customFormat="1" ht="18" customHeight="1">
      <c r="A541" s="128">
        <v>10451</v>
      </c>
      <c r="B541" s="128">
        <v>55</v>
      </c>
      <c r="C541" s="128" t="str">
        <f>VLOOKUP(B541,'产品信息 (2)'!$A$2:$D$78,2,0)</f>
        <v>鸭肉</v>
      </c>
      <c r="D541" s="128" t="str">
        <f>VLOOKUP(B541,'产品信息 (2)'!$A$2:$D$78,3,0)</f>
        <v>肉/家禽</v>
      </c>
      <c r="E541" s="129">
        <f>VLOOKUP(B541,'产品信息 (2)'!$A$2:$D$78,4,0)</f>
        <v>24</v>
      </c>
      <c r="F541" s="129">
        <v>120</v>
      </c>
      <c r="G541" s="130">
        <v>0.1</v>
      </c>
      <c r="H541" s="131">
        <f t="shared" si="8"/>
        <v>2592</v>
      </c>
    </row>
    <row r="542" spans="1:8" s="123" customFormat="1" ht="18" customHeight="1">
      <c r="A542" s="128">
        <v>10451</v>
      </c>
      <c r="B542" s="128">
        <v>64</v>
      </c>
      <c r="C542" s="128" t="str">
        <f>VLOOKUP(B542,'产品信息 (2)'!$A$2:$D$78,2,0)</f>
        <v>黄豆</v>
      </c>
      <c r="D542" s="128" t="str">
        <f>VLOOKUP(B542,'产品信息 (2)'!$A$2:$D$78,3,0)</f>
        <v>谷类/麦片</v>
      </c>
      <c r="E542" s="129">
        <f>VLOOKUP(B542,'产品信息 (2)'!$A$2:$D$78,4,0)</f>
        <v>33.25</v>
      </c>
      <c r="F542" s="129">
        <v>35</v>
      </c>
      <c r="G542" s="130">
        <v>0.1</v>
      </c>
      <c r="H542" s="131">
        <f t="shared" si="8"/>
        <v>1047.375</v>
      </c>
    </row>
    <row r="543" spans="1:8" s="123" customFormat="1" ht="18" customHeight="1">
      <c r="A543" s="128">
        <v>10451</v>
      </c>
      <c r="B543" s="128">
        <v>65</v>
      </c>
      <c r="C543" s="128" t="str">
        <f>VLOOKUP(B543,'产品信息 (2)'!$A$2:$D$78,2,0)</f>
        <v>海苔酱</v>
      </c>
      <c r="D543" s="128" t="str">
        <f>VLOOKUP(B543,'产品信息 (2)'!$A$2:$D$78,3,0)</f>
        <v>调味品</v>
      </c>
      <c r="E543" s="129">
        <f>VLOOKUP(B543,'产品信息 (2)'!$A$2:$D$78,4,0)</f>
        <v>21.05</v>
      </c>
      <c r="F543" s="129">
        <v>28</v>
      </c>
      <c r="G543" s="130">
        <v>0.1</v>
      </c>
      <c r="H543" s="131">
        <f t="shared" si="8"/>
        <v>530.46</v>
      </c>
    </row>
    <row r="544" spans="1:8" s="123" customFormat="1" ht="18" customHeight="1">
      <c r="A544" s="128">
        <v>10451</v>
      </c>
      <c r="B544" s="128">
        <v>77</v>
      </c>
      <c r="C544" s="128" t="str">
        <f>VLOOKUP(B544,'产品信息 (2)'!$A$2:$D$78,2,0)</f>
        <v>辣椒粉</v>
      </c>
      <c r="D544" s="128" t="str">
        <f>VLOOKUP(B544,'产品信息 (2)'!$A$2:$D$78,3,0)</f>
        <v>调味品</v>
      </c>
      <c r="E544" s="129">
        <f>VLOOKUP(B544,'产品信息 (2)'!$A$2:$D$78,4,0)</f>
        <v>13</v>
      </c>
      <c r="F544" s="129">
        <v>55</v>
      </c>
      <c r="G544" s="130">
        <v>0.1</v>
      </c>
      <c r="H544" s="131">
        <f t="shared" si="8"/>
        <v>643.5</v>
      </c>
    </row>
    <row r="545" spans="1:8" s="123" customFormat="1" ht="18" customHeight="1">
      <c r="A545" s="128">
        <v>10452</v>
      </c>
      <c r="B545" s="128">
        <v>28</v>
      </c>
      <c r="C545" s="128" t="str">
        <f>VLOOKUP(B545,'产品信息 (2)'!$A$2:$D$78,2,0)</f>
        <v>烤肉酱</v>
      </c>
      <c r="D545" s="128" t="str">
        <f>VLOOKUP(B545,'产品信息 (2)'!$A$2:$D$78,3,0)</f>
        <v>特制品</v>
      </c>
      <c r="E545" s="129">
        <f>VLOOKUP(B545,'产品信息 (2)'!$A$2:$D$78,4,0)</f>
        <v>45.6</v>
      </c>
      <c r="F545" s="129">
        <v>15</v>
      </c>
      <c r="G545" s="130">
        <v>0</v>
      </c>
      <c r="H545" s="131">
        <f t="shared" si="8"/>
        <v>684</v>
      </c>
    </row>
    <row r="546" spans="1:8" s="123" customFormat="1" ht="18" customHeight="1">
      <c r="A546" s="128">
        <v>10452</v>
      </c>
      <c r="B546" s="128">
        <v>44</v>
      </c>
      <c r="C546" s="128" t="str">
        <f>VLOOKUP(B546,'产品信息 (2)'!$A$2:$D$78,2,0)</f>
        <v>蚝油</v>
      </c>
      <c r="D546" s="128" t="str">
        <f>VLOOKUP(B546,'产品信息 (2)'!$A$2:$D$78,3,0)</f>
        <v>调味品</v>
      </c>
      <c r="E546" s="129">
        <f>VLOOKUP(B546,'产品信息 (2)'!$A$2:$D$78,4,0)</f>
        <v>19.45</v>
      </c>
      <c r="F546" s="129">
        <v>100</v>
      </c>
      <c r="G546" s="130">
        <v>0.05</v>
      </c>
      <c r="H546" s="131">
        <f t="shared" si="8"/>
        <v>1847.75</v>
      </c>
    </row>
    <row r="547" spans="1:8" s="123" customFormat="1" ht="18" customHeight="1">
      <c r="A547" s="128">
        <v>10453</v>
      </c>
      <c r="B547" s="128">
        <v>48</v>
      </c>
      <c r="C547" s="128" t="str">
        <f>VLOOKUP(B547,'产品信息 (2)'!$A$2:$D$78,2,0)</f>
        <v>玉米片</v>
      </c>
      <c r="D547" s="128" t="str">
        <f>VLOOKUP(B547,'产品信息 (2)'!$A$2:$D$78,3,0)</f>
        <v>点心</v>
      </c>
      <c r="E547" s="129">
        <f>VLOOKUP(B547,'产品信息 (2)'!$A$2:$D$78,4,0)</f>
        <v>12.75</v>
      </c>
      <c r="F547" s="129">
        <v>15</v>
      </c>
      <c r="G547" s="130">
        <v>0.1</v>
      </c>
      <c r="H547" s="131">
        <f t="shared" si="8"/>
        <v>172.125</v>
      </c>
    </row>
    <row r="548" spans="1:8" s="123" customFormat="1" ht="18" customHeight="1">
      <c r="A548" s="128">
        <v>10453</v>
      </c>
      <c r="B548" s="128">
        <v>70</v>
      </c>
      <c r="C548" s="128" t="str">
        <f>VLOOKUP(B548,'产品信息 (2)'!$A$2:$D$78,2,0)</f>
        <v>苏打水</v>
      </c>
      <c r="D548" s="128" t="str">
        <f>VLOOKUP(B548,'产品信息 (2)'!$A$2:$D$78,3,0)</f>
        <v>饮料</v>
      </c>
      <c r="E548" s="129">
        <f>VLOOKUP(B548,'产品信息 (2)'!$A$2:$D$78,4,0)</f>
        <v>15</v>
      </c>
      <c r="F548" s="129">
        <v>25</v>
      </c>
      <c r="G548" s="130">
        <v>0.1</v>
      </c>
      <c r="H548" s="131">
        <f t="shared" si="8"/>
        <v>337.5</v>
      </c>
    </row>
    <row r="549" spans="1:8" s="123" customFormat="1" ht="18" customHeight="1">
      <c r="A549" s="128">
        <v>10454</v>
      </c>
      <c r="B549" s="128">
        <v>16</v>
      </c>
      <c r="C549" s="128" t="str">
        <f>VLOOKUP(B549,'产品信息 (2)'!$A$2:$D$78,2,0)</f>
        <v>饼干</v>
      </c>
      <c r="D549" s="128" t="str">
        <f>VLOOKUP(B549,'产品信息 (2)'!$A$2:$D$78,3,0)</f>
        <v>点心</v>
      </c>
      <c r="E549" s="129">
        <f>VLOOKUP(B549,'产品信息 (2)'!$A$2:$D$78,4,0)</f>
        <v>17.45</v>
      </c>
      <c r="F549" s="129">
        <v>20</v>
      </c>
      <c r="G549" s="130">
        <v>0.2</v>
      </c>
      <c r="H549" s="131">
        <f t="shared" si="8"/>
        <v>279.2</v>
      </c>
    </row>
    <row r="550" spans="1:8" s="123" customFormat="1" ht="18" customHeight="1">
      <c r="A550" s="128">
        <v>10454</v>
      </c>
      <c r="B550" s="128">
        <v>33</v>
      </c>
      <c r="C550" s="128" t="str">
        <f>VLOOKUP(B550,'产品信息 (2)'!$A$2:$D$78,2,0)</f>
        <v>浪花奶酪</v>
      </c>
      <c r="D550" s="128" t="str">
        <f>VLOOKUP(B550,'产品信息 (2)'!$A$2:$D$78,3,0)</f>
        <v>日用品</v>
      </c>
      <c r="E550" s="129">
        <f>VLOOKUP(B550,'产品信息 (2)'!$A$2:$D$78,4,0)</f>
        <v>2.5</v>
      </c>
      <c r="F550" s="129">
        <v>20</v>
      </c>
      <c r="G550" s="130">
        <v>0.2</v>
      </c>
      <c r="H550" s="131">
        <f t="shared" si="8"/>
        <v>40</v>
      </c>
    </row>
    <row r="551" spans="1:8" s="123" customFormat="1" ht="18" customHeight="1">
      <c r="A551" s="128">
        <v>10454</v>
      </c>
      <c r="B551" s="128">
        <v>46</v>
      </c>
      <c r="C551" s="128" t="str">
        <f>VLOOKUP(B551,'产品信息 (2)'!$A$2:$D$78,2,0)</f>
        <v>蚵</v>
      </c>
      <c r="D551" s="128" t="str">
        <f>VLOOKUP(B551,'产品信息 (2)'!$A$2:$D$78,3,0)</f>
        <v>海鲜</v>
      </c>
      <c r="E551" s="129">
        <f>VLOOKUP(B551,'产品信息 (2)'!$A$2:$D$78,4,0)</f>
        <v>12</v>
      </c>
      <c r="F551" s="129">
        <v>10</v>
      </c>
      <c r="G551" s="130">
        <v>0.2</v>
      </c>
      <c r="H551" s="131">
        <f t="shared" si="8"/>
        <v>96</v>
      </c>
    </row>
    <row r="552" spans="1:8" s="123" customFormat="1" ht="18" customHeight="1">
      <c r="A552" s="128">
        <v>10455</v>
      </c>
      <c r="B552" s="128">
        <v>39</v>
      </c>
      <c r="C552" s="128" t="str">
        <f>VLOOKUP(B552,'产品信息 (2)'!$A$2:$D$78,2,0)</f>
        <v>运动饮料</v>
      </c>
      <c r="D552" s="128" t="str">
        <f>VLOOKUP(B552,'产品信息 (2)'!$A$2:$D$78,3,0)</f>
        <v>饮料</v>
      </c>
      <c r="E552" s="129">
        <f>VLOOKUP(B552,'产品信息 (2)'!$A$2:$D$78,4,0)</f>
        <v>18</v>
      </c>
      <c r="F552" s="129">
        <v>20</v>
      </c>
      <c r="G552" s="130">
        <v>0</v>
      </c>
      <c r="H552" s="131">
        <f t="shared" si="8"/>
        <v>360</v>
      </c>
    </row>
    <row r="553" spans="1:8" s="123" customFormat="1" ht="18" customHeight="1">
      <c r="A553" s="128">
        <v>10455</v>
      </c>
      <c r="B553" s="128">
        <v>53</v>
      </c>
      <c r="C553" s="128" t="str">
        <f>VLOOKUP(B553,'产品信息 (2)'!$A$2:$D$78,2,0)</f>
        <v>盐水鸭</v>
      </c>
      <c r="D553" s="128" t="str">
        <f>VLOOKUP(B553,'产品信息 (2)'!$A$2:$D$78,3,0)</f>
        <v>肉/家禽</v>
      </c>
      <c r="E553" s="129">
        <f>VLOOKUP(B553,'产品信息 (2)'!$A$2:$D$78,4,0)</f>
        <v>32.799999999999997</v>
      </c>
      <c r="F553" s="129">
        <v>50</v>
      </c>
      <c r="G553" s="130">
        <v>0</v>
      </c>
      <c r="H553" s="131">
        <f t="shared" si="8"/>
        <v>1639.9999999999998</v>
      </c>
    </row>
    <row r="554" spans="1:8" s="123" customFormat="1" ht="18" customHeight="1">
      <c r="A554" s="128">
        <v>10455</v>
      </c>
      <c r="B554" s="128">
        <v>61</v>
      </c>
      <c r="C554" s="128" t="str">
        <f>VLOOKUP(B554,'产品信息 (2)'!$A$2:$D$78,2,0)</f>
        <v>海鲜酱</v>
      </c>
      <c r="D554" s="128" t="str">
        <f>VLOOKUP(B554,'产品信息 (2)'!$A$2:$D$78,3,0)</f>
        <v>调味品</v>
      </c>
      <c r="E554" s="129">
        <f>VLOOKUP(B554,'产品信息 (2)'!$A$2:$D$78,4,0)</f>
        <v>28.5</v>
      </c>
      <c r="F554" s="129">
        <v>25</v>
      </c>
      <c r="G554" s="130">
        <v>0</v>
      </c>
      <c r="H554" s="131">
        <f t="shared" si="8"/>
        <v>712.5</v>
      </c>
    </row>
    <row r="555" spans="1:8" s="123" customFormat="1" ht="18" customHeight="1">
      <c r="A555" s="128">
        <v>10455</v>
      </c>
      <c r="B555" s="128">
        <v>71</v>
      </c>
      <c r="C555" s="128" t="str">
        <f>VLOOKUP(B555,'产品信息 (2)'!$A$2:$D$78,2,0)</f>
        <v>意大利奶酪</v>
      </c>
      <c r="D555" s="128" t="str">
        <f>VLOOKUP(B555,'产品信息 (2)'!$A$2:$D$78,3,0)</f>
        <v>日用品</v>
      </c>
      <c r="E555" s="129">
        <f>VLOOKUP(B555,'产品信息 (2)'!$A$2:$D$78,4,0)</f>
        <v>21.5</v>
      </c>
      <c r="F555" s="129">
        <v>30</v>
      </c>
      <c r="G555" s="130">
        <v>0</v>
      </c>
      <c r="H555" s="131">
        <f t="shared" si="8"/>
        <v>645</v>
      </c>
    </row>
    <row r="556" spans="1:8" s="123" customFormat="1" ht="18" customHeight="1">
      <c r="A556" s="128">
        <v>10456</v>
      </c>
      <c r="B556" s="128">
        <v>21</v>
      </c>
      <c r="C556" s="128" t="str">
        <f>VLOOKUP(B556,'产品信息 (2)'!$A$2:$D$78,2,0)</f>
        <v>花生</v>
      </c>
      <c r="D556" s="128" t="str">
        <f>VLOOKUP(B556,'产品信息 (2)'!$A$2:$D$78,3,0)</f>
        <v>点心</v>
      </c>
      <c r="E556" s="129">
        <f>VLOOKUP(B556,'产品信息 (2)'!$A$2:$D$78,4,0)</f>
        <v>10</v>
      </c>
      <c r="F556" s="129">
        <v>40</v>
      </c>
      <c r="G556" s="130">
        <v>0.15</v>
      </c>
      <c r="H556" s="131">
        <f t="shared" si="8"/>
        <v>340</v>
      </c>
    </row>
    <row r="557" spans="1:8" s="123" customFormat="1" ht="18" customHeight="1">
      <c r="A557" s="128">
        <v>10456</v>
      </c>
      <c r="B557" s="128">
        <v>49</v>
      </c>
      <c r="C557" s="128" t="str">
        <f>VLOOKUP(B557,'产品信息 (2)'!$A$2:$D$78,2,0)</f>
        <v>薯条</v>
      </c>
      <c r="D557" s="128" t="str">
        <f>VLOOKUP(B557,'产品信息 (2)'!$A$2:$D$78,3,0)</f>
        <v>点心</v>
      </c>
      <c r="E557" s="129">
        <f>VLOOKUP(B557,'产品信息 (2)'!$A$2:$D$78,4,0)</f>
        <v>20</v>
      </c>
      <c r="F557" s="129">
        <v>21</v>
      </c>
      <c r="G557" s="130">
        <v>0.15</v>
      </c>
      <c r="H557" s="131">
        <f t="shared" si="8"/>
        <v>357</v>
      </c>
    </row>
    <row r="558" spans="1:8" s="123" customFormat="1" ht="18" customHeight="1">
      <c r="A558" s="128">
        <v>10457</v>
      </c>
      <c r="B558" s="128">
        <v>59</v>
      </c>
      <c r="C558" s="128" t="str">
        <f>VLOOKUP(B558,'产品信息 (2)'!$A$2:$D$78,2,0)</f>
        <v>光明奶酪</v>
      </c>
      <c r="D558" s="128" t="str">
        <f>VLOOKUP(B558,'产品信息 (2)'!$A$2:$D$78,3,0)</f>
        <v>日用品</v>
      </c>
      <c r="E558" s="129">
        <f>VLOOKUP(B558,'产品信息 (2)'!$A$2:$D$78,4,0)</f>
        <v>55</v>
      </c>
      <c r="F558" s="129">
        <v>36</v>
      </c>
      <c r="G558" s="130">
        <v>0</v>
      </c>
      <c r="H558" s="131">
        <f t="shared" si="8"/>
        <v>1980</v>
      </c>
    </row>
    <row r="559" spans="1:8" s="123" customFormat="1" ht="18" customHeight="1">
      <c r="A559" s="128">
        <v>10458</v>
      </c>
      <c r="B559" s="128">
        <v>26</v>
      </c>
      <c r="C559" s="128" t="str">
        <f>VLOOKUP(B559,'产品信息 (2)'!$A$2:$D$78,2,0)</f>
        <v>棉花糖</v>
      </c>
      <c r="D559" s="128" t="str">
        <f>VLOOKUP(B559,'产品信息 (2)'!$A$2:$D$78,3,0)</f>
        <v>点心</v>
      </c>
      <c r="E559" s="129">
        <f>VLOOKUP(B559,'产品信息 (2)'!$A$2:$D$78,4,0)</f>
        <v>31.23</v>
      </c>
      <c r="F559" s="129">
        <v>30</v>
      </c>
      <c r="G559" s="130">
        <v>0</v>
      </c>
      <c r="H559" s="131">
        <f t="shared" si="8"/>
        <v>936.9</v>
      </c>
    </row>
    <row r="560" spans="1:8" s="123" customFormat="1" ht="18" customHeight="1">
      <c r="A560" s="128">
        <v>10458</v>
      </c>
      <c r="B560" s="128">
        <v>28</v>
      </c>
      <c r="C560" s="128" t="str">
        <f>VLOOKUP(B560,'产品信息 (2)'!$A$2:$D$78,2,0)</f>
        <v>烤肉酱</v>
      </c>
      <c r="D560" s="128" t="str">
        <f>VLOOKUP(B560,'产品信息 (2)'!$A$2:$D$78,3,0)</f>
        <v>特制品</v>
      </c>
      <c r="E560" s="129">
        <f>VLOOKUP(B560,'产品信息 (2)'!$A$2:$D$78,4,0)</f>
        <v>45.6</v>
      </c>
      <c r="F560" s="129">
        <v>30</v>
      </c>
      <c r="G560" s="130">
        <v>0</v>
      </c>
      <c r="H560" s="131">
        <f t="shared" si="8"/>
        <v>1368</v>
      </c>
    </row>
    <row r="561" spans="1:8" s="123" customFormat="1" ht="18" customHeight="1">
      <c r="A561" s="128">
        <v>10458</v>
      </c>
      <c r="B561" s="128">
        <v>43</v>
      </c>
      <c r="C561" s="128" t="str">
        <f>VLOOKUP(B561,'产品信息 (2)'!$A$2:$D$78,2,0)</f>
        <v>柳橙汁</v>
      </c>
      <c r="D561" s="128" t="str">
        <f>VLOOKUP(B561,'产品信息 (2)'!$A$2:$D$78,3,0)</f>
        <v>饮料</v>
      </c>
      <c r="E561" s="129">
        <f>VLOOKUP(B561,'产品信息 (2)'!$A$2:$D$78,4,0)</f>
        <v>46</v>
      </c>
      <c r="F561" s="129">
        <v>20</v>
      </c>
      <c r="G561" s="130">
        <v>0</v>
      </c>
      <c r="H561" s="131">
        <f t="shared" si="8"/>
        <v>920</v>
      </c>
    </row>
    <row r="562" spans="1:8" s="123" customFormat="1" ht="18" customHeight="1">
      <c r="A562" s="128">
        <v>10458</v>
      </c>
      <c r="B562" s="128">
        <v>56</v>
      </c>
      <c r="C562" s="128" t="str">
        <f>VLOOKUP(B562,'产品信息 (2)'!$A$2:$D$78,2,0)</f>
        <v>白米</v>
      </c>
      <c r="D562" s="128" t="str">
        <f>VLOOKUP(B562,'产品信息 (2)'!$A$2:$D$78,3,0)</f>
        <v>谷类/麦片</v>
      </c>
      <c r="E562" s="129">
        <f>VLOOKUP(B562,'产品信息 (2)'!$A$2:$D$78,4,0)</f>
        <v>38</v>
      </c>
      <c r="F562" s="129">
        <v>15</v>
      </c>
      <c r="G562" s="130">
        <v>0</v>
      </c>
      <c r="H562" s="131">
        <f t="shared" si="8"/>
        <v>570</v>
      </c>
    </row>
    <row r="563" spans="1:8" s="123" customFormat="1" ht="18" customHeight="1">
      <c r="A563" s="128">
        <v>10458</v>
      </c>
      <c r="B563" s="128">
        <v>71</v>
      </c>
      <c r="C563" s="128" t="str">
        <f>VLOOKUP(B563,'产品信息 (2)'!$A$2:$D$78,2,0)</f>
        <v>意大利奶酪</v>
      </c>
      <c r="D563" s="128" t="str">
        <f>VLOOKUP(B563,'产品信息 (2)'!$A$2:$D$78,3,0)</f>
        <v>日用品</v>
      </c>
      <c r="E563" s="129">
        <f>VLOOKUP(B563,'产品信息 (2)'!$A$2:$D$78,4,0)</f>
        <v>21.5</v>
      </c>
      <c r="F563" s="129">
        <v>50</v>
      </c>
      <c r="G563" s="130">
        <v>0</v>
      </c>
      <c r="H563" s="131">
        <f t="shared" si="8"/>
        <v>1075</v>
      </c>
    </row>
    <row r="564" spans="1:8" s="123" customFormat="1" ht="18" customHeight="1">
      <c r="A564" s="128">
        <v>10459</v>
      </c>
      <c r="B564" s="128">
        <v>7</v>
      </c>
      <c r="C564" s="128" t="str">
        <f>VLOOKUP(B564,'产品信息 (2)'!$A$2:$D$78,2,0)</f>
        <v>海鲜粉</v>
      </c>
      <c r="D564" s="128" t="str">
        <f>VLOOKUP(B564,'产品信息 (2)'!$A$2:$D$78,3,0)</f>
        <v>特制品</v>
      </c>
      <c r="E564" s="129">
        <f>VLOOKUP(B564,'产品信息 (2)'!$A$2:$D$78,4,0)</f>
        <v>30</v>
      </c>
      <c r="F564" s="129">
        <v>16</v>
      </c>
      <c r="G564" s="130">
        <v>0.05</v>
      </c>
      <c r="H564" s="131">
        <f t="shared" si="8"/>
        <v>456</v>
      </c>
    </row>
    <row r="565" spans="1:8" s="123" customFormat="1" ht="18" customHeight="1">
      <c r="A565" s="128">
        <v>10459</v>
      </c>
      <c r="B565" s="128">
        <v>46</v>
      </c>
      <c r="C565" s="128" t="str">
        <f>VLOOKUP(B565,'产品信息 (2)'!$A$2:$D$78,2,0)</f>
        <v>蚵</v>
      </c>
      <c r="D565" s="128" t="str">
        <f>VLOOKUP(B565,'产品信息 (2)'!$A$2:$D$78,3,0)</f>
        <v>海鲜</v>
      </c>
      <c r="E565" s="129">
        <f>VLOOKUP(B565,'产品信息 (2)'!$A$2:$D$78,4,0)</f>
        <v>12</v>
      </c>
      <c r="F565" s="129">
        <v>20</v>
      </c>
      <c r="G565" s="130">
        <v>0.05</v>
      </c>
      <c r="H565" s="131">
        <f t="shared" si="8"/>
        <v>228</v>
      </c>
    </row>
    <row r="566" spans="1:8" s="123" customFormat="1" ht="18" customHeight="1">
      <c r="A566" s="128">
        <v>10459</v>
      </c>
      <c r="B566" s="128">
        <v>72</v>
      </c>
      <c r="C566" s="128" t="str">
        <f>VLOOKUP(B566,'产品信息 (2)'!$A$2:$D$78,2,0)</f>
        <v>酸奶酪</v>
      </c>
      <c r="D566" s="128" t="str">
        <f>VLOOKUP(B566,'产品信息 (2)'!$A$2:$D$78,3,0)</f>
        <v>日用品</v>
      </c>
      <c r="E566" s="129">
        <f>VLOOKUP(B566,'产品信息 (2)'!$A$2:$D$78,4,0)</f>
        <v>34.799999999999997</v>
      </c>
      <c r="F566" s="129">
        <v>40</v>
      </c>
      <c r="G566" s="130">
        <v>0</v>
      </c>
      <c r="H566" s="131">
        <f t="shared" si="8"/>
        <v>1392</v>
      </c>
    </row>
    <row r="567" spans="1:8" s="123" customFormat="1" ht="18" customHeight="1">
      <c r="A567" s="128">
        <v>10460</v>
      </c>
      <c r="B567" s="128">
        <v>68</v>
      </c>
      <c r="C567" s="128" t="str">
        <f>VLOOKUP(B567,'产品信息 (2)'!$A$2:$D$78,2,0)</f>
        <v>绿豆糕</v>
      </c>
      <c r="D567" s="128" t="str">
        <f>VLOOKUP(B567,'产品信息 (2)'!$A$2:$D$78,3,0)</f>
        <v>点心</v>
      </c>
      <c r="E567" s="129">
        <f>VLOOKUP(B567,'产品信息 (2)'!$A$2:$D$78,4,0)</f>
        <v>12.5</v>
      </c>
      <c r="F567" s="129">
        <v>21</v>
      </c>
      <c r="G567" s="130">
        <v>0.25</v>
      </c>
      <c r="H567" s="131">
        <f t="shared" si="8"/>
        <v>196.875</v>
      </c>
    </row>
    <row r="568" spans="1:8" s="123" customFormat="1" ht="18" customHeight="1">
      <c r="A568" s="128">
        <v>10460</v>
      </c>
      <c r="B568" s="128">
        <v>75</v>
      </c>
      <c r="C568" s="128" t="str">
        <f>VLOOKUP(B568,'产品信息 (2)'!$A$2:$D$78,2,0)</f>
        <v>浓缩咖啡</v>
      </c>
      <c r="D568" s="128" t="str">
        <f>VLOOKUP(B568,'产品信息 (2)'!$A$2:$D$78,3,0)</f>
        <v>饮料</v>
      </c>
      <c r="E568" s="129">
        <f>VLOOKUP(B568,'产品信息 (2)'!$A$2:$D$78,4,0)</f>
        <v>7.75</v>
      </c>
      <c r="F568" s="129">
        <v>4</v>
      </c>
      <c r="G568" s="130">
        <v>0.25</v>
      </c>
      <c r="H568" s="131">
        <f t="shared" si="8"/>
        <v>23.25</v>
      </c>
    </row>
    <row r="569" spans="1:8" s="123" customFormat="1" ht="18" customHeight="1">
      <c r="A569" s="128">
        <v>10461</v>
      </c>
      <c r="B569" s="128">
        <v>21</v>
      </c>
      <c r="C569" s="128" t="str">
        <f>VLOOKUP(B569,'产品信息 (2)'!$A$2:$D$78,2,0)</f>
        <v>花生</v>
      </c>
      <c r="D569" s="128" t="str">
        <f>VLOOKUP(B569,'产品信息 (2)'!$A$2:$D$78,3,0)</f>
        <v>点心</v>
      </c>
      <c r="E569" s="129">
        <f>VLOOKUP(B569,'产品信息 (2)'!$A$2:$D$78,4,0)</f>
        <v>10</v>
      </c>
      <c r="F569" s="129">
        <v>40</v>
      </c>
      <c r="G569" s="130">
        <v>0.25</v>
      </c>
      <c r="H569" s="131">
        <f t="shared" si="8"/>
        <v>300</v>
      </c>
    </row>
    <row r="570" spans="1:8" s="123" customFormat="1" ht="18" customHeight="1">
      <c r="A570" s="128">
        <v>10461</v>
      </c>
      <c r="B570" s="128">
        <v>30</v>
      </c>
      <c r="C570" s="128" t="str">
        <f>VLOOKUP(B570,'产品信息 (2)'!$A$2:$D$78,2,0)</f>
        <v>黄鱼</v>
      </c>
      <c r="D570" s="128" t="str">
        <f>VLOOKUP(B570,'产品信息 (2)'!$A$2:$D$78,3,0)</f>
        <v>海鲜</v>
      </c>
      <c r="E570" s="129">
        <f>VLOOKUP(B570,'产品信息 (2)'!$A$2:$D$78,4,0)</f>
        <v>25.89</v>
      </c>
      <c r="F570" s="129">
        <v>28</v>
      </c>
      <c r="G570" s="130">
        <v>0.25</v>
      </c>
      <c r="H570" s="131">
        <f t="shared" si="8"/>
        <v>543.69000000000005</v>
      </c>
    </row>
    <row r="571" spans="1:8" s="123" customFormat="1" ht="18" customHeight="1">
      <c r="A571" s="128">
        <v>10461</v>
      </c>
      <c r="B571" s="128">
        <v>55</v>
      </c>
      <c r="C571" s="128" t="str">
        <f>VLOOKUP(B571,'产品信息 (2)'!$A$2:$D$78,2,0)</f>
        <v>鸭肉</v>
      </c>
      <c r="D571" s="128" t="str">
        <f>VLOOKUP(B571,'产品信息 (2)'!$A$2:$D$78,3,0)</f>
        <v>肉/家禽</v>
      </c>
      <c r="E571" s="129">
        <f>VLOOKUP(B571,'产品信息 (2)'!$A$2:$D$78,4,0)</f>
        <v>24</v>
      </c>
      <c r="F571" s="129">
        <v>60</v>
      </c>
      <c r="G571" s="130">
        <v>0.25</v>
      </c>
      <c r="H571" s="131">
        <f t="shared" si="8"/>
        <v>1080</v>
      </c>
    </row>
    <row r="572" spans="1:8" s="123" customFormat="1" ht="18" customHeight="1">
      <c r="A572" s="128">
        <v>10462</v>
      </c>
      <c r="B572" s="128">
        <v>13</v>
      </c>
      <c r="C572" s="128" t="str">
        <f>VLOOKUP(B572,'产品信息 (2)'!$A$2:$D$78,2,0)</f>
        <v>龙虾</v>
      </c>
      <c r="D572" s="128" t="str">
        <f>VLOOKUP(B572,'产品信息 (2)'!$A$2:$D$78,3,0)</f>
        <v>海鲜</v>
      </c>
      <c r="E572" s="129">
        <f>VLOOKUP(B572,'产品信息 (2)'!$A$2:$D$78,4,0)</f>
        <v>6</v>
      </c>
      <c r="F572" s="129">
        <v>1</v>
      </c>
      <c r="G572" s="130">
        <v>0</v>
      </c>
      <c r="H572" s="131">
        <f t="shared" si="8"/>
        <v>6</v>
      </c>
    </row>
    <row r="573" spans="1:8" s="123" customFormat="1" ht="18" customHeight="1">
      <c r="A573" s="128">
        <v>10462</v>
      </c>
      <c r="B573" s="128">
        <v>23</v>
      </c>
      <c r="C573" s="128" t="str">
        <f>VLOOKUP(B573,'产品信息 (2)'!$A$2:$D$78,2,0)</f>
        <v>燕麦</v>
      </c>
      <c r="D573" s="128" t="str">
        <f>VLOOKUP(B573,'产品信息 (2)'!$A$2:$D$78,3,0)</f>
        <v>谷类/麦片</v>
      </c>
      <c r="E573" s="129">
        <f>VLOOKUP(B573,'产品信息 (2)'!$A$2:$D$78,4,0)</f>
        <v>9</v>
      </c>
      <c r="F573" s="129">
        <v>21</v>
      </c>
      <c r="G573" s="130">
        <v>0</v>
      </c>
      <c r="H573" s="131">
        <f t="shared" si="8"/>
        <v>189</v>
      </c>
    </row>
    <row r="574" spans="1:8" s="123" customFormat="1" ht="18" customHeight="1">
      <c r="A574" s="128">
        <v>10463</v>
      </c>
      <c r="B574" s="128">
        <v>19</v>
      </c>
      <c r="C574" s="128" t="str">
        <f>VLOOKUP(B574,'产品信息 (2)'!$A$2:$D$78,2,0)</f>
        <v>糖果</v>
      </c>
      <c r="D574" s="128" t="str">
        <f>VLOOKUP(B574,'产品信息 (2)'!$A$2:$D$78,3,0)</f>
        <v>点心</v>
      </c>
      <c r="E574" s="129">
        <f>VLOOKUP(B574,'产品信息 (2)'!$A$2:$D$78,4,0)</f>
        <v>9.1999999999999993</v>
      </c>
      <c r="F574" s="129">
        <v>21</v>
      </c>
      <c r="G574" s="130">
        <v>0</v>
      </c>
      <c r="H574" s="131">
        <f t="shared" si="8"/>
        <v>193.2</v>
      </c>
    </row>
    <row r="575" spans="1:8" s="123" customFormat="1" ht="18" customHeight="1">
      <c r="A575" s="128">
        <v>10463</v>
      </c>
      <c r="B575" s="128">
        <v>42</v>
      </c>
      <c r="C575" s="128" t="str">
        <f>VLOOKUP(B575,'产品信息 (2)'!$A$2:$D$78,2,0)</f>
        <v>糙米</v>
      </c>
      <c r="D575" s="128" t="str">
        <f>VLOOKUP(B575,'产品信息 (2)'!$A$2:$D$78,3,0)</f>
        <v>谷类/麦片</v>
      </c>
      <c r="E575" s="129">
        <f>VLOOKUP(B575,'产品信息 (2)'!$A$2:$D$78,4,0)</f>
        <v>14</v>
      </c>
      <c r="F575" s="129">
        <v>50</v>
      </c>
      <c r="G575" s="130">
        <v>0</v>
      </c>
      <c r="H575" s="131">
        <f t="shared" si="8"/>
        <v>700</v>
      </c>
    </row>
    <row r="576" spans="1:8" s="123" customFormat="1" ht="18" customHeight="1">
      <c r="A576" s="128">
        <v>10464</v>
      </c>
      <c r="B576" s="128">
        <v>4</v>
      </c>
      <c r="C576" s="128" t="str">
        <f>VLOOKUP(B576,'产品信息 (2)'!$A$2:$D$78,2,0)</f>
        <v>盐</v>
      </c>
      <c r="D576" s="128" t="str">
        <f>VLOOKUP(B576,'产品信息 (2)'!$A$2:$D$78,3,0)</f>
        <v>调味品</v>
      </c>
      <c r="E576" s="129">
        <f>VLOOKUP(B576,'产品信息 (2)'!$A$2:$D$78,4,0)</f>
        <v>22</v>
      </c>
      <c r="F576" s="129">
        <v>16</v>
      </c>
      <c r="G576" s="130">
        <v>0.2</v>
      </c>
      <c r="H576" s="131">
        <f t="shared" si="8"/>
        <v>281.60000000000002</v>
      </c>
    </row>
    <row r="577" spans="1:8" s="123" customFormat="1" ht="18" customHeight="1">
      <c r="A577" s="128">
        <v>10464</v>
      </c>
      <c r="B577" s="128">
        <v>43</v>
      </c>
      <c r="C577" s="128" t="str">
        <f>VLOOKUP(B577,'产品信息 (2)'!$A$2:$D$78,2,0)</f>
        <v>柳橙汁</v>
      </c>
      <c r="D577" s="128" t="str">
        <f>VLOOKUP(B577,'产品信息 (2)'!$A$2:$D$78,3,0)</f>
        <v>饮料</v>
      </c>
      <c r="E577" s="129">
        <f>VLOOKUP(B577,'产品信息 (2)'!$A$2:$D$78,4,0)</f>
        <v>46</v>
      </c>
      <c r="F577" s="129">
        <v>3</v>
      </c>
      <c r="G577" s="130">
        <v>0</v>
      </c>
      <c r="H577" s="131">
        <f t="shared" si="8"/>
        <v>138</v>
      </c>
    </row>
    <row r="578" spans="1:8" s="123" customFormat="1" ht="18" customHeight="1">
      <c r="A578" s="128">
        <v>10464</v>
      </c>
      <c r="B578" s="128">
        <v>56</v>
      </c>
      <c r="C578" s="128" t="str">
        <f>VLOOKUP(B578,'产品信息 (2)'!$A$2:$D$78,2,0)</f>
        <v>白米</v>
      </c>
      <c r="D578" s="128" t="str">
        <f>VLOOKUP(B578,'产品信息 (2)'!$A$2:$D$78,3,0)</f>
        <v>谷类/麦片</v>
      </c>
      <c r="E578" s="129">
        <f>VLOOKUP(B578,'产品信息 (2)'!$A$2:$D$78,4,0)</f>
        <v>38</v>
      </c>
      <c r="F578" s="129">
        <v>30</v>
      </c>
      <c r="G578" s="130">
        <v>0.2</v>
      </c>
      <c r="H578" s="131">
        <f t="shared" si="8"/>
        <v>912</v>
      </c>
    </row>
    <row r="579" spans="1:8" s="123" customFormat="1" ht="18" customHeight="1">
      <c r="A579" s="128">
        <v>10464</v>
      </c>
      <c r="B579" s="128">
        <v>60</v>
      </c>
      <c r="C579" s="128" t="str">
        <f>VLOOKUP(B579,'产品信息 (2)'!$A$2:$D$78,2,0)</f>
        <v>花奶酪</v>
      </c>
      <c r="D579" s="128" t="str">
        <f>VLOOKUP(B579,'产品信息 (2)'!$A$2:$D$78,3,0)</f>
        <v>日用品</v>
      </c>
      <c r="E579" s="129">
        <f>VLOOKUP(B579,'产品信息 (2)'!$A$2:$D$78,4,0)</f>
        <v>34</v>
      </c>
      <c r="F579" s="129">
        <v>20</v>
      </c>
      <c r="G579" s="130">
        <v>0</v>
      </c>
      <c r="H579" s="131">
        <f t="shared" si="8"/>
        <v>680</v>
      </c>
    </row>
    <row r="580" spans="1:8" s="123" customFormat="1" ht="18" customHeight="1">
      <c r="A580" s="128">
        <v>10465</v>
      </c>
      <c r="B580" s="128">
        <v>24</v>
      </c>
      <c r="C580" s="128" t="str">
        <f>VLOOKUP(B580,'产品信息 (2)'!$A$2:$D$78,2,0)</f>
        <v>汽水</v>
      </c>
      <c r="D580" s="128" t="str">
        <f>VLOOKUP(B580,'产品信息 (2)'!$A$2:$D$78,3,0)</f>
        <v>饮料</v>
      </c>
      <c r="E580" s="129">
        <f>VLOOKUP(B580,'产品信息 (2)'!$A$2:$D$78,4,0)</f>
        <v>4.5</v>
      </c>
      <c r="F580" s="129">
        <v>25</v>
      </c>
      <c r="G580" s="130">
        <v>0</v>
      </c>
      <c r="H580" s="131">
        <f t="shared" ref="H580:H643" si="9">E580*F580*(1-G580)</f>
        <v>112.5</v>
      </c>
    </row>
    <row r="581" spans="1:8" s="123" customFormat="1" ht="18" customHeight="1">
      <c r="A581" s="128">
        <v>10465</v>
      </c>
      <c r="B581" s="128">
        <v>29</v>
      </c>
      <c r="C581" s="128" t="str">
        <f>VLOOKUP(B581,'产品信息 (2)'!$A$2:$D$78,2,0)</f>
        <v>鸭肉</v>
      </c>
      <c r="D581" s="128" t="str">
        <f>VLOOKUP(B581,'产品信息 (2)'!$A$2:$D$78,3,0)</f>
        <v>肉/家禽</v>
      </c>
      <c r="E581" s="129">
        <f>VLOOKUP(B581,'产品信息 (2)'!$A$2:$D$78,4,0)</f>
        <v>123.79</v>
      </c>
      <c r="F581" s="129">
        <v>18</v>
      </c>
      <c r="G581" s="130">
        <v>0.1</v>
      </c>
      <c r="H581" s="131">
        <f t="shared" si="9"/>
        <v>2005.3980000000004</v>
      </c>
    </row>
    <row r="582" spans="1:8" s="123" customFormat="1" ht="18" customHeight="1">
      <c r="A582" s="128">
        <v>10465</v>
      </c>
      <c r="B582" s="128">
        <v>40</v>
      </c>
      <c r="C582" s="128" t="str">
        <f>VLOOKUP(B582,'产品信息 (2)'!$A$2:$D$78,2,0)</f>
        <v>虾米</v>
      </c>
      <c r="D582" s="128" t="str">
        <f>VLOOKUP(B582,'产品信息 (2)'!$A$2:$D$78,3,0)</f>
        <v>海鲜</v>
      </c>
      <c r="E582" s="129">
        <f>VLOOKUP(B582,'产品信息 (2)'!$A$2:$D$78,4,0)</f>
        <v>18.399999999999999</v>
      </c>
      <c r="F582" s="129">
        <v>20</v>
      </c>
      <c r="G582" s="130">
        <v>0</v>
      </c>
      <c r="H582" s="131">
        <f t="shared" si="9"/>
        <v>368</v>
      </c>
    </row>
    <row r="583" spans="1:8" s="123" customFormat="1" ht="18" customHeight="1">
      <c r="A583" s="128">
        <v>10465</v>
      </c>
      <c r="B583" s="128">
        <v>45</v>
      </c>
      <c r="C583" s="128" t="str">
        <f>VLOOKUP(B583,'产品信息 (2)'!$A$2:$D$78,2,0)</f>
        <v>雪鱼</v>
      </c>
      <c r="D583" s="128" t="str">
        <f>VLOOKUP(B583,'产品信息 (2)'!$A$2:$D$78,3,0)</f>
        <v>海鲜</v>
      </c>
      <c r="E583" s="129">
        <f>VLOOKUP(B583,'产品信息 (2)'!$A$2:$D$78,4,0)</f>
        <v>9.5</v>
      </c>
      <c r="F583" s="129">
        <v>30</v>
      </c>
      <c r="G583" s="130">
        <v>0.1</v>
      </c>
      <c r="H583" s="131">
        <f t="shared" si="9"/>
        <v>256.5</v>
      </c>
    </row>
    <row r="584" spans="1:8" s="123" customFormat="1" ht="18" customHeight="1">
      <c r="A584" s="128">
        <v>10465</v>
      </c>
      <c r="B584" s="128">
        <v>50</v>
      </c>
      <c r="C584" s="128" t="str">
        <f>VLOOKUP(B584,'产品信息 (2)'!$A$2:$D$78,2,0)</f>
        <v>玉米饼</v>
      </c>
      <c r="D584" s="128" t="str">
        <f>VLOOKUP(B584,'产品信息 (2)'!$A$2:$D$78,3,0)</f>
        <v>点心</v>
      </c>
      <c r="E584" s="129">
        <f>VLOOKUP(B584,'产品信息 (2)'!$A$2:$D$78,4,0)</f>
        <v>16.25</v>
      </c>
      <c r="F584" s="129">
        <v>25</v>
      </c>
      <c r="G584" s="130">
        <v>0</v>
      </c>
      <c r="H584" s="131">
        <f t="shared" si="9"/>
        <v>406.25</v>
      </c>
    </row>
    <row r="585" spans="1:8" s="123" customFormat="1" ht="18" customHeight="1">
      <c r="A585" s="128">
        <v>10466</v>
      </c>
      <c r="B585" s="128">
        <v>11</v>
      </c>
      <c r="C585" s="128" t="str">
        <f>VLOOKUP(B585,'产品信息 (2)'!$A$2:$D$78,2,0)</f>
        <v>大众奶酪</v>
      </c>
      <c r="D585" s="128" t="str">
        <f>VLOOKUP(B585,'产品信息 (2)'!$A$2:$D$78,3,0)</f>
        <v>日用品</v>
      </c>
      <c r="E585" s="129">
        <f>VLOOKUP(B585,'产品信息 (2)'!$A$2:$D$78,4,0)</f>
        <v>21</v>
      </c>
      <c r="F585" s="129">
        <v>10</v>
      </c>
      <c r="G585" s="130">
        <v>0</v>
      </c>
      <c r="H585" s="131">
        <f t="shared" si="9"/>
        <v>210</v>
      </c>
    </row>
    <row r="586" spans="1:8" s="123" customFormat="1" ht="18" customHeight="1">
      <c r="A586" s="128">
        <v>10466</v>
      </c>
      <c r="B586" s="128">
        <v>46</v>
      </c>
      <c r="C586" s="128" t="str">
        <f>VLOOKUP(B586,'产品信息 (2)'!$A$2:$D$78,2,0)</f>
        <v>蚵</v>
      </c>
      <c r="D586" s="128" t="str">
        <f>VLOOKUP(B586,'产品信息 (2)'!$A$2:$D$78,3,0)</f>
        <v>海鲜</v>
      </c>
      <c r="E586" s="129">
        <f>VLOOKUP(B586,'产品信息 (2)'!$A$2:$D$78,4,0)</f>
        <v>12</v>
      </c>
      <c r="F586" s="129">
        <v>5</v>
      </c>
      <c r="G586" s="130">
        <v>0</v>
      </c>
      <c r="H586" s="131">
        <f t="shared" si="9"/>
        <v>60</v>
      </c>
    </row>
    <row r="587" spans="1:8" s="123" customFormat="1" ht="18" customHeight="1">
      <c r="A587" s="128">
        <v>10467</v>
      </c>
      <c r="B587" s="128">
        <v>24</v>
      </c>
      <c r="C587" s="128" t="str">
        <f>VLOOKUP(B587,'产品信息 (2)'!$A$2:$D$78,2,0)</f>
        <v>汽水</v>
      </c>
      <c r="D587" s="128" t="str">
        <f>VLOOKUP(B587,'产品信息 (2)'!$A$2:$D$78,3,0)</f>
        <v>饮料</v>
      </c>
      <c r="E587" s="129">
        <f>VLOOKUP(B587,'产品信息 (2)'!$A$2:$D$78,4,0)</f>
        <v>4.5</v>
      </c>
      <c r="F587" s="129">
        <v>28</v>
      </c>
      <c r="G587" s="130">
        <v>0</v>
      </c>
      <c r="H587" s="131">
        <f t="shared" si="9"/>
        <v>126</v>
      </c>
    </row>
    <row r="588" spans="1:8" s="123" customFormat="1" ht="18" customHeight="1">
      <c r="A588" s="128">
        <v>10467</v>
      </c>
      <c r="B588" s="128">
        <v>25</v>
      </c>
      <c r="C588" s="128" t="str">
        <f>VLOOKUP(B588,'产品信息 (2)'!$A$2:$D$78,2,0)</f>
        <v>巧克力</v>
      </c>
      <c r="D588" s="128" t="str">
        <f>VLOOKUP(B588,'产品信息 (2)'!$A$2:$D$78,3,0)</f>
        <v>点心</v>
      </c>
      <c r="E588" s="129">
        <f>VLOOKUP(B588,'产品信息 (2)'!$A$2:$D$78,4,0)</f>
        <v>14</v>
      </c>
      <c r="F588" s="129">
        <v>12</v>
      </c>
      <c r="G588" s="130">
        <v>0</v>
      </c>
      <c r="H588" s="131">
        <f t="shared" si="9"/>
        <v>168</v>
      </c>
    </row>
    <row r="589" spans="1:8" s="123" customFormat="1" ht="18" customHeight="1">
      <c r="A589" s="128">
        <v>10468</v>
      </c>
      <c r="B589" s="128">
        <v>30</v>
      </c>
      <c r="C589" s="128" t="str">
        <f>VLOOKUP(B589,'产品信息 (2)'!$A$2:$D$78,2,0)</f>
        <v>黄鱼</v>
      </c>
      <c r="D589" s="128" t="str">
        <f>VLOOKUP(B589,'产品信息 (2)'!$A$2:$D$78,3,0)</f>
        <v>海鲜</v>
      </c>
      <c r="E589" s="129">
        <f>VLOOKUP(B589,'产品信息 (2)'!$A$2:$D$78,4,0)</f>
        <v>25.89</v>
      </c>
      <c r="F589" s="129">
        <v>8</v>
      </c>
      <c r="G589" s="130">
        <v>0</v>
      </c>
      <c r="H589" s="131">
        <f t="shared" si="9"/>
        <v>207.12</v>
      </c>
    </row>
    <row r="590" spans="1:8" s="123" customFormat="1" ht="18" customHeight="1">
      <c r="A590" s="128">
        <v>10468</v>
      </c>
      <c r="B590" s="128">
        <v>43</v>
      </c>
      <c r="C590" s="128" t="str">
        <f>VLOOKUP(B590,'产品信息 (2)'!$A$2:$D$78,2,0)</f>
        <v>柳橙汁</v>
      </c>
      <c r="D590" s="128" t="str">
        <f>VLOOKUP(B590,'产品信息 (2)'!$A$2:$D$78,3,0)</f>
        <v>饮料</v>
      </c>
      <c r="E590" s="129">
        <f>VLOOKUP(B590,'产品信息 (2)'!$A$2:$D$78,4,0)</f>
        <v>46</v>
      </c>
      <c r="F590" s="129">
        <v>15</v>
      </c>
      <c r="G590" s="130">
        <v>0</v>
      </c>
      <c r="H590" s="131">
        <f t="shared" si="9"/>
        <v>690</v>
      </c>
    </row>
    <row r="591" spans="1:8" s="123" customFormat="1" ht="18" customHeight="1">
      <c r="A591" s="128">
        <v>10469</v>
      </c>
      <c r="B591" s="128">
        <v>2</v>
      </c>
      <c r="C591" s="128" t="str">
        <f>VLOOKUP(B591,'产品信息 (2)'!$A$2:$D$78,2,0)</f>
        <v>牛奶</v>
      </c>
      <c r="D591" s="128" t="str">
        <f>VLOOKUP(B591,'产品信息 (2)'!$A$2:$D$78,3,0)</f>
        <v>饮料</v>
      </c>
      <c r="E591" s="129">
        <f>VLOOKUP(B591,'产品信息 (2)'!$A$2:$D$78,4,0)</f>
        <v>19</v>
      </c>
      <c r="F591" s="129">
        <v>40</v>
      </c>
      <c r="G591" s="130">
        <v>0.15</v>
      </c>
      <c r="H591" s="131">
        <f t="shared" si="9"/>
        <v>646</v>
      </c>
    </row>
    <row r="592" spans="1:8" s="123" customFormat="1" ht="18" customHeight="1">
      <c r="A592" s="128">
        <v>10469</v>
      </c>
      <c r="B592" s="128">
        <v>16</v>
      </c>
      <c r="C592" s="128" t="str">
        <f>VLOOKUP(B592,'产品信息 (2)'!$A$2:$D$78,2,0)</f>
        <v>饼干</v>
      </c>
      <c r="D592" s="128" t="str">
        <f>VLOOKUP(B592,'产品信息 (2)'!$A$2:$D$78,3,0)</f>
        <v>点心</v>
      </c>
      <c r="E592" s="129">
        <f>VLOOKUP(B592,'产品信息 (2)'!$A$2:$D$78,4,0)</f>
        <v>17.45</v>
      </c>
      <c r="F592" s="129">
        <v>35</v>
      </c>
      <c r="G592" s="130">
        <v>0.15</v>
      </c>
      <c r="H592" s="131">
        <f t="shared" si="9"/>
        <v>519.13749999999993</v>
      </c>
    </row>
    <row r="593" spans="1:8" s="123" customFormat="1" ht="18" customHeight="1">
      <c r="A593" s="128">
        <v>10469</v>
      </c>
      <c r="B593" s="128">
        <v>44</v>
      </c>
      <c r="C593" s="128" t="str">
        <f>VLOOKUP(B593,'产品信息 (2)'!$A$2:$D$78,2,0)</f>
        <v>蚝油</v>
      </c>
      <c r="D593" s="128" t="str">
        <f>VLOOKUP(B593,'产品信息 (2)'!$A$2:$D$78,3,0)</f>
        <v>调味品</v>
      </c>
      <c r="E593" s="129">
        <f>VLOOKUP(B593,'产品信息 (2)'!$A$2:$D$78,4,0)</f>
        <v>19.45</v>
      </c>
      <c r="F593" s="129">
        <v>2</v>
      </c>
      <c r="G593" s="130">
        <v>0.15</v>
      </c>
      <c r="H593" s="131">
        <f t="shared" si="9"/>
        <v>33.064999999999998</v>
      </c>
    </row>
    <row r="594" spans="1:8" s="123" customFormat="1" ht="18" customHeight="1">
      <c r="A594" s="128">
        <v>10470</v>
      </c>
      <c r="B594" s="128">
        <v>18</v>
      </c>
      <c r="C594" s="128" t="str">
        <f>VLOOKUP(B594,'产品信息 (2)'!$A$2:$D$78,2,0)</f>
        <v>墨鱼</v>
      </c>
      <c r="D594" s="128" t="str">
        <f>VLOOKUP(B594,'产品信息 (2)'!$A$2:$D$78,3,0)</f>
        <v>海鲜</v>
      </c>
      <c r="E594" s="129">
        <f>VLOOKUP(B594,'产品信息 (2)'!$A$2:$D$78,4,0)</f>
        <v>62.5</v>
      </c>
      <c r="F594" s="129">
        <v>30</v>
      </c>
      <c r="G594" s="130">
        <v>0</v>
      </c>
      <c r="H594" s="131">
        <f t="shared" si="9"/>
        <v>1875</v>
      </c>
    </row>
    <row r="595" spans="1:8" s="123" customFormat="1" ht="18" customHeight="1">
      <c r="A595" s="128">
        <v>10470</v>
      </c>
      <c r="B595" s="128">
        <v>23</v>
      </c>
      <c r="C595" s="128" t="str">
        <f>VLOOKUP(B595,'产品信息 (2)'!$A$2:$D$78,2,0)</f>
        <v>燕麦</v>
      </c>
      <c r="D595" s="128" t="str">
        <f>VLOOKUP(B595,'产品信息 (2)'!$A$2:$D$78,3,0)</f>
        <v>谷类/麦片</v>
      </c>
      <c r="E595" s="129">
        <f>VLOOKUP(B595,'产品信息 (2)'!$A$2:$D$78,4,0)</f>
        <v>9</v>
      </c>
      <c r="F595" s="129">
        <v>15</v>
      </c>
      <c r="G595" s="130">
        <v>0</v>
      </c>
      <c r="H595" s="131">
        <f t="shared" si="9"/>
        <v>135</v>
      </c>
    </row>
    <row r="596" spans="1:8" s="123" customFormat="1" ht="18" customHeight="1">
      <c r="A596" s="128">
        <v>10470</v>
      </c>
      <c r="B596" s="128">
        <v>64</v>
      </c>
      <c r="C596" s="128" t="str">
        <f>VLOOKUP(B596,'产品信息 (2)'!$A$2:$D$78,2,0)</f>
        <v>黄豆</v>
      </c>
      <c r="D596" s="128" t="str">
        <f>VLOOKUP(B596,'产品信息 (2)'!$A$2:$D$78,3,0)</f>
        <v>谷类/麦片</v>
      </c>
      <c r="E596" s="129">
        <f>VLOOKUP(B596,'产品信息 (2)'!$A$2:$D$78,4,0)</f>
        <v>33.25</v>
      </c>
      <c r="F596" s="129">
        <v>8</v>
      </c>
      <c r="G596" s="130">
        <v>0</v>
      </c>
      <c r="H596" s="131">
        <f t="shared" si="9"/>
        <v>266</v>
      </c>
    </row>
    <row r="597" spans="1:8" s="123" customFormat="1" ht="18" customHeight="1">
      <c r="A597" s="128">
        <v>10471</v>
      </c>
      <c r="B597" s="128">
        <v>7</v>
      </c>
      <c r="C597" s="128" t="str">
        <f>VLOOKUP(B597,'产品信息 (2)'!$A$2:$D$78,2,0)</f>
        <v>海鲜粉</v>
      </c>
      <c r="D597" s="128" t="str">
        <f>VLOOKUP(B597,'产品信息 (2)'!$A$2:$D$78,3,0)</f>
        <v>特制品</v>
      </c>
      <c r="E597" s="129">
        <f>VLOOKUP(B597,'产品信息 (2)'!$A$2:$D$78,4,0)</f>
        <v>30</v>
      </c>
      <c r="F597" s="129">
        <v>30</v>
      </c>
      <c r="G597" s="130">
        <v>0</v>
      </c>
      <c r="H597" s="131">
        <f t="shared" si="9"/>
        <v>900</v>
      </c>
    </row>
    <row r="598" spans="1:8" s="123" customFormat="1" ht="18" customHeight="1">
      <c r="A598" s="128">
        <v>10471</v>
      </c>
      <c r="B598" s="128">
        <v>56</v>
      </c>
      <c r="C598" s="128" t="str">
        <f>VLOOKUP(B598,'产品信息 (2)'!$A$2:$D$78,2,0)</f>
        <v>白米</v>
      </c>
      <c r="D598" s="128" t="str">
        <f>VLOOKUP(B598,'产品信息 (2)'!$A$2:$D$78,3,0)</f>
        <v>谷类/麦片</v>
      </c>
      <c r="E598" s="129">
        <f>VLOOKUP(B598,'产品信息 (2)'!$A$2:$D$78,4,0)</f>
        <v>38</v>
      </c>
      <c r="F598" s="129">
        <v>20</v>
      </c>
      <c r="G598" s="130">
        <v>0</v>
      </c>
      <c r="H598" s="131">
        <f t="shared" si="9"/>
        <v>760</v>
      </c>
    </row>
    <row r="599" spans="1:8" s="123" customFormat="1" ht="18" customHeight="1">
      <c r="A599" s="128">
        <v>10472</v>
      </c>
      <c r="B599" s="128">
        <v>24</v>
      </c>
      <c r="C599" s="128" t="str">
        <f>VLOOKUP(B599,'产品信息 (2)'!$A$2:$D$78,2,0)</f>
        <v>汽水</v>
      </c>
      <c r="D599" s="128" t="str">
        <f>VLOOKUP(B599,'产品信息 (2)'!$A$2:$D$78,3,0)</f>
        <v>饮料</v>
      </c>
      <c r="E599" s="129">
        <f>VLOOKUP(B599,'产品信息 (2)'!$A$2:$D$78,4,0)</f>
        <v>4.5</v>
      </c>
      <c r="F599" s="129">
        <v>80</v>
      </c>
      <c r="G599" s="130">
        <v>0.05</v>
      </c>
      <c r="H599" s="131">
        <f t="shared" si="9"/>
        <v>342</v>
      </c>
    </row>
    <row r="600" spans="1:8" s="123" customFormat="1" ht="18" customHeight="1">
      <c r="A600" s="128">
        <v>10472</v>
      </c>
      <c r="B600" s="128">
        <v>51</v>
      </c>
      <c r="C600" s="128" t="str">
        <f>VLOOKUP(B600,'产品信息 (2)'!$A$2:$D$78,2,0)</f>
        <v>猪肉干</v>
      </c>
      <c r="D600" s="128" t="str">
        <f>VLOOKUP(B600,'产品信息 (2)'!$A$2:$D$78,3,0)</f>
        <v>特制品</v>
      </c>
      <c r="E600" s="129">
        <f>VLOOKUP(B600,'产品信息 (2)'!$A$2:$D$78,4,0)</f>
        <v>53</v>
      </c>
      <c r="F600" s="129">
        <v>18</v>
      </c>
      <c r="G600" s="130">
        <v>0</v>
      </c>
      <c r="H600" s="131">
        <f t="shared" si="9"/>
        <v>954</v>
      </c>
    </row>
    <row r="601" spans="1:8" s="123" customFormat="1" ht="18" customHeight="1">
      <c r="A601" s="128">
        <v>10473</v>
      </c>
      <c r="B601" s="128">
        <v>33</v>
      </c>
      <c r="C601" s="128" t="str">
        <f>VLOOKUP(B601,'产品信息 (2)'!$A$2:$D$78,2,0)</f>
        <v>浪花奶酪</v>
      </c>
      <c r="D601" s="128" t="str">
        <f>VLOOKUP(B601,'产品信息 (2)'!$A$2:$D$78,3,0)</f>
        <v>日用品</v>
      </c>
      <c r="E601" s="129">
        <f>VLOOKUP(B601,'产品信息 (2)'!$A$2:$D$78,4,0)</f>
        <v>2.5</v>
      </c>
      <c r="F601" s="129">
        <v>12</v>
      </c>
      <c r="G601" s="130">
        <v>0</v>
      </c>
      <c r="H601" s="131">
        <f t="shared" si="9"/>
        <v>30</v>
      </c>
    </row>
    <row r="602" spans="1:8" s="123" customFormat="1" ht="18" customHeight="1">
      <c r="A602" s="128">
        <v>10473</v>
      </c>
      <c r="B602" s="128">
        <v>71</v>
      </c>
      <c r="C602" s="128" t="str">
        <f>VLOOKUP(B602,'产品信息 (2)'!$A$2:$D$78,2,0)</f>
        <v>意大利奶酪</v>
      </c>
      <c r="D602" s="128" t="str">
        <f>VLOOKUP(B602,'产品信息 (2)'!$A$2:$D$78,3,0)</f>
        <v>日用品</v>
      </c>
      <c r="E602" s="129">
        <f>VLOOKUP(B602,'产品信息 (2)'!$A$2:$D$78,4,0)</f>
        <v>21.5</v>
      </c>
      <c r="F602" s="129">
        <v>12</v>
      </c>
      <c r="G602" s="130">
        <v>0</v>
      </c>
      <c r="H602" s="131">
        <f t="shared" si="9"/>
        <v>258</v>
      </c>
    </row>
    <row r="603" spans="1:8" s="123" customFormat="1" ht="18" customHeight="1">
      <c r="A603" s="128">
        <v>10474</v>
      </c>
      <c r="B603" s="128">
        <v>14</v>
      </c>
      <c r="C603" s="128" t="str">
        <f>VLOOKUP(B603,'产品信息 (2)'!$A$2:$D$78,2,0)</f>
        <v>沙茶</v>
      </c>
      <c r="D603" s="128" t="str">
        <f>VLOOKUP(B603,'产品信息 (2)'!$A$2:$D$78,3,0)</f>
        <v>特制品</v>
      </c>
      <c r="E603" s="129">
        <f>VLOOKUP(B603,'产品信息 (2)'!$A$2:$D$78,4,0)</f>
        <v>23.25</v>
      </c>
      <c r="F603" s="129">
        <v>12</v>
      </c>
      <c r="G603" s="130">
        <v>0</v>
      </c>
      <c r="H603" s="131">
        <f t="shared" si="9"/>
        <v>279</v>
      </c>
    </row>
    <row r="604" spans="1:8" s="123" customFormat="1" ht="18" customHeight="1">
      <c r="A604" s="128">
        <v>10474</v>
      </c>
      <c r="B604" s="128">
        <v>28</v>
      </c>
      <c r="C604" s="128" t="str">
        <f>VLOOKUP(B604,'产品信息 (2)'!$A$2:$D$78,2,0)</f>
        <v>烤肉酱</v>
      </c>
      <c r="D604" s="128" t="str">
        <f>VLOOKUP(B604,'产品信息 (2)'!$A$2:$D$78,3,0)</f>
        <v>特制品</v>
      </c>
      <c r="E604" s="129">
        <f>VLOOKUP(B604,'产品信息 (2)'!$A$2:$D$78,4,0)</f>
        <v>45.6</v>
      </c>
      <c r="F604" s="129">
        <v>18</v>
      </c>
      <c r="G604" s="130">
        <v>0</v>
      </c>
      <c r="H604" s="131">
        <f t="shared" si="9"/>
        <v>820.80000000000007</v>
      </c>
    </row>
    <row r="605" spans="1:8" s="123" customFormat="1" ht="18" customHeight="1">
      <c r="A605" s="128">
        <v>10474</v>
      </c>
      <c r="B605" s="128">
        <v>40</v>
      </c>
      <c r="C605" s="128" t="str">
        <f>VLOOKUP(B605,'产品信息 (2)'!$A$2:$D$78,2,0)</f>
        <v>虾米</v>
      </c>
      <c r="D605" s="128" t="str">
        <f>VLOOKUP(B605,'产品信息 (2)'!$A$2:$D$78,3,0)</f>
        <v>海鲜</v>
      </c>
      <c r="E605" s="129">
        <f>VLOOKUP(B605,'产品信息 (2)'!$A$2:$D$78,4,0)</f>
        <v>18.399999999999999</v>
      </c>
      <c r="F605" s="129">
        <v>21</v>
      </c>
      <c r="G605" s="130">
        <v>0</v>
      </c>
      <c r="H605" s="131">
        <f t="shared" si="9"/>
        <v>386.4</v>
      </c>
    </row>
    <row r="606" spans="1:8" s="123" customFormat="1" ht="18" customHeight="1">
      <c r="A606" s="128">
        <v>10474</v>
      </c>
      <c r="B606" s="128">
        <v>75</v>
      </c>
      <c r="C606" s="128" t="str">
        <f>VLOOKUP(B606,'产品信息 (2)'!$A$2:$D$78,2,0)</f>
        <v>浓缩咖啡</v>
      </c>
      <c r="D606" s="128" t="str">
        <f>VLOOKUP(B606,'产品信息 (2)'!$A$2:$D$78,3,0)</f>
        <v>饮料</v>
      </c>
      <c r="E606" s="129">
        <f>VLOOKUP(B606,'产品信息 (2)'!$A$2:$D$78,4,0)</f>
        <v>7.75</v>
      </c>
      <c r="F606" s="129">
        <v>10</v>
      </c>
      <c r="G606" s="130">
        <v>0</v>
      </c>
      <c r="H606" s="131">
        <f t="shared" si="9"/>
        <v>77.5</v>
      </c>
    </row>
    <row r="607" spans="1:8" s="123" customFormat="1" ht="18" customHeight="1">
      <c r="A607" s="128">
        <v>10475</v>
      </c>
      <c r="B607" s="128">
        <v>31</v>
      </c>
      <c r="C607" s="128" t="str">
        <f>VLOOKUP(B607,'产品信息 (2)'!$A$2:$D$78,2,0)</f>
        <v>温馨奶酪</v>
      </c>
      <c r="D607" s="128" t="str">
        <f>VLOOKUP(B607,'产品信息 (2)'!$A$2:$D$78,3,0)</f>
        <v>日用品</v>
      </c>
      <c r="E607" s="129">
        <f>VLOOKUP(B607,'产品信息 (2)'!$A$2:$D$78,4,0)</f>
        <v>12.5</v>
      </c>
      <c r="F607" s="129">
        <v>35</v>
      </c>
      <c r="G607" s="130">
        <v>0.15</v>
      </c>
      <c r="H607" s="131">
        <f t="shared" si="9"/>
        <v>371.875</v>
      </c>
    </row>
    <row r="608" spans="1:8" s="123" customFormat="1" ht="18" customHeight="1">
      <c r="A608" s="128">
        <v>10475</v>
      </c>
      <c r="B608" s="128">
        <v>66</v>
      </c>
      <c r="C608" s="128" t="str">
        <f>VLOOKUP(B608,'产品信息 (2)'!$A$2:$D$78,2,0)</f>
        <v>肉松</v>
      </c>
      <c r="D608" s="128" t="str">
        <f>VLOOKUP(B608,'产品信息 (2)'!$A$2:$D$78,3,0)</f>
        <v>调味品</v>
      </c>
      <c r="E608" s="129">
        <f>VLOOKUP(B608,'产品信息 (2)'!$A$2:$D$78,4,0)</f>
        <v>17</v>
      </c>
      <c r="F608" s="129">
        <v>60</v>
      </c>
      <c r="G608" s="130">
        <v>0.15</v>
      </c>
      <c r="H608" s="131">
        <f t="shared" si="9"/>
        <v>867</v>
      </c>
    </row>
    <row r="609" spans="1:8" s="123" customFormat="1" ht="18" customHeight="1">
      <c r="A609" s="128">
        <v>10475</v>
      </c>
      <c r="B609" s="128">
        <v>76</v>
      </c>
      <c r="C609" s="128" t="str">
        <f>VLOOKUP(B609,'产品信息 (2)'!$A$2:$D$78,2,0)</f>
        <v>柠檬汁</v>
      </c>
      <c r="D609" s="128" t="str">
        <f>VLOOKUP(B609,'产品信息 (2)'!$A$2:$D$78,3,0)</f>
        <v>饮料</v>
      </c>
      <c r="E609" s="129">
        <f>VLOOKUP(B609,'产品信息 (2)'!$A$2:$D$78,4,0)</f>
        <v>18</v>
      </c>
      <c r="F609" s="129">
        <v>42</v>
      </c>
      <c r="G609" s="130">
        <v>0.15</v>
      </c>
      <c r="H609" s="131">
        <f t="shared" si="9"/>
        <v>642.6</v>
      </c>
    </row>
    <row r="610" spans="1:8" s="123" customFormat="1" ht="18" customHeight="1">
      <c r="A610" s="128">
        <v>10476</v>
      </c>
      <c r="B610" s="128">
        <v>55</v>
      </c>
      <c r="C610" s="128" t="str">
        <f>VLOOKUP(B610,'产品信息 (2)'!$A$2:$D$78,2,0)</f>
        <v>鸭肉</v>
      </c>
      <c r="D610" s="128" t="str">
        <f>VLOOKUP(B610,'产品信息 (2)'!$A$2:$D$78,3,0)</f>
        <v>肉/家禽</v>
      </c>
      <c r="E610" s="129">
        <f>VLOOKUP(B610,'产品信息 (2)'!$A$2:$D$78,4,0)</f>
        <v>24</v>
      </c>
      <c r="F610" s="129">
        <v>2</v>
      </c>
      <c r="G610" s="130">
        <v>0.05</v>
      </c>
      <c r="H610" s="131">
        <f t="shared" si="9"/>
        <v>45.599999999999994</v>
      </c>
    </row>
    <row r="611" spans="1:8" s="123" customFormat="1" ht="18" customHeight="1">
      <c r="A611" s="128">
        <v>10476</v>
      </c>
      <c r="B611" s="128">
        <v>70</v>
      </c>
      <c r="C611" s="128" t="str">
        <f>VLOOKUP(B611,'产品信息 (2)'!$A$2:$D$78,2,0)</f>
        <v>苏打水</v>
      </c>
      <c r="D611" s="128" t="str">
        <f>VLOOKUP(B611,'产品信息 (2)'!$A$2:$D$78,3,0)</f>
        <v>饮料</v>
      </c>
      <c r="E611" s="129">
        <f>VLOOKUP(B611,'产品信息 (2)'!$A$2:$D$78,4,0)</f>
        <v>15</v>
      </c>
      <c r="F611" s="129">
        <v>12</v>
      </c>
      <c r="G611" s="130">
        <v>0</v>
      </c>
      <c r="H611" s="131">
        <f t="shared" si="9"/>
        <v>180</v>
      </c>
    </row>
    <row r="612" spans="1:8" s="123" customFormat="1" ht="18" customHeight="1">
      <c r="A612" s="128">
        <v>10477</v>
      </c>
      <c r="B612" s="128">
        <v>1</v>
      </c>
      <c r="C612" s="128" t="str">
        <f>VLOOKUP(B612,'产品信息 (2)'!$A$2:$D$78,2,0)</f>
        <v>苹果汁</v>
      </c>
      <c r="D612" s="128" t="str">
        <f>VLOOKUP(B612,'产品信息 (2)'!$A$2:$D$78,3,0)</f>
        <v>日用品</v>
      </c>
      <c r="E612" s="129">
        <f>VLOOKUP(B612,'产品信息 (2)'!$A$2:$D$78,4,0)</f>
        <v>18</v>
      </c>
      <c r="F612" s="129">
        <v>15</v>
      </c>
      <c r="G612" s="130">
        <v>0</v>
      </c>
      <c r="H612" s="131">
        <f t="shared" si="9"/>
        <v>270</v>
      </c>
    </row>
    <row r="613" spans="1:8" s="123" customFormat="1" ht="18" customHeight="1">
      <c r="A613" s="128">
        <v>10477</v>
      </c>
      <c r="B613" s="128">
        <v>21</v>
      </c>
      <c r="C613" s="128" t="str">
        <f>VLOOKUP(B613,'产品信息 (2)'!$A$2:$D$78,2,0)</f>
        <v>花生</v>
      </c>
      <c r="D613" s="128" t="str">
        <f>VLOOKUP(B613,'产品信息 (2)'!$A$2:$D$78,3,0)</f>
        <v>点心</v>
      </c>
      <c r="E613" s="129">
        <f>VLOOKUP(B613,'产品信息 (2)'!$A$2:$D$78,4,0)</f>
        <v>10</v>
      </c>
      <c r="F613" s="129">
        <v>21</v>
      </c>
      <c r="G613" s="130">
        <v>0.25</v>
      </c>
      <c r="H613" s="131">
        <f t="shared" si="9"/>
        <v>157.5</v>
      </c>
    </row>
    <row r="614" spans="1:8" s="123" customFormat="1" ht="18" customHeight="1">
      <c r="A614" s="128">
        <v>10477</v>
      </c>
      <c r="B614" s="128">
        <v>39</v>
      </c>
      <c r="C614" s="128" t="str">
        <f>VLOOKUP(B614,'产品信息 (2)'!$A$2:$D$78,2,0)</f>
        <v>运动饮料</v>
      </c>
      <c r="D614" s="128" t="str">
        <f>VLOOKUP(B614,'产品信息 (2)'!$A$2:$D$78,3,0)</f>
        <v>饮料</v>
      </c>
      <c r="E614" s="129">
        <f>VLOOKUP(B614,'产品信息 (2)'!$A$2:$D$78,4,0)</f>
        <v>18</v>
      </c>
      <c r="F614" s="129">
        <v>20</v>
      </c>
      <c r="G614" s="130">
        <v>0.25</v>
      </c>
      <c r="H614" s="131">
        <f t="shared" si="9"/>
        <v>270</v>
      </c>
    </row>
    <row r="615" spans="1:8" s="123" customFormat="1" ht="18" customHeight="1">
      <c r="A615" s="128">
        <v>10478</v>
      </c>
      <c r="B615" s="128">
        <v>10</v>
      </c>
      <c r="C615" s="128" t="str">
        <f>VLOOKUP(B615,'产品信息 (2)'!$A$2:$D$78,2,0)</f>
        <v>蟹</v>
      </c>
      <c r="D615" s="128" t="str">
        <f>VLOOKUP(B615,'产品信息 (2)'!$A$2:$D$78,3,0)</f>
        <v>海鲜</v>
      </c>
      <c r="E615" s="129">
        <f>VLOOKUP(B615,'产品信息 (2)'!$A$2:$D$78,4,0)</f>
        <v>31</v>
      </c>
      <c r="F615" s="129">
        <v>20</v>
      </c>
      <c r="G615" s="130">
        <v>0.05</v>
      </c>
      <c r="H615" s="131">
        <f t="shared" si="9"/>
        <v>589</v>
      </c>
    </row>
    <row r="616" spans="1:8" s="123" customFormat="1" ht="18" customHeight="1">
      <c r="A616" s="128">
        <v>10479</v>
      </c>
      <c r="B616" s="128">
        <v>38</v>
      </c>
      <c r="C616" s="128" t="str">
        <f>VLOOKUP(B616,'产品信息 (2)'!$A$2:$D$78,2,0)</f>
        <v>绿茶</v>
      </c>
      <c r="D616" s="128" t="str">
        <f>VLOOKUP(B616,'产品信息 (2)'!$A$2:$D$78,3,0)</f>
        <v>饮料</v>
      </c>
      <c r="E616" s="129">
        <f>VLOOKUP(B616,'产品信息 (2)'!$A$2:$D$78,4,0)</f>
        <v>263.5</v>
      </c>
      <c r="F616" s="129">
        <v>30</v>
      </c>
      <c r="G616" s="130">
        <v>0</v>
      </c>
      <c r="H616" s="131">
        <f t="shared" si="9"/>
        <v>7905</v>
      </c>
    </row>
    <row r="617" spans="1:8" s="123" customFormat="1" ht="18" customHeight="1">
      <c r="A617" s="128">
        <v>10479</v>
      </c>
      <c r="B617" s="128">
        <v>53</v>
      </c>
      <c r="C617" s="128" t="str">
        <f>VLOOKUP(B617,'产品信息 (2)'!$A$2:$D$78,2,0)</f>
        <v>盐水鸭</v>
      </c>
      <c r="D617" s="128" t="str">
        <f>VLOOKUP(B617,'产品信息 (2)'!$A$2:$D$78,3,0)</f>
        <v>肉/家禽</v>
      </c>
      <c r="E617" s="129">
        <f>VLOOKUP(B617,'产品信息 (2)'!$A$2:$D$78,4,0)</f>
        <v>32.799999999999997</v>
      </c>
      <c r="F617" s="129">
        <v>28</v>
      </c>
      <c r="G617" s="130">
        <v>0</v>
      </c>
      <c r="H617" s="131">
        <f t="shared" si="9"/>
        <v>918.39999999999986</v>
      </c>
    </row>
    <row r="618" spans="1:8" s="123" customFormat="1" ht="18" customHeight="1">
      <c r="A618" s="128">
        <v>10479</v>
      </c>
      <c r="B618" s="128">
        <v>59</v>
      </c>
      <c r="C618" s="128" t="str">
        <f>VLOOKUP(B618,'产品信息 (2)'!$A$2:$D$78,2,0)</f>
        <v>光明奶酪</v>
      </c>
      <c r="D618" s="128" t="str">
        <f>VLOOKUP(B618,'产品信息 (2)'!$A$2:$D$78,3,0)</f>
        <v>日用品</v>
      </c>
      <c r="E618" s="129">
        <f>VLOOKUP(B618,'产品信息 (2)'!$A$2:$D$78,4,0)</f>
        <v>55</v>
      </c>
      <c r="F618" s="129">
        <v>60</v>
      </c>
      <c r="G618" s="130">
        <v>0</v>
      </c>
      <c r="H618" s="131">
        <f t="shared" si="9"/>
        <v>3300</v>
      </c>
    </row>
    <row r="619" spans="1:8" s="123" customFormat="1" ht="18" customHeight="1">
      <c r="A619" s="128">
        <v>10479</v>
      </c>
      <c r="B619" s="128">
        <v>64</v>
      </c>
      <c r="C619" s="128" t="str">
        <f>VLOOKUP(B619,'产品信息 (2)'!$A$2:$D$78,2,0)</f>
        <v>黄豆</v>
      </c>
      <c r="D619" s="128" t="str">
        <f>VLOOKUP(B619,'产品信息 (2)'!$A$2:$D$78,3,0)</f>
        <v>谷类/麦片</v>
      </c>
      <c r="E619" s="129">
        <f>VLOOKUP(B619,'产品信息 (2)'!$A$2:$D$78,4,0)</f>
        <v>33.25</v>
      </c>
      <c r="F619" s="129">
        <v>30</v>
      </c>
      <c r="G619" s="130">
        <v>0</v>
      </c>
      <c r="H619" s="131">
        <f t="shared" si="9"/>
        <v>997.5</v>
      </c>
    </row>
    <row r="620" spans="1:8" s="123" customFormat="1" ht="18" customHeight="1">
      <c r="A620" s="128">
        <v>10480</v>
      </c>
      <c r="B620" s="128">
        <v>47</v>
      </c>
      <c r="C620" s="128" t="str">
        <f>VLOOKUP(B620,'产品信息 (2)'!$A$2:$D$78,2,0)</f>
        <v>蛋糕</v>
      </c>
      <c r="D620" s="128" t="str">
        <f>VLOOKUP(B620,'产品信息 (2)'!$A$2:$D$78,3,0)</f>
        <v>点心</v>
      </c>
      <c r="E620" s="129">
        <f>VLOOKUP(B620,'产品信息 (2)'!$A$2:$D$78,4,0)</f>
        <v>9.5</v>
      </c>
      <c r="F620" s="129">
        <v>30</v>
      </c>
      <c r="G620" s="130">
        <v>0</v>
      </c>
      <c r="H620" s="131">
        <f t="shared" si="9"/>
        <v>285</v>
      </c>
    </row>
    <row r="621" spans="1:8" s="123" customFormat="1" ht="18" customHeight="1">
      <c r="A621" s="128">
        <v>10480</v>
      </c>
      <c r="B621" s="128">
        <v>59</v>
      </c>
      <c r="C621" s="128" t="str">
        <f>VLOOKUP(B621,'产品信息 (2)'!$A$2:$D$78,2,0)</f>
        <v>光明奶酪</v>
      </c>
      <c r="D621" s="128" t="str">
        <f>VLOOKUP(B621,'产品信息 (2)'!$A$2:$D$78,3,0)</f>
        <v>日用品</v>
      </c>
      <c r="E621" s="129">
        <f>VLOOKUP(B621,'产品信息 (2)'!$A$2:$D$78,4,0)</f>
        <v>55</v>
      </c>
      <c r="F621" s="129">
        <v>12</v>
      </c>
      <c r="G621" s="130">
        <v>0</v>
      </c>
      <c r="H621" s="131">
        <f t="shared" si="9"/>
        <v>660</v>
      </c>
    </row>
    <row r="622" spans="1:8" s="123" customFormat="1" ht="18" customHeight="1">
      <c r="A622" s="128">
        <v>10481</v>
      </c>
      <c r="B622" s="128">
        <v>49</v>
      </c>
      <c r="C622" s="128" t="str">
        <f>VLOOKUP(B622,'产品信息 (2)'!$A$2:$D$78,2,0)</f>
        <v>薯条</v>
      </c>
      <c r="D622" s="128" t="str">
        <f>VLOOKUP(B622,'产品信息 (2)'!$A$2:$D$78,3,0)</f>
        <v>点心</v>
      </c>
      <c r="E622" s="129">
        <f>VLOOKUP(B622,'产品信息 (2)'!$A$2:$D$78,4,0)</f>
        <v>20</v>
      </c>
      <c r="F622" s="129">
        <v>24</v>
      </c>
      <c r="G622" s="130">
        <v>0</v>
      </c>
      <c r="H622" s="131">
        <f t="shared" si="9"/>
        <v>480</v>
      </c>
    </row>
    <row r="623" spans="1:8" s="123" customFormat="1" ht="18" customHeight="1">
      <c r="A623" s="128">
        <v>10481</v>
      </c>
      <c r="B623" s="128">
        <v>60</v>
      </c>
      <c r="C623" s="128" t="str">
        <f>VLOOKUP(B623,'产品信息 (2)'!$A$2:$D$78,2,0)</f>
        <v>花奶酪</v>
      </c>
      <c r="D623" s="128" t="str">
        <f>VLOOKUP(B623,'产品信息 (2)'!$A$2:$D$78,3,0)</f>
        <v>日用品</v>
      </c>
      <c r="E623" s="129">
        <f>VLOOKUP(B623,'产品信息 (2)'!$A$2:$D$78,4,0)</f>
        <v>34</v>
      </c>
      <c r="F623" s="129">
        <v>40</v>
      </c>
      <c r="G623" s="130">
        <v>0</v>
      </c>
      <c r="H623" s="131">
        <f t="shared" si="9"/>
        <v>1360</v>
      </c>
    </row>
    <row r="624" spans="1:8" s="123" customFormat="1" ht="18" customHeight="1">
      <c r="A624" s="128">
        <v>10482</v>
      </c>
      <c r="B624" s="128">
        <v>40</v>
      </c>
      <c r="C624" s="128" t="str">
        <f>VLOOKUP(B624,'产品信息 (2)'!$A$2:$D$78,2,0)</f>
        <v>虾米</v>
      </c>
      <c r="D624" s="128" t="str">
        <f>VLOOKUP(B624,'产品信息 (2)'!$A$2:$D$78,3,0)</f>
        <v>海鲜</v>
      </c>
      <c r="E624" s="129">
        <f>VLOOKUP(B624,'产品信息 (2)'!$A$2:$D$78,4,0)</f>
        <v>18.399999999999999</v>
      </c>
      <c r="F624" s="129">
        <v>10</v>
      </c>
      <c r="G624" s="130">
        <v>0</v>
      </c>
      <c r="H624" s="131">
        <f t="shared" si="9"/>
        <v>184</v>
      </c>
    </row>
    <row r="625" spans="1:8" s="123" customFormat="1" ht="18" customHeight="1">
      <c r="A625" s="128">
        <v>10483</v>
      </c>
      <c r="B625" s="128">
        <v>34</v>
      </c>
      <c r="C625" s="128" t="str">
        <f>VLOOKUP(B625,'产品信息 (2)'!$A$2:$D$78,2,0)</f>
        <v>啤酒</v>
      </c>
      <c r="D625" s="128" t="str">
        <f>VLOOKUP(B625,'产品信息 (2)'!$A$2:$D$78,3,0)</f>
        <v>饮料</v>
      </c>
      <c r="E625" s="129">
        <f>VLOOKUP(B625,'产品信息 (2)'!$A$2:$D$78,4,0)</f>
        <v>14</v>
      </c>
      <c r="F625" s="129">
        <v>35</v>
      </c>
      <c r="G625" s="130">
        <v>0.05</v>
      </c>
      <c r="H625" s="131">
        <f t="shared" si="9"/>
        <v>465.5</v>
      </c>
    </row>
    <row r="626" spans="1:8" s="123" customFormat="1" ht="18" customHeight="1">
      <c r="A626" s="128">
        <v>10483</v>
      </c>
      <c r="B626" s="128">
        <v>77</v>
      </c>
      <c r="C626" s="128" t="str">
        <f>VLOOKUP(B626,'产品信息 (2)'!$A$2:$D$78,2,0)</f>
        <v>辣椒粉</v>
      </c>
      <c r="D626" s="128" t="str">
        <f>VLOOKUP(B626,'产品信息 (2)'!$A$2:$D$78,3,0)</f>
        <v>调味品</v>
      </c>
      <c r="E626" s="129">
        <f>VLOOKUP(B626,'产品信息 (2)'!$A$2:$D$78,4,0)</f>
        <v>13</v>
      </c>
      <c r="F626" s="129">
        <v>30</v>
      </c>
      <c r="G626" s="130">
        <v>0.05</v>
      </c>
      <c r="H626" s="131">
        <f t="shared" si="9"/>
        <v>370.5</v>
      </c>
    </row>
    <row r="627" spans="1:8" s="123" customFormat="1" ht="18" customHeight="1">
      <c r="A627" s="128">
        <v>10484</v>
      </c>
      <c r="B627" s="128">
        <v>21</v>
      </c>
      <c r="C627" s="128" t="str">
        <f>VLOOKUP(B627,'产品信息 (2)'!$A$2:$D$78,2,0)</f>
        <v>花生</v>
      </c>
      <c r="D627" s="128" t="str">
        <f>VLOOKUP(B627,'产品信息 (2)'!$A$2:$D$78,3,0)</f>
        <v>点心</v>
      </c>
      <c r="E627" s="129">
        <f>VLOOKUP(B627,'产品信息 (2)'!$A$2:$D$78,4,0)</f>
        <v>10</v>
      </c>
      <c r="F627" s="129">
        <v>14</v>
      </c>
      <c r="G627" s="130">
        <v>0</v>
      </c>
      <c r="H627" s="131">
        <f t="shared" si="9"/>
        <v>140</v>
      </c>
    </row>
    <row r="628" spans="1:8" s="123" customFormat="1" ht="18" customHeight="1">
      <c r="A628" s="128">
        <v>10484</v>
      </c>
      <c r="B628" s="128">
        <v>40</v>
      </c>
      <c r="C628" s="128" t="str">
        <f>VLOOKUP(B628,'产品信息 (2)'!$A$2:$D$78,2,0)</f>
        <v>虾米</v>
      </c>
      <c r="D628" s="128" t="str">
        <f>VLOOKUP(B628,'产品信息 (2)'!$A$2:$D$78,3,0)</f>
        <v>海鲜</v>
      </c>
      <c r="E628" s="129">
        <f>VLOOKUP(B628,'产品信息 (2)'!$A$2:$D$78,4,0)</f>
        <v>18.399999999999999</v>
      </c>
      <c r="F628" s="129">
        <v>10</v>
      </c>
      <c r="G628" s="130">
        <v>0</v>
      </c>
      <c r="H628" s="131">
        <f t="shared" si="9"/>
        <v>184</v>
      </c>
    </row>
    <row r="629" spans="1:8" s="123" customFormat="1" ht="18" customHeight="1">
      <c r="A629" s="128">
        <v>10484</v>
      </c>
      <c r="B629" s="128">
        <v>51</v>
      </c>
      <c r="C629" s="128" t="str">
        <f>VLOOKUP(B629,'产品信息 (2)'!$A$2:$D$78,2,0)</f>
        <v>猪肉干</v>
      </c>
      <c r="D629" s="128" t="str">
        <f>VLOOKUP(B629,'产品信息 (2)'!$A$2:$D$78,3,0)</f>
        <v>特制品</v>
      </c>
      <c r="E629" s="129">
        <f>VLOOKUP(B629,'产品信息 (2)'!$A$2:$D$78,4,0)</f>
        <v>53</v>
      </c>
      <c r="F629" s="129">
        <v>3</v>
      </c>
      <c r="G629" s="130">
        <v>0</v>
      </c>
      <c r="H629" s="131">
        <f t="shared" si="9"/>
        <v>159</v>
      </c>
    </row>
    <row r="630" spans="1:8" s="123" customFormat="1" ht="18" customHeight="1">
      <c r="A630" s="128">
        <v>10485</v>
      </c>
      <c r="B630" s="128">
        <v>2</v>
      </c>
      <c r="C630" s="128" t="str">
        <f>VLOOKUP(B630,'产品信息 (2)'!$A$2:$D$78,2,0)</f>
        <v>牛奶</v>
      </c>
      <c r="D630" s="128" t="str">
        <f>VLOOKUP(B630,'产品信息 (2)'!$A$2:$D$78,3,0)</f>
        <v>饮料</v>
      </c>
      <c r="E630" s="129">
        <f>VLOOKUP(B630,'产品信息 (2)'!$A$2:$D$78,4,0)</f>
        <v>19</v>
      </c>
      <c r="F630" s="129">
        <v>20</v>
      </c>
      <c r="G630" s="130">
        <v>0.1</v>
      </c>
      <c r="H630" s="131">
        <f t="shared" si="9"/>
        <v>342</v>
      </c>
    </row>
    <row r="631" spans="1:8" s="123" customFormat="1" ht="18" customHeight="1">
      <c r="A631" s="128">
        <v>10485</v>
      </c>
      <c r="B631" s="128">
        <v>3</v>
      </c>
      <c r="C631" s="128" t="str">
        <f>VLOOKUP(B631,'产品信息 (2)'!$A$2:$D$78,2,0)</f>
        <v>蕃茄酱</v>
      </c>
      <c r="D631" s="128" t="str">
        <f>VLOOKUP(B631,'产品信息 (2)'!$A$2:$D$78,3,0)</f>
        <v>调味品</v>
      </c>
      <c r="E631" s="129">
        <f>VLOOKUP(B631,'产品信息 (2)'!$A$2:$D$78,4,0)</f>
        <v>10</v>
      </c>
      <c r="F631" s="129">
        <v>20</v>
      </c>
      <c r="G631" s="130">
        <v>0.1</v>
      </c>
      <c r="H631" s="131">
        <f t="shared" si="9"/>
        <v>180</v>
      </c>
    </row>
    <row r="632" spans="1:8" s="123" customFormat="1" ht="18" customHeight="1">
      <c r="A632" s="128">
        <v>10485</v>
      </c>
      <c r="B632" s="128">
        <v>55</v>
      </c>
      <c r="C632" s="128" t="str">
        <f>VLOOKUP(B632,'产品信息 (2)'!$A$2:$D$78,2,0)</f>
        <v>鸭肉</v>
      </c>
      <c r="D632" s="128" t="str">
        <f>VLOOKUP(B632,'产品信息 (2)'!$A$2:$D$78,3,0)</f>
        <v>肉/家禽</v>
      </c>
      <c r="E632" s="129">
        <f>VLOOKUP(B632,'产品信息 (2)'!$A$2:$D$78,4,0)</f>
        <v>24</v>
      </c>
      <c r="F632" s="129">
        <v>30</v>
      </c>
      <c r="G632" s="130">
        <v>0.1</v>
      </c>
      <c r="H632" s="131">
        <f t="shared" si="9"/>
        <v>648</v>
      </c>
    </row>
    <row r="633" spans="1:8" s="123" customFormat="1" ht="18" customHeight="1">
      <c r="A633" s="128">
        <v>10485</v>
      </c>
      <c r="B633" s="128">
        <v>70</v>
      </c>
      <c r="C633" s="128" t="str">
        <f>VLOOKUP(B633,'产品信息 (2)'!$A$2:$D$78,2,0)</f>
        <v>苏打水</v>
      </c>
      <c r="D633" s="128" t="str">
        <f>VLOOKUP(B633,'产品信息 (2)'!$A$2:$D$78,3,0)</f>
        <v>饮料</v>
      </c>
      <c r="E633" s="129">
        <f>VLOOKUP(B633,'产品信息 (2)'!$A$2:$D$78,4,0)</f>
        <v>15</v>
      </c>
      <c r="F633" s="129">
        <v>60</v>
      </c>
      <c r="G633" s="130">
        <v>0.1</v>
      </c>
      <c r="H633" s="131">
        <f t="shared" si="9"/>
        <v>810</v>
      </c>
    </row>
    <row r="634" spans="1:8" s="123" customFormat="1" ht="18" customHeight="1">
      <c r="A634" s="128">
        <v>10486</v>
      </c>
      <c r="B634" s="128">
        <v>11</v>
      </c>
      <c r="C634" s="128" t="str">
        <f>VLOOKUP(B634,'产品信息 (2)'!$A$2:$D$78,2,0)</f>
        <v>大众奶酪</v>
      </c>
      <c r="D634" s="128" t="str">
        <f>VLOOKUP(B634,'产品信息 (2)'!$A$2:$D$78,3,0)</f>
        <v>日用品</v>
      </c>
      <c r="E634" s="129">
        <f>VLOOKUP(B634,'产品信息 (2)'!$A$2:$D$78,4,0)</f>
        <v>21</v>
      </c>
      <c r="F634" s="129">
        <v>5</v>
      </c>
      <c r="G634" s="130">
        <v>0</v>
      </c>
      <c r="H634" s="131">
        <f t="shared" si="9"/>
        <v>105</v>
      </c>
    </row>
    <row r="635" spans="1:8" s="123" customFormat="1" ht="18" customHeight="1">
      <c r="A635" s="128">
        <v>10486</v>
      </c>
      <c r="B635" s="128">
        <v>51</v>
      </c>
      <c r="C635" s="128" t="str">
        <f>VLOOKUP(B635,'产品信息 (2)'!$A$2:$D$78,2,0)</f>
        <v>猪肉干</v>
      </c>
      <c r="D635" s="128" t="str">
        <f>VLOOKUP(B635,'产品信息 (2)'!$A$2:$D$78,3,0)</f>
        <v>特制品</v>
      </c>
      <c r="E635" s="129">
        <f>VLOOKUP(B635,'产品信息 (2)'!$A$2:$D$78,4,0)</f>
        <v>53</v>
      </c>
      <c r="F635" s="129">
        <v>25</v>
      </c>
      <c r="G635" s="130">
        <v>0</v>
      </c>
      <c r="H635" s="131">
        <f t="shared" si="9"/>
        <v>1325</v>
      </c>
    </row>
    <row r="636" spans="1:8" s="123" customFormat="1" ht="18" customHeight="1">
      <c r="A636" s="128">
        <v>10486</v>
      </c>
      <c r="B636" s="128">
        <v>74</v>
      </c>
      <c r="C636" s="128" t="str">
        <f>VLOOKUP(B636,'产品信息 (2)'!$A$2:$D$78,2,0)</f>
        <v>鸡精</v>
      </c>
      <c r="D636" s="128" t="str">
        <f>VLOOKUP(B636,'产品信息 (2)'!$A$2:$D$78,3,0)</f>
        <v>特制品</v>
      </c>
      <c r="E636" s="129">
        <f>VLOOKUP(B636,'产品信息 (2)'!$A$2:$D$78,4,0)</f>
        <v>10</v>
      </c>
      <c r="F636" s="129">
        <v>16</v>
      </c>
      <c r="G636" s="130">
        <v>0</v>
      </c>
      <c r="H636" s="131">
        <f t="shared" si="9"/>
        <v>160</v>
      </c>
    </row>
    <row r="637" spans="1:8" s="123" customFormat="1" ht="18" customHeight="1">
      <c r="A637" s="128">
        <v>10487</v>
      </c>
      <c r="B637" s="128">
        <v>19</v>
      </c>
      <c r="C637" s="128" t="str">
        <f>VLOOKUP(B637,'产品信息 (2)'!$A$2:$D$78,2,0)</f>
        <v>糖果</v>
      </c>
      <c r="D637" s="128" t="str">
        <f>VLOOKUP(B637,'产品信息 (2)'!$A$2:$D$78,3,0)</f>
        <v>点心</v>
      </c>
      <c r="E637" s="129">
        <f>VLOOKUP(B637,'产品信息 (2)'!$A$2:$D$78,4,0)</f>
        <v>9.1999999999999993</v>
      </c>
      <c r="F637" s="129">
        <v>5</v>
      </c>
      <c r="G637" s="130">
        <v>0</v>
      </c>
      <c r="H637" s="131">
        <f t="shared" si="9"/>
        <v>46</v>
      </c>
    </row>
    <row r="638" spans="1:8" s="123" customFormat="1" ht="18" customHeight="1">
      <c r="A638" s="128">
        <v>10487</v>
      </c>
      <c r="B638" s="128">
        <v>26</v>
      </c>
      <c r="C638" s="128" t="str">
        <f>VLOOKUP(B638,'产品信息 (2)'!$A$2:$D$78,2,0)</f>
        <v>棉花糖</v>
      </c>
      <c r="D638" s="128" t="str">
        <f>VLOOKUP(B638,'产品信息 (2)'!$A$2:$D$78,3,0)</f>
        <v>点心</v>
      </c>
      <c r="E638" s="129">
        <f>VLOOKUP(B638,'产品信息 (2)'!$A$2:$D$78,4,0)</f>
        <v>31.23</v>
      </c>
      <c r="F638" s="129">
        <v>30</v>
      </c>
      <c r="G638" s="130">
        <v>0</v>
      </c>
      <c r="H638" s="131">
        <f t="shared" si="9"/>
        <v>936.9</v>
      </c>
    </row>
    <row r="639" spans="1:8" s="123" customFormat="1" ht="18" customHeight="1">
      <c r="A639" s="128">
        <v>10487</v>
      </c>
      <c r="B639" s="128">
        <v>54</v>
      </c>
      <c r="C639" s="128" t="str">
        <f>VLOOKUP(B639,'产品信息 (2)'!$A$2:$D$78,2,0)</f>
        <v>鸡肉</v>
      </c>
      <c r="D639" s="128" t="str">
        <f>VLOOKUP(B639,'产品信息 (2)'!$A$2:$D$78,3,0)</f>
        <v>肉/家禽</v>
      </c>
      <c r="E639" s="129">
        <f>VLOOKUP(B639,'产品信息 (2)'!$A$2:$D$78,4,0)</f>
        <v>7.45</v>
      </c>
      <c r="F639" s="129">
        <v>24</v>
      </c>
      <c r="G639" s="130">
        <v>0.25</v>
      </c>
      <c r="H639" s="131">
        <f t="shared" si="9"/>
        <v>134.10000000000002</v>
      </c>
    </row>
    <row r="640" spans="1:8" s="123" customFormat="1" ht="18" customHeight="1">
      <c r="A640" s="128">
        <v>10488</v>
      </c>
      <c r="B640" s="128">
        <v>59</v>
      </c>
      <c r="C640" s="128" t="str">
        <f>VLOOKUP(B640,'产品信息 (2)'!$A$2:$D$78,2,0)</f>
        <v>光明奶酪</v>
      </c>
      <c r="D640" s="128" t="str">
        <f>VLOOKUP(B640,'产品信息 (2)'!$A$2:$D$78,3,0)</f>
        <v>日用品</v>
      </c>
      <c r="E640" s="129">
        <f>VLOOKUP(B640,'产品信息 (2)'!$A$2:$D$78,4,0)</f>
        <v>55</v>
      </c>
      <c r="F640" s="129">
        <v>30</v>
      </c>
      <c r="G640" s="130">
        <v>0</v>
      </c>
      <c r="H640" s="131">
        <f t="shared" si="9"/>
        <v>1650</v>
      </c>
    </row>
    <row r="641" spans="1:8" s="123" customFormat="1" ht="18" customHeight="1">
      <c r="A641" s="128">
        <v>10488</v>
      </c>
      <c r="B641" s="128">
        <v>73</v>
      </c>
      <c r="C641" s="128" t="str">
        <f>VLOOKUP(B641,'产品信息 (2)'!$A$2:$D$78,2,0)</f>
        <v>海哲皮</v>
      </c>
      <c r="D641" s="128" t="str">
        <f>VLOOKUP(B641,'产品信息 (2)'!$A$2:$D$78,3,0)</f>
        <v>海鲜</v>
      </c>
      <c r="E641" s="129">
        <f>VLOOKUP(B641,'产品信息 (2)'!$A$2:$D$78,4,0)</f>
        <v>15</v>
      </c>
      <c r="F641" s="129">
        <v>20</v>
      </c>
      <c r="G641" s="130">
        <v>0.2</v>
      </c>
      <c r="H641" s="131">
        <f t="shared" si="9"/>
        <v>240</v>
      </c>
    </row>
    <row r="642" spans="1:8" s="123" customFormat="1" ht="18" customHeight="1">
      <c r="A642" s="128">
        <v>10489</v>
      </c>
      <c r="B642" s="128">
        <v>11</v>
      </c>
      <c r="C642" s="128" t="str">
        <f>VLOOKUP(B642,'产品信息 (2)'!$A$2:$D$78,2,0)</f>
        <v>大众奶酪</v>
      </c>
      <c r="D642" s="128" t="str">
        <f>VLOOKUP(B642,'产品信息 (2)'!$A$2:$D$78,3,0)</f>
        <v>日用品</v>
      </c>
      <c r="E642" s="129">
        <f>VLOOKUP(B642,'产品信息 (2)'!$A$2:$D$78,4,0)</f>
        <v>21</v>
      </c>
      <c r="F642" s="129">
        <v>15</v>
      </c>
      <c r="G642" s="130">
        <v>0.25</v>
      </c>
      <c r="H642" s="131">
        <f t="shared" si="9"/>
        <v>236.25</v>
      </c>
    </row>
    <row r="643" spans="1:8" s="123" customFormat="1" ht="18" customHeight="1">
      <c r="A643" s="128">
        <v>10489</v>
      </c>
      <c r="B643" s="128">
        <v>16</v>
      </c>
      <c r="C643" s="128" t="str">
        <f>VLOOKUP(B643,'产品信息 (2)'!$A$2:$D$78,2,0)</f>
        <v>饼干</v>
      </c>
      <c r="D643" s="128" t="str">
        <f>VLOOKUP(B643,'产品信息 (2)'!$A$2:$D$78,3,0)</f>
        <v>点心</v>
      </c>
      <c r="E643" s="129">
        <f>VLOOKUP(B643,'产品信息 (2)'!$A$2:$D$78,4,0)</f>
        <v>17.45</v>
      </c>
      <c r="F643" s="129">
        <v>18</v>
      </c>
      <c r="G643" s="130">
        <v>0</v>
      </c>
      <c r="H643" s="131">
        <f t="shared" si="9"/>
        <v>314.09999999999997</v>
      </c>
    </row>
    <row r="644" spans="1:8" s="123" customFormat="1" ht="18" customHeight="1">
      <c r="A644" s="128">
        <v>10490</v>
      </c>
      <c r="B644" s="128">
        <v>59</v>
      </c>
      <c r="C644" s="128" t="str">
        <f>VLOOKUP(B644,'产品信息 (2)'!$A$2:$D$78,2,0)</f>
        <v>光明奶酪</v>
      </c>
      <c r="D644" s="128" t="str">
        <f>VLOOKUP(B644,'产品信息 (2)'!$A$2:$D$78,3,0)</f>
        <v>日用品</v>
      </c>
      <c r="E644" s="129">
        <f>VLOOKUP(B644,'产品信息 (2)'!$A$2:$D$78,4,0)</f>
        <v>55</v>
      </c>
      <c r="F644" s="129">
        <v>60</v>
      </c>
      <c r="G644" s="130">
        <v>0</v>
      </c>
      <c r="H644" s="131">
        <f t="shared" ref="H644:H707" si="10">E644*F644*(1-G644)</f>
        <v>3300</v>
      </c>
    </row>
    <row r="645" spans="1:8" s="123" customFormat="1" ht="18" customHeight="1">
      <c r="A645" s="128">
        <v>10490</v>
      </c>
      <c r="B645" s="128">
        <v>68</v>
      </c>
      <c r="C645" s="128" t="str">
        <f>VLOOKUP(B645,'产品信息 (2)'!$A$2:$D$78,2,0)</f>
        <v>绿豆糕</v>
      </c>
      <c r="D645" s="128" t="str">
        <f>VLOOKUP(B645,'产品信息 (2)'!$A$2:$D$78,3,0)</f>
        <v>点心</v>
      </c>
      <c r="E645" s="129">
        <f>VLOOKUP(B645,'产品信息 (2)'!$A$2:$D$78,4,0)</f>
        <v>12.5</v>
      </c>
      <c r="F645" s="129">
        <v>30</v>
      </c>
      <c r="G645" s="130">
        <v>0</v>
      </c>
      <c r="H645" s="131">
        <f t="shared" si="10"/>
        <v>375</v>
      </c>
    </row>
    <row r="646" spans="1:8" s="123" customFormat="1" ht="18" customHeight="1">
      <c r="A646" s="128">
        <v>10490</v>
      </c>
      <c r="B646" s="128">
        <v>75</v>
      </c>
      <c r="C646" s="128" t="str">
        <f>VLOOKUP(B646,'产品信息 (2)'!$A$2:$D$78,2,0)</f>
        <v>浓缩咖啡</v>
      </c>
      <c r="D646" s="128" t="str">
        <f>VLOOKUP(B646,'产品信息 (2)'!$A$2:$D$78,3,0)</f>
        <v>饮料</v>
      </c>
      <c r="E646" s="129">
        <f>VLOOKUP(B646,'产品信息 (2)'!$A$2:$D$78,4,0)</f>
        <v>7.75</v>
      </c>
      <c r="F646" s="129">
        <v>36</v>
      </c>
      <c r="G646" s="130">
        <v>0</v>
      </c>
      <c r="H646" s="131">
        <f t="shared" si="10"/>
        <v>279</v>
      </c>
    </row>
    <row r="647" spans="1:8" s="123" customFormat="1" ht="18" customHeight="1">
      <c r="A647" s="128">
        <v>10491</v>
      </c>
      <c r="B647" s="128">
        <v>44</v>
      </c>
      <c r="C647" s="128" t="str">
        <f>VLOOKUP(B647,'产品信息 (2)'!$A$2:$D$78,2,0)</f>
        <v>蚝油</v>
      </c>
      <c r="D647" s="128" t="str">
        <f>VLOOKUP(B647,'产品信息 (2)'!$A$2:$D$78,3,0)</f>
        <v>调味品</v>
      </c>
      <c r="E647" s="129">
        <f>VLOOKUP(B647,'产品信息 (2)'!$A$2:$D$78,4,0)</f>
        <v>19.45</v>
      </c>
      <c r="F647" s="129">
        <v>15</v>
      </c>
      <c r="G647" s="130">
        <v>0.15</v>
      </c>
      <c r="H647" s="131">
        <f t="shared" si="10"/>
        <v>247.98749999999998</v>
      </c>
    </row>
    <row r="648" spans="1:8" s="123" customFormat="1" ht="18" customHeight="1">
      <c r="A648" s="128">
        <v>10491</v>
      </c>
      <c r="B648" s="128">
        <v>77</v>
      </c>
      <c r="C648" s="128" t="str">
        <f>VLOOKUP(B648,'产品信息 (2)'!$A$2:$D$78,2,0)</f>
        <v>辣椒粉</v>
      </c>
      <c r="D648" s="128" t="str">
        <f>VLOOKUP(B648,'产品信息 (2)'!$A$2:$D$78,3,0)</f>
        <v>调味品</v>
      </c>
      <c r="E648" s="129">
        <f>VLOOKUP(B648,'产品信息 (2)'!$A$2:$D$78,4,0)</f>
        <v>13</v>
      </c>
      <c r="F648" s="129">
        <v>7</v>
      </c>
      <c r="G648" s="130">
        <v>0.15</v>
      </c>
      <c r="H648" s="131">
        <f t="shared" si="10"/>
        <v>77.349999999999994</v>
      </c>
    </row>
    <row r="649" spans="1:8" s="123" customFormat="1" ht="18" customHeight="1">
      <c r="A649" s="128">
        <v>10492</v>
      </c>
      <c r="B649" s="128">
        <v>25</v>
      </c>
      <c r="C649" s="128" t="str">
        <f>VLOOKUP(B649,'产品信息 (2)'!$A$2:$D$78,2,0)</f>
        <v>巧克力</v>
      </c>
      <c r="D649" s="128" t="str">
        <f>VLOOKUP(B649,'产品信息 (2)'!$A$2:$D$78,3,0)</f>
        <v>点心</v>
      </c>
      <c r="E649" s="129">
        <f>VLOOKUP(B649,'产品信息 (2)'!$A$2:$D$78,4,0)</f>
        <v>14</v>
      </c>
      <c r="F649" s="129">
        <v>60</v>
      </c>
      <c r="G649" s="130">
        <v>0.05</v>
      </c>
      <c r="H649" s="131">
        <f t="shared" si="10"/>
        <v>798</v>
      </c>
    </row>
    <row r="650" spans="1:8" s="123" customFormat="1" ht="18" customHeight="1">
      <c r="A650" s="128">
        <v>10492</v>
      </c>
      <c r="B650" s="128">
        <v>42</v>
      </c>
      <c r="C650" s="128" t="str">
        <f>VLOOKUP(B650,'产品信息 (2)'!$A$2:$D$78,2,0)</f>
        <v>糙米</v>
      </c>
      <c r="D650" s="128" t="str">
        <f>VLOOKUP(B650,'产品信息 (2)'!$A$2:$D$78,3,0)</f>
        <v>谷类/麦片</v>
      </c>
      <c r="E650" s="129">
        <f>VLOOKUP(B650,'产品信息 (2)'!$A$2:$D$78,4,0)</f>
        <v>14</v>
      </c>
      <c r="F650" s="129">
        <v>20</v>
      </c>
      <c r="G650" s="130">
        <v>0.05</v>
      </c>
      <c r="H650" s="131">
        <f t="shared" si="10"/>
        <v>266</v>
      </c>
    </row>
    <row r="651" spans="1:8" s="123" customFormat="1" ht="18" customHeight="1">
      <c r="A651" s="128">
        <v>10493</v>
      </c>
      <c r="B651" s="128">
        <v>65</v>
      </c>
      <c r="C651" s="128" t="str">
        <f>VLOOKUP(B651,'产品信息 (2)'!$A$2:$D$78,2,0)</f>
        <v>海苔酱</v>
      </c>
      <c r="D651" s="128" t="str">
        <f>VLOOKUP(B651,'产品信息 (2)'!$A$2:$D$78,3,0)</f>
        <v>调味品</v>
      </c>
      <c r="E651" s="129">
        <f>VLOOKUP(B651,'产品信息 (2)'!$A$2:$D$78,4,0)</f>
        <v>21.05</v>
      </c>
      <c r="F651" s="129">
        <v>15</v>
      </c>
      <c r="G651" s="130">
        <v>0.1</v>
      </c>
      <c r="H651" s="131">
        <f t="shared" si="10"/>
        <v>284.17500000000001</v>
      </c>
    </row>
    <row r="652" spans="1:8" s="123" customFormat="1" ht="18" customHeight="1">
      <c r="A652" s="128">
        <v>10493</v>
      </c>
      <c r="B652" s="128">
        <v>66</v>
      </c>
      <c r="C652" s="128" t="str">
        <f>VLOOKUP(B652,'产品信息 (2)'!$A$2:$D$78,2,0)</f>
        <v>肉松</v>
      </c>
      <c r="D652" s="128" t="str">
        <f>VLOOKUP(B652,'产品信息 (2)'!$A$2:$D$78,3,0)</f>
        <v>调味品</v>
      </c>
      <c r="E652" s="129">
        <f>VLOOKUP(B652,'产品信息 (2)'!$A$2:$D$78,4,0)</f>
        <v>17</v>
      </c>
      <c r="F652" s="129">
        <v>10</v>
      </c>
      <c r="G652" s="130">
        <v>0.1</v>
      </c>
      <c r="H652" s="131">
        <f t="shared" si="10"/>
        <v>153</v>
      </c>
    </row>
    <row r="653" spans="1:8" s="123" customFormat="1" ht="18" customHeight="1">
      <c r="A653" s="128">
        <v>10493</v>
      </c>
      <c r="B653" s="128">
        <v>69</v>
      </c>
      <c r="C653" s="128" t="str">
        <f>VLOOKUP(B653,'产品信息 (2)'!$A$2:$D$78,2,0)</f>
        <v>黑奶酪</v>
      </c>
      <c r="D653" s="128" t="str">
        <f>VLOOKUP(B653,'产品信息 (2)'!$A$2:$D$78,3,0)</f>
        <v>日用品</v>
      </c>
      <c r="E653" s="129">
        <f>VLOOKUP(B653,'产品信息 (2)'!$A$2:$D$78,4,0)</f>
        <v>36</v>
      </c>
      <c r="F653" s="129">
        <v>10</v>
      </c>
      <c r="G653" s="130">
        <v>0.1</v>
      </c>
      <c r="H653" s="131">
        <f t="shared" si="10"/>
        <v>324</v>
      </c>
    </row>
    <row r="654" spans="1:8" s="123" customFormat="1" ht="18" customHeight="1">
      <c r="A654" s="128">
        <v>10494</v>
      </c>
      <c r="B654" s="128">
        <v>56</v>
      </c>
      <c r="C654" s="128" t="str">
        <f>VLOOKUP(B654,'产品信息 (2)'!$A$2:$D$78,2,0)</f>
        <v>白米</v>
      </c>
      <c r="D654" s="128" t="str">
        <f>VLOOKUP(B654,'产品信息 (2)'!$A$2:$D$78,3,0)</f>
        <v>谷类/麦片</v>
      </c>
      <c r="E654" s="129">
        <f>VLOOKUP(B654,'产品信息 (2)'!$A$2:$D$78,4,0)</f>
        <v>38</v>
      </c>
      <c r="F654" s="129">
        <v>30</v>
      </c>
      <c r="G654" s="130">
        <v>0</v>
      </c>
      <c r="H654" s="131">
        <f t="shared" si="10"/>
        <v>1140</v>
      </c>
    </row>
    <row r="655" spans="1:8" s="123" customFormat="1" ht="18" customHeight="1">
      <c r="A655" s="128">
        <v>10495</v>
      </c>
      <c r="B655" s="128">
        <v>23</v>
      </c>
      <c r="C655" s="128" t="str">
        <f>VLOOKUP(B655,'产品信息 (2)'!$A$2:$D$78,2,0)</f>
        <v>燕麦</v>
      </c>
      <c r="D655" s="128" t="str">
        <f>VLOOKUP(B655,'产品信息 (2)'!$A$2:$D$78,3,0)</f>
        <v>谷类/麦片</v>
      </c>
      <c r="E655" s="129">
        <f>VLOOKUP(B655,'产品信息 (2)'!$A$2:$D$78,4,0)</f>
        <v>9</v>
      </c>
      <c r="F655" s="129">
        <v>10</v>
      </c>
      <c r="G655" s="130">
        <v>0</v>
      </c>
      <c r="H655" s="131">
        <f t="shared" si="10"/>
        <v>90</v>
      </c>
    </row>
    <row r="656" spans="1:8" s="123" customFormat="1" ht="18" customHeight="1">
      <c r="A656" s="128">
        <v>10495</v>
      </c>
      <c r="B656" s="128">
        <v>41</v>
      </c>
      <c r="C656" s="128" t="str">
        <f>VLOOKUP(B656,'产品信息 (2)'!$A$2:$D$78,2,0)</f>
        <v>虾子</v>
      </c>
      <c r="D656" s="128" t="str">
        <f>VLOOKUP(B656,'产品信息 (2)'!$A$2:$D$78,3,0)</f>
        <v>海鲜</v>
      </c>
      <c r="E656" s="129">
        <f>VLOOKUP(B656,'产品信息 (2)'!$A$2:$D$78,4,0)</f>
        <v>9.65</v>
      </c>
      <c r="F656" s="129">
        <v>20</v>
      </c>
      <c r="G656" s="130">
        <v>0</v>
      </c>
      <c r="H656" s="131">
        <f t="shared" si="10"/>
        <v>193</v>
      </c>
    </row>
    <row r="657" spans="1:8" s="123" customFormat="1" ht="18" customHeight="1">
      <c r="A657" s="128">
        <v>10495</v>
      </c>
      <c r="B657" s="128">
        <v>77</v>
      </c>
      <c r="C657" s="128" t="str">
        <f>VLOOKUP(B657,'产品信息 (2)'!$A$2:$D$78,2,0)</f>
        <v>辣椒粉</v>
      </c>
      <c r="D657" s="128" t="str">
        <f>VLOOKUP(B657,'产品信息 (2)'!$A$2:$D$78,3,0)</f>
        <v>调味品</v>
      </c>
      <c r="E657" s="129">
        <f>VLOOKUP(B657,'产品信息 (2)'!$A$2:$D$78,4,0)</f>
        <v>13</v>
      </c>
      <c r="F657" s="129">
        <v>5</v>
      </c>
      <c r="G657" s="130">
        <v>0</v>
      </c>
      <c r="H657" s="131">
        <f t="shared" si="10"/>
        <v>65</v>
      </c>
    </row>
    <row r="658" spans="1:8" s="123" customFormat="1" ht="18" customHeight="1">
      <c r="A658" s="128">
        <v>10496</v>
      </c>
      <c r="B658" s="128">
        <v>31</v>
      </c>
      <c r="C658" s="128" t="str">
        <f>VLOOKUP(B658,'产品信息 (2)'!$A$2:$D$78,2,0)</f>
        <v>温馨奶酪</v>
      </c>
      <c r="D658" s="128" t="str">
        <f>VLOOKUP(B658,'产品信息 (2)'!$A$2:$D$78,3,0)</f>
        <v>日用品</v>
      </c>
      <c r="E658" s="129">
        <f>VLOOKUP(B658,'产品信息 (2)'!$A$2:$D$78,4,0)</f>
        <v>12.5</v>
      </c>
      <c r="F658" s="129">
        <v>20</v>
      </c>
      <c r="G658" s="130">
        <v>0.05</v>
      </c>
      <c r="H658" s="131">
        <f t="shared" si="10"/>
        <v>237.5</v>
      </c>
    </row>
    <row r="659" spans="1:8" s="123" customFormat="1" ht="18" customHeight="1">
      <c r="A659" s="128">
        <v>10497</v>
      </c>
      <c r="B659" s="128">
        <v>56</v>
      </c>
      <c r="C659" s="128" t="str">
        <f>VLOOKUP(B659,'产品信息 (2)'!$A$2:$D$78,2,0)</f>
        <v>白米</v>
      </c>
      <c r="D659" s="128" t="str">
        <f>VLOOKUP(B659,'产品信息 (2)'!$A$2:$D$78,3,0)</f>
        <v>谷类/麦片</v>
      </c>
      <c r="E659" s="129">
        <f>VLOOKUP(B659,'产品信息 (2)'!$A$2:$D$78,4,0)</f>
        <v>38</v>
      </c>
      <c r="F659" s="129">
        <v>14</v>
      </c>
      <c r="G659" s="130">
        <v>0</v>
      </c>
      <c r="H659" s="131">
        <f t="shared" si="10"/>
        <v>532</v>
      </c>
    </row>
    <row r="660" spans="1:8" s="123" customFormat="1" ht="18" customHeight="1">
      <c r="A660" s="128">
        <v>10497</v>
      </c>
      <c r="B660" s="128">
        <v>72</v>
      </c>
      <c r="C660" s="128" t="str">
        <f>VLOOKUP(B660,'产品信息 (2)'!$A$2:$D$78,2,0)</f>
        <v>酸奶酪</v>
      </c>
      <c r="D660" s="128" t="str">
        <f>VLOOKUP(B660,'产品信息 (2)'!$A$2:$D$78,3,0)</f>
        <v>日用品</v>
      </c>
      <c r="E660" s="129">
        <f>VLOOKUP(B660,'产品信息 (2)'!$A$2:$D$78,4,0)</f>
        <v>34.799999999999997</v>
      </c>
      <c r="F660" s="129">
        <v>25</v>
      </c>
      <c r="G660" s="130">
        <v>0</v>
      </c>
      <c r="H660" s="131">
        <f t="shared" si="10"/>
        <v>869.99999999999989</v>
      </c>
    </row>
    <row r="661" spans="1:8" s="123" customFormat="1" ht="18" customHeight="1">
      <c r="A661" s="128">
        <v>10497</v>
      </c>
      <c r="B661" s="128">
        <v>77</v>
      </c>
      <c r="C661" s="128" t="str">
        <f>VLOOKUP(B661,'产品信息 (2)'!$A$2:$D$78,2,0)</f>
        <v>辣椒粉</v>
      </c>
      <c r="D661" s="128" t="str">
        <f>VLOOKUP(B661,'产品信息 (2)'!$A$2:$D$78,3,0)</f>
        <v>调味品</v>
      </c>
      <c r="E661" s="129">
        <f>VLOOKUP(B661,'产品信息 (2)'!$A$2:$D$78,4,0)</f>
        <v>13</v>
      </c>
      <c r="F661" s="129">
        <v>25</v>
      </c>
      <c r="G661" s="130">
        <v>0</v>
      </c>
      <c r="H661" s="131">
        <f t="shared" si="10"/>
        <v>325</v>
      </c>
    </row>
    <row r="662" spans="1:8" s="123" customFormat="1" ht="18" customHeight="1">
      <c r="A662" s="128">
        <v>10498</v>
      </c>
      <c r="B662" s="128">
        <v>24</v>
      </c>
      <c r="C662" s="128" t="str">
        <f>VLOOKUP(B662,'产品信息 (2)'!$A$2:$D$78,2,0)</f>
        <v>汽水</v>
      </c>
      <c r="D662" s="128" t="str">
        <f>VLOOKUP(B662,'产品信息 (2)'!$A$2:$D$78,3,0)</f>
        <v>饮料</v>
      </c>
      <c r="E662" s="129">
        <f>VLOOKUP(B662,'产品信息 (2)'!$A$2:$D$78,4,0)</f>
        <v>4.5</v>
      </c>
      <c r="F662" s="129">
        <v>14</v>
      </c>
      <c r="G662" s="130">
        <v>0</v>
      </c>
      <c r="H662" s="131">
        <f t="shared" si="10"/>
        <v>63</v>
      </c>
    </row>
    <row r="663" spans="1:8" s="123" customFormat="1" ht="18" customHeight="1">
      <c r="A663" s="128">
        <v>10498</v>
      </c>
      <c r="B663" s="128">
        <v>40</v>
      </c>
      <c r="C663" s="128" t="str">
        <f>VLOOKUP(B663,'产品信息 (2)'!$A$2:$D$78,2,0)</f>
        <v>虾米</v>
      </c>
      <c r="D663" s="128" t="str">
        <f>VLOOKUP(B663,'产品信息 (2)'!$A$2:$D$78,3,0)</f>
        <v>海鲜</v>
      </c>
      <c r="E663" s="129">
        <f>VLOOKUP(B663,'产品信息 (2)'!$A$2:$D$78,4,0)</f>
        <v>18.399999999999999</v>
      </c>
      <c r="F663" s="129">
        <v>5</v>
      </c>
      <c r="G663" s="130">
        <v>0</v>
      </c>
      <c r="H663" s="131">
        <f t="shared" si="10"/>
        <v>92</v>
      </c>
    </row>
    <row r="664" spans="1:8" s="123" customFormat="1" ht="18" customHeight="1">
      <c r="A664" s="128">
        <v>10498</v>
      </c>
      <c r="B664" s="128">
        <v>42</v>
      </c>
      <c r="C664" s="128" t="str">
        <f>VLOOKUP(B664,'产品信息 (2)'!$A$2:$D$78,2,0)</f>
        <v>糙米</v>
      </c>
      <c r="D664" s="128" t="str">
        <f>VLOOKUP(B664,'产品信息 (2)'!$A$2:$D$78,3,0)</f>
        <v>谷类/麦片</v>
      </c>
      <c r="E664" s="129">
        <f>VLOOKUP(B664,'产品信息 (2)'!$A$2:$D$78,4,0)</f>
        <v>14</v>
      </c>
      <c r="F664" s="129">
        <v>30</v>
      </c>
      <c r="G664" s="130">
        <v>0</v>
      </c>
      <c r="H664" s="131">
        <f t="shared" si="10"/>
        <v>420</v>
      </c>
    </row>
    <row r="665" spans="1:8" s="123" customFormat="1" ht="18" customHeight="1">
      <c r="A665" s="128">
        <v>10499</v>
      </c>
      <c r="B665" s="128">
        <v>28</v>
      </c>
      <c r="C665" s="128" t="str">
        <f>VLOOKUP(B665,'产品信息 (2)'!$A$2:$D$78,2,0)</f>
        <v>烤肉酱</v>
      </c>
      <c r="D665" s="128" t="str">
        <f>VLOOKUP(B665,'产品信息 (2)'!$A$2:$D$78,3,0)</f>
        <v>特制品</v>
      </c>
      <c r="E665" s="129">
        <f>VLOOKUP(B665,'产品信息 (2)'!$A$2:$D$78,4,0)</f>
        <v>45.6</v>
      </c>
      <c r="F665" s="129">
        <v>20</v>
      </c>
      <c r="G665" s="130">
        <v>0</v>
      </c>
      <c r="H665" s="131">
        <f t="shared" si="10"/>
        <v>912</v>
      </c>
    </row>
    <row r="666" spans="1:8" s="123" customFormat="1" ht="18" customHeight="1">
      <c r="A666" s="128">
        <v>10499</v>
      </c>
      <c r="B666" s="128">
        <v>49</v>
      </c>
      <c r="C666" s="128" t="str">
        <f>VLOOKUP(B666,'产品信息 (2)'!$A$2:$D$78,2,0)</f>
        <v>薯条</v>
      </c>
      <c r="D666" s="128" t="str">
        <f>VLOOKUP(B666,'产品信息 (2)'!$A$2:$D$78,3,0)</f>
        <v>点心</v>
      </c>
      <c r="E666" s="129">
        <f>VLOOKUP(B666,'产品信息 (2)'!$A$2:$D$78,4,0)</f>
        <v>20</v>
      </c>
      <c r="F666" s="129">
        <v>25</v>
      </c>
      <c r="G666" s="130">
        <v>0</v>
      </c>
      <c r="H666" s="131">
        <f t="shared" si="10"/>
        <v>500</v>
      </c>
    </row>
    <row r="667" spans="1:8" s="123" customFormat="1" ht="18" customHeight="1">
      <c r="A667" s="128">
        <v>10500</v>
      </c>
      <c r="B667" s="128">
        <v>15</v>
      </c>
      <c r="C667" s="128" t="str">
        <f>VLOOKUP(B667,'产品信息 (2)'!$A$2:$D$78,2,0)</f>
        <v>味精</v>
      </c>
      <c r="D667" s="128" t="str">
        <f>VLOOKUP(B667,'产品信息 (2)'!$A$2:$D$78,3,0)</f>
        <v>调味品</v>
      </c>
      <c r="E667" s="129">
        <f>VLOOKUP(B667,'产品信息 (2)'!$A$2:$D$78,4,0)</f>
        <v>15.5</v>
      </c>
      <c r="F667" s="129">
        <v>12</v>
      </c>
      <c r="G667" s="130">
        <v>0.05</v>
      </c>
      <c r="H667" s="131">
        <f t="shared" si="10"/>
        <v>176.7</v>
      </c>
    </row>
    <row r="668" spans="1:8" s="123" customFormat="1" ht="18" customHeight="1">
      <c r="A668" s="128">
        <v>10500</v>
      </c>
      <c r="B668" s="128">
        <v>28</v>
      </c>
      <c r="C668" s="128" t="str">
        <f>VLOOKUP(B668,'产品信息 (2)'!$A$2:$D$78,2,0)</f>
        <v>烤肉酱</v>
      </c>
      <c r="D668" s="128" t="str">
        <f>VLOOKUP(B668,'产品信息 (2)'!$A$2:$D$78,3,0)</f>
        <v>特制品</v>
      </c>
      <c r="E668" s="129">
        <f>VLOOKUP(B668,'产品信息 (2)'!$A$2:$D$78,4,0)</f>
        <v>45.6</v>
      </c>
      <c r="F668" s="129">
        <v>8</v>
      </c>
      <c r="G668" s="130">
        <v>0.05</v>
      </c>
      <c r="H668" s="131">
        <f t="shared" si="10"/>
        <v>346.56</v>
      </c>
    </row>
    <row r="669" spans="1:8" s="123" customFormat="1" ht="18" customHeight="1">
      <c r="A669" s="128">
        <v>10501</v>
      </c>
      <c r="B669" s="128">
        <v>54</v>
      </c>
      <c r="C669" s="128" t="str">
        <f>VLOOKUP(B669,'产品信息 (2)'!$A$2:$D$78,2,0)</f>
        <v>鸡肉</v>
      </c>
      <c r="D669" s="128" t="str">
        <f>VLOOKUP(B669,'产品信息 (2)'!$A$2:$D$78,3,0)</f>
        <v>肉/家禽</v>
      </c>
      <c r="E669" s="129">
        <f>VLOOKUP(B669,'产品信息 (2)'!$A$2:$D$78,4,0)</f>
        <v>7.45</v>
      </c>
      <c r="F669" s="129">
        <v>20</v>
      </c>
      <c r="G669" s="130">
        <v>0</v>
      </c>
      <c r="H669" s="131">
        <f t="shared" si="10"/>
        <v>149</v>
      </c>
    </row>
    <row r="670" spans="1:8" s="123" customFormat="1" ht="18" customHeight="1">
      <c r="A670" s="128">
        <v>10502</v>
      </c>
      <c r="B670" s="128">
        <v>45</v>
      </c>
      <c r="C670" s="128" t="str">
        <f>VLOOKUP(B670,'产品信息 (2)'!$A$2:$D$78,2,0)</f>
        <v>雪鱼</v>
      </c>
      <c r="D670" s="128" t="str">
        <f>VLOOKUP(B670,'产品信息 (2)'!$A$2:$D$78,3,0)</f>
        <v>海鲜</v>
      </c>
      <c r="E670" s="129">
        <f>VLOOKUP(B670,'产品信息 (2)'!$A$2:$D$78,4,0)</f>
        <v>9.5</v>
      </c>
      <c r="F670" s="129">
        <v>21</v>
      </c>
      <c r="G670" s="130">
        <v>0</v>
      </c>
      <c r="H670" s="131">
        <f t="shared" si="10"/>
        <v>199.5</v>
      </c>
    </row>
    <row r="671" spans="1:8" s="123" customFormat="1" ht="18" customHeight="1">
      <c r="A671" s="128">
        <v>10502</v>
      </c>
      <c r="B671" s="128">
        <v>53</v>
      </c>
      <c r="C671" s="128" t="str">
        <f>VLOOKUP(B671,'产品信息 (2)'!$A$2:$D$78,2,0)</f>
        <v>盐水鸭</v>
      </c>
      <c r="D671" s="128" t="str">
        <f>VLOOKUP(B671,'产品信息 (2)'!$A$2:$D$78,3,0)</f>
        <v>肉/家禽</v>
      </c>
      <c r="E671" s="129">
        <f>VLOOKUP(B671,'产品信息 (2)'!$A$2:$D$78,4,0)</f>
        <v>32.799999999999997</v>
      </c>
      <c r="F671" s="129">
        <v>6</v>
      </c>
      <c r="G671" s="130">
        <v>0</v>
      </c>
      <c r="H671" s="131">
        <f t="shared" si="10"/>
        <v>196.79999999999998</v>
      </c>
    </row>
    <row r="672" spans="1:8" s="123" customFormat="1" ht="18" customHeight="1">
      <c r="A672" s="128">
        <v>10502</v>
      </c>
      <c r="B672" s="128">
        <v>67</v>
      </c>
      <c r="C672" s="128" t="str">
        <f>VLOOKUP(B672,'产品信息 (2)'!$A$2:$D$78,2,0)</f>
        <v>矿泉水</v>
      </c>
      <c r="D672" s="128" t="str">
        <f>VLOOKUP(B672,'产品信息 (2)'!$A$2:$D$78,3,0)</f>
        <v>饮料</v>
      </c>
      <c r="E672" s="129">
        <f>VLOOKUP(B672,'产品信息 (2)'!$A$2:$D$78,4,0)</f>
        <v>14</v>
      </c>
      <c r="F672" s="129">
        <v>30</v>
      </c>
      <c r="G672" s="130">
        <v>0</v>
      </c>
      <c r="H672" s="131">
        <f t="shared" si="10"/>
        <v>420</v>
      </c>
    </row>
    <row r="673" spans="1:8" s="123" customFormat="1" ht="18" customHeight="1">
      <c r="A673" s="128">
        <v>10503</v>
      </c>
      <c r="B673" s="128">
        <v>14</v>
      </c>
      <c r="C673" s="128" t="str">
        <f>VLOOKUP(B673,'产品信息 (2)'!$A$2:$D$78,2,0)</f>
        <v>沙茶</v>
      </c>
      <c r="D673" s="128" t="str">
        <f>VLOOKUP(B673,'产品信息 (2)'!$A$2:$D$78,3,0)</f>
        <v>特制品</v>
      </c>
      <c r="E673" s="129">
        <f>VLOOKUP(B673,'产品信息 (2)'!$A$2:$D$78,4,0)</f>
        <v>23.25</v>
      </c>
      <c r="F673" s="129">
        <v>70</v>
      </c>
      <c r="G673" s="130">
        <v>0</v>
      </c>
      <c r="H673" s="131">
        <f t="shared" si="10"/>
        <v>1627.5</v>
      </c>
    </row>
    <row r="674" spans="1:8" s="123" customFormat="1" ht="18" customHeight="1">
      <c r="A674" s="128">
        <v>10503</v>
      </c>
      <c r="B674" s="128">
        <v>65</v>
      </c>
      <c r="C674" s="128" t="str">
        <f>VLOOKUP(B674,'产品信息 (2)'!$A$2:$D$78,2,0)</f>
        <v>海苔酱</v>
      </c>
      <c r="D674" s="128" t="str">
        <f>VLOOKUP(B674,'产品信息 (2)'!$A$2:$D$78,3,0)</f>
        <v>调味品</v>
      </c>
      <c r="E674" s="129">
        <f>VLOOKUP(B674,'产品信息 (2)'!$A$2:$D$78,4,0)</f>
        <v>21.05</v>
      </c>
      <c r="F674" s="129">
        <v>20</v>
      </c>
      <c r="G674" s="130">
        <v>0</v>
      </c>
      <c r="H674" s="131">
        <f t="shared" si="10"/>
        <v>421</v>
      </c>
    </row>
    <row r="675" spans="1:8" s="123" customFormat="1" ht="18" customHeight="1">
      <c r="A675" s="128">
        <v>10504</v>
      </c>
      <c r="B675" s="128">
        <v>2</v>
      </c>
      <c r="C675" s="128" t="str">
        <f>VLOOKUP(B675,'产品信息 (2)'!$A$2:$D$78,2,0)</f>
        <v>牛奶</v>
      </c>
      <c r="D675" s="128" t="str">
        <f>VLOOKUP(B675,'产品信息 (2)'!$A$2:$D$78,3,0)</f>
        <v>饮料</v>
      </c>
      <c r="E675" s="129">
        <f>VLOOKUP(B675,'产品信息 (2)'!$A$2:$D$78,4,0)</f>
        <v>19</v>
      </c>
      <c r="F675" s="129">
        <v>12</v>
      </c>
      <c r="G675" s="130">
        <v>0</v>
      </c>
      <c r="H675" s="131">
        <f t="shared" si="10"/>
        <v>228</v>
      </c>
    </row>
    <row r="676" spans="1:8" s="123" customFormat="1" ht="18" customHeight="1">
      <c r="A676" s="128">
        <v>10504</v>
      </c>
      <c r="B676" s="128">
        <v>21</v>
      </c>
      <c r="C676" s="128" t="str">
        <f>VLOOKUP(B676,'产品信息 (2)'!$A$2:$D$78,2,0)</f>
        <v>花生</v>
      </c>
      <c r="D676" s="128" t="str">
        <f>VLOOKUP(B676,'产品信息 (2)'!$A$2:$D$78,3,0)</f>
        <v>点心</v>
      </c>
      <c r="E676" s="129">
        <f>VLOOKUP(B676,'产品信息 (2)'!$A$2:$D$78,4,0)</f>
        <v>10</v>
      </c>
      <c r="F676" s="129">
        <v>12</v>
      </c>
      <c r="G676" s="130">
        <v>0</v>
      </c>
      <c r="H676" s="131">
        <f t="shared" si="10"/>
        <v>120</v>
      </c>
    </row>
    <row r="677" spans="1:8" s="123" customFormat="1" ht="18" customHeight="1">
      <c r="A677" s="128">
        <v>10504</v>
      </c>
      <c r="B677" s="128">
        <v>53</v>
      </c>
      <c r="C677" s="128" t="str">
        <f>VLOOKUP(B677,'产品信息 (2)'!$A$2:$D$78,2,0)</f>
        <v>盐水鸭</v>
      </c>
      <c r="D677" s="128" t="str">
        <f>VLOOKUP(B677,'产品信息 (2)'!$A$2:$D$78,3,0)</f>
        <v>肉/家禽</v>
      </c>
      <c r="E677" s="129">
        <f>VLOOKUP(B677,'产品信息 (2)'!$A$2:$D$78,4,0)</f>
        <v>32.799999999999997</v>
      </c>
      <c r="F677" s="129">
        <v>10</v>
      </c>
      <c r="G677" s="130">
        <v>0</v>
      </c>
      <c r="H677" s="131">
        <f t="shared" si="10"/>
        <v>328</v>
      </c>
    </row>
    <row r="678" spans="1:8" s="123" customFormat="1" ht="18" customHeight="1">
      <c r="A678" s="128">
        <v>10504</v>
      </c>
      <c r="B678" s="128">
        <v>61</v>
      </c>
      <c r="C678" s="128" t="str">
        <f>VLOOKUP(B678,'产品信息 (2)'!$A$2:$D$78,2,0)</f>
        <v>海鲜酱</v>
      </c>
      <c r="D678" s="128" t="str">
        <f>VLOOKUP(B678,'产品信息 (2)'!$A$2:$D$78,3,0)</f>
        <v>调味品</v>
      </c>
      <c r="E678" s="129">
        <f>VLOOKUP(B678,'产品信息 (2)'!$A$2:$D$78,4,0)</f>
        <v>28.5</v>
      </c>
      <c r="F678" s="129">
        <v>25</v>
      </c>
      <c r="G678" s="130">
        <v>0</v>
      </c>
      <c r="H678" s="131">
        <f t="shared" si="10"/>
        <v>712.5</v>
      </c>
    </row>
    <row r="679" spans="1:8" s="123" customFormat="1" ht="18" customHeight="1">
      <c r="A679" s="128">
        <v>10505</v>
      </c>
      <c r="B679" s="128">
        <v>62</v>
      </c>
      <c r="C679" s="128" t="str">
        <f>VLOOKUP(B679,'产品信息 (2)'!$A$2:$D$78,2,0)</f>
        <v>山渣片</v>
      </c>
      <c r="D679" s="128" t="str">
        <f>VLOOKUP(B679,'产品信息 (2)'!$A$2:$D$78,3,0)</f>
        <v>点心</v>
      </c>
      <c r="E679" s="129">
        <f>VLOOKUP(B679,'产品信息 (2)'!$A$2:$D$78,4,0)</f>
        <v>49.3</v>
      </c>
      <c r="F679" s="129">
        <v>3</v>
      </c>
      <c r="G679" s="130">
        <v>0</v>
      </c>
      <c r="H679" s="131">
        <f t="shared" si="10"/>
        <v>147.89999999999998</v>
      </c>
    </row>
    <row r="680" spans="1:8" s="123" customFormat="1" ht="18" customHeight="1">
      <c r="A680" s="128">
        <v>10506</v>
      </c>
      <c r="B680" s="128">
        <v>25</v>
      </c>
      <c r="C680" s="128" t="str">
        <f>VLOOKUP(B680,'产品信息 (2)'!$A$2:$D$78,2,0)</f>
        <v>巧克力</v>
      </c>
      <c r="D680" s="128" t="str">
        <f>VLOOKUP(B680,'产品信息 (2)'!$A$2:$D$78,3,0)</f>
        <v>点心</v>
      </c>
      <c r="E680" s="129">
        <f>VLOOKUP(B680,'产品信息 (2)'!$A$2:$D$78,4,0)</f>
        <v>14</v>
      </c>
      <c r="F680" s="129">
        <v>18</v>
      </c>
      <c r="G680" s="130">
        <v>0.1</v>
      </c>
      <c r="H680" s="131">
        <f t="shared" si="10"/>
        <v>226.8</v>
      </c>
    </row>
    <row r="681" spans="1:8" s="123" customFormat="1" ht="18" customHeight="1">
      <c r="A681" s="128">
        <v>10506</v>
      </c>
      <c r="B681" s="128">
        <v>70</v>
      </c>
      <c r="C681" s="128" t="str">
        <f>VLOOKUP(B681,'产品信息 (2)'!$A$2:$D$78,2,0)</f>
        <v>苏打水</v>
      </c>
      <c r="D681" s="128" t="str">
        <f>VLOOKUP(B681,'产品信息 (2)'!$A$2:$D$78,3,0)</f>
        <v>饮料</v>
      </c>
      <c r="E681" s="129">
        <f>VLOOKUP(B681,'产品信息 (2)'!$A$2:$D$78,4,0)</f>
        <v>15</v>
      </c>
      <c r="F681" s="129">
        <v>14</v>
      </c>
      <c r="G681" s="130">
        <v>0.1</v>
      </c>
      <c r="H681" s="131">
        <f t="shared" si="10"/>
        <v>189</v>
      </c>
    </row>
    <row r="682" spans="1:8" s="123" customFormat="1" ht="18" customHeight="1">
      <c r="A682" s="128">
        <v>10507</v>
      </c>
      <c r="B682" s="128">
        <v>43</v>
      </c>
      <c r="C682" s="128" t="str">
        <f>VLOOKUP(B682,'产品信息 (2)'!$A$2:$D$78,2,0)</f>
        <v>柳橙汁</v>
      </c>
      <c r="D682" s="128" t="str">
        <f>VLOOKUP(B682,'产品信息 (2)'!$A$2:$D$78,3,0)</f>
        <v>饮料</v>
      </c>
      <c r="E682" s="129">
        <f>VLOOKUP(B682,'产品信息 (2)'!$A$2:$D$78,4,0)</f>
        <v>46</v>
      </c>
      <c r="F682" s="129">
        <v>15</v>
      </c>
      <c r="G682" s="130">
        <v>0.15</v>
      </c>
      <c r="H682" s="131">
        <f t="shared" si="10"/>
        <v>586.5</v>
      </c>
    </row>
    <row r="683" spans="1:8" s="123" customFormat="1" ht="18" customHeight="1">
      <c r="A683" s="128">
        <v>10507</v>
      </c>
      <c r="B683" s="128">
        <v>48</v>
      </c>
      <c r="C683" s="128" t="str">
        <f>VLOOKUP(B683,'产品信息 (2)'!$A$2:$D$78,2,0)</f>
        <v>玉米片</v>
      </c>
      <c r="D683" s="128" t="str">
        <f>VLOOKUP(B683,'产品信息 (2)'!$A$2:$D$78,3,0)</f>
        <v>点心</v>
      </c>
      <c r="E683" s="129">
        <f>VLOOKUP(B683,'产品信息 (2)'!$A$2:$D$78,4,0)</f>
        <v>12.75</v>
      </c>
      <c r="F683" s="129">
        <v>15</v>
      </c>
      <c r="G683" s="130">
        <v>0.15</v>
      </c>
      <c r="H683" s="131">
        <f t="shared" si="10"/>
        <v>162.5625</v>
      </c>
    </row>
    <row r="684" spans="1:8" s="123" customFormat="1" ht="18" customHeight="1">
      <c r="A684" s="128">
        <v>10508</v>
      </c>
      <c r="B684" s="128">
        <v>13</v>
      </c>
      <c r="C684" s="128" t="str">
        <f>VLOOKUP(B684,'产品信息 (2)'!$A$2:$D$78,2,0)</f>
        <v>龙虾</v>
      </c>
      <c r="D684" s="128" t="str">
        <f>VLOOKUP(B684,'产品信息 (2)'!$A$2:$D$78,3,0)</f>
        <v>海鲜</v>
      </c>
      <c r="E684" s="129">
        <f>VLOOKUP(B684,'产品信息 (2)'!$A$2:$D$78,4,0)</f>
        <v>6</v>
      </c>
      <c r="F684" s="129">
        <v>10</v>
      </c>
      <c r="G684" s="130">
        <v>0</v>
      </c>
      <c r="H684" s="131">
        <f t="shared" si="10"/>
        <v>60</v>
      </c>
    </row>
    <row r="685" spans="1:8" s="123" customFormat="1" ht="18" customHeight="1">
      <c r="A685" s="128">
        <v>10508</v>
      </c>
      <c r="B685" s="128">
        <v>39</v>
      </c>
      <c r="C685" s="128" t="str">
        <f>VLOOKUP(B685,'产品信息 (2)'!$A$2:$D$78,2,0)</f>
        <v>运动饮料</v>
      </c>
      <c r="D685" s="128" t="str">
        <f>VLOOKUP(B685,'产品信息 (2)'!$A$2:$D$78,3,0)</f>
        <v>饮料</v>
      </c>
      <c r="E685" s="129">
        <f>VLOOKUP(B685,'产品信息 (2)'!$A$2:$D$78,4,0)</f>
        <v>18</v>
      </c>
      <c r="F685" s="129">
        <v>10</v>
      </c>
      <c r="G685" s="130">
        <v>0</v>
      </c>
      <c r="H685" s="131">
        <f t="shared" si="10"/>
        <v>180</v>
      </c>
    </row>
    <row r="686" spans="1:8" s="123" customFormat="1" ht="18" customHeight="1">
      <c r="A686" s="128">
        <v>10509</v>
      </c>
      <c r="B686" s="128">
        <v>28</v>
      </c>
      <c r="C686" s="128" t="str">
        <f>VLOOKUP(B686,'产品信息 (2)'!$A$2:$D$78,2,0)</f>
        <v>烤肉酱</v>
      </c>
      <c r="D686" s="128" t="str">
        <f>VLOOKUP(B686,'产品信息 (2)'!$A$2:$D$78,3,0)</f>
        <v>特制品</v>
      </c>
      <c r="E686" s="129">
        <f>VLOOKUP(B686,'产品信息 (2)'!$A$2:$D$78,4,0)</f>
        <v>45.6</v>
      </c>
      <c r="F686" s="129">
        <v>3</v>
      </c>
      <c r="G686" s="130">
        <v>0</v>
      </c>
      <c r="H686" s="131">
        <f t="shared" si="10"/>
        <v>136.80000000000001</v>
      </c>
    </row>
    <row r="687" spans="1:8" s="123" customFormat="1" ht="18" customHeight="1">
      <c r="A687" s="128">
        <v>10510</v>
      </c>
      <c r="B687" s="128">
        <v>29</v>
      </c>
      <c r="C687" s="128" t="str">
        <f>VLOOKUP(B687,'产品信息 (2)'!$A$2:$D$78,2,0)</f>
        <v>鸭肉</v>
      </c>
      <c r="D687" s="128" t="str">
        <f>VLOOKUP(B687,'产品信息 (2)'!$A$2:$D$78,3,0)</f>
        <v>肉/家禽</v>
      </c>
      <c r="E687" s="129">
        <f>VLOOKUP(B687,'产品信息 (2)'!$A$2:$D$78,4,0)</f>
        <v>123.79</v>
      </c>
      <c r="F687" s="129">
        <v>36</v>
      </c>
      <c r="G687" s="130">
        <v>0</v>
      </c>
      <c r="H687" s="131">
        <f t="shared" si="10"/>
        <v>4456.4400000000005</v>
      </c>
    </row>
    <row r="688" spans="1:8" s="123" customFormat="1" ht="18" customHeight="1">
      <c r="A688" s="128">
        <v>10510</v>
      </c>
      <c r="B688" s="128">
        <v>75</v>
      </c>
      <c r="C688" s="128" t="str">
        <f>VLOOKUP(B688,'产品信息 (2)'!$A$2:$D$78,2,0)</f>
        <v>浓缩咖啡</v>
      </c>
      <c r="D688" s="128" t="str">
        <f>VLOOKUP(B688,'产品信息 (2)'!$A$2:$D$78,3,0)</f>
        <v>饮料</v>
      </c>
      <c r="E688" s="129">
        <f>VLOOKUP(B688,'产品信息 (2)'!$A$2:$D$78,4,0)</f>
        <v>7.75</v>
      </c>
      <c r="F688" s="129">
        <v>36</v>
      </c>
      <c r="G688" s="130">
        <v>0.1</v>
      </c>
      <c r="H688" s="131">
        <f t="shared" si="10"/>
        <v>251.1</v>
      </c>
    </row>
    <row r="689" spans="1:8" s="123" customFormat="1" ht="18" customHeight="1">
      <c r="A689" s="128">
        <v>10511</v>
      </c>
      <c r="B689" s="128">
        <v>4</v>
      </c>
      <c r="C689" s="128" t="str">
        <f>VLOOKUP(B689,'产品信息 (2)'!$A$2:$D$78,2,0)</f>
        <v>盐</v>
      </c>
      <c r="D689" s="128" t="str">
        <f>VLOOKUP(B689,'产品信息 (2)'!$A$2:$D$78,3,0)</f>
        <v>调味品</v>
      </c>
      <c r="E689" s="129">
        <f>VLOOKUP(B689,'产品信息 (2)'!$A$2:$D$78,4,0)</f>
        <v>22</v>
      </c>
      <c r="F689" s="129">
        <v>50</v>
      </c>
      <c r="G689" s="130">
        <v>0.15</v>
      </c>
      <c r="H689" s="131">
        <f t="shared" si="10"/>
        <v>935</v>
      </c>
    </row>
    <row r="690" spans="1:8" s="123" customFormat="1" ht="18" customHeight="1">
      <c r="A690" s="128">
        <v>10511</v>
      </c>
      <c r="B690" s="128">
        <v>7</v>
      </c>
      <c r="C690" s="128" t="str">
        <f>VLOOKUP(B690,'产品信息 (2)'!$A$2:$D$78,2,0)</f>
        <v>海鲜粉</v>
      </c>
      <c r="D690" s="128" t="str">
        <f>VLOOKUP(B690,'产品信息 (2)'!$A$2:$D$78,3,0)</f>
        <v>特制品</v>
      </c>
      <c r="E690" s="129">
        <f>VLOOKUP(B690,'产品信息 (2)'!$A$2:$D$78,4,0)</f>
        <v>30</v>
      </c>
      <c r="F690" s="129">
        <v>50</v>
      </c>
      <c r="G690" s="130">
        <v>0.15</v>
      </c>
      <c r="H690" s="131">
        <f t="shared" si="10"/>
        <v>1275</v>
      </c>
    </row>
    <row r="691" spans="1:8" s="123" customFormat="1" ht="18" customHeight="1">
      <c r="A691" s="128">
        <v>10511</v>
      </c>
      <c r="B691" s="128">
        <v>8</v>
      </c>
      <c r="C691" s="128" t="str">
        <f>VLOOKUP(B691,'产品信息 (2)'!$A$2:$D$78,2,0)</f>
        <v>胡椒粉</v>
      </c>
      <c r="D691" s="128" t="str">
        <f>VLOOKUP(B691,'产品信息 (2)'!$A$2:$D$78,3,0)</f>
        <v>调味品</v>
      </c>
      <c r="E691" s="129">
        <f>VLOOKUP(B691,'产品信息 (2)'!$A$2:$D$78,4,0)</f>
        <v>40</v>
      </c>
      <c r="F691" s="129">
        <v>10</v>
      </c>
      <c r="G691" s="130">
        <v>0.15</v>
      </c>
      <c r="H691" s="131">
        <f t="shared" si="10"/>
        <v>340</v>
      </c>
    </row>
    <row r="692" spans="1:8" s="123" customFormat="1" ht="18" customHeight="1">
      <c r="A692" s="128">
        <v>10512</v>
      </c>
      <c r="B692" s="128">
        <v>24</v>
      </c>
      <c r="C692" s="128" t="str">
        <f>VLOOKUP(B692,'产品信息 (2)'!$A$2:$D$78,2,0)</f>
        <v>汽水</v>
      </c>
      <c r="D692" s="128" t="str">
        <f>VLOOKUP(B692,'产品信息 (2)'!$A$2:$D$78,3,0)</f>
        <v>饮料</v>
      </c>
      <c r="E692" s="129">
        <f>VLOOKUP(B692,'产品信息 (2)'!$A$2:$D$78,4,0)</f>
        <v>4.5</v>
      </c>
      <c r="F692" s="129">
        <v>10</v>
      </c>
      <c r="G692" s="130">
        <v>0.15</v>
      </c>
      <c r="H692" s="131">
        <f t="shared" si="10"/>
        <v>38.25</v>
      </c>
    </row>
    <row r="693" spans="1:8" s="123" customFormat="1" ht="18" customHeight="1">
      <c r="A693" s="128">
        <v>10512</v>
      </c>
      <c r="B693" s="128">
        <v>46</v>
      </c>
      <c r="C693" s="128" t="str">
        <f>VLOOKUP(B693,'产品信息 (2)'!$A$2:$D$78,2,0)</f>
        <v>蚵</v>
      </c>
      <c r="D693" s="128" t="str">
        <f>VLOOKUP(B693,'产品信息 (2)'!$A$2:$D$78,3,0)</f>
        <v>海鲜</v>
      </c>
      <c r="E693" s="129">
        <f>VLOOKUP(B693,'产品信息 (2)'!$A$2:$D$78,4,0)</f>
        <v>12</v>
      </c>
      <c r="F693" s="129">
        <v>9</v>
      </c>
      <c r="G693" s="130">
        <v>0.15</v>
      </c>
      <c r="H693" s="131">
        <f t="shared" si="10"/>
        <v>91.8</v>
      </c>
    </row>
    <row r="694" spans="1:8" s="123" customFormat="1" ht="18" customHeight="1">
      <c r="A694" s="128">
        <v>10512</v>
      </c>
      <c r="B694" s="128">
        <v>47</v>
      </c>
      <c r="C694" s="128" t="str">
        <f>VLOOKUP(B694,'产品信息 (2)'!$A$2:$D$78,2,0)</f>
        <v>蛋糕</v>
      </c>
      <c r="D694" s="128" t="str">
        <f>VLOOKUP(B694,'产品信息 (2)'!$A$2:$D$78,3,0)</f>
        <v>点心</v>
      </c>
      <c r="E694" s="129">
        <f>VLOOKUP(B694,'产品信息 (2)'!$A$2:$D$78,4,0)</f>
        <v>9.5</v>
      </c>
      <c r="F694" s="129">
        <v>6</v>
      </c>
      <c r="G694" s="130">
        <v>0.15</v>
      </c>
      <c r="H694" s="131">
        <f t="shared" si="10"/>
        <v>48.449999999999996</v>
      </c>
    </row>
    <row r="695" spans="1:8" s="123" customFormat="1" ht="18" customHeight="1">
      <c r="A695" s="128">
        <v>10512</v>
      </c>
      <c r="B695" s="128">
        <v>60</v>
      </c>
      <c r="C695" s="128" t="str">
        <f>VLOOKUP(B695,'产品信息 (2)'!$A$2:$D$78,2,0)</f>
        <v>花奶酪</v>
      </c>
      <c r="D695" s="128" t="str">
        <f>VLOOKUP(B695,'产品信息 (2)'!$A$2:$D$78,3,0)</f>
        <v>日用品</v>
      </c>
      <c r="E695" s="129">
        <f>VLOOKUP(B695,'产品信息 (2)'!$A$2:$D$78,4,0)</f>
        <v>34</v>
      </c>
      <c r="F695" s="129">
        <v>12</v>
      </c>
      <c r="G695" s="130">
        <v>0.15</v>
      </c>
      <c r="H695" s="131">
        <f t="shared" si="10"/>
        <v>346.8</v>
      </c>
    </row>
    <row r="696" spans="1:8" s="123" customFormat="1" ht="18" customHeight="1">
      <c r="A696" s="128">
        <v>10513</v>
      </c>
      <c r="B696" s="128">
        <v>21</v>
      </c>
      <c r="C696" s="128" t="str">
        <f>VLOOKUP(B696,'产品信息 (2)'!$A$2:$D$78,2,0)</f>
        <v>花生</v>
      </c>
      <c r="D696" s="128" t="str">
        <f>VLOOKUP(B696,'产品信息 (2)'!$A$2:$D$78,3,0)</f>
        <v>点心</v>
      </c>
      <c r="E696" s="129">
        <f>VLOOKUP(B696,'产品信息 (2)'!$A$2:$D$78,4,0)</f>
        <v>10</v>
      </c>
      <c r="F696" s="129">
        <v>40</v>
      </c>
      <c r="G696" s="130">
        <v>0.2</v>
      </c>
      <c r="H696" s="131">
        <f t="shared" si="10"/>
        <v>320</v>
      </c>
    </row>
    <row r="697" spans="1:8" s="123" customFormat="1" ht="18" customHeight="1">
      <c r="A697" s="128">
        <v>10513</v>
      </c>
      <c r="B697" s="128">
        <v>32</v>
      </c>
      <c r="C697" s="128" t="str">
        <f>VLOOKUP(B697,'产品信息 (2)'!$A$2:$D$78,2,0)</f>
        <v>白奶酪</v>
      </c>
      <c r="D697" s="128" t="str">
        <f>VLOOKUP(B697,'产品信息 (2)'!$A$2:$D$78,3,0)</f>
        <v>日用品</v>
      </c>
      <c r="E697" s="129">
        <f>VLOOKUP(B697,'产品信息 (2)'!$A$2:$D$78,4,0)</f>
        <v>32</v>
      </c>
      <c r="F697" s="129">
        <v>50</v>
      </c>
      <c r="G697" s="130">
        <v>0.2</v>
      </c>
      <c r="H697" s="131">
        <f t="shared" si="10"/>
        <v>1280</v>
      </c>
    </row>
    <row r="698" spans="1:8" s="123" customFormat="1" ht="18" customHeight="1">
      <c r="A698" s="128">
        <v>10513</v>
      </c>
      <c r="B698" s="128">
        <v>61</v>
      </c>
      <c r="C698" s="128" t="str">
        <f>VLOOKUP(B698,'产品信息 (2)'!$A$2:$D$78,2,0)</f>
        <v>海鲜酱</v>
      </c>
      <c r="D698" s="128" t="str">
        <f>VLOOKUP(B698,'产品信息 (2)'!$A$2:$D$78,3,0)</f>
        <v>调味品</v>
      </c>
      <c r="E698" s="129">
        <f>VLOOKUP(B698,'产品信息 (2)'!$A$2:$D$78,4,0)</f>
        <v>28.5</v>
      </c>
      <c r="F698" s="129">
        <v>15</v>
      </c>
      <c r="G698" s="130">
        <v>0.2</v>
      </c>
      <c r="H698" s="131">
        <f t="shared" si="10"/>
        <v>342</v>
      </c>
    </row>
    <row r="699" spans="1:8" s="123" customFormat="1" ht="18" customHeight="1">
      <c r="A699" s="128">
        <v>10514</v>
      </c>
      <c r="B699" s="128">
        <v>20</v>
      </c>
      <c r="C699" s="128" t="str">
        <f>VLOOKUP(B699,'产品信息 (2)'!$A$2:$D$78,2,0)</f>
        <v>桂花糕</v>
      </c>
      <c r="D699" s="128" t="str">
        <f>VLOOKUP(B699,'产品信息 (2)'!$A$2:$D$78,3,0)</f>
        <v>点心</v>
      </c>
      <c r="E699" s="129">
        <f>VLOOKUP(B699,'产品信息 (2)'!$A$2:$D$78,4,0)</f>
        <v>81</v>
      </c>
      <c r="F699" s="129">
        <v>39</v>
      </c>
      <c r="G699" s="130">
        <v>0</v>
      </c>
      <c r="H699" s="131">
        <f t="shared" si="10"/>
        <v>3159</v>
      </c>
    </row>
    <row r="700" spans="1:8" s="123" customFormat="1" ht="18" customHeight="1">
      <c r="A700" s="128">
        <v>10514</v>
      </c>
      <c r="B700" s="128">
        <v>28</v>
      </c>
      <c r="C700" s="128" t="str">
        <f>VLOOKUP(B700,'产品信息 (2)'!$A$2:$D$78,2,0)</f>
        <v>烤肉酱</v>
      </c>
      <c r="D700" s="128" t="str">
        <f>VLOOKUP(B700,'产品信息 (2)'!$A$2:$D$78,3,0)</f>
        <v>特制品</v>
      </c>
      <c r="E700" s="129">
        <f>VLOOKUP(B700,'产品信息 (2)'!$A$2:$D$78,4,0)</f>
        <v>45.6</v>
      </c>
      <c r="F700" s="129">
        <v>35</v>
      </c>
      <c r="G700" s="130">
        <v>0</v>
      </c>
      <c r="H700" s="131">
        <f t="shared" si="10"/>
        <v>1596</v>
      </c>
    </row>
    <row r="701" spans="1:8" s="123" customFormat="1" ht="18" customHeight="1">
      <c r="A701" s="128">
        <v>10514</v>
      </c>
      <c r="B701" s="128">
        <v>56</v>
      </c>
      <c r="C701" s="128" t="str">
        <f>VLOOKUP(B701,'产品信息 (2)'!$A$2:$D$78,2,0)</f>
        <v>白米</v>
      </c>
      <c r="D701" s="128" t="str">
        <f>VLOOKUP(B701,'产品信息 (2)'!$A$2:$D$78,3,0)</f>
        <v>谷类/麦片</v>
      </c>
      <c r="E701" s="129">
        <f>VLOOKUP(B701,'产品信息 (2)'!$A$2:$D$78,4,0)</f>
        <v>38</v>
      </c>
      <c r="F701" s="129">
        <v>70</v>
      </c>
      <c r="G701" s="130">
        <v>0</v>
      </c>
      <c r="H701" s="131">
        <f t="shared" si="10"/>
        <v>2660</v>
      </c>
    </row>
    <row r="702" spans="1:8" s="123" customFormat="1" ht="18" customHeight="1">
      <c r="A702" s="128">
        <v>10514</v>
      </c>
      <c r="B702" s="128">
        <v>65</v>
      </c>
      <c r="C702" s="128" t="str">
        <f>VLOOKUP(B702,'产品信息 (2)'!$A$2:$D$78,2,0)</f>
        <v>海苔酱</v>
      </c>
      <c r="D702" s="128" t="str">
        <f>VLOOKUP(B702,'产品信息 (2)'!$A$2:$D$78,3,0)</f>
        <v>调味品</v>
      </c>
      <c r="E702" s="129">
        <f>VLOOKUP(B702,'产品信息 (2)'!$A$2:$D$78,4,0)</f>
        <v>21.05</v>
      </c>
      <c r="F702" s="129">
        <v>39</v>
      </c>
      <c r="G702" s="130">
        <v>0</v>
      </c>
      <c r="H702" s="131">
        <f t="shared" si="10"/>
        <v>820.95</v>
      </c>
    </row>
    <row r="703" spans="1:8" s="123" customFormat="1" ht="18" customHeight="1">
      <c r="A703" s="128">
        <v>10514</v>
      </c>
      <c r="B703" s="128">
        <v>75</v>
      </c>
      <c r="C703" s="128" t="str">
        <f>VLOOKUP(B703,'产品信息 (2)'!$A$2:$D$78,2,0)</f>
        <v>浓缩咖啡</v>
      </c>
      <c r="D703" s="128" t="str">
        <f>VLOOKUP(B703,'产品信息 (2)'!$A$2:$D$78,3,0)</f>
        <v>饮料</v>
      </c>
      <c r="E703" s="129">
        <f>VLOOKUP(B703,'产品信息 (2)'!$A$2:$D$78,4,0)</f>
        <v>7.75</v>
      </c>
      <c r="F703" s="129">
        <v>50</v>
      </c>
      <c r="G703" s="130">
        <v>0</v>
      </c>
      <c r="H703" s="131">
        <f t="shared" si="10"/>
        <v>387.5</v>
      </c>
    </row>
    <row r="704" spans="1:8" s="123" customFormat="1" ht="18" customHeight="1">
      <c r="A704" s="128">
        <v>10515</v>
      </c>
      <c r="B704" s="128">
        <v>9</v>
      </c>
      <c r="C704" s="128" t="str">
        <f>VLOOKUP(B704,'产品信息 (2)'!$A$2:$D$78,2,0)</f>
        <v>鸡</v>
      </c>
      <c r="D704" s="128" t="str">
        <f>VLOOKUP(B704,'产品信息 (2)'!$A$2:$D$78,3,0)</f>
        <v>肉/家禽</v>
      </c>
      <c r="E704" s="129">
        <f>VLOOKUP(B704,'产品信息 (2)'!$A$2:$D$78,4,0)</f>
        <v>97</v>
      </c>
      <c r="F704" s="129">
        <v>16</v>
      </c>
      <c r="G704" s="130">
        <v>0.15</v>
      </c>
      <c r="H704" s="131">
        <f t="shared" si="10"/>
        <v>1319.2</v>
      </c>
    </row>
    <row r="705" spans="1:8" s="123" customFormat="1" ht="18" customHeight="1">
      <c r="A705" s="128">
        <v>10515</v>
      </c>
      <c r="B705" s="128">
        <v>16</v>
      </c>
      <c r="C705" s="128" t="str">
        <f>VLOOKUP(B705,'产品信息 (2)'!$A$2:$D$78,2,0)</f>
        <v>饼干</v>
      </c>
      <c r="D705" s="128" t="str">
        <f>VLOOKUP(B705,'产品信息 (2)'!$A$2:$D$78,3,0)</f>
        <v>点心</v>
      </c>
      <c r="E705" s="129">
        <f>VLOOKUP(B705,'产品信息 (2)'!$A$2:$D$78,4,0)</f>
        <v>17.45</v>
      </c>
      <c r="F705" s="129">
        <v>50</v>
      </c>
      <c r="G705" s="130">
        <v>0</v>
      </c>
      <c r="H705" s="131">
        <f t="shared" si="10"/>
        <v>872.5</v>
      </c>
    </row>
    <row r="706" spans="1:8" s="123" customFormat="1" ht="18" customHeight="1">
      <c r="A706" s="128">
        <v>10515</v>
      </c>
      <c r="B706" s="128">
        <v>27</v>
      </c>
      <c r="C706" s="128" t="str">
        <f>VLOOKUP(B706,'产品信息 (2)'!$A$2:$D$78,2,0)</f>
        <v>牛肉干</v>
      </c>
      <c r="D706" s="128" t="str">
        <f>VLOOKUP(B706,'产品信息 (2)'!$A$2:$D$78,3,0)</f>
        <v>点心</v>
      </c>
      <c r="E706" s="129">
        <f>VLOOKUP(B706,'产品信息 (2)'!$A$2:$D$78,4,0)</f>
        <v>43.9</v>
      </c>
      <c r="F706" s="129">
        <v>120</v>
      </c>
      <c r="G706" s="130">
        <v>0</v>
      </c>
      <c r="H706" s="131">
        <f t="shared" si="10"/>
        <v>5268</v>
      </c>
    </row>
    <row r="707" spans="1:8" s="123" customFormat="1" ht="18" customHeight="1">
      <c r="A707" s="128">
        <v>10515</v>
      </c>
      <c r="B707" s="128">
        <v>33</v>
      </c>
      <c r="C707" s="128" t="str">
        <f>VLOOKUP(B707,'产品信息 (2)'!$A$2:$D$78,2,0)</f>
        <v>浪花奶酪</v>
      </c>
      <c r="D707" s="128" t="str">
        <f>VLOOKUP(B707,'产品信息 (2)'!$A$2:$D$78,3,0)</f>
        <v>日用品</v>
      </c>
      <c r="E707" s="129">
        <f>VLOOKUP(B707,'产品信息 (2)'!$A$2:$D$78,4,0)</f>
        <v>2.5</v>
      </c>
      <c r="F707" s="129">
        <v>16</v>
      </c>
      <c r="G707" s="130">
        <v>0.15</v>
      </c>
      <c r="H707" s="131">
        <f t="shared" si="10"/>
        <v>34</v>
      </c>
    </row>
    <row r="708" spans="1:8" s="123" customFormat="1" ht="18" customHeight="1">
      <c r="A708" s="128">
        <v>10515</v>
      </c>
      <c r="B708" s="128">
        <v>60</v>
      </c>
      <c r="C708" s="128" t="str">
        <f>VLOOKUP(B708,'产品信息 (2)'!$A$2:$D$78,2,0)</f>
        <v>花奶酪</v>
      </c>
      <c r="D708" s="128" t="str">
        <f>VLOOKUP(B708,'产品信息 (2)'!$A$2:$D$78,3,0)</f>
        <v>日用品</v>
      </c>
      <c r="E708" s="129">
        <f>VLOOKUP(B708,'产品信息 (2)'!$A$2:$D$78,4,0)</f>
        <v>34</v>
      </c>
      <c r="F708" s="129">
        <v>84</v>
      </c>
      <c r="G708" s="130">
        <v>0.15</v>
      </c>
      <c r="H708" s="131">
        <f t="shared" ref="H708:H771" si="11">E708*F708*(1-G708)</f>
        <v>2427.6</v>
      </c>
    </row>
    <row r="709" spans="1:8" s="123" customFormat="1" ht="18" customHeight="1">
      <c r="A709" s="128">
        <v>10516</v>
      </c>
      <c r="B709" s="128">
        <v>18</v>
      </c>
      <c r="C709" s="128" t="str">
        <f>VLOOKUP(B709,'产品信息 (2)'!$A$2:$D$78,2,0)</f>
        <v>墨鱼</v>
      </c>
      <c r="D709" s="128" t="str">
        <f>VLOOKUP(B709,'产品信息 (2)'!$A$2:$D$78,3,0)</f>
        <v>海鲜</v>
      </c>
      <c r="E709" s="129">
        <f>VLOOKUP(B709,'产品信息 (2)'!$A$2:$D$78,4,0)</f>
        <v>62.5</v>
      </c>
      <c r="F709" s="129">
        <v>25</v>
      </c>
      <c r="G709" s="130">
        <v>0.1</v>
      </c>
      <c r="H709" s="131">
        <f t="shared" si="11"/>
        <v>1406.25</v>
      </c>
    </row>
    <row r="710" spans="1:8" s="123" customFormat="1" ht="18" customHeight="1">
      <c r="A710" s="128">
        <v>10516</v>
      </c>
      <c r="B710" s="128">
        <v>41</v>
      </c>
      <c r="C710" s="128" t="str">
        <f>VLOOKUP(B710,'产品信息 (2)'!$A$2:$D$78,2,0)</f>
        <v>虾子</v>
      </c>
      <c r="D710" s="128" t="str">
        <f>VLOOKUP(B710,'产品信息 (2)'!$A$2:$D$78,3,0)</f>
        <v>海鲜</v>
      </c>
      <c r="E710" s="129">
        <f>VLOOKUP(B710,'产品信息 (2)'!$A$2:$D$78,4,0)</f>
        <v>9.65</v>
      </c>
      <c r="F710" s="129">
        <v>80</v>
      </c>
      <c r="G710" s="130">
        <v>0.1</v>
      </c>
      <c r="H710" s="131">
        <f t="shared" si="11"/>
        <v>694.80000000000007</v>
      </c>
    </row>
    <row r="711" spans="1:8" s="123" customFormat="1" ht="18" customHeight="1">
      <c r="A711" s="128">
        <v>10516</v>
      </c>
      <c r="B711" s="128">
        <v>42</v>
      </c>
      <c r="C711" s="128" t="str">
        <f>VLOOKUP(B711,'产品信息 (2)'!$A$2:$D$78,2,0)</f>
        <v>糙米</v>
      </c>
      <c r="D711" s="128" t="str">
        <f>VLOOKUP(B711,'产品信息 (2)'!$A$2:$D$78,3,0)</f>
        <v>谷类/麦片</v>
      </c>
      <c r="E711" s="129">
        <f>VLOOKUP(B711,'产品信息 (2)'!$A$2:$D$78,4,0)</f>
        <v>14</v>
      </c>
      <c r="F711" s="129">
        <v>20</v>
      </c>
      <c r="G711" s="130">
        <v>0</v>
      </c>
      <c r="H711" s="131">
        <f t="shared" si="11"/>
        <v>280</v>
      </c>
    </row>
    <row r="712" spans="1:8" s="123" customFormat="1" ht="18" customHeight="1">
      <c r="A712" s="128">
        <v>10517</v>
      </c>
      <c r="B712" s="128">
        <v>52</v>
      </c>
      <c r="C712" s="128" t="str">
        <f>VLOOKUP(B712,'产品信息 (2)'!$A$2:$D$78,2,0)</f>
        <v>三合一麦片</v>
      </c>
      <c r="D712" s="128" t="str">
        <f>VLOOKUP(B712,'产品信息 (2)'!$A$2:$D$78,3,0)</f>
        <v>谷类/麦片</v>
      </c>
      <c r="E712" s="129">
        <f>VLOOKUP(B712,'产品信息 (2)'!$A$2:$D$78,4,0)</f>
        <v>7</v>
      </c>
      <c r="F712" s="129">
        <v>6</v>
      </c>
      <c r="G712" s="130">
        <v>0</v>
      </c>
      <c r="H712" s="131">
        <f t="shared" si="11"/>
        <v>42</v>
      </c>
    </row>
    <row r="713" spans="1:8" s="123" customFormat="1" ht="18" customHeight="1">
      <c r="A713" s="128">
        <v>10517</v>
      </c>
      <c r="B713" s="128">
        <v>59</v>
      </c>
      <c r="C713" s="128" t="str">
        <f>VLOOKUP(B713,'产品信息 (2)'!$A$2:$D$78,2,0)</f>
        <v>光明奶酪</v>
      </c>
      <c r="D713" s="128" t="str">
        <f>VLOOKUP(B713,'产品信息 (2)'!$A$2:$D$78,3,0)</f>
        <v>日用品</v>
      </c>
      <c r="E713" s="129">
        <f>VLOOKUP(B713,'产品信息 (2)'!$A$2:$D$78,4,0)</f>
        <v>55</v>
      </c>
      <c r="F713" s="129">
        <v>4</v>
      </c>
      <c r="G713" s="130">
        <v>0</v>
      </c>
      <c r="H713" s="131">
        <f t="shared" si="11"/>
        <v>220</v>
      </c>
    </row>
    <row r="714" spans="1:8" s="123" customFormat="1" ht="18" customHeight="1">
      <c r="A714" s="128">
        <v>10517</v>
      </c>
      <c r="B714" s="128">
        <v>70</v>
      </c>
      <c r="C714" s="128" t="str">
        <f>VLOOKUP(B714,'产品信息 (2)'!$A$2:$D$78,2,0)</f>
        <v>苏打水</v>
      </c>
      <c r="D714" s="128" t="str">
        <f>VLOOKUP(B714,'产品信息 (2)'!$A$2:$D$78,3,0)</f>
        <v>饮料</v>
      </c>
      <c r="E714" s="129">
        <f>VLOOKUP(B714,'产品信息 (2)'!$A$2:$D$78,4,0)</f>
        <v>15</v>
      </c>
      <c r="F714" s="129">
        <v>6</v>
      </c>
      <c r="G714" s="130">
        <v>0</v>
      </c>
      <c r="H714" s="131">
        <f t="shared" si="11"/>
        <v>90</v>
      </c>
    </row>
    <row r="715" spans="1:8" s="123" customFormat="1" ht="18" customHeight="1">
      <c r="A715" s="128">
        <v>10518</v>
      </c>
      <c r="B715" s="128">
        <v>24</v>
      </c>
      <c r="C715" s="128" t="str">
        <f>VLOOKUP(B715,'产品信息 (2)'!$A$2:$D$78,2,0)</f>
        <v>汽水</v>
      </c>
      <c r="D715" s="128" t="str">
        <f>VLOOKUP(B715,'产品信息 (2)'!$A$2:$D$78,3,0)</f>
        <v>饮料</v>
      </c>
      <c r="E715" s="129">
        <f>VLOOKUP(B715,'产品信息 (2)'!$A$2:$D$78,4,0)</f>
        <v>4.5</v>
      </c>
      <c r="F715" s="129">
        <v>5</v>
      </c>
      <c r="G715" s="130">
        <v>0</v>
      </c>
      <c r="H715" s="131">
        <f t="shared" si="11"/>
        <v>22.5</v>
      </c>
    </row>
    <row r="716" spans="1:8" s="123" customFormat="1" ht="18" customHeight="1">
      <c r="A716" s="128">
        <v>10518</v>
      </c>
      <c r="B716" s="128">
        <v>38</v>
      </c>
      <c r="C716" s="128" t="str">
        <f>VLOOKUP(B716,'产品信息 (2)'!$A$2:$D$78,2,0)</f>
        <v>绿茶</v>
      </c>
      <c r="D716" s="128" t="str">
        <f>VLOOKUP(B716,'产品信息 (2)'!$A$2:$D$78,3,0)</f>
        <v>饮料</v>
      </c>
      <c r="E716" s="129">
        <f>VLOOKUP(B716,'产品信息 (2)'!$A$2:$D$78,4,0)</f>
        <v>263.5</v>
      </c>
      <c r="F716" s="129">
        <v>15</v>
      </c>
      <c r="G716" s="130">
        <v>0</v>
      </c>
      <c r="H716" s="131">
        <f t="shared" si="11"/>
        <v>3952.5</v>
      </c>
    </row>
    <row r="717" spans="1:8" s="123" customFormat="1" ht="18" customHeight="1">
      <c r="A717" s="128">
        <v>10518</v>
      </c>
      <c r="B717" s="128">
        <v>44</v>
      </c>
      <c r="C717" s="128" t="str">
        <f>VLOOKUP(B717,'产品信息 (2)'!$A$2:$D$78,2,0)</f>
        <v>蚝油</v>
      </c>
      <c r="D717" s="128" t="str">
        <f>VLOOKUP(B717,'产品信息 (2)'!$A$2:$D$78,3,0)</f>
        <v>调味品</v>
      </c>
      <c r="E717" s="129">
        <f>VLOOKUP(B717,'产品信息 (2)'!$A$2:$D$78,4,0)</f>
        <v>19.45</v>
      </c>
      <c r="F717" s="129">
        <v>9</v>
      </c>
      <c r="G717" s="130">
        <v>0</v>
      </c>
      <c r="H717" s="131">
        <f t="shared" si="11"/>
        <v>175.04999999999998</v>
      </c>
    </row>
    <row r="718" spans="1:8" s="123" customFormat="1" ht="18" customHeight="1">
      <c r="A718" s="128">
        <v>10519</v>
      </c>
      <c r="B718" s="128">
        <v>10</v>
      </c>
      <c r="C718" s="128" t="str">
        <f>VLOOKUP(B718,'产品信息 (2)'!$A$2:$D$78,2,0)</f>
        <v>蟹</v>
      </c>
      <c r="D718" s="128" t="str">
        <f>VLOOKUP(B718,'产品信息 (2)'!$A$2:$D$78,3,0)</f>
        <v>海鲜</v>
      </c>
      <c r="E718" s="129">
        <f>VLOOKUP(B718,'产品信息 (2)'!$A$2:$D$78,4,0)</f>
        <v>31</v>
      </c>
      <c r="F718" s="129">
        <v>16</v>
      </c>
      <c r="G718" s="130">
        <v>0.05</v>
      </c>
      <c r="H718" s="131">
        <f t="shared" si="11"/>
        <v>471.2</v>
      </c>
    </row>
    <row r="719" spans="1:8" s="123" customFormat="1" ht="18" customHeight="1">
      <c r="A719" s="128">
        <v>10519</v>
      </c>
      <c r="B719" s="128">
        <v>56</v>
      </c>
      <c r="C719" s="128" t="str">
        <f>VLOOKUP(B719,'产品信息 (2)'!$A$2:$D$78,2,0)</f>
        <v>白米</v>
      </c>
      <c r="D719" s="128" t="str">
        <f>VLOOKUP(B719,'产品信息 (2)'!$A$2:$D$78,3,0)</f>
        <v>谷类/麦片</v>
      </c>
      <c r="E719" s="129">
        <f>VLOOKUP(B719,'产品信息 (2)'!$A$2:$D$78,4,0)</f>
        <v>38</v>
      </c>
      <c r="F719" s="129">
        <v>40</v>
      </c>
      <c r="G719" s="130">
        <v>0</v>
      </c>
      <c r="H719" s="131">
        <f t="shared" si="11"/>
        <v>1520</v>
      </c>
    </row>
    <row r="720" spans="1:8" s="123" customFormat="1" ht="18" customHeight="1">
      <c r="A720" s="128">
        <v>10519</v>
      </c>
      <c r="B720" s="128">
        <v>60</v>
      </c>
      <c r="C720" s="128" t="str">
        <f>VLOOKUP(B720,'产品信息 (2)'!$A$2:$D$78,2,0)</f>
        <v>花奶酪</v>
      </c>
      <c r="D720" s="128" t="str">
        <f>VLOOKUP(B720,'产品信息 (2)'!$A$2:$D$78,3,0)</f>
        <v>日用品</v>
      </c>
      <c r="E720" s="129">
        <f>VLOOKUP(B720,'产品信息 (2)'!$A$2:$D$78,4,0)</f>
        <v>34</v>
      </c>
      <c r="F720" s="129">
        <v>10</v>
      </c>
      <c r="G720" s="130">
        <v>0.05</v>
      </c>
      <c r="H720" s="131">
        <f t="shared" si="11"/>
        <v>323</v>
      </c>
    </row>
    <row r="721" spans="1:8" s="123" customFormat="1" ht="18" customHeight="1">
      <c r="A721" s="128">
        <v>10520</v>
      </c>
      <c r="B721" s="128">
        <v>24</v>
      </c>
      <c r="C721" s="128" t="str">
        <f>VLOOKUP(B721,'产品信息 (2)'!$A$2:$D$78,2,0)</f>
        <v>汽水</v>
      </c>
      <c r="D721" s="128" t="str">
        <f>VLOOKUP(B721,'产品信息 (2)'!$A$2:$D$78,3,0)</f>
        <v>饮料</v>
      </c>
      <c r="E721" s="129">
        <f>VLOOKUP(B721,'产品信息 (2)'!$A$2:$D$78,4,0)</f>
        <v>4.5</v>
      </c>
      <c r="F721" s="129">
        <v>8</v>
      </c>
      <c r="G721" s="130">
        <v>0</v>
      </c>
      <c r="H721" s="131">
        <f t="shared" si="11"/>
        <v>36</v>
      </c>
    </row>
    <row r="722" spans="1:8" s="123" customFormat="1" ht="18" customHeight="1">
      <c r="A722" s="128">
        <v>10520</v>
      </c>
      <c r="B722" s="128">
        <v>53</v>
      </c>
      <c r="C722" s="128" t="str">
        <f>VLOOKUP(B722,'产品信息 (2)'!$A$2:$D$78,2,0)</f>
        <v>盐水鸭</v>
      </c>
      <c r="D722" s="128" t="str">
        <f>VLOOKUP(B722,'产品信息 (2)'!$A$2:$D$78,3,0)</f>
        <v>肉/家禽</v>
      </c>
      <c r="E722" s="129">
        <f>VLOOKUP(B722,'产品信息 (2)'!$A$2:$D$78,4,0)</f>
        <v>32.799999999999997</v>
      </c>
      <c r="F722" s="129">
        <v>5</v>
      </c>
      <c r="G722" s="130">
        <v>0</v>
      </c>
      <c r="H722" s="131">
        <f t="shared" si="11"/>
        <v>164</v>
      </c>
    </row>
    <row r="723" spans="1:8" s="123" customFormat="1" ht="18" customHeight="1">
      <c r="A723" s="128">
        <v>10521</v>
      </c>
      <c r="B723" s="128">
        <v>35</v>
      </c>
      <c r="C723" s="128" t="str">
        <f>VLOOKUP(B723,'产品信息 (2)'!$A$2:$D$78,2,0)</f>
        <v>蜜桃汁</v>
      </c>
      <c r="D723" s="128" t="str">
        <f>VLOOKUP(B723,'产品信息 (2)'!$A$2:$D$78,3,0)</f>
        <v>饮料</v>
      </c>
      <c r="E723" s="129">
        <f>VLOOKUP(B723,'产品信息 (2)'!$A$2:$D$78,4,0)</f>
        <v>18</v>
      </c>
      <c r="F723" s="129">
        <v>3</v>
      </c>
      <c r="G723" s="130">
        <v>0</v>
      </c>
      <c r="H723" s="131">
        <f t="shared" si="11"/>
        <v>54</v>
      </c>
    </row>
    <row r="724" spans="1:8" s="123" customFormat="1" ht="18" customHeight="1">
      <c r="A724" s="128">
        <v>10521</v>
      </c>
      <c r="B724" s="128">
        <v>41</v>
      </c>
      <c r="C724" s="128" t="str">
        <f>VLOOKUP(B724,'产品信息 (2)'!$A$2:$D$78,2,0)</f>
        <v>虾子</v>
      </c>
      <c r="D724" s="128" t="str">
        <f>VLOOKUP(B724,'产品信息 (2)'!$A$2:$D$78,3,0)</f>
        <v>海鲜</v>
      </c>
      <c r="E724" s="129">
        <f>VLOOKUP(B724,'产品信息 (2)'!$A$2:$D$78,4,0)</f>
        <v>9.65</v>
      </c>
      <c r="F724" s="129">
        <v>10</v>
      </c>
      <c r="G724" s="130">
        <v>0</v>
      </c>
      <c r="H724" s="131">
        <f t="shared" si="11"/>
        <v>96.5</v>
      </c>
    </row>
    <row r="725" spans="1:8" s="123" customFormat="1" ht="18" customHeight="1">
      <c r="A725" s="128">
        <v>10521</v>
      </c>
      <c r="B725" s="128">
        <v>68</v>
      </c>
      <c r="C725" s="128" t="str">
        <f>VLOOKUP(B725,'产品信息 (2)'!$A$2:$D$78,2,0)</f>
        <v>绿豆糕</v>
      </c>
      <c r="D725" s="128" t="str">
        <f>VLOOKUP(B725,'产品信息 (2)'!$A$2:$D$78,3,0)</f>
        <v>点心</v>
      </c>
      <c r="E725" s="129">
        <f>VLOOKUP(B725,'产品信息 (2)'!$A$2:$D$78,4,0)</f>
        <v>12.5</v>
      </c>
      <c r="F725" s="129">
        <v>6</v>
      </c>
      <c r="G725" s="130">
        <v>0</v>
      </c>
      <c r="H725" s="131">
        <f t="shared" si="11"/>
        <v>75</v>
      </c>
    </row>
    <row r="726" spans="1:8" s="123" customFormat="1" ht="18" customHeight="1">
      <c r="A726" s="128">
        <v>10522</v>
      </c>
      <c r="B726" s="128">
        <v>1</v>
      </c>
      <c r="C726" s="128" t="str">
        <f>VLOOKUP(B726,'产品信息 (2)'!$A$2:$D$78,2,0)</f>
        <v>苹果汁</v>
      </c>
      <c r="D726" s="128" t="str">
        <f>VLOOKUP(B726,'产品信息 (2)'!$A$2:$D$78,3,0)</f>
        <v>日用品</v>
      </c>
      <c r="E726" s="129">
        <f>VLOOKUP(B726,'产品信息 (2)'!$A$2:$D$78,4,0)</f>
        <v>18</v>
      </c>
      <c r="F726" s="129">
        <v>40</v>
      </c>
      <c r="G726" s="130">
        <v>0.2</v>
      </c>
      <c r="H726" s="131">
        <f t="shared" si="11"/>
        <v>576</v>
      </c>
    </row>
    <row r="727" spans="1:8" s="123" customFormat="1" ht="18" customHeight="1">
      <c r="A727" s="128">
        <v>10522</v>
      </c>
      <c r="B727" s="128">
        <v>8</v>
      </c>
      <c r="C727" s="128" t="str">
        <f>VLOOKUP(B727,'产品信息 (2)'!$A$2:$D$78,2,0)</f>
        <v>胡椒粉</v>
      </c>
      <c r="D727" s="128" t="str">
        <f>VLOOKUP(B727,'产品信息 (2)'!$A$2:$D$78,3,0)</f>
        <v>调味品</v>
      </c>
      <c r="E727" s="129">
        <f>VLOOKUP(B727,'产品信息 (2)'!$A$2:$D$78,4,0)</f>
        <v>40</v>
      </c>
      <c r="F727" s="129">
        <v>24</v>
      </c>
      <c r="G727" s="130">
        <v>0</v>
      </c>
      <c r="H727" s="131">
        <f t="shared" si="11"/>
        <v>960</v>
      </c>
    </row>
    <row r="728" spans="1:8" s="123" customFormat="1" ht="18" customHeight="1">
      <c r="A728" s="128">
        <v>10522</v>
      </c>
      <c r="B728" s="128">
        <v>30</v>
      </c>
      <c r="C728" s="128" t="str">
        <f>VLOOKUP(B728,'产品信息 (2)'!$A$2:$D$78,2,0)</f>
        <v>黄鱼</v>
      </c>
      <c r="D728" s="128" t="str">
        <f>VLOOKUP(B728,'产品信息 (2)'!$A$2:$D$78,3,0)</f>
        <v>海鲜</v>
      </c>
      <c r="E728" s="129">
        <f>VLOOKUP(B728,'产品信息 (2)'!$A$2:$D$78,4,0)</f>
        <v>25.89</v>
      </c>
      <c r="F728" s="129">
        <v>20</v>
      </c>
      <c r="G728" s="130">
        <v>0.2</v>
      </c>
      <c r="H728" s="131">
        <f t="shared" si="11"/>
        <v>414.24</v>
      </c>
    </row>
    <row r="729" spans="1:8" s="123" customFormat="1" ht="18" customHeight="1">
      <c r="A729" s="128">
        <v>10522</v>
      </c>
      <c r="B729" s="128">
        <v>40</v>
      </c>
      <c r="C729" s="128" t="str">
        <f>VLOOKUP(B729,'产品信息 (2)'!$A$2:$D$78,2,0)</f>
        <v>虾米</v>
      </c>
      <c r="D729" s="128" t="str">
        <f>VLOOKUP(B729,'产品信息 (2)'!$A$2:$D$78,3,0)</f>
        <v>海鲜</v>
      </c>
      <c r="E729" s="129">
        <f>VLOOKUP(B729,'产品信息 (2)'!$A$2:$D$78,4,0)</f>
        <v>18.399999999999999</v>
      </c>
      <c r="F729" s="129">
        <v>25</v>
      </c>
      <c r="G729" s="130">
        <v>0.2</v>
      </c>
      <c r="H729" s="131">
        <f t="shared" si="11"/>
        <v>368</v>
      </c>
    </row>
    <row r="730" spans="1:8" s="123" customFormat="1" ht="18" customHeight="1">
      <c r="A730" s="128">
        <v>10523</v>
      </c>
      <c r="B730" s="128">
        <v>17</v>
      </c>
      <c r="C730" s="128" t="str">
        <f>VLOOKUP(B730,'产品信息 (2)'!$A$2:$D$78,2,0)</f>
        <v>猪肉</v>
      </c>
      <c r="D730" s="128" t="str">
        <f>VLOOKUP(B730,'产品信息 (2)'!$A$2:$D$78,3,0)</f>
        <v>肉/家禽</v>
      </c>
      <c r="E730" s="129">
        <f>VLOOKUP(B730,'产品信息 (2)'!$A$2:$D$78,4,0)</f>
        <v>39</v>
      </c>
      <c r="F730" s="129">
        <v>25</v>
      </c>
      <c r="G730" s="130">
        <v>0.1</v>
      </c>
      <c r="H730" s="131">
        <f t="shared" si="11"/>
        <v>877.5</v>
      </c>
    </row>
    <row r="731" spans="1:8" s="123" customFormat="1" ht="18" customHeight="1">
      <c r="A731" s="128">
        <v>10523</v>
      </c>
      <c r="B731" s="128">
        <v>20</v>
      </c>
      <c r="C731" s="128" t="str">
        <f>VLOOKUP(B731,'产品信息 (2)'!$A$2:$D$78,2,0)</f>
        <v>桂花糕</v>
      </c>
      <c r="D731" s="128" t="str">
        <f>VLOOKUP(B731,'产品信息 (2)'!$A$2:$D$78,3,0)</f>
        <v>点心</v>
      </c>
      <c r="E731" s="129">
        <f>VLOOKUP(B731,'产品信息 (2)'!$A$2:$D$78,4,0)</f>
        <v>81</v>
      </c>
      <c r="F731" s="129">
        <v>15</v>
      </c>
      <c r="G731" s="130">
        <v>0.1</v>
      </c>
      <c r="H731" s="131">
        <f t="shared" si="11"/>
        <v>1093.5</v>
      </c>
    </row>
    <row r="732" spans="1:8" s="123" customFormat="1" ht="18" customHeight="1">
      <c r="A732" s="128">
        <v>10523</v>
      </c>
      <c r="B732" s="128">
        <v>37</v>
      </c>
      <c r="C732" s="128" t="str">
        <f>VLOOKUP(B732,'产品信息 (2)'!$A$2:$D$78,2,0)</f>
        <v>干贝</v>
      </c>
      <c r="D732" s="128" t="str">
        <f>VLOOKUP(B732,'产品信息 (2)'!$A$2:$D$78,3,0)</f>
        <v>海鲜</v>
      </c>
      <c r="E732" s="129">
        <f>VLOOKUP(B732,'产品信息 (2)'!$A$2:$D$78,4,0)</f>
        <v>26</v>
      </c>
      <c r="F732" s="129">
        <v>18</v>
      </c>
      <c r="G732" s="130">
        <v>0.1</v>
      </c>
      <c r="H732" s="131">
        <f t="shared" si="11"/>
        <v>421.2</v>
      </c>
    </row>
    <row r="733" spans="1:8" s="123" customFormat="1" ht="18" customHeight="1">
      <c r="A733" s="128">
        <v>10523</v>
      </c>
      <c r="B733" s="128">
        <v>41</v>
      </c>
      <c r="C733" s="128" t="str">
        <f>VLOOKUP(B733,'产品信息 (2)'!$A$2:$D$78,2,0)</f>
        <v>虾子</v>
      </c>
      <c r="D733" s="128" t="str">
        <f>VLOOKUP(B733,'产品信息 (2)'!$A$2:$D$78,3,0)</f>
        <v>海鲜</v>
      </c>
      <c r="E733" s="129">
        <f>VLOOKUP(B733,'产品信息 (2)'!$A$2:$D$78,4,0)</f>
        <v>9.65</v>
      </c>
      <c r="F733" s="129">
        <v>6</v>
      </c>
      <c r="G733" s="130">
        <v>0.1</v>
      </c>
      <c r="H733" s="131">
        <f t="shared" si="11"/>
        <v>52.110000000000007</v>
      </c>
    </row>
    <row r="734" spans="1:8" s="123" customFormat="1" ht="18" customHeight="1">
      <c r="A734" s="128">
        <v>10524</v>
      </c>
      <c r="B734" s="128">
        <v>10</v>
      </c>
      <c r="C734" s="128" t="str">
        <f>VLOOKUP(B734,'产品信息 (2)'!$A$2:$D$78,2,0)</f>
        <v>蟹</v>
      </c>
      <c r="D734" s="128" t="str">
        <f>VLOOKUP(B734,'产品信息 (2)'!$A$2:$D$78,3,0)</f>
        <v>海鲜</v>
      </c>
      <c r="E734" s="129">
        <f>VLOOKUP(B734,'产品信息 (2)'!$A$2:$D$78,4,0)</f>
        <v>31</v>
      </c>
      <c r="F734" s="129">
        <v>2</v>
      </c>
      <c r="G734" s="130">
        <v>0</v>
      </c>
      <c r="H734" s="131">
        <f t="shared" si="11"/>
        <v>62</v>
      </c>
    </row>
    <row r="735" spans="1:8" s="123" customFormat="1" ht="18" customHeight="1">
      <c r="A735" s="128">
        <v>10524</v>
      </c>
      <c r="B735" s="128">
        <v>30</v>
      </c>
      <c r="C735" s="128" t="str">
        <f>VLOOKUP(B735,'产品信息 (2)'!$A$2:$D$78,2,0)</f>
        <v>黄鱼</v>
      </c>
      <c r="D735" s="128" t="str">
        <f>VLOOKUP(B735,'产品信息 (2)'!$A$2:$D$78,3,0)</f>
        <v>海鲜</v>
      </c>
      <c r="E735" s="129">
        <f>VLOOKUP(B735,'产品信息 (2)'!$A$2:$D$78,4,0)</f>
        <v>25.89</v>
      </c>
      <c r="F735" s="129">
        <v>10</v>
      </c>
      <c r="G735" s="130">
        <v>0</v>
      </c>
      <c r="H735" s="131">
        <f t="shared" si="11"/>
        <v>258.89999999999998</v>
      </c>
    </row>
    <row r="736" spans="1:8" s="123" customFormat="1" ht="18" customHeight="1">
      <c r="A736" s="128">
        <v>10524</v>
      </c>
      <c r="B736" s="128">
        <v>43</v>
      </c>
      <c r="C736" s="128" t="str">
        <f>VLOOKUP(B736,'产品信息 (2)'!$A$2:$D$78,2,0)</f>
        <v>柳橙汁</v>
      </c>
      <c r="D736" s="128" t="str">
        <f>VLOOKUP(B736,'产品信息 (2)'!$A$2:$D$78,3,0)</f>
        <v>饮料</v>
      </c>
      <c r="E736" s="129">
        <f>VLOOKUP(B736,'产品信息 (2)'!$A$2:$D$78,4,0)</f>
        <v>46</v>
      </c>
      <c r="F736" s="129">
        <v>60</v>
      </c>
      <c r="G736" s="130">
        <v>0</v>
      </c>
      <c r="H736" s="131">
        <f t="shared" si="11"/>
        <v>2760</v>
      </c>
    </row>
    <row r="737" spans="1:8" s="123" customFormat="1" ht="18" customHeight="1">
      <c r="A737" s="128">
        <v>10524</v>
      </c>
      <c r="B737" s="128">
        <v>54</v>
      </c>
      <c r="C737" s="128" t="str">
        <f>VLOOKUP(B737,'产品信息 (2)'!$A$2:$D$78,2,0)</f>
        <v>鸡肉</v>
      </c>
      <c r="D737" s="128" t="str">
        <f>VLOOKUP(B737,'产品信息 (2)'!$A$2:$D$78,3,0)</f>
        <v>肉/家禽</v>
      </c>
      <c r="E737" s="129">
        <f>VLOOKUP(B737,'产品信息 (2)'!$A$2:$D$78,4,0)</f>
        <v>7.45</v>
      </c>
      <c r="F737" s="129">
        <v>15</v>
      </c>
      <c r="G737" s="130">
        <v>0</v>
      </c>
      <c r="H737" s="131">
        <f t="shared" si="11"/>
        <v>111.75</v>
      </c>
    </row>
    <row r="738" spans="1:8" s="123" customFormat="1" ht="18" customHeight="1">
      <c r="A738" s="128">
        <v>10525</v>
      </c>
      <c r="B738" s="128">
        <v>36</v>
      </c>
      <c r="C738" s="128" t="str">
        <f>VLOOKUP(B738,'产品信息 (2)'!$A$2:$D$78,2,0)</f>
        <v>鱿鱼</v>
      </c>
      <c r="D738" s="128" t="str">
        <f>VLOOKUP(B738,'产品信息 (2)'!$A$2:$D$78,3,0)</f>
        <v>海鲜</v>
      </c>
      <c r="E738" s="129">
        <f>VLOOKUP(B738,'产品信息 (2)'!$A$2:$D$78,4,0)</f>
        <v>19</v>
      </c>
      <c r="F738" s="129">
        <v>30</v>
      </c>
      <c r="G738" s="130">
        <v>0</v>
      </c>
      <c r="H738" s="131">
        <f t="shared" si="11"/>
        <v>570</v>
      </c>
    </row>
    <row r="739" spans="1:8" s="123" customFormat="1" ht="18" customHeight="1">
      <c r="A739" s="128">
        <v>10525</v>
      </c>
      <c r="B739" s="128">
        <v>40</v>
      </c>
      <c r="C739" s="128" t="str">
        <f>VLOOKUP(B739,'产品信息 (2)'!$A$2:$D$78,2,0)</f>
        <v>虾米</v>
      </c>
      <c r="D739" s="128" t="str">
        <f>VLOOKUP(B739,'产品信息 (2)'!$A$2:$D$78,3,0)</f>
        <v>海鲜</v>
      </c>
      <c r="E739" s="129">
        <f>VLOOKUP(B739,'产品信息 (2)'!$A$2:$D$78,4,0)</f>
        <v>18.399999999999999</v>
      </c>
      <c r="F739" s="129">
        <v>15</v>
      </c>
      <c r="G739" s="130">
        <v>0.1</v>
      </c>
      <c r="H739" s="131">
        <f t="shared" si="11"/>
        <v>248.4</v>
      </c>
    </row>
    <row r="740" spans="1:8" s="123" customFormat="1" ht="18" customHeight="1">
      <c r="A740" s="128">
        <v>10526</v>
      </c>
      <c r="B740" s="128">
        <v>1</v>
      </c>
      <c r="C740" s="128" t="str">
        <f>VLOOKUP(B740,'产品信息 (2)'!$A$2:$D$78,2,0)</f>
        <v>苹果汁</v>
      </c>
      <c r="D740" s="128" t="str">
        <f>VLOOKUP(B740,'产品信息 (2)'!$A$2:$D$78,3,0)</f>
        <v>日用品</v>
      </c>
      <c r="E740" s="129">
        <f>VLOOKUP(B740,'产品信息 (2)'!$A$2:$D$78,4,0)</f>
        <v>18</v>
      </c>
      <c r="F740" s="129">
        <v>8</v>
      </c>
      <c r="G740" s="130">
        <v>0.15</v>
      </c>
      <c r="H740" s="131">
        <f t="shared" si="11"/>
        <v>122.39999999999999</v>
      </c>
    </row>
    <row r="741" spans="1:8" s="123" customFormat="1" ht="18" customHeight="1">
      <c r="A741" s="128">
        <v>10526</v>
      </c>
      <c r="B741" s="128">
        <v>13</v>
      </c>
      <c r="C741" s="128" t="str">
        <f>VLOOKUP(B741,'产品信息 (2)'!$A$2:$D$78,2,0)</f>
        <v>龙虾</v>
      </c>
      <c r="D741" s="128" t="str">
        <f>VLOOKUP(B741,'产品信息 (2)'!$A$2:$D$78,3,0)</f>
        <v>海鲜</v>
      </c>
      <c r="E741" s="129">
        <f>VLOOKUP(B741,'产品信息 (2)'!$A$2:$D$78,4,0)</f>
        <v>6</v>
      </c>
      <c r="F741" s="129">
        <v>10</v>
      </c>
      <c r="G741" s="130">
        <v>0</v>
      </c>
      <c r="H741" s="131">
        <f t="shared" si="11"/>
        <v>60</v>
      </c>
    </row>
    <row r="742" spans="1:8" s="123" customFormat="1" ht="18" customHeight="1">
      <c r="A742" s="128">
        <v>10526</v>
      </c>
      <c r="B742" s="128">
        <v>56</v>
      </c>
      <c r="C742" s="128" t="str">
        <f>VLOOKUP(B742,'产品信息 (2)'!$A$2:$D$78,2,0)</f>
        <v>白米</v>
      </c>
      <c r="D742" s="128" t="str">
        <f>VLOOKUP(B742,'产品信息 (2)'!$A$2:$D$78,3,0)</f>
        <v>谷类/麦片</v>
      </c>
      <c r="E742" s="129">
        <f>VLOOKUP(B742,'产品信息 (2)'!$A$2:$D$78,4,0)</f>
        <v>38</v>
      </c>
      <c r="F742" s="129">
        <v>30</v>
      </c>
      <c r="G742" s="130">
        <v>0.15</v>
      </c>
      <c r="H742" s="131">
        <f t="shared" si="11"/>
        <v>969</v>
      </c>
    </row>
    <row r="743" spans="1:8" s="123" customFormat="1" ht="18" customHeight="1">
      <c r="A743" s="128">
        <v>10527</v>
      </c>
      <c r="B743" s="128">
        <v>4</v>
      </c>
      <c r="C743" s="128" t="str">
        <f>VLOOKUP(B743,'产品信息 (2)'!$A$2:$D$78,2,0)</f>
        <v>盐</v>
      </c>
      <c r="D743" s="128" t="str">
        <f>VLOOKUP(B743,'产品信息 (2)'!$A$2:$D$78,3,0)</f>
        <v>调味品</v>
      </c>
      <c r="E743" s="129">
        <f>VLOOKUP(B743,'产品信息 (2)'!$A$2:$D$78,4,0)</f>
        <v>22</v>
      </c>
      <c r="F743" s="129">
        <v>50</v>
      </c>
      <c r="G743" s="130">
        <v>0.1</v>
      </c>
      <c r="H743" s="131">
        <f t="shared" si="11"/>
        <v>990</v>
      </c>
    </row>
    <row r="744" spans="1:8" s="123" customFormat="1" ht="18" customHeight="1">
      <c r="A744" s="128">
        <v>10527</v>
      </c>
      <c r="B744" s="128">
        <v>36</v>
      </c>
      <c r="C744" s="128" t="str">
        <f>VLOOKUP(B744,'产品信息 (2)'!$A$2:$D$78,2,0)</f>
        <v>鱿鱼</v>
      </c>
      <c r="D744" s="128" t="str">
        <f>VLOOKUP(B744,'产品信息 (2)'!$A$2:$D$78,3,0)</f>
        <v>海鲜</v>
      </c>
      <c r="E744" s="129">
        <f>VLOOKUP(B744,'产品信息 (2)'!$A$2:$D$78,4,0)</f>
        <v>19</v>
      </c>
      <c r="F744" s="129">
        <v>30</v>
      </c>
      <c r="G744" s="130">
        <v>0.1</v>
      </c>
      <c r="H744" s="131">
        <f t="shared" si="11"/>
        <v>513</v>
      </c>
    </row>
    <row r="745" spans="1:8" s="123" customFormat="1" ht="18" customHeight="1">
      <c r="A745" s="128">
        <v>10528</v>
      </c>
      <c r="B745" s="128">
        <v>11</v>
      </c>
      <c r="C745" s="128" t="str">
        <f>VLOOKUP(B745,'产品信息 (2)'!$A$2:$D$78,2,0)</f>
        <v>大众奶酪</v>
      </c>
      <c r="D745" s="128" t="str">
        <f>VLOOKUP(B745,'产品信息 (2)'!$A$2:$D$78,3,0)</f>
        <v>日用品</v>
      </c>
      <c r="E745" s="129">
        <f>VLOOKUP(B745,'产品信息 (2)'!$A$2:$D$78,4,0)</f>
        <v>21</v>
      </c>
      <c r="F745" s="129">
        <v>3</v>
      </c>
      <c r="G745" s="130">
        <v>0</v>
      </c>
      <c r="H745" s="131">
        <f t="shared" si="11"/>
        <v>63</v>
      </c>
    </row>
    <row r="746" spans="1:8" s="123" customFormat="1" ht="18" customHeight="1">
      <c r="A746" s="128">
        <v>10528</v>
      </c>
      <c r="B746" s="128">
        <v>33</v>
      </c>
      <c r="C746" s="128" t="str">
        <f>VLOOKUP(B746,'产品信息 (2)'!$A$2:$D$78,2,0)</f>
        <v>浪花奶酪</v>
      </c>
      <c r="D746" s="128" t="str">
        <f>VLOOKUP(B746,'产品信息 (2)'!$A$2:$D$78,3,0)</f>
        <v>日用品</v>
      </c>
      <c r="E746" s="129">
        <f>VLOOKUP(B746,'产品信息 (2)'!$A$2:$D$78,4,0)</f>
        <v>2.5</v>
      </c>
      <c r="F746" s="129">
        <v>8</v>
      </c>
      <c r="G746" s="130">
        <v>0.2</v>
      </c>
      <c r="H746" s="131">
        <f t="shared" si="11"/>
        <v>16</v>
      </c>
    </row>
    <row r="747" spans="1:8" s="123" customFormat="1" ht="18" customHeight="1">
      <c r="A747" s="128">
        <v>10528</v>
      </c>
      <c r="B747" s="128">
        <v>72</v>
      </c>
      <c r="C747" s="128" t="str">
        <f>VLOOKUP(B747,'产品信息 (2)'!$A$2:$D$78,2,0)</f>
        <v>酸奶酪</v>
      </c>
      <c r="D747" s="128" t="str">
        <f>VLOOKUP(B747,'产品信息 (2)'!$A$2:$D$78,3,0)</f>
        <v>日用品</v>
      </c>
      <c r="E747" s="129">
        <f>VLOOKUP(B747,'产品信息 (2)'!$A$2:$D$78,4,0)</f>
        <v>34.799999999999997</v>
      </c>
      <c r="F747" s="129">
        <v>9</v>
      </c>
      <c r="G747" s="130">
        <v>0</v>
      </c>
      <c r="H747" s="131">
        <f t="shared" si="11"/>
        <v>313.2</v>
      </c>
    </row>
    <row r="748" spans="1:8" s="123" customFormat="1" ht="18" customHeight="1">
      <c r="A748" s="128">
        <v>10529</v>
      </c>
      <c r="B748" s="128">
        <v>55</v>
      </c>
      <c r="C748" s="128" t="str">
        <f>VLOOKUP(B748,'产品信息 (2)'!$A$2:$D$78,2,0)</f>
        <v>鸭肉</v>
      </c>
      <c r="D748" s="128" t="str">
        <f>VLOOKUP(B748,'产品信息 (2)'!$A$2:$D$78,3,0)</f>
        <v>肉/家禽</v>
      </c>
      <c r="E748" s="129">
        <f>VLOOKUP(B748,'产品信息 (2)'!$A$2:$D$78,4,0)</f>
        <v>24</v>
      </c>
      <c r="F748" s="129">
        <v>14</v>
      </c>
      <c r="G748" s="130">
        <v>0</v>
      </c>
      <c r="H748" s="131">
        <f t="shared" si="11"/>
        <v>336</v>
      </c>
    </row>
    <row r="749" spans="1:8" s="123" customFormat="1" ht="18" customHeight="1">
      <c r="A749" s="128">
        <v>10529</v>
      </c>
      <c r="B749" s="128">
        <v>68</v>
      </c>
      <c r="C749" s="128" t="str">
        <f>VLOOKUP(B749,'产品信息 (2)'!$A$2:$D$78,2,0)</f>
        <v>绿豆糕</v>
      </c>
      <c r="D749" s="128" t="str">
        <f>VLOOKUP(B749,'产品信息 (2)'!$A$2:$D$78,3,0)</f>
        <v>点心</v>
      </c>
      <c r="E749" s="129">
        <f>VLOOKUP(B749,'产品信息 (2)'!$A$2:$D$78,4,0)</f>
        <v>12.5</v>
      </c>
      <c r="F749" s="129">
        <v>20</v>
      </c>
      <c r="G749" s="130">
        <v>0</v>
      </c>
      <c r="H749" s="131">
        <f t="shared" si="11"/>
        <v>250</v>
      </c>
    </row>
    <row r="750" spans="1:8" s="123" customFormat="1" ht="18" customHeight="1">
      <c r="A750" s="128">
        <v>10529</v>
      </c>
      <c r="B750" s="128">
        <v>69</v>
      </c>
      <c r="C750" s="128" t="str">
        <f>VLOOKUP(B750,'产品信息 (2)'!$A$2:$D$78,2,0)</f>
        <v>黑奶酪</v>
      </c>
      <c r="D750" s="128" t="str">
        <f>VLOOKUP(B750,'产品信息 (2)'!$A$2:$D$78,3,0)</f>
        <v>日用品</v>
      </c>
      <c r="E750" s="129">
        <f>VLOOKUP(B750,'产品信息 (2)'!$A$2:$D$78,4,0)</f>
        <v>36</v>
      </c>
      <c r="F750" s="129">
        <v>10</v>
      </c>
      <c r="G750" s="130">
        <v>0</v>
      </c>
      <c r="H750" s="131">
        <f t="shared" si="11"/>
        <v>360</v>
      </c>
    </row>
    <row r="751" spans="1:8" s="123" customFormat="1" ht="18" customHeight="1">
      <c r="A751" s="128">
        <v>10530</v>
      </c>
      <c r="B751" s="128">
        <v>17</v>
      </c>
      <c r="C751" s="128" t="str">
        <f>VLOOKUP(B751,'产品信息 (2)'!$A$2:$D$78,2,0)</f>
        <v>猪肉</v>
      </c>
      <c r="D751" s="128" t="str">
        <f>VLOOKUP(B751,'产品信息 (2)'!$A$2:$D$78,3,0)</f>
        <v>肉/家禽</v>
      </c>
      <c r="E751" s="129">
        <f>VLOOKUP(B751,'产品信息 (2)'!$A$2:$D$78,4,0)</f>
        <v>39</v>
      </c>
      <c r="F751" s="129">
        <v>40</v>
      </c>
      <c r="G751" s="130">
        <v>0</v>
      </c>
      <c r="H751" s="131">
        <f t="shared" si="11"/>
        <v>1560</v>
      </c>
    </row>
    <row r="752" spans="1:8" s="123" customFormat="1" ht="18" customHeight="1">
      <c r="A752" s="128">
        <v>10530</v>
      </c>
      <c r="B752" s="128">
        <v>43</v>
      </c>
      <c r="C752" s="128" t="str">
        <f>VLOOKUP(B752,'产品信息 (2)'!$A$2:$D$78,2,0)</f>
        <v>柳橙汁</v>
      </c>
      <c r="D752" s="128" t="str">
        <f>VLOOKUP(B752,'产品信息 (2)'!$A$2:$D$78,3,0)</f>
        <v>饮料</v>
      </c>
      <c r="E752" s="129">
        <f>VLOOKUP(B752,'产品信息 (2)'!$A$2:$D$78,4,0)</f>
        <v>46</v>
      </c>
      <c r="F752" s="129">
        <v>25</v>
      </c>
      <c r="G752" s="130">
        <v>0</v>
      </c>
      <c r="H752" s="131">
        <f t="shared" si="11"/>
        <v>1150</v>
      </c>
    </row>
    <row r="753" spans="1:8" s="123" customFormat="1" ht="18" customHeight="1">
      <c r="A753" s="128">
        <v>10530</v>
      </c>
      <c r="B753" s="128">
        <v>61</v>
      </c>
      <c r="C753" s="128" t="str">
        <f>VLOOKUP(B753,'产品信息 (2)'!$A$2:$D$78,2,0)</f>
        <v>海鲜酱</v>
      </c>
      <c r="D753" s="128" t="str">
        <f>VLOOKUP(B753,'产品信息 (2)'!$A$2:$D$78,3,0)</f>
        <v>调味品</v>
      </c>
      <c r="E753" s="129">
        <f>VLOOKUP(B753,'产品信息 (2)'!$A$2:$D$78,4,0)</f>
        <v>28.5</v>
      </c>
      <c r="F753" s="129">
        <v>20</v>
      </c>
      <c r="G753" s="130">
        <v>0</v>
      </c>
      <c r="H753" s="131">
        <f t="shared" si="11"/>
        <v>570</v>
      </c>
    </row>
    <row r="754" spans="1:8" s="123" customFormat="1" ht="18" customHeight="1">
      <c r="A754" s="128">
        <v>10530</v>
      </c>
      <c r="B754" s="128">
        <v>76</v>
      </c>
      <c r="C754" s="128" t="str">
        <f>VLOOKUP(B754,'产品信息 (2)'!$A$2:$D$78,2,0)</f>
        <v>柠檬汁</v>
      </c>
      <c r="D754" s="128" t="str">
        <f>VLOOKUP(B754,'产品信息 (2)'!$A$2:$D$78,3,0)</f>
        <v>饮料</v>
      </c>
      <c r="E754" s="129">
        <f>VLOOKUP(B754,'产品信息 (2)'!$A$2:$D$78,4,0)</f>
        <v>18</v>
      </c>
      <c r="F754" s="129">
        <v>50</v>
      </c>
      <c r="G754" s="130">
        <v>0</v>
      </c>
      <c r="H754" s="131">
        <f t="shared" si="11"/>
        <v>900</v>
      </c>
    </row>
    <row r="755" spans="1:8" s="123" customFormat="1" ht="18" customHeight="1">
      <c r="A755" s="128">
        <v>10531</v>
      </c>
      <c r="B755" s="128">
        <v>59</v>
      </c>
      <c r="C755" s="128" t="str">
        <f>VLOOKUP(B755,'产品信息 (2)'!$A$2:$D$78,2,0)</f>
        <v>光明奶酪</v>
      </c>
      <c r="D755" s="128" t="str">
        <f>VLOOKUP(B755,'产品信息 (2)'!$A$2:$D$78,3,0)</f>
        <v>日用品</v>
      </c>
      <c r="E755" s="129">
        <f>VLOOKUP(B755,'产品信息 (2)'!$A$2:$D$78,4,0)</f>
        <v>55</v>
      </c>
      <c r="F755" s="129">
        <v>2</v>
      </c>
      <c r="G755" s="130">
        <v>0</v>
      </c>
      <c r="H755" s="131">
        <f t="shared" si="11"/>
        <v>110</v>
      </c>
    </row>
    <row r="756" spans="1:8" s="123" customFormat="1" ht="18" customHeight="1">
      <c r="A756" s="128">
        <v>10532</v>
      </c>
      <c r="B756" s="128">
        <v>30</v>
      </c>
      <c r="C756" s="128" t="str">
        <f>VLOOKUP(B756,'产品信息 (2)'!$A$2:$D$78,2,0)</f>
        <v>黄鱼</v>
      </c>
      <c r="D756" s="128" t="str">
        <f>VLOOKUP(B756,'产品信息 (2)'!$A$2:$D$78,3,0)</f>
        <v>海鲜</v>
      </c>
      <c r="E756" s="129">
        <f>VLOOKUP(B756,'产品信息 (2)'!$A$2:$D$78,4,0)</f>
        <v>25.89</v>
      </c>
      <c r="F756" s="129">
        <v>15</v>
      </c>
      <c r="G756" s="130">
        <v>0</v>
      </c>
      <c r="H756" s="131">
        <f t="shared" si="11"/>
        <v>388.35</v>
      </c>
    </row>
    <row r="757" spans="1:8" s="123" customFormat="1" ht="18" customHeight="1">
      <c r="A757" s="128">
        <v>10532</v>
      </c>
      <c r="B757" s="128">
        <v>66</v>
      </c>
      <c r="C757" s="128" t="str">
        <f>VLOOKUP(B757,'产品信息 (2)'!$A$2:$D$78,2,0)</f>
        <v>肉松</v>
      </c>
      <c r="D757" s="128" t="str">
        <f>VLOOKUP(B757,'产品信息 (2)'!$A$2:$D$78,3,0)</f>
        <v>调味品</v>
      </c>
      <c r="E757" s="129">
        <f>VLOOKUP(B757,'产品信息 (2)'!$A$2:$D$78,4,0)</f>
        <v>17</v>
      </c>
      <c r="F757" s="129">
        <v>24</v>
      </c>
      <c r="G757" s="130">
        <v>0</v>
      </c>
      <c r="H757" s="131">
        <f t="shared" si="11"/>
        <v>408</v>
      </c>
    </row>
    <row r="758" spans="1:8" s="123" customFormat="1" ht="18" customHeight="1">
      <c r="A758" s="128">
        <v>10533</v>
      </c>
      <c r="B758" s="128">
        <v>4</v>
      </c>
      <c r="C758" s="128" t="str">
        <f>VLOOKUP(B758,'产品信息 (2)'!$A$2:$D$78,2,0)</f>
        <v>盐</v>
      </c>
      <c r="D758" s="128" t="str">
        <f>VLOOKUP(B758,'产品信息 (2)'!$A$2:$D$78,3,0)</f>
        <v>调味品</v>
      </c>
      <c r="E758" s="129">
        <f>VLOOKUP(B758,'产品信息 (2)'!$A$2:$D$78,4,0)</f>
        <v>22</v>
      </c>
      <c r="F758" s="129">
        <v>50</v>
      </c>
      <c r="G758" s="130">
        <v>0.05</v>
      </c>
      <c r="H758" s="131">
        <f t="shared" si="11"/>
        <v>1045</v>
      </c>
    </row>
    <row r="759" spans="1:8" s="123" customFormat="1" ht="18" customHeight="1">
      <c r="A759" s="128">
        <v>10533</v>
      </c>
      <c r="B759" s="128">
        <v>72</v>
      </c>
      <c r="C759" s="128" t="str">
        <f>VLOOKUP(B759,'产品信息 (2)'!$A$2:$D$78,2,0)</f>
        <v>酸奶酪</v>
      </c>
      <c r="D759" s="128" t="str">
        <f>VLOOKUP(B759,'产品信息 (2)'!$A$2:$D$78,3,0)</f>
        <v>日用品</v>
      </c>
      <c r="E759" s="129">
        <f>VLOOKUP(B759,'产品信息 (2)'!$A$2:$D$78,4,0)</f>
        <v>34.799999999999997</v>
      </c>
      <c r="F759" s="129">
        <v>24</v>
      </c>
      <c r="G759" s="130">
        <v>0</v>
      </c>
      <c r="H759" s="131">
        <f t="shared" si="11"/>
        <v>835.19999999999993</v>
      </c>
    </row>
    <row r="760" spans="1:8" s="123" customFormat="1" ht="18" customHeight="1">
      <c r="A760" s="128">
        <v>10533</v>
      </c>
      <c r="B760" s="128">
        <v>73</v>
      </c>
      <c r="C760" s="128" t="str">
        <f>VLOOKUP(B760,'产品信息 (2)'!$A$2:$D$78,2,0)</f>
        <v>海哲皮</v>
      </c>
      <c r="D760" s="128" t="str">
        <f>VLOOKUP(B760,'产品信息 (2)'!$A$2:$D$78,3,0)</f>
        <v>海鲜</v>
      </c>
      <c r="E760" s="129">
        <f>VLOOKUP(B760,'产品信息 (2)'!$A$2:$D$78,4,0)</f>
        <v>15</v>
      </c>
      <c r="F760" s="129">
        <v>24</v>
      </c>
      <c r="G760" s="130">
        <v>0.05</v>
      </c>
      <c r="H760" s="131">
        <f t="shared" si="11"/>
        <v>342</v>
      </c>
    </row>
    <row r="761" spans="1:8" s="123" customFormat="1" ht="18" customHeight="1">
      <c r="A761" s="128">
        <v>10534</v>
      </c>
      <c r="B761" s="128">
        <v>30</v>
      </c>
      <c r="C761" s="128" t="str">
        <f>VLOOKUP(B761,'产品信息 (2)'!$A$2:$D$78,2,0)</f>
        <v>黄鱼</v>
      </c>
      <c r="D761" s="128" t="str">
        <f>VLOOKUP(B761,'产品信息 (2)'!$A$2:$D$78,3,0)</f>
        <v>海鲜</v>
      </c>
      <c r="E761" s="129">
        <f>VLOOKUP(B761,'产品信息 (2)'!$A$2:$D$78,4,0)</f>
        <v>25.89</v>
      </c>
      <c r="F761" s="129">
        <v>10</v>
      </c>
      <c r="G761" s="130">
        <v>0</v>
      </c>
      <c r="H761" s="131">
        <f t="shared" si="11"/>
        <v>258.89999999999998</v>
      </c>
    </row>
    <row r="762" spans="1:8" s="123" customFormat="1" ht="18" customHeight="1">
      <c r="A762" s="128">
        <v>10534</v>
      </c>
      <c r="B762" s="128">
        <v>40</v>
      </c>
      <c r="C762" s="128" t="str">
        <f>VLOOKUP(B762,'产品信息 (2)'!$A$2:$D$78,2,0)</f>
        <v>虾米</v>
      </c>
      <c r="D762" s="128" t="str">
        <f>VLOOKUP(B762,'产品信息 (2)'!$A$2:$D$78,3,0)</f>
        <v>海鲜</v>
      </c>
      <c r="E762" s="129">
        <f>VLOOKUP(B762,'产品信息 (2)'!$A$2:$D$78,4,0)</f>
        <v>18.399999999999999</v>
      </c>
      <c r="F762" s="129">
        <v>10</v>
      </c>
      <c r="G762" s="130">
        <v>0.2</v>
      </c>
      <c r="H762" s="131">
        <f t="shared" si="11"/>
        <v>147.20000000000002</v>
      </c>
    </row>
    <row r="763" spans="1:8" s="123" customFormat="1" ht="18" customHeight="1">
      <c r="A763" s="128">
        <v>10534</v>
      </c>
      <c r="B763" s="128">
        <v>54</v>
      </c>
      <c r="C763" s="128" t="str">
        <f>VLOOKUP(B763,'产品信息 (2)'!$A$2:$D$78,2,0)</f>
        <v>鸡肉</v>
      </c>
      <c r="D763" s="128" t="str">
        <f>VLOOKUP(B763,'产品信息 (2)'!$A$2:$D$78,3,0)</f>
        <v>肉/家禽</v>
      </c>
      <c r="E763" s="129">
        <f>VLOOKUP(B763,'产品信息 (2)'!$A$2:$D$78,4,0)</f>
        <v>7.45</v>
      </c>
      <c r="F763" s="129">
        <v>10</v>
      </c>
      <c r="G763" s="130">
        <v>0.2</v>
      </c>
      <c r="H763" s="131">
        <f t="shared" si="11"/>
        <v>59.6</v>
      </c>
    </row>
    <row r="764" spans="1:8" s="123" customFormat="1" ht="18" customHeight="1">
      <c r="A764" s="128">
        <v>10535</v>
      </c>
      <c r="B764" s="128">
        <v>11</v>
      </c>
      <c r="C764" s="128" t="str">
        <f>VLOOKUP(B764,'产品信息 (2)'!$A$2:$D$78,2,0)</f>
        <v>大众奶酪</v>
      </c>
      <c r="D764" s="128" t="str">
        <f>VLOOKUP(B764,'产品信息 (2)'!$A$2:$D$78,3,0)</f>
        <v>日用品</v>
      </c>
      <c r="E764" s="129">
        <f>VLOOKUP(B764,'产品信息 (2)'!$A$2:$D$78,4,0)</f>
        <v>21</v>
      </c>
      <c r="F764" s="129">
        <v>50</v>
      </c>
      <c r="G764" s="130">
        <v>0.1</v>
      </c>
      <c r="H764" s="131">
        <f t="shared" si="11"/>
        <v>945</v>
      </c>
    </row>
    <row r="765" spans="1:8" s="123" customFormat="1" ht="18" customHeight="1">
      <c r="A765" s="128">
        <v>10535</v>
      </c>
      <c r="B765" s="128">
        <v>40</v>
      </c>
      <c r="C765" s="128" t="str">
        <f>VLOOKUP(B765,'产品信息 (2)'!$A$2:$D$78,2,0)</f>
        <v>虾米</v>
      </c>
      <c r="D765" s="128" t="str">
        <f>VLOOKUP(B765,'产品信息 (2)'!$A$2:$D$78,3,0)</f>
        <v>海鲜</v>
      </c>
      <c r="E765" s="129">
        <f>VLOOKUP(B765,'产品信息 (2)'!$A$2:$D$78,4,0)</f>
        <v>18.399999999999999</v>
      </c>
      <c r="F765" s="129">
        <v>10</v>
      </c>
      <c r="G765" s="130">
        <v>0.1</v>
      </c>
      <c r="H765" s="131">
        <f t="shared" si="11"/>
        <v>165.6</v>
      </c>
    </row>
    <row r="766" spans="1:8" s="123" customFormat="1" ht="18" customHeight="1">
      <c r="A766" s="128">
        <v>10535</v>
      </c>
      <c r="B766" s="128">
        <v>57</v>
      </c>
      <c r="C766" s="128" t="str">
        <f>VLOOKUP(B766,'产品信息 (2)'!$A$2:$D$78,2,0)</f>
        <v>小米</v>
      </c>
      <c r="D766" s="128" t="str">
        <f>VLOOKUP(B766,'产品信息 (2)'!$A$2:$D$78,3,0)</f>
        <v>谷类/麦片</v>
      </c>
      <c r="E766" s="129">
        <f>VLOOKUP(B766,'产品信息 (2)'!$A$2:$D$78,4,0)</f>
        <v>19.5</v>
      </c>
      <c r="F766" s="129">
        <v>5</v>
      </c>
      <c r="G766" s="130">
        <v>0.1</v>
      </c>
      <c r="H766" s="131">
        <f t="shared" si="11"/>
        <v>87.75</v>
      </c>
    </row>
    <row r="767" spans="1:8" s="123" customFormat="1" ht="18" customHeight="1">
      <c r="A767" s="128">
        <v>10535</v>
      </c>
      <c r="B767" s="128">
        <v>59</v>
      </c>
      <c r="C767" s="128" t="str">
        <f>VLOOKUP(B767,'产品信息 (2)'!$A$2:$D$78,2,0)</f>
        <v>光明奶酪</v>
      </c>
      <c r="D767" s="128" t="str">
        <f>VLOOKUP(B767,'产品信息 (2)'!$A$2:$D$78,3,0)</f>
        <v>日用品</v>
      </c>
      <c r="E767" s="129">
        <f>VLOOKUP(B767,'产品信息 (2)'!$A$2:$D$78,4,0)</f>
        <v>55</v>
      </c>
      <c r="F767" s="129">
        <v>15</v>
      </c>
      <c r="G767" s="130">
        <v>0.1</v>
      </c>
      <c r="H767" s="131">
        <f t="shared" si="11"/>
        <v>742.5</v>
      </c>
    </row>
    <row r="768" spans="1:8" s="123" customFormat="1" ht="18" customHeight="1">
      <c r="A768" s="128">
        <v>10536</v>
      </c>
      <c r="B768" s="128">
        <v>12</v>
      </c>
      <c r="C768" s="128" t="str">
        <f>VLOOKUP(B768,'产品信息 (2)'!$A$2:$D$78,2,0)</f>
        <v>德国奶酪</v>
      </c>
      <c r="D768" s="128" t="str">
        <f>VLOOKUP(B768,'产品信息 (2)'!$A$2:$D$78,3,0)</f>
        <v>日用品</v>
      </c>
      <c r="E768" s="129">
        <f>VLOOKUP(B768,'产品信息 (2)'!$A$2:$D$78,4,0)</f>
        <v>38</v>
      </c>
      <c r="F768" s="129">
        <v>15</v>
      </c>
      <c r="G768" s="130">
        <v>0.25</v>
      </c>
      <c r="H768" s="131">
        <f t="shared" si="11"/>
        <v>427.5</v>
      </c>
    </row>
    <row r="769" spans="1:8" s="123" customFormat="1" ht="18" customHeight="1">
      <c r="A769" s="128">
        <v>10536</v>
      </c>
      <c r="B769" s="128">
        <v>31</v>
      </c>
      <c r="C769" s="128" t="str">
        <f>VLOOKUP(B769,'产品信息 (2)'!$A$2:$D$78,2,0)</f>
        <v>温馨奶酪</v>
      </c>
      <c r="D769" s="128" t="str">
        <f>VLOOKUP(B769,'产品信息 (2)'!$A$2:$D$78,3,0)</f>
        <v>日用品</v>
      </c>
      <c r="E769" s="129">
        <f>VLOOKUP(B769,'产品信息 (2)'!$A$2:$D$78,4,0)</f>
        <v>12.5</v>
      </c>
      <c r="F769" s="129">
        <v>20</v>
      </c>
      <c r="G769" s="130">
        <v>0</v>
      </c>
      <c r="H769" s="131">
        <f t="shared" si="11"/>
        <v>250</v>
      </c>
    </row>
    <row r="770" spans="1:8" s="123" customFormat="1" ht="18" customHeight="1">
      <c r="A770" s="128">
        <v>10536</v>
      </c>
      <c r="B770" s="128">
        <v>33</v>
      </c>
      <c r="C770" s="128" t="str">
        <f>VLOOKUP(B770,'产品信息 (2)'!$A$2:$D$78,2,0)</f>
        <v>浪花奶酪</v>
      </c>
      <c r="D770" s="128" t="str">
        <f>VLOOKUP(B770,'产品信息 (2)'!$A$2:$D$78,3,0)</f>
        <v>日用品</v>
      </c>
      <c r="E770" s="129">
        <f>VLOOKUP(B770,'产品信息 (2)'!$A$2:$D$78,4,0)</f>
        <v>2.5</v>
      </c>
      <c r="F770" s="129">
        <v>30</v>
      </c>
      <c r="G770" s="130">
        <v>0</v>
      </c>
      <c r="H770" s="131">
        <f t="shared" si="11"/>
        <v>75</v>
      </c>
    </row>
    <row r="771" spans="1:8" s="123" customFormat="1" ht="18" customHeight="1">
      <c r="A771" s="128">
        <v>10536</v>
      </c>
      <c r="B771" s="128">
        <v>60</v>
      </c>
      <c r="C771" s="128" t="str">
        <f>VLOOKUP(B771,'产品信息 (2)'!$A$2:$D$78,2,0)</f>
        <v>花奶酪</v>
      </c>
      <c r="D771" s="128" t="str">
        <f>VLOOKUP(B771,'产品信息 (2)'!$A$2:$D$78,3,0)</f>
        <v>日用品</v>
      </c>
      <c r="E771" s="129">
        <f>VLOOKUP(B771,'产品信息 (2)'!$A$2:$D$78,4,0)</f>
        <v>34</v>
      </c>
      <c r="F771" s="129">
        <v>35</v>
      </c>
      <c r="G771" s="130">
        <v>0.25</v>
      </c>
      <c r="H771" s="131">
        <f t="shared" si="11"/>
        <v>892.5</v>
      </c>
    </row>
    <row r="772" spans="1:8" s="123" customFormat="1" ht="18" customHeight="1">
      <c r="A772" s="128">
        <v>10537</v>
      </c>
      <c r="B772" s="128">
        <v>31</v>
      </c>
      <c r="C772" s="128" t="str">
        <f>VLOOKUP(B772,'产品信息 (2)'!$A$2:$D$78,2,0)</f>
        <v>温馨奶酪</v>
      </c>
      <c r="D772" s="128" t="str">
        <f>VLOOKUP(B772,'产品信息 (2)'!$A$2:$D$78,3,0)</f>
        <v>日用品</v>
      </c>
      <c r="E772" s="129">
        <f>VLOOKUP(B772,'产品信息 (2)'!$A$2:$D$78,4,0)</f>
        <v>12.5</v>
      </c>
      <c r="F772" s="129">
        <v>30</v>
      </c>
      <c r="G772" s="130">
        <v>0</v>
      </c>
      <c r="H772" s="131">
        <f t="shared" ref="H772:H835" si="12">E772*F772*(1-G772)</f>
        <v>375</v>
      </c>
    </row>
    <row r="773" spans="1:8" s="123" customFormat="1" ht="18" customHeight="1">
      <c r="A773" s="128">
        <v>10537</v>
      </c>
      <c r="B773" s="128">
        <v>51</v>
      </c>
      <c r="C773" s="128" t="str">
        <f>VLOOKUP(B773,'产品信息 (2)'!$A$2:$D$78,2,0)</f>
        <v>猪肉干</v>
      </c>
      <c r="D773" s="128" t="str">
        <f>VLOOKUP(B773,'产品信息 (2)'!$A$2:$D$78,3,0)</f>
        <v>特制品</v>
      </c>
      <c r="E773" s="129">
        <f>VLOOKUP(B773,'产品信息 (2)'!$A$2:$D$78,4,0)</f>
        <v>53</v>
      </c>
      <c r="F773" s="129">
        <v>6</v>
      </c>
      <c r="G773" s="130">
        <v>0</v>
      </c>
      <c r="H773" s="131">
        <f t="shared" si="12"/>
        <v>318</v>
      </c>
    </row>
    <row r="774" spans="1:8" s="123" customFormat="1" ht="18" customHeight="1">
      <c r="A774" s="128">
        <v>10537</v>
      </c>
      <c r="B774" s="128">
        <v>58</v>
      </c>
      <c r="C774" s="128" t="str">
        <f>VLOOKUP(B774,'产品信息 (2)'!$A$2:$D$78,2,0)</f>
        <v>海参</v>
      </c>
      <c r="D774" s="128" t="str">
        <f>VLOOKUP(B774,'产品信息 (2)'!$A$2:$D$78,3,0)</f>
        <v>海鲜</v>
      </c>
      <c r="E774" s="129">
        <f>VLOOKUP(B774,'产品信息 (2)'!$A$2:$D$78,4,0)</f>
        <v>13.25</v>
      </c>
      <c r="F774" s="129">
        <v>20</v>
      </c>
      <c r="G774" s="130">
        <v>0</v>
      </c>
      <c r="H774" s="131">
        <f t="shared" si="12"/>
        <v>265</v>
      </c>
    </row>
    <row r="775" spans="1:8" s="123" customFormat="1" ht="18" customHeight="1">
      <c r="A775" s="128">
        <v>10537</v>
      </c>
      <c r="B775" s="128">
        <v>72</v>
      </c>
      <c r="C775" s="128" t="str">
        <f>VLOOKUP(B775,'产品信息 (2)'!$A$2:$D$78,2,0)</f>
        <v>酸奶酪</v>
      </c>
      <c r="D775" s="128" t="str">
        <f>VLOOKUP(B775,'产品信息 (2)'!$A$2:$D$78,3,0)</f>
        <v>日用品</v>
      </c>
      <c r="E775" s="129">
        <f>VLOOKUP(B775,'产品信息 (2)'!$A$2:$D$78,4,0)</f>
        <v>34.799999999999997</v>
      </c>
      <c r="F775" s="129">
        <v>21</v>
      </c>
      <c r="G775" s="130">
        <v>0</v>
      </c>
      <c r="H775" s="131">
        <f t="shared" si="12"/>
        <v>730.8</v>
      </c>
    </row>
    <row r="776" spans="1:8" s="123" customFormat="1" ht="18" customHeight="1">
      <c r="A776" s="128">
        <v>10537</v>
      </c>
      <c r="B776" s="128">
        <v>73</v>
      </c>
      <c r="C776" s="128" t="str">
        <f>VLOOKUP(B776,'产品信息 (2)'!$A$2:$D$78,2,0)</f>
        <v>海哲皮</v>
      </c>
      <c r="D776" s="128" t="str">
        <f>VLOOKUP(B776,'产品信息 (2)'!$A$2:$D$78,3,0)</f>
        <v>海鲜</v>
      </c>
      <c r="E776" s="129">
        <f>VLOOKUP(B776,'产品信息 (2)'!$A$2:$D$78,4,0)</f>
        <v>15</v>
      </c>
      <c r="F776" s="129">
        <v>9</v>
      </c>
      <c r="G776" s="130">
        <v>0</v>
      </c>
      <c r="H776" s="131">
        <f t="shared" si="12"/>
        <v>135</v>
      </c>
    </row>
    <row r="777" spans="1:8" s="123" customFormat="1" ht="18" customHeight="1">
      <c r="A777" s="128">
        <v>10538</v>
      </c>
      <c r="B777" s="128">
        <v>70</v>
      </c>
      <c r="C777" s="128" t="str">
        <f>VLOOKUP(B777,'产品信息 (2)'!$A$2:$D$78,2,0)</f>
        <v>苏打水</v>
      </c>
      <c r="D777" s="128" t="str">
        <f>VLOOKUP(B777,'产品信息 (2)'!$A$2:$D$78,3,0)</f>
        <v>饮料</v>
      </c>
      <c r="E777" s="129">
        <f>VLOOKUP(B777,'产品信息 (2)'!$A$2:$D$78,4,0)</f>
        <v>15</v>
      </c>
      <c r="F777" s="129">
        <v>7</v>
      </c>
      <c r="G777" s="130">
        <v>0</v>
      </c>
      <c r="H777" s="131">
        <f t="shared" si="12"/>
        <v>105</v>
      </c>
    </row>
    <row r="778" spans="1:8" s="123" customFormat="1" ht="18" customHeight="1">
      <c r="A778" s="128">
        <v>10538</v>
      </c>
      <c r="B778" s="128">
        <v>72</v>
      </c>
      <c r="C778" s="128" t="str">
        <f>VLOOKUP(B778,'产品信息 (2)'!$A$2:$D$78,2,0)</f>
        <v>酸奶酪</v>
      </c>
      <c r="D778" s="128" t="str">
        <f>VLOOKUP(B778,'产品信息 (2)'!$A$2:$D$78,3,0)</f>
        <v>日用品</v>
      </c>
      <c r="E778" s="129">
        <f>VLOOKUP(B778,'产品信息 (2)'!$A$2:$D$78,4,0)</f>
        <v>34.799999999999997</v>
      </c>
      <c r="F778" s="129">
        <v>1</v>
      </c>
      <c r="G778" s="130">
        <v>0</v>
      </c>
      <c r="H778" s="131">
        <f t="shared" si="12"/>
        <v>34.799999999999997</v>
      </c>
    </row>
    <row r="779" spans="1:8" s="123" customFormat="1" ht="18" customHeight="1">
      <c r="A779" s="128">
        <v>10539</v>
      </c>
      <c r="B779" s="128">
        <v>13</v>
      </c>
      <c r="C779" s="128" t="str">
        <f>VLOOKUP(B779,'产品信息 (2)'!$A$2:$D$78,2,0)</f>
        <v>龙虾</v>
      </c>
      <c r="D779" s="128" t="str">
        <f>VLOOKUP(B779,'产品信息 (2)'!$A$2:$D$78,3,0)</f>
        <v>海鲜</v>
      </c>
      <c r="E779" s="129">
        <f>VLOOKUP(B779,'产品信息 (2)'!$A$2:$D$78,4,0)</f>
        <v>6</v>
      </c>
      <c r="F779" s="129">
        <v>8</v>
      </c>
      <c r="G779" s="130">
        <v>0</v>
      </c>
      <c r="H779" s="131">
        <f t="shared" si="12"/>
        <v>48</v>
      </c>
    </row>
    <row r="780" spans="1:8" s="123" customFormat="1" ht="18" customHeight="1">
      <c r="A780" s="128">
        <v>10539</v>
      </c>
      <c r="B780" s="128">
        <v>21</v>
      </c>
      <c r="C780" s="128" t="str">
        <f>VLOOKUP(B780,'产品信息 (2)'!$A$2:$D$78,2,0)</f>
        <v>花生</v>
      </c>
      <c r="D780" s="128" t="str">
        <f>VLOOKUP(B780,'产品信息 (2)'!$A$2:$D$78,3,0)</f>
        <v>点心</v>
      </c>
      <c r="E780" s="129">
        <f>VLOOKUP(B780,'产品信息 (2)'!$A$2:$D$78,4,0)</f>
        <v>10</v>
      </c>
      <c r="F780" s="129">
        <v>15</v>
      </c>
      <c r="G780" s="130">
        <v>0</v>
      </c>
      <c r="H780" s="131">
        <f t="shared" si="12"/>
        <v>150</v>
      </c>
    </row>
    <row r="781" spans="1:8" s="123" customFormat="1" ht="18" customHeight="1">
      <c r="A781" s="128">
        <v>10539</v>
      </c>
      <c r="B781" s="128">
        <v>33</v>
      </c>
      <c r="C781" s="128" t="str">
        <f>VLOOKUP(B781,'产品信息 (2)'!$A$2:$D$78,2,0)</f>
        <v>浪花奶酪</v>
      </c>
      <c r="D781" s="128" t="str">
        <f>VLOOKUP(B781,'产品信息 (2)'!$A$2:$D$78,3,0)</f>
        <v>日用品</v>
      </c>
      <c r="E781" s="129">
        <f>VLOOKUP(B781,'产品信息 (2)'!$A$2:$D$78,4,0)</f>
        <v>2.5</v>
      </c>
      <c r="F781" s="129">
        <v>15</v>
      </c>
      <c r="G781" s="130">
        <v>0</v>
      </c>
      <c r="H781" s="131">
        <f t="shared" si="12"/>
        <v>37.5</v>
      </c>
    </row>
    <row r="782" spans="1:8" s="123" customFormat="1" ht="18" customHeight="1">
      <c r="A782" s="128">
        <v>10539</v>
      </c>
      <c r="B782" s="128">
        <v>49</v>
      </c>
      <c r="C782" s="128" t="str">
        <f>VLOOKUP(B782,'产品信息 (2)'!$A$2:$D$78,2,0)</f>
        <v>薯条</v>
      </c>
      <c r="D782" s="128" t="str">
        <f>VLOOKUP(B782,'产品信息 (2)'!$A$2:$D$78,3,0)</f>
        <v>点心</v>
      </c>
      <c r="E782" s="129">
        <f>VLOOKUP(B782,'产品信息 (2)'!$A$2:$D$78,4,0)</f>
        <v>20</v>
      </c>
      <c r="F782" s="129">
        <v>6</v>
      </c>
      <c r="G782" s="130">
        <v>0</v>
      </c>
      <c r="H782" s="131">
        <f t="shared" si="12"/>
        <v>120</v>
      </c>
    </row>
    <row r="783" spans="1:8" s="123" customFormat="1" ht="18" customHeight="1">
      <c r="A783" s="128">
        <v>10540</v>
      </c>
      <c r="B783" s="128">
        <v>3</v>
      </c>
      <c r="C783" s="128" t="str">
        <f>VLOOKUP(B783,'产品信息 (2)'!$A$2:$D$78,2,0)</f>
        <v>蕃茄酱</v>
      </c>
      <c r="D783" s="128" t="str">
        <f>VLOOKUP(B783,'产品信息 (2)'!$A$2:$D$78,3,0)</f>
        <v>调味品</v>
      </c>
      <c r="E783" s="129">
        <f>VLOOKUP(B783,'产品信息 (2)'!$A$2:$D$78,4,0)</f>
        <v>10</v>
      </c>
      <c r="F783" s="129">
        <v>60</v>
      </c>
      <c r="G783" s="130">
        <v>0</v>
      </c>
      <c r="H783" s="131">
        <f t="shared" si="12"/>
        <v>600</v>
      </c>
    </row>
    <row r="784" spans="1:8" s="123" customFormat="1" ht="18" customHeight="1">
      <c r="A784" s="128">
        <v>10540</v>
      </c>
      <c r="B784" s="128">
        <v>26</v>
      </c>
      <c r="C784" s="128" t="str">
        <f>VLOOKUP(B784,'产品信息 (2)'!$A$2:$D$78,2,0)</f>
        <v>棉花糖</v>
      </c>
      <c r="D784" s="128" t="str">
        <f>VLOOKUP(B784,'产品信息 (2)'!$A$2:$D$78,3,0)</f>
        <v>点心</v>
      </c>
      <c r="E784" s="129">
        <f>VLOOKUP(B784,'产品信息 (2)'!$A$2:$D$78,4,0)</f>
        <v>31.23</v>
      </c>
      <c r="F784" s="129">
        <v>40</v>
      </c>
      <c r="G784" s="130">
        <v>0</v>
      </c>
      <c r="H784" s="131">
        <f t="shared" si="12"/>
        <v>1249.2</v>
      </c>
    </row>
    <row r="785" spans="1:8" s="123" customFormat="1" ht="18" customHeight="1">
      <c r="A785" s="128">
        <v>10540</v>
      </c>
      <c r="B785" s="128">
        <v>38</v>
      </c>
      <c r="C785" s="128" t="str">
        <f>VLOOKUP(B785,'产品信息 (2)'!$A$2:$D$78,2,0)</f>
        <v>绿茶</v>
      </c>
      <c r="D785" s="128" t="str">
        <f>VLOOKUP(B785,'产品信息 (2)'!$A$2:$D$78,3,0)</f>
        <v>饮料</v>
      </c>
      <c r="E785" s="129">
        <f>VLOOKUP(B785,'产品信息 (2)'!$A$2:$D$78,4,0)</f>
        <v>263.5</v>
      </c>
      <c r="F785" s="129">
        <v>30</v>
      </c>
      <c r="G785" s="130">
        <v>0</v>
      </c>
      <c r="H785" s="131">
        <f t="shared" si="12"/>
        <v>7905</v>
      </c>
    </row>
    <row r="786" spans="1:8" s="123" customFormat="1" ht="18" customHeight="1">
      <c r="A786" s="128">
        <v>10540</v>
      </c>
      <c r="B786" s="128">
        <v>68</v>
      </c>
      <c r="C786" s="128" t="str">
        <f>VLOOKUP(B786,'产品信息 (2)'!$A$2:$D$78,2,0)</f>
        <v>绿豆糕</v>
      </c>
      <c r="D786" s="128" t="str">
        <f>VLOOKUP(B786,'产品信息 (2)'!$A$2:$D$78,3,0)</f>
        <v>点心</v>
      </c>
      <c r="E786" s="129">
        <f>VLOOKUP(B786,'产品信息 (2)'!$A$2:$D$78,4,0)</f>
        <v>12.5</v>
      </c>
      <c r="F786" s="129">
        <v>35</v>
      </c>
      <c r="G786" s="130">
        <v>0</v>
      </c>
      <c r="H786" s="131">
        <f t="shared" si="12"/>
        <v>437.5</v>
      </c>
    </row>
    <row r="787" spans="1:8" s="123" customFormat="1" ht="18" customHeight="1">
      <c r="A787" s="128">
        <v>10541</v>
      </c>
      <c r="B787" s="128">
        <v>24</v>
      </c>
      <c r="C787" s="128" t="str">
        <f>VLOOKUP(B787,'产品信息 (2)'!$A$2:$D$78,2,0)</f>
        <v>汽水</v>
      </c>
      <c r="D787" s="128" t="str">
        <f>VLOOKUP(B787,'产品信息 (2)'!$A$2:$D$78,3,0)</f>
        <v>饮料</v>
      </c>
      <c r="E787" s="129">
        <f>VLOOKUP(B787,'产品信息 (2)'!$A$2:$D$78,4,0)</f>
        <v>4.5</v>
      </c>
      <c r="F787" s="129">
        <v>35</v>
      </c>
      <c r="G787" s="130">
        <v>0.1</v>
      </c>
      <c r="H787" s="131">
        <f t="shared" si="12"/>
        <v>141.75</v>
      </c>
    </row>
    <row r="788" spans="1:8" s="123" customFormat="1" ht="18" customHeight="1">
      <c r="A788" s="128">
        <v>10541</v>
      </c>
      <c r="B788" s="128">
        <v>38</v>
      </c>
      <c r="C788" s="128" t="str">
        <f>VLOOKUP(B788,'产品信息 (2)'!$A$2:$D$78,2,0)</f>
        <v>绿茶</v>
      </c>
      <c r="D788" s="128" t="str">
        <f>VLOOKUP(B788,'产品信息 (2)'!$A$2:$D$78,3,0)</f>
        <v>饮料</v>
      </c>
      <c r="E788" s="129">
        <f>VLOOKUP(B788,'产品信息 (2)'!$A$2:$D$78,4,0)</f>
        <v>263.5</v>
      </c>
      <c r="F788" s="129">
        <v>4</v>
      </c>
      <c r="G788" s="130">
        <v>0.1</v>
      </c>
      <c r="H788" s="131">
        <f t="shared" si="12"/>
        <v>948.6</v>
      </c>
    </row>
    <row r="789" spans="1:8" s="123" customFormat="1" ht="18" customHeight="1">
      <c r="A789" s="128">
        <v>10541</v>
      </c>
      <c r="B789" s="128">
        <v>65</v>
      </c>
      <c r="C789" s="128" t="str">
        <f>VLOOKUP(B789,'产品信息 (2)'!$A$2:$D$78,2,0)</f>
        <v>海苔酱</v>
      </c>
      <c r="D789" s="128" t="str">
        <f>VLOOKUP(B789,'产品信息 (2)'!$A$2:$D$78,3,0)</f>
        <v>调味品</v>
      </c>
      <c r="E789" s="129">
        <f>VLOOKUP(B789,'产品信息 (2)'!$A$2:$D$78,4,0)</f>
        <v>21.05</v>
      </c>
      <c r="F789" s="129">
        <v>36</v>
      </c>
      <c r="G789" s="130">
        <v>0.1</v>
      </c>
      <c r="H789" s="131">
        <f t="shared" si="12"/>
        <v>682.0200000000001</v>
      </c>
    </row>
    <row r="790" spans="1:8" s="123" customFormat="1" ht="18" customHeight="1">
      <c r="A790" s="128">
        <v>10541</v>
      </c>
      <c r="B790" s="128">
        <v>71</v>
      </c>
      <c r="C790" s="128" t="str">
        <f>VLOOKUP(B790,'产品信息 (2)'!$A$2:$D$78,2,0)</f>
        <v>意大利奶酪</v>
      </c>
      <c r="D790" s="128" t="str">
        <f>VLOOKUP(B790,'产品信息 (2)'!$A$2:$D$78,3,0)</f>
        <v>日用品</v>
      </c>
      <c r="E790" s="129">
        <f>VLOOKUP(B790,'产品信息 (2)'!$A$2:$D$78,4,0)</f>
        <v>21.5</v>
      </c>
      <c r="F790" s="129">
        <v>9</v>
      </c>
      <c r="G790" s="130">
        <v>0.1</v>
      </c>
      <c r="H790" s="131">
        <f t="shared" si="12"/>
        <v>174.15</v>
      </c>
    </row>
    <row r="791" spans="1:8" s="123" customFormat="1" ht="18" customHeight="1">
      <c r="A791" s="128">
        <v>10542</v>
      </c>
      <c r="B791" s="128">
        <v>11</v>
      </c>
      <c r="C791" s="128" t="str">
        <f>VLOOKUP(B791,'产品信息 (2)'!$A$2:$D$78,2,0)</f>
        <v>大众奶酪</v>
      </c>
      <c r="D791" s="128" t="str">
        <f>VLOOKUP(B791,'产品信息 (2)'!$A$2:$D$78,3,0)</f>
        <v>日用品</v>
      </c>
      <c r="E791" s="129">
        <f>VLOOKUP(B791,'产品信息 (2)'!$A$2:$D$78,4,0)</f>
        <v>21</v>
      </c>
      <c r="F791" s="129">
        <v>15</v>
      </c>
      <c r="G791" s="130">
        <v>0.05</v>
      </c>
      <c r="H791" s="131">
        <f t="shared" si="12"/>
        <v>299.25</v>
      </c>
    </row>
    <row r="792" spans="1:8" s="123" customFormat="1" ht="18" customHeight="1">
      <c r="A792" s="128">
        <v>10542</v>
      </c>
      <c r="B792" s="128">
        <v>54</v>
      </c>
      <c r="C792" s="128" t="str">
        <f>VLOOKUP(B792,'产品信息 (2)'!$A$2:$D$78,2,0)</f>
        <v>鸡肉</v>
      </c>
      <c r="D792" s="128" t="str">
        <f>VLOOKUP(B792,'产品信息 (2)'!$A$2:$D$78,3,0)</f>
        <v>肉/家禽</v>
      </c>
      <c r="E792" s="129">
        <f>VLOOKUP(B792,'产品信息 (2)'!$A$2:$D$78,4,0)</f>
        <v>7.45</v>
      </c>
      <c r="F792" s="129">
        <v>24</v>
      </c>
      <c r="G792" s="130">
        <v>0.05</v>
      </c>
      <c r="H792" s="131">
        <f t="shared" si="12"/>
        <v>169.86</v>
      </c>
    </row>
    <row r="793" spans="1:8" s="123" customFormat="1" ht="18" customHeight="1">
      <c r="A793" s="128">
        <v>10543</v>
      </c>
      <c r="B793" s="128">
        <v>12</v>
      </c>
      <c r="C793" s="128" t="str">
        <f>VLOOKUP(B793,'产品信息 (2)'!$A$2:$D$78,2,0)</f>
        <v>德国奶酪</v>
      </c>
      <c r="D793" s="128" t="str">
        <f>VLOOKUP(B793,'产品信息 (2)'!$A$2:$D$78,3,0)</f>
        <v>日用品</v>
      </c>
      <c r="E793" s="129">
        <f>VLOOKUP(B793,'产品信息 (2)'!$A$2:$D$78,4,0)</f>
        <v>38</v>
      </c>
      <c r="F793" s="129">
        <v>30</v>
      </c>
      <c r="G793" s="130">
        <v>0.15</v>
      </c>
      <c r="H793" s="131">
        <f t="shared" si="12"/>
        <v>969</v>
      </c>
    </row>
    <row r="794" spans="1:8" s="123" customFormat="1" ht="18" customHeight="1">
      <c r="A794" s="128">
        <v>10543</v>
      </c>
      <c r="B794" s="128">
        <v>23</v>
      </c>
      <c r="C794" s="128" t="str">
        <f>VLOOKUP(B794,'产品信息 (2)'!$A$2:$D$78,2,0)</f>
        <v>燕麦</v>
      </c>
      <c r="D794" s="128" t="str">
        <f>VLOOKUP(B794,'产品信息 (2)'!$A$2:$D$78,3,0)</f>
        <v>谷类/麦片</v>
      </c>
      <c r="E794" s="129">
        <f>VLOOKUP(B794,'产品信息 (2)'!$A$2:$D$78,4,0)</f>
        <v>9</v>
      </c>
      <c r="F794" s="129">
        <v>70</v>
      </c>
      <c r="G794" s="130">
        <v>0.15</v>
      </c>
      <c r="H794" s="131">
        <f t="shared" si="12"/>
        <v>535.5</v>
      </c>
    </row>
    <row r="795" spans="1:8" s="123" customFormat="1" ht="18" customHeight="1">
      <c r="A795" s="128">
        <v>10544</v>
      </c>
      <c r="B795" s="128">
        <v>28</v>
      </c>
      <c r="C795" s="128" t="str">
        <f>VLOOKUP(B795,'产品信息 (2)'!$A$2:$D$78,2,0)</f>
        <v>烤肉酱</v>
      </c>
      <c r="D795" s="128" t="str">
        <f>VLOOKUP(B795,'产品信息 (2)'!$A$2:$D$78,3,0)</f>
        <v>特制品</v>
      </c>
      <c r="E795" s="129">
        <f>VLOOKUP(B795,'产品信息 (2)'!$A$2:$D$78,4,0)</f>
        <v>45.6</v>
      </c>
      <c r="F795" s="129">
        <v>7</v>
      </c>
      <c r="G795" s="130">
        <v>0</v>
      </c>
      <c r="H795" s="131">
        <f t="shared" si="12"/>
        <v>319.2</v>
      </c>
    </row>
    <row r="796" spans="1:8" s="123" customFormat="1" ht="18" customHeight="1">
      <c r="A796" s="128">
        <v>10544</v>
      </c>
      <c r="B796" s="128">
        <v>67</v>
      </c>
      <c r="C796" s="128" t="str">
        <f>VLOOKUP(B796,'产品信息 (2)'!$A$2:$D$78,2,0)</f>
        <v>矿泉水</v>
      </c>
      <c r="D796" s="128" t="str">
        <f>VLOOKUP(B796,'产品信息 (2)'!$A$2:$D$78,3,0)</f>
        <v>饮料</v>
      </c>
      <c r="E796" s="129">
        <f>VLOOKUP(B796,'产品信息 (2)'!$A$2:$D$78,4,0)</f>
        <v>14</v>
      </c>
      <c r="F796" s="129">
        <v>7</v>
      </c>
      <c r="G796" s="130">
        <v>0</v>
      </c>
      <c r="H796" s="131">
        <f t="shared" si="12"/>
        <v>98</v>
      </c>
    </row>
    <row r="797" spans="1:8" s="123" customFormat="1" ht="18" customHeight="1">
      <c r="A797" s="128">
        <v>10545</v>
      </c>
      <c r="B797" s="128">
        <v>11</v>
      </c>
      <c r="C797" s="128" t="str">
        <f>VLOOKUP(B797,'产品信息 (2)'!$A$2:$D$78,2,0)</f>
        <v>大众奶酪</v>
      </c>
      <c r="D797" s="128" t="str">
        <f>VLOOKUP(B797,'产品信息 (2)'!$A$2:$D$78,3,0)</f>
        <v>日用品</v>
      </c>
      <c r="E797" s="129">
        <f>VLOOKUP(B797,'产品信息 (2)'!$A$2:$D$78,4,0)</f>
        <v>21</v>
      </c>
      <c r="F797" s="129">
        <v>10</v>
      </c>
      <c r="G797" s="130">
        <v>0</v>
      </c>
      <c r="H797" s="131">
        <f t="shared" si="12"/>
        <v>210</v>
      </c>
    </row>
    <row r="798" spans="1:8" s="123" customFormat="1" ht="18" customHeight="1">
      <c r="A798" s="128">
        <v>10546</v>
      </c>
      <c r="B798" s="128">
        <v>7</v>
      </c>
      <c r="C798" s="128" t="str">
        <f>VLOOKUP(B798,'产品信息 (2)'!$A$2:$D$78,2,0)</f>
        <v>海鲜粉</v>
      </c>
      <c r="D798" s="128" t="str">
        <f>VLOOKUP(B798,'产品信息 (2)'!$A$2:$D$78,3,0)</f>
        <v>特制品</v>
      </c>
      <c r="E798" s="129">
        <f>VLOOKUP(B798,'产品信息 (2)'!$A$2:$D$78,4,0)</f>
        <v>30</v>
      </c>
      <c r="F798" s="129">
        <v>10</v>
      </c>
      <c r="G798" s="130">
        <v>0</v>
      </c>
      <c r="H798" s="131">
        <f t="shared" si="12"/>
        <v>300</v>
      </c>
    </row>
    <row r="799" spans="1:8" s="123" customFormat="1" ht="18" customHeight="1">
      <c r="A799" s="128">
        <v>10546</v>
      </c>
      <c r="B799" s="128">
        <v>35</v>
      </c>
      <c r="C799" s="128" t="str">
        <f>VLOOKUP(B799,'产品信息 (2)'!$A$2:$D$78,2,0)</f>
        <v>蜜桃汁</v>
      </c>
      <c r="D799" s="128" t="str">
        <f>VLOOKUP(B799,'产品信息 (2)'!$A$2:$D$78,3,0)</f>
        <v>饮料</v>
      </c>
      <c r="E799" s="129">
        <f>VLOOKUP(B799,'产品信息 (2)'!$A$2:$D$78,4,0)</f>
        <v>18</v>
      </c>
      <c r="F799" s="129">
        <v>30</v>
      </c>
      <c r="G799" s="130">
        <v>0</v>
      </c>
      <c r="H799" s="131">
        <f t="shared" si="12"/>
        <v>540</v>
      </c>
    </row>
    <row r="800" spans="1:8" s="123" customFormat="1" ht="18" customHeight="1">
      <c r="A800" s="128">
        <v>10546</v>
      </c>
      <c r="B800" s="128">
        <v>62</v>
      </c>
      <c r="C800" s="128" t="str">
        <f>VLOOKUP(B800,'产品信息 (2)'!$A$2:$D$78,2,0)</f>
        <v>山渣片</v>
      </c>
      <c r="D800" s="128" t="str">
        <f>VLOOKUP(B800,'产品信息 (2)'!$A$2:$D$78,3,0)</f>
        <v>点心</v>
      </c>
      <c r="E800" s="129">
        <f>VLOOKUP(B800,'产品信息 (2)'!$A$2:$D$78,4,0)</f>
        <v>49.3</v>
      </c>
      <c r="F800" s="129">
        <v>40</v>
      </c>
      <c r="G800" s="130">
        <v>0</v>
      </c>
      <c r="H800" s="131">
        <f t="shared" si="12"/>
        <v>1972</v>
      </c>
    </row>
    <row r="801" spans="1:8" s="123" customFormat="1" ht="18" customHeight="1">
      <c r="A801" s="128">
        <v>10547</v>
      </c>
      <c r="B801" s="128">
        <v>32</v>
      </c>
      <c r="C801" s="128" t="str">
        <f>VLOOKUP(B801,'产品信息 (2)'!$A$2:$D$78,2,0)</f>
        <v>白奶酪</v>
      </c>
      <c r="D801" s="128" t="str">
        <f>VLOOKUP(B801,'产品信息 (2)'!$A$2:$D$78,3,0)</f>
        <v>日用品</v>
      </c>
      <c r="E801" s="129">
        <f>VLOOKUP(B801,'产品信息 (2)'!$A$2:$D$78,4,0)</f>
        <v>32</v>
      </c>
      <c r="F801" s="129">
        <v>24</v>
      </c>
      <c r="G801" s="130">
        <v>0.15</v>
      </c>
      <c r="H801" s="131">
        <f t="shared" si="12"/>
        <v>652.79999999999995</v>
      </c>
    </row>
    <row r="802" spans="1:8" s="123" customFormat="1" ht="18" customHeight="1">
      <c r="A802" s="128">
        <v>10547</v>
      </c>
      <c r="B802" s="128">
        <v>36</v>
      </c>
      <c r="C802" s="128" t="str">
        <f>VLOOKUP(B802,'产品信息 (2)'!$A$2:$D$78,2,0)</f>
        <v>鱿鱼</v>
      </c>
      <c r="D802" s="128" t="str">
        <f>VLOOKUP(B802,'产品信息 (2)'!$A$2:$D$78,3,0)</f>
        <v>海鲜</v>
      </c>
      <c r="E802" s="129">
        <f>VLOOKUP(B802,'产品信息 (2)'!$A$2:$D$78,4,0)</f>
        <v>19</v>
      </c>
      <c r="F802" s="129">
        <v>60</v>
      </c>
      <c r="G802" s="130">
        <v>0</v>
      </c>
      <c r="H802" s="131">
        <f t="shared" si="12"/>
        <v>1140</v>
      </c>
    </row>
    <row r="803" spans="1:8" s="123" customFormat="1" ht="18" customHeight="1">
      <c r="A803" s="128">
        <v>10548</v>
      </c>
      <c r="B803" s="128">
        <v>34</v>
      </c>
      <c r="C803" s="128" t="str">
        <f>VLOOKUP(B803,'产品信息 (2)'!$A$2:$D$78,2,0)</f>
        <v>啤酒</v>
      </c>
      <c r="D803" s="128" t="str">
        <f>VLOOKUP(B803,'产品信息 (2)'!$A$2:$D$78,3,0)</f>
        <v>饮料</v>
      </c>
      <c r="E803" s="129">
        <f>VLOOKUP(B803,'产品信息 (2)'!$A$2:$D$78,4,0)</f>
        <v>14</v>
      </c>
      <c r="F803" s="129">
        <v>10</v>
      </c>
      <c r="G803" s="130">
        <v>0.25</v>
      </c>
      <c r="H803" s="131">
        <f t="shared" si="12"/>
        <v>105</v>
      </c>
    </row>
    <row r="804" spans="1:8" s="123" customFormat="1" ht="18" customHeight="1">
      <c r="A804" s="128">
        <v>10548</v>
      </c>
      <c r="B804" s="128">
        <v>41</v>
      </c>
      <c r="C804" s="128" t="str">
        <f>VLOOKUP(B804,'产品信息 (2)'!$A$2:$D$78,2,0)</f>
        <v>虾子</v>
      </c>
      <c r="D804" s="128" t="str">
        <f>VLOOKUP(B804,'产品信息 (2)'!$A$2:$D$78,3,0)</f>
        <v>海鲜</v>
      </c>
      <c r="E804" s="129">
        <f>VLOOKUP(B804,'产品信息 (2)'!$A$2:$D$78,4,0)</f>
        <v>9.65</v>
      </c>
      <c r="F804" s="129">
        <v>14</v>
      </c>
      <c r="G804" s="130">
        <v>0</v>
      </c>
      <c r="H804" s="131">
        <f t="shared" si="12"/>
        <v>135.1</v>
      </c>
    </row>
    <row r="805" spans="1:8" s="123" customFormat="1" ht="18" customHeight="1">
      <c r="A805" s="128">
        <v>10549</v>
      </c>
      <c r="B805" s="128">
        <v>31</v>
      </c>
      <c r="C805" s="128" t="str">
        <f>VLOOKUP(B805,'产品信息 (2)'!$A$2:$D$78,2,0)</f>
        <v>温馨奶酪</v>
      </c>
      <c r="D805" s="128" t="str">
        <f>VLOOKUP(B805,'产品信息 (2)'!$A$2:$D$78,3,0)</f>
        <v>日用品</v>
      </c>
      <c r="E805" s="129">
        <f>VLOOKUP(B805,'产品信息 (2)'!$A$2:$D$78,4,0)</f>
        <v>12.5</v>
      </c>
      <c r="F805" s="129">
        <v>55</v>
      </c>
      <c r="G805" s="130">
        <v>0.15</v>
      </c>
      <c r="H805" s="131">
        <f t="shared" si="12"/>
        <v>584.375</v>
      </c>
    </row>
    <row r="806" spans="1:8" s="123" customFormat="1" ht="18" customHeight="1">
      <c r="A806" s="128">
        <v>10549</v>
      </c>
      <c r="B806" s="128">
        <v>45</v>
      </c>
      <c r="C806" s="128" t="str">
        <f>VLOOKUP(B806,'产品信息 (2)'!$A$2:$D$78,2,0)</f>
        <v>雪鱼</v>
      </c>
      <c r="D806" s="128" t="str">
        <f>VLOOKUP(B806,'产品信息 (2)'!$A$2:$D$78,3,0)</f>
        <v>海鲜</v>
      </c>
      <c r="E806" s="129">
        <f>VLOOKUP(B806,'产品信息 (2)'!$A$2:$D$78,4,0)</f>
        <v>9.5</v>
      </c>
      <c r="F806" s="129">
        <v>100</v>
      </c>
      <c r="G806" s="130">
        <v>0.15</v>
      </c>
      <c r="H806" s="131">
        <f t="shared" si="12"/>
        <v>807.5</v>
      </c>
    </row>
    <row r="807" spans="1:8" s="123" customFormat="1" ht="18" customHeight="1">
      <c r="A807" s="128">
        <v>10549</v>
      </c>
      <c r="B807" s="128">
        <v>51</v>
      </c>
      <c r="C807" s="128" t="str">
        <f>VLOOKUP(B807,'产品信息 (2)'!$A$2:$D$78,2,0)</f>
        <v>猪肉干</v>
      </c>
      <c r="D807" s="128" t="str">
        <f>VLOOKUP(B807,'产品信息 (2)'!$A$2:$D$78,3,0)</f>
        <v>特制品</v>
      </c>
      <c r="E807" s="129">
        <f>VLOOKUP(B807,'产品信息 (2)'!$A$2:$D$78,4,0)</f>
        <v>53</v>
      </c>
      <c r="F807" s="129">
        <v>48</v>
      </c>
      <c r="G807" s="130">
        <v>0.15</v>
      </c>
      <c r="H807" s="131">
        <f t="shared" si="12"/>
        <v>2162.4</v>
      </c>
    </row>
    <row r="808" spans="1:8" s="123" customFormat="1" ht="18" customHeight="1">
      <c r="A808" s="128">
        <v>10550</v>
      </c>
      <c r="B808" s="128">
        <v>17</v>
      </c>
      <c r="C808" s="128" t="str">
        <f>VLOOKUP(B808,'产品信息 (2)'!$A$2:$D$78,2,0)</f>
        <v>猪肉</v>
      </c>
      <c r="D808" s="128" t="str">
        <f>VLOOKUP(B808,'产品信息 (2)'!$A$2:$D$78,3,0)</f>
        <v>肉/家禽</v>
      </c>
      <c r="E808" s="129">
        <f>VLOOKUP(B808,'产品信息 (2)'!$A$2:$D$78,4,0)</f>
        <v>39</v>
      </c>
      <c r="F808" s="129">
        <v>8</v>
      </c>
      <c r="G808" s="130">
        <v>0.1</v>
      </c>
      <c r="H808" s="131">
        <f t="shared" si="12"/>
        <v>280.8</v>
      </c>
    </row>
    <row r="809" spans="1:8" s="123" customFormat="1" ht="18" customHeight="1">
      <c r="A809" s="128">
        <v>10550</v>
      </c>
      <c r="B809" s="128">
        <v>19</v>
      </c>
      <c r="C809" s="128" t="str">
        <f>VLOOKUP(B809,'产品信息 (2)'!$A$2:$D$78,2,0)</f>
        <v>糖果</v>
      </c>
      <c r="D809" s="128" t="str">
        <f>VLOOKUP(B809,'产品信息 (2)'!$A$2:$D$78,3,0)</f>
        <v>点心</v>
      </c>
      <c r="E809" s="129">
        <f>VLOOKUP(B809,'产品信息 (2)'!$A$2:$D$78,4,0)</f>
        <v>9.1999999999999993</v>
      </c>
      <c r="F809" s="129">
        <v>10</v>
      </c>
      <c r="G809" s="130">
        <v>0</v>
      </c>
      <c r="H809" s="131">
        <f t="shared" si="12"/>
        <v>92</v>
      </c>
    </row>
    <row r="810" spans="1:8" s="123" customFormat="1" ht="18" customHeight="1">
      <c r="A810" s="128">
        <v>10550</v>
      </c>
      <c r="B810" s="128">
        <v>21</v>
      </c>
      <c r="C810" s="128" t="str">
        <f>VLOOKUP(B810,'产品信息 (2)'!$A$2:$D$78,2,0)</f>
        <v>花生</v>
      </c>
      <c r="D810" s="128" t="str">
        <f>VLOOKUP(B810,'产品信息 (2)'!$A$2:$D$78,3,0)</f>
        <v>点心</v>
      </c>
      <c r="E810" s="129">
        <f>VLOOKUP(B810,'产品信息 (2)'!$A$2:$D$78,4,0)</f>
        <v>10</v>
      </c>
      <c r="F810" s="129">
        <v>6</v>
      </c>
      <c r="G810" s="130">
        <v>0.1</v>
      </c>
      <c r="H810" s="131">
        <f t="shared" si="12"/>
        <v>54</v>
      </c>
    </row>
    <row r="811" spans="1:8" s="123" customFormat="1" ht="18" customHeight="1">
      <c r="A811" s="128">
        <v>10550</v>
      </c>
      <c r="B811" s="128">
        <v>61</v>
      </c>
      <c r="C811" s="128" t="str">
        <f>VLOOKUP(B811,'产品信息 (2)'!$A$2:$D$78,2,0)</f>
        <v>海鲜酱</v>
      </c>
      <c r="D811" s="128" t="str">
        <f>VLOOKUP(B811,'产品信息 (2)'!$A$2:$D$78,3,0)</f>
        <v>调味品</v>
      </c>
      <c r="E811" s="129">
        <f>VLOOKUP(B811,'产品信息 (2)'!$A$2:$D$78,4,0)</f>
        <v>28.5</v>
      </c>
      <c r="F811" s="129">
        <v>10</v>
      </c>
      <c r="G811" s="130">
        <v>0.1</v>
      </c>
      <c r="H811" s="131">
        <f t="shared" si="12"/>
        <v>256.5</v>
      </c>
    </row>
    <row r="812" spans="1:8" s="123" customFormat="1" ht="18" customHeight="1">
      <c r="A812" s="128">
        <v>10551</v>
      </c>
      <c r="B812" s="128">
        <v>16</v>
      </c>
      <c r="C812" s="128" t="str">
        <f>VLOOKUP(B812,'产品信息 (2)'!$A$2:$D$78,2,0)</f>
        <v>饼干</v>
      </c>
      <c r="D812" s="128" t="str">
        <f>VLOOKUP(B812,'产品信息 (2)'!$A$2:$D$78,3,0)</f>
        <v>点心</v>
      </c>
      <c r="E812" s="129">
        <f>VLOOKUP(B812,'产品信息 (2)'!$A$2:$D$78,4,0)</f>
        <v>17.45</v>
      </c>
      <c r="F812" s="129">
        <v>40</v>
      </c>
      <c r="G812" s="130">
        <v>0.15</v>
      </c>
      <c r="H812" s="131">
        <f t="shared" si="12"/>
        <v>593.29999999999995</v>
      </c>
    </row>
    <row r="813" spans="1:8" s="123" customFormat="1" ht="18" customHeight="1">
      <c r="A813" s="128">
        <v>10551</v>
      </c>
      <c r="B813" s="128">
        <v>35</v>
      </c>
      <c r="C813" s="128" t="str">
        <f>VLOOKUP(B813,'产品信息 (2)'!$A$2:$D$78,2,0)</f>
        <v>蜜桃汁</v>
      </c>
      <c r="D813" s="128" t="str">
        <f>VLOOKUP(B813,'产品信息 (2)'!$A$2:$D$78,3,0)</f>
        <v>饮料</v>
      </c>
      <c r="E813" s="129">
        <f>VLOOKUP(B813,'产品信息 (2)'!$A$2:$D$78,4,0)</f>
        <v>18</v>
      </c>
      <c r="F813" s="129">
        <v>20</v>
      </c>
      <c r="G813" s="130">
        <v>0.15</v>
      </c>
      <c r="H813" s="131">
        <f t="shared" si="12"/>
        <v>306</v>
      </c>
    </row>
    <row r="814" spans="1:8" s="123" customFormat="1" ht="18" customHeight="1">
      <c r="A814" s="128">
        <v>10551</v>
      </c>
      <c r="B814" s="128">
        <v>44</v>
      </c>
      <c r="C814" s="128" t="str">
        <f>VLOOKUP(B814,'产品信息 (2)'!$A$2:$D$78,2,0)</f>
        <v>蚝油</v>
      </c>
      <c r="D814" s="128" t="str">
        <f>VLOOKUP(B814,'产品信息 (2)'!$A$2:$D$78,3,0)</f>
        <v>调味品</v>
      </c>
      <c r="E814" s="129">
        <f>VLOOKUP(B814,'产品信息 (2)'!$A$2:$D$78,4,0)</f>
        <v>19.45</v>
      </c>
      <c r="F814" s="129">
        <v>40</v>
      </c>
      <c r="G814" s="130">
        <v>0</v>
      </c>
      <c r="H814" s="131">
        <f t="shared" si="12"/>
        <v>778</v>
      </c>
    </row>
    <row r="815" spans="1:8" s="123" customFormat="1" ht="18" customHeight="1">
      <c r="A815" s="128">
        <v>10552</v>
      </c>
      <c r="B815" s="128">
        <v>69</v>
      </c>
      <c r="C815" s="128" t="str">
        <f>VLOOKUP(B815,'产品信息 (2)'!$A$2:$D$78,2,0)</f>
        <v>黑奶酪</v>
      </c>
      <c r="D815" s="128" t="str">
        <f>VLOOKUP(B815,'产品信息 (2)'!$A$2:$D$78,3,0)</f>
        <v>日用品</v>
      </c>
      <c r="E815" s="129">
        <f>VLOOKUP(B815,'产品信息 (2)'!$A$2:$D$78,4,0)</f>
        <v>36</v>
      </c>
      <c r="F815" s="129">
        <v>18</v>
      </c>
      <c r="G815" s="130">
        <v>0</v>
      </c>
      <c r="H815" s="131">
        <f t="shared" si="12"/>
        <v>648</v>
      </c>
    </row>
    <row r="816" spans="1:8" s="123" customFormat="1" ht="18" customHeight="1">
      <c r="A816" s="128">
        <v>10552</v>
      </c>
      <c r="B816" s="128">
        <v>75</v>
      </c>
      <c r="C816" s="128" t="str">
        <f>VLOOKUP(B816,'产品信息 (2)'!$A$2:$D$78,2,0)</f>
        <v>浓缩咖啡</v>
      </c>
      <c r="D816" s="128" t="str">
        <f>VLOOKUP(B816,'产品信息 (2)'!$A$2:$D$78,3,0)</f>
        <v>饮料</v>
      </c>
      <c r="E816" s="129">
        <f>VLOOKUP(B816,'产品信息 (2)'!$A$2:$D$78,4,0)</f>
        <v>7.75</v>
      </c>
      <c r="F816" s="129">
        <v>30</v>
      </c>
      <c r="G816" s="130">
        <v>0</v>
      </c>
      <c r="H816" s="131">
        <f t="shared" si="12"/>
        <v>232.5</v>
      </c>
    </row>
    <row r="817" spans="1:8" s="123" customFormat="1" ht="18" customHeight="1">
      <c r="A817" s="128">
        <v>10553</v>
      </c>
      <c r="B817" s="128">
        <v>11</v>
      </c>
      <c r="C817" s="128" t="str">
        <f>VLOOKUP(B817,'产品信息 (2)'!$A$2:$D$78,2,0)</f>
        <v>大众奶酪</v>
      </c>
      <c r="D817" s="128" t="str">
        <f>VLOOKUP(B817,'产品信息 (2)'!$A$2:$D$78,3,0)</f>
        <v>日用品</v>
      </c>
      <c r="E817" s="129">
        <f>VLOOKUP(B817,'产品信息 (2)'!$A$2:$D$78,4,0)</f>
        <v>21</v>
      </c>
      <c r="F817" s="129">
        <v>15</v>
      </c>
      <c r="G817" s="130">
        <v>0</v>
      </c>
      <c r="H817" s="131">
        <f t="shared" si="12"/>
        <v>315</v>
      </c>
    </row>
    <row r="818" spans="1:8" s="123" customFormat="1" ht="18" customHeight="1">
      <c r="A818" s="128">
        <v>10553</v>
      </c>
      <c r="B818" s="128">
        <v>16</v>
      </c>
      <c r="C818" s="128" t="str">
        <f>VLOOKUP(B818,'产品信息 (2)'!$A$2:$D$78,2,0)</f>
        <v>饼干</v>
      </c>
      <c r="D818" s="128" t="str">
        <f>VLOOKUP(B818,'产品信息 (2)'!$A$2:$D$78,3,0)</f>
        <v>点心</v>
      </c>
      <c r="E818" s="129">
        <f>VLOOKUP(B818,'产品信息 (2)'!$A$2:$D$78,4,0)</f>
        <v>17.45</v>
      </c>
      <c r="F818" s="129">
        <v>14</v>
      </c>
      <c r="G818" s="130">
        <v>0</v>
      </c>
      <c r="H818" s="131">
        <f t="shared" si="12"/>
        <v>244.29999999999998</v>
      </c>
    </row>
    <row r="819" spans="1:8" s="123" customFormat="1" ht="18" customHeight="1">
      <c r="A819" s="128">
        <v>10553</v>
      </c>
      <c r="B819" s="128">
        <v>22</v>
      </c>
      <c r="C819" s="128" t="str">
        <f>VLOOKUP(B819,'产品信息 (2)'!$A$2:$D$78,2,0)</f>
        <v>糯米</v>
      </c>
      <c r="D819" s="128" t="str">
        <f>VLOOKUP(B819,'产品信息 (2)'!$A$2:$D$78,3,0)</f>
        <v>谷类/麦片</v>
      </c>
      <c r="E819" s="129">
        <f>VLOOKUP(B819,'产品信息 (2)'!$A$2:$D$78,4,0)</f>
        <v>21</v>
      </c>
      <c r="F819" s="129">
        <v>24</v>
      </c>
      <c r="G819" s="130">
        <v>0</v>
      </c>
      <c r="H819" s="131">
        <f t="shared" si="12"/>
        <v>504</v>
      </c>
    </row>
    <row r="820" spans="1:8" s="123" customFormat="1" ht="18" customHeight="1">
      <c r="A820" s="128">
        <v>10553</v>
      </c>
      <c r="B820" s="128">
        <v>31</v>
      </c>
      <c r="C820" s="128" t="str">
        <f>VLOOKUP(B820,'产品信息 (2)'!$A$2:$D$78,2,0)</f>
        <v>温馨奶酪</v>
      </c>
      <c r="D820" s="128" t="str">
        <f>VLOOKUP(B820,'产品信息 (2)'!$A$2:$D$78,3,0)</f>
        <v>日用品</v>
      </c>
      <c r="E820" s="129">
        <f>VLOOKUP(B820,'产品信息 (2)'!$A$2:$D$78,4,0)</f>
        <v>12.5</v>
      </c>
      <c r="F820" s="129">
        <v>30</v>
      </c>
      <c r="G820" s="130">
        <v>0</v>
      </c>
      <c r="H820" s="131">
        <f t="shared" si="12"/>
        <v>375</v>
      </c>
    </row>
    <row r="821" spans="1:8" s="123" customFormat="1" ht="18" customHeight="1">
      <c r="A821" s="128">
        <v>10553</v>
      </c>
      <c r="B821" s="128">
        <v>35</v>
      </c>
      <c r="C821" s="128" t="str">
        <f>VLOOKUP(B821,'产品信息 (2)'!$A$2:$D$78,2,0)</f>
        <v>蜜桃汁</v>
      </c>
      <c r="D821" s="128" t="str">
        <f>VLOOKUP(B821,'产品信息 (2)'!$A$2:$D$78,3,0)</f>
        <v>饮料</v>
      </c>
      <c r="E821" s="129">
        <f>VLOOKUP(B821,'产品信息 (2)'!$A$2:$D$78,4,0)</f>
        <v>18</v>
      </c>
      <c r="F821" s="129">
        <v>6</v>
      </c>
      <c r="G821" s="130">
        <v>0</v>
      </c>
      <c r="H821" s="131">
        <f t="shared" si="12"/>
        <v>108</v>
      </c>
    </row>
    <row r="822" spans="1:8" s="123" customFormat="1" ht="18" customHeight="1">
      <c r="A822" s="128">
        <v>10554</v>
      </c>
      <c r="B822" s="128">
        <v>16</v>
      </c>
      <c r="C822" s="128" t="str">
        <f>VLOOKUP(B822,'产品信息 (2)'!$A$2:$D$78,2,0)</f>
        <v>饼干</v>
      </c>
      <c r="D822" s="128" t="str">
        <f>VLOOKUP(B822,'产品信息 (2)'!$A$2:$D$78,3,0)</f>
        <v>点心</v>
      </c>
      <c r="E822" s="129">
        <f>VLOOKUP(B822,'产品信息 (2)'!$A$2:$D$78,4,0)</f>
        <v>17.45</v>
      </c>
      <c r="F822" s="129">
        <v>30</v>
      </c>
      <c r="G822" s="130">
        <v>0.05</v>
      </c>
      <c r="H822" s="131">
        <f t="shared" si="12"/>
        <v>497.32499999999999</v>
      </c>
    </row>
    <row r="823" spans="1:8" s="123" customFormat="1" ht="18" customHeight="1">
      <c r="A823" s="128">
        <v>10554</v>
      </c>
      <c r="B823" s="128">
        <v>23</v>
      </c>
      <c r="C823" s="128" t="str">
        <f>VLOOKUP(B823,'产品信息 (2)'!$A$2:$D$78,2,0)</f>
        <v>燕麦</v>
      </c>
      <c r="D823" s="128" t="str">
        <f>VLOOKUP(B823,'产品信息 (2)'!$A$2:$D$78,3,0)</f>
        <v>谷类/麦片</v>
      </c>
      <c r="E823" s="129">
        <f>VLOOKUP(B823,'产品信息 (2)'!$A$2:$D$78,4,0)</f>
        <v>9</v>
      </c>
      <c r="F823" s="129">
        <v>20</v>
      </c>
      <c r="G823" s="130">
        <v>0.05</v>
      </c>
      <c r="H823" s="131">
        <f t="shared" si="12"/>
        <v>171</v>
      </c>
    </row>
    <row r="824" spans="1:8" s="123" customFormat="1" ht="18" customHeight="1">
      <c r="A824" s="128">
        <v>10554</v>
      </c>
      <c r="B824" s="128">
        <v>62</v>
      </c>
      <c r="C824" s="128" t="str">
        <f>VLOOKUP(B824,'产品信息 (2)'!$A$2:$D$78,2,0)</f>
        <v>山渣片</v>
      </c>
      <c r="D824" s="128" t="str">
        <f>VLOOKUP(B824,'产品信息 (2)'!$A$2:$D$78,3,0)</f>
        <v>点心</v>
      </c>
      <c r="E824" s="129">
        <f>VLOOKUP(B824,'产品信息 (2)'!$A$2:$D$78,4,0)</f>
        <v>49.3</v>
      </c>
      <c r="F824" s="129">
        <v>20</v>
      </c>
      <c r="G824" s="130">
        <v>0.05</v>
      </c>
      <c r="H824" s="131">
        <f t="shared" si="12"/>
        <v>936.69999999999993</v>
      </c>
    </row>
    <row r="825" spans="1:8" s="123" customFormat="1" ht="18" customHeight="1">
      <c r="A825" s="128">
        <v>10554</v>
      </c>
      <c r="B825" s="128">
        <v>77</v>
      </c>
      <c r="C825" s="128" t="str">
        <f>VLOOKUP(B825,'产品信息 (2)'!$A$2:$D$78,2,0)</f>
        <v>辣椒粉</v>
      </c>
      <c r="D825" s="128" t="str">
        <f>VLOOKUP(B825,'产品信息 (2)'!$A$2:$D$78,3,0)</f>
        <v>调味品</v>
      </c>
      <c r="E825" s="129">
        <f>VLOOKUP(B825,'产品信息 (2)'!$A$2:$D$78,4,0)</f>
        <v>13</v>
      </c>
      <c r="F825" s="129">
        <v>10</v>
      </c>
      <c r="G825" s="130">
        <v>0.05</v>
      </c>
      <c r="H825" s="131">
        <f t="shared" si="12"/>
        <v>123.5</v>
      </c>
    </row>
    <row r="826" spans="1:8" s="123" customFormat="1" ht="18" customHeight="1">
      <c r="A826" s="128">
        <v>10555</v>
      </c>
      <c r="B826" s="128">
        <v>14</v>
      </c>
      <c r="C826" s="128" t="str">
        <f>VLOOKUP(B826,'产品信息 (2)'!$A$2:$D$78,2,0)</f>
        <v>沙茶</v>
      </c>
      <c r="D826" s="128" t="str">
        <f>VLOOKUP(B826,'产品信息 (2)'!$A$2:$D$78,3,0)</f>
        <v>特制品</v>
      </c>
      <c r="E826" s="129">
        <f>VLOOKUP(B826,'产品信息 (2)'!$A$2:$D$78,4,0)</f>
        <v>23.25</v>
      </c>
      <c r="F826" s="129">
        <v>30</v>
      </c>
      <c r="G826" s="130">
        <v>0.2</v>
      </c>
      <c r="H826" s="131">
        <f t="shared" si="12"/>
        <v>558</v>
      </c>
    </row>
    <row r="827" spans="1:8" s="123" customFormat="1" ht="18" customHeight="1">
      <c r="A827" s="128">
        <v>10555</v>
      </c>
      <c r="B827" s="128">
        <v>19</v>
      </c>
      <c r="C827" s="128" t="str">
        <f>VLOOKUP(B827,'产品信息 (2)'!$A$2:$D$78,2,0)</f>
        <v>糖果</v>
      </c>
      <c r="D827" s="128" t="str">
        <f>VLOOKUP(B827,'产品信息 (2)'!$A$2:$D$78,3,0)</f>
        <v>点心</v>
      </c>
      <c r="E827" s="129">
        <f>VLOOKUP(B827,'产品信息 (2)'!$A$2:$D$78,4,0)</f>
        <v>9.1999999999999993</v>
      </c>
      <c r="F827" s="129">
        <v>35</v>
      </c>
      <c r="G827" s="130">
        <v>0.2</v>
      </c>
      <c r="H827" s="131">
        <f t="shared" si="12"/>
        <v>257.60000000000002</v>
      </c>
    </row>
    <row r="828" spans="1:8" s="123" customFormat="1" ht="18" customHeight="1">
      <c r="A828" s="128">
        <v>10555</v>
      </c>
      <c r="B828" s="128">
        <v>24</v>
      </c>
      <c r="C828" s="128" t="str">
        <f>VLOOKUP(B828,'产品信息 (2)'!$A$2:$D$78,2,0)</f>
        <v>汽水</v>
      </c>
      <c r="D828" s="128" t="str">
        <f>VLOOKUP(B828,'产品信息 (2)'!$A$2:$D$78,3,0)</f>
        <v>饮料</v>
      </c>
      <c r="E828" s="129">
        <f>VLOOKUP(B828,'产品信息 (2)'!$A$2:$D$78,4,0)</f>
        <v>4.5</v>
      </c>
      <c r="F828" s="129">
        <v>18</v>
      </c>
      <c r="G828" s="130">
        <v>0.2</v>
      </c>
      <c r="H828" s="131">
        <f t="shared" si="12"/>
        <v>64.8</v>
      </c>
    </row>
    <row r="829" spans="1:8" s="123" customFormat="1" ht="18" customHeight="1">
      <c r="A829" s="128">
        <v>10555</v>
      </c>
      <c r="B829" s="128">
        <v>51</v>
      </c>
      <c r="C829" s="128" t="str">
        <f>VLOOKUP(B829,'产品信息 (2)'!$A$2:$D$78,2,0)</f>
        <v>猪肉干</v>
      </c>
      <c r="D829" s="128" t="str">
        <f>VLOOKUP(B829,'产品信息 (2)'!$A$2:$D$78,3,0)</f>
        <v>特制品</v>
      </c>
      <c r="E829" s="129">
        <f>VLOOKUP(B829,'产品信息 (2)'!$A$2:$D$78,4,0)</f>
        <v>53</v>
      </c>
      <c r="F829" s="129">
        <v>20</v>
      </c>
      <c r="G829" s="130">
        <v>0.2</v>
      </c>
      <c r="H829" s="131">
        <f t="shared" si="12"/>
        <v>848</v>
      </c>
    </row>
    <row r="830" spans="1:8" s="123" customFormat="1" ht="18" customHeight="1">
      <c r="A830" s="128">
        <v>10555</v>
      </c>
      <c r="B830" s="128">
        <v>56</v>
      </c>
      <c r="C830" s="128" t="str">
        <f>VLOOKUP(B830,'产品信息 (2)'!$A$2:$D$78,2,0)</f>
        <v>白米</v>
      </c>
      <c r="D830" s="128" t="str">
        <f>VLOOKUP(B830,'产品信息 (2)'!$A$2:$D$78,3,0)</f>
        <v>谷类/麦片</v>
      </c>
      <c r="E830" s="129">
        <f>VLOOKUP(B830,'产品信息 (2)'!$A$2:$D$78,4,0)</f>
        <v>38</v>
      </c>
      <c r="F830" s="129">
        <v>40</v>
      </c>
      <c r="G830" s="130">
        <v>0.2</v>
      </c>
      <c r="H830" s="131">
        <f t="shared" si="12"/>
        <v>1216</v>
      </c>
    </row>
    <row r="831" spans="1:8" s="123" customFormat="1" ht="18" customHeight="1">
      <c r="A831" s="128">
        <v>10556</v>
      </c>
      <c r="B831" s="128">
        <v>72</v>
      </c>
      <c r="C831" s="128" t="str">
        <f>VLOOKUP(B831,'产品信息 (2)'!$A$2:$D$78,2,0)</f>
        <v>酸奶酪</v>
      </c>
      <c r="D831" s="128" t="str">
        <f>VLOOKUP(B831,'产品信息 (2)'!$A$2:$D$78,3,0)</f>
        <v>日用品</v>
      </c>
      <c r="E831" s="129">
        <f>VLOOKUP(B831,'产品信息 (2)'!$A$2:$D$78,4,0)</f>
        <v>34.799999999999997</v>
      </c>
      <c r="F831" s="129">
        <v>24</v>
      </c>
      <c r="G831" s="130">
        <v>0</v>
      </c>
      <c r="H831" s="131">
        <f t="shared" si="12"/>
        <v>835.19999999999993</v>
      </c>
    </row>
    <row r="832" spans="1:8" s="123" customFormat="1" ht="18" customHeight="1">
      <c r="A832" s="128">
        <v>10557</v>
      </c>
      <c r="B832" s="128">
        <v>64</v>
      </c>
      <c r="C832" s="128" t="str">
        <f>VLOOKUP(B832,'产品信息 (2)'!$A$2:$D$78,2,0)</f>
        <v>黄豆</v>
      </c>
      <c r="D832" s="128" t="str">
        <f>VLOOKUP(B832,'产品信息 (2)'!$A$2:$D$78,3,0)</f>
        <v>谷类/麦片</v>
      </c>
      <c r="E832" s="129">
        <f>VLOOKUP(B832,'产品信息 (2)'!$A$2:$D$78,4,0)</f>
        <v>33.25</v>
      </c>
      <c r="F832" s="129">
        <v>30</v>
      </c>
      <c r="G832" s="130">
        <v>0</v>
      </c>
      <c r="H832" s="131">
        <f t="shared" si="12"/>
        <v>997.5</v>
      </c>
    </row>
    <row r="833" spans="1:8" s="123" customFormat="1" ht="18" customHeight="1">
      <c r="A833" s="128">
        <v>10557</v>
      </c>
      <c r="B833" s="128">
        <v>75</v>
      </c>
      <c r="C833" s="128" t="str">
        <f>VLOOKUP(B833,'产品信息 (2)'!$A$2:$D$78,2,0)</f>
        <v>浓缩咖啡</v>
      </c>
      <c r="D833" s="128" t="str">
        <f>VLOOKUP(B833,'产品信息 (2)'!$A$2:$D$78,3,0)</f>
        <v>饮料</v>
      </c>
      <c r="E833" s="129">
        <f>VLOOKUP(B833,'产品信息 (2)'!$A$2:$D$78,4,0)</f>
        <v>7.75</v>
      </c>
      <c r="F833" s="129">
        <v>20</v>
      </c>
      <c r="G833" s="130">
        <v>0</v>
      </c>
      <c r="H833" s="131">
        <f t="shared" si="12"/>
        <v>155</v>
      </c>
    </row>
    <row r="834" spans="1:8" s="123" customFormat="1" ht="18" customHeight="1">
      <c r="A834" s="128">
        <v>10558</v>
      </c>
      <c r="B834" s="128">
        <v>47</v>
      </c>
      <c r="C834" s="128" t="str">
        <f>VLOOKUP(B834,'产品信息 (2)'!$A$2:$D$78,2,0)</f>
        <v>蛋糕</v>
      </c>
      <c r="D834" s="128" t="str">
        <f>VLOOKUP(B834,'产品信息 (2)'!$A$2:$D$78,3,0)</f>
        <v>点心</v>
      </c>
      <c r="E834" s="129">
        <f>VLOOKUP(B834,'产品信息 (2)'!$A$2:$D$78,4,0)</f>
        <v>9.5</v>
      </c>
      <c r="F834" s="129">
        <v>25</v>
      </c>
      <c r="G834" s="130">
        <v>0</v>
      </c>
      <c r="H834" s="131">
        <f t="shared" si="12"/>
        <v>237.5</v>
      </c>
    </row>
    <row r="835" spans="1:8" s="123" customFormat="1" ht="18" customHeight="1">
      <c r="A835" s="128">
        <v>10558</v>
      </c>
      <c r="B835" s="128">
        <v>51</v>
      </c>
      <c r="C835" s="128" t="str">
        <f>VLOOKUP(B835,'产品信息 (2)'!$A$2:$D$78,2,0)</f>
        <v>猪肉干</v>
      </c>
      <c r="D835" s="128" t="str">
        <f>VLOOKUP(B835,'产品信息 (2)'!$A$2:$D$78,3,0)</f>
        <v>特制品</v>
      </c>
      <c r="E835" s="129">
        <f>VLOOKUP(B835,'产品信息 (2)'!$A$2:$D$78,4,0)</f>
        <v>53</v>
      </c>
      <c r="F835" s="129">
        <v>20</v>
      </c>
      <c r="G835" s="130">
        <v>0</v>
      </c>
      <c r="H835" s="131">
        <f t="shared" si="12"/>
        <v>1060</v>
      </c>
    </row>
    <row r="836" spans="1:8" s="123" customFormat="1" ht="18" customHeight="1">
      <c r="A836" s="128">
        <v>10558</v>
      </c>
      <c r="B836" s="128">
        <v>52</v>
      </c>
      <c r="C836" s="128" t="str">
        <f>VLOOKUP(B836,'产品信息 (2)'!$A$2:$D$78,2,0)</f>
        <v>三合一麦片</v>
      </c>
      <c r="D836" s="128" t="str">
        <f>VLOOKUP(B836,'产品信息 (2)'!$A$2:$D$78,3,0)</f>
        <v>谷类/麦片</v>
      </c>
      <c r="E836" s="129">
        <f>VLOOKUP(B836,'产品信息 (2)'!$A$2:$D$78,4,0)</f>
        <v>7</v>
      </c>
      <c r="F836" s="129">
        <v>30</v>
      </c>
      <c r="G836" s="130">
        <v>0</v>
      </c>
      <c r="H836" s="131">
        <f t="shared" ref="H836:H899" si="13">E836*F836*(1-G836)</f>
        <v>210</v>
      </c>
    </row>
    <row r="837" spans="1:8" s="123" customFormat="1" ht="18" customHeight="1">
      <c r="A837" s="128">
        <v>10558</v>
      </c>
      <c r="B837" s="128">
        <v>53</v>
      </c>
      <c r="C837" s="128" t="str">
        <f>VLOOKUP(B837,'产品信息 (2)'!$A$2:$D$78,2,0)</f>
        <v>盐水鸭</v>
      </c>
      <c r="D837" s="128" t="str">
        <f>VLOOKUP(B837,'产品信息 (2)'!$A$2:$D$78,3,0)</f>
        <v>肉/家禽</v>
      </c>
      <c r="E837" s="129">
        <f>VLOOKUP(B837,'产品信息 (2)'!$A$2:$D$78,4,0)</f>
        <v>32.799999999999997</v>
      </c>
      <c r="F837" s="129">
        <v>18</v>
      </c>
      <c r="G837" s="130">
        <v>0</v>
      </c>
      <c r="H837" s="131">
        <f t="shared" si="13"/>
        <v>590.4</v>
      </c>
    </row>
    <row r="838" spans="1:8" s="123" customFormat="1" ht="18" customHeight="1">
      <c r="A838" s="128">
        <v>10558</v>
      </c>
      <c r="B838" s="128">
        <v>73</v>
      </c>
      <c r="C838" s="128" t="str">
        <f>VLOOKUP(B838,'产品信息 (2)'!$A$2:$D$78,2,0)</f>
        <v>海哲皮</v>
      </c>
      <c r="D838" s="128" t="str">
        <f>VLOOKUP(B838,'产品信息 (2)'!$A$2:$D$78,3,0)</f>
        <v>海鲜</v>
      </c>
      <c r="E838" s="129">
        <f>VLOOKUP(B838,'产品信息 (2)'!$A$2:$D$78,4,0)</f>
        <v>15</v>
      </c>
      <c r="F838" s="129">
        <v>3</v>
      </c>
      <c r="G838" s="130">
        <v>0</v>
      </c>
      <c r="H838" s="131">
        <f t="shared" si="13"/>
        <v>45</v>
      </c>
    </row>
    <row r="839" spans="1:8" s="123" customFormat="1" ht="18" customHeight="1">
      <c r="A839" s="128">
        <v>10559</v>
      </c>
      <c r="B839" s="128">
        <v>41</v>
      </c>
      <c r="C839" s="128" t="str">
        <f>VLOOKUP(B839,'产品信息 (2)'!$A$2:$D$78,2,0)</f>
        <v>虾子</v>
      </c>
      <c r="D839" s="128" t="str">
        <f>VLOOKUP(B839,'产品信息 (2)'!$A$2:$D$78,3,0)</f>
        <v>海鲜</v>
      </c>
      <c r="E839" s="129">
        <f>VLOOKUP(B839,'产品信息 (2)'!$A$2:$D$78,4,0)</f>
        <v>9.65</v>
      </c>
      <c r="F839" s="129">
        <v>12</v>
      </c>
      <c r="G839" s="130">
        <v>0.05</v>
      </c>
      <c r="H839" s="131">
        <f t="shared" si="13"/>
        <v>110.01</v>
      </c>
    </row>
    <row r="840" spans="1:8" s="123" customFormat="1" ht="18" customHeight="1">
      <c r="A840" s="128">
        <v>10559</v>
      </c>
      <c r="B840" s="128">
        <v>55</v>
      </c>
      <c r="C840" s="128" t="str">
        <f>VLOOKUP(B840,'产品信息 (2)'!$A$2:$D$78,2,0)</f>
        <v>鸭肉</v>
      </c>
      <c r="D840" s="128" t="str">
        <f>VLOOKUP(B840,'产品信息 (2)'!$A$2:$D$78,3,0)</f>
        <v>肉/家禽</v>
      </c>
      <c r="E840" s="129">
        <f>VLOOKUP(B840,'产品信息 (2)'!$A$2:$D$78,4,0)</f>
        <v>24</v>
      </c>
      <c r="F840" s="129">
        <v>18</v>
      </c>
      <c r="G840" s="130">
        <v>0.05</v>
      </c>
      <c r="H840" s="131">
        <f t="shared" si="13"/>
        <v>410.4</v>
      </c>
    </row>
    <row r="841" spans="1:8" s="123" customFormat="1" ht="18" customHeight="1">
      <c r="A841" s="128">
        <v>10560</v>
      </c>
      <c r="B841" s="128">
        <v>30</v>
      </c>
      <c r="C841" s="128" t="str">
        <f>VLOOKUP(B841,'产品信息 (2)'!$A$2:$D$78,2,0)</f>
        <v>黄鱼</v>
      </c>
      <c r="D841" s="128" t="str">
        <f>VLOOKUP(B841,'产品信息 (2)'!$A$2:$D$78,3,0)</f>
        <v>海鲜</v>
      </c>
      <c r="E841" s="129">
        <f>VLOOKUP(B841,'产品信息 (2)'!$A$2:$D$78,4,0)</f>
        <v>25.89</v>
      </c>
      <c r="F841" s="129">
        <v>20</v>
      </c>
      <c r="G841" s="130">
        <v>0</v>
      </c>
      <c r="H841" s="131">
        <f t="shared" si="13"/>
        <v>517.79999999999995</v>
      </c>
    </row>
    <row r="842" spans="1:8" s="123" customFormat="1" ht="18" customHeight="1">
      <c r="A842" s="128">
        <v>10560</v>
      </c>
      <c r="B842" s="128">
        <v>62</v>
      </c>
      <c r="C842" s="128" t="str">
        <f>VLOOKUP(B842,'产品信息 (2)'!$A$2:$D$78,2,0)</f>
        <v>山渣片</v>
      </c>
      <c r="D842" s="128" t="str">
        <f>VLOOKUP(B842,'产品信息 (2)'!$A$2:$D$78,3,0)</f>
        <v>点心</v>
      </c>
      <c r="E842" s="129">
        <f>VLOOKUP(B842,'产品信息 (2)'!$A$2:$D$78,4,0)</f>
        <v>49.3</v>
      </c>
      <c r="F842" s="129">
        <v>15</v>
      </c>
      <c r="G842" s="130">
        <v>0.25</v>
      </c>
      <c r="H842" s="131">
        <f t="shared" si="13"/>
        <v>554.625</v>
      </c>
    </row>
    <row r="843" spans="1:8" s="123" customFormat="1" ht="18" customHeight="1">
      <c r="A843" s="128">
        <v>10561</v>
      </c>
      <c r="B843" s="128">
        <v>44</v>
      </c>
      <c r="C843" s="128" t="str">
        <f>VLOOKUP(B843,'产品信息 (2)'!$A$2:$D$78,2,0)</f>
        <v>蚝油</v>
      </c>
      <c r="D843" s="128" t="str">
        <f>VLOOKUP(B843,'产品信息 (2)'!$A$2:$D$78,3,0)</f>
        <v>调味品</v>
      </c>
      <c r="E843" s="129">
        <f>VLOOKUP(B843,'产品信息 (2)'!$A$2:$D$78,4,0)</f>
        <v>19.45</v>
      </c>
      <c r="F843" s="129">
        <v>10</v>
      </c>
      <c r="G843" s="130">
        <v>0</v>
      </c>
      <c r="H843" s="131">
        <f t="shared" si="13"/>
        <v>194.5</v>
      </c>
    </row>
    <row r="844" spans="1:8" s="123" customFormat="1" ht="18" customHeight="1">
      <c r="A844" s="128">
        <v>10561</v>
      </c>
      <c r="B844" s="128">
        <v>51</v>
      </c>
      <c r="C844" s="128" t="str">
        <f>VLOOKUP(B844,'产品信息 (2)'!$A$2:$D$78,2,0)</f>
        <v>猪肉干</v>
      </c>
      <c r="D844" s="128" t="str">
        <f>VLOOKUP(B844,'产品信息 (2)'!$A$2:$D$78,3,0)</f>
        <v>特制品</v>
      </c>
      <c r="E844" s="129">
        <f>VLOOKUP(B844,'产品信息 (2)'!$A$2:$D$78,4,0)</f>
        <v>53</v>
      </c>
      <c r="F844" s="129">
        <v>50</v>
      </c>
      <c r="G844" s="130">
        <v>0</v>
      </c>
      <c r="H844" s="131">
        <f t="shared" si="13"/>
        <v>2650</v>
      </c>
    </row>
    <row r="845" spans="1:8" s="123" customFormat="1" ht="18" customHeight="1">
      <c r="A845" s="128">
        <v>10562</v>
      </c>
      <c r="B845" s="128">
        <v>33</v>
      </c>
      <c r="C845" s="128" t="str">
        <f>VLOOKUP(B845,'产品信息 (2)'!$A$2:$D$78,2,0)</f>
        <v>浪花奶酪</v>
      </c>
      <c r="D845" s="128" t="str">
        <f>VLOOKUP(B845,'产品信息 (2)'!$A$2:$D$78,3,0)</f>
        <v>日用品</v>
      </c>
      <c r="E845" s="129">
        <f>VLOOKUP(B845,'产品信息 (2)'!$A$2:$D$78,4,0)</f>
        <v>2.5</v>
      </c>
      <c r="F845" s="129">
        <v>20</v>
      </c>
      <c r="G845" s="130">
        <v>0.1</v>
      </c>
      <c r="H845" s="131">
        <f t="shared" si="13"/>
        <v>45</v>
      </c>
    </row>
    <row r="846" spans="1:8" s="123" customFormat="1" ht="18" customHeight="1">
      <c r="A846" s="128">
        <v>10562</v>
      </c>
      <c r="B846" s="128">
        <v>62</v>
      </c>
      <c r="C846" s="128" t="str">
        <f>VLOOKUP(B846,'产品信息 (2)'!$A$2:$D$78,2,0)</f>
        <v>山渣片</v>
      </c>
      <c r="D846" s="128" t="str">
        <f>VLOOKUP(B846,'产品信息 (2)'!$A$2:$D$78,3,0)</f>
        <v>点心</v>
      </c>
      <c r="E846" s="129">
        <f>VLOOKUP(B846,'产品信息 (2)'!$A$2:$D$78,4,0)</f>
        <v>49.3</v>
      </c>
      <c r="F846" s="129">
        <v>10</v>
      </c>
      <c r="G846" s="130">
        <v>0.1</v>
      </c>
      <c r="H846" s="131">
        <f t="shared" si="13"/>
        <v>443.7</v>
      </c>
    </row>
    <row r="847" spans="1:8" s="123" customFormat="1" ht="18" customHeight="1">
      <c r="A847" s="128">
        <v>10563</v>
      </c>
      <c r="B847" s="128">
        <v>36</v>
      </c>
      <c r="C847" s="128" t="str">
        <f>VLOOKUP(B847,'产品信息 (2)'!$A$2:$D$78,2,0)</f>
        <v>鱿鱼</v>
      </c>
      <c r="D847" s="128" t="str">
        <f>VLOOKUP(B847,'产品信息 (2)'!$A$2:$D$78,3,0)</f>
        <v>海鲜</v>
      </c>
      <c r="E847" s="129">
        <f>VLOOKUP(B847,'产品信息 (2)'!$A$2:$D$78,4,0)</f>
        <v>19</v>
      </c>
      <c r="F847" s="129">
        <v>25</v>
      </c>
      <c r="G847" s="130">
        <v>0</v>
      </c>
      <c r="H847" s="131">
        <f t="shared" si="13"/>
        <v>475</v>
      </c>
    </row>
    <row r="848" spans="1:8" s="123" customFormat="1" ht="18" customHeight="1">
      <c r="A848" s="128">
        <v>10563</v>
      </c>
      <c r="B848" s="128">
        <v>52</v>
      </c>
      <c r="C848" s="128" t="str">
        <f>VLOOKUP(B848,'产品信息 (2)'!$A$2:$D$78,2,0)</f>
        <v>三合一麦片</v>
      </c>
      <c r="D848" s="128" t="str">
        <f>VLOOKUP(B848,'产品信息 (2)'!$A$2:$D$78,3,0)</f>
        <v>谷类/麦片</v>
      </c>
      <c r="E848" s="129">
        <f>VLOOKUP(B848,'产品信息 (2)'!$A$2:$D$78,4,0)</f>
        <v>7</v>
      </c>
      <c r="F848" s="129">
        <v>70</v>
      </c>
      <c r="G848" s="130">
        <v>0</v>
      </c>
      <c r="H848" s="131">
        <f t="shared" si="13"/>
        <v>490</v>
      </c>
    </row>
    <row r="849" spans="1:8" s="123" customFormat="1" ht="18" customHeight="1">
      <c r="A849" s="128">
        <v>10564</v>
      </c>
      <c r="B849" s="128">
        <v>17</v>
      </c>
      <c r="C849" s="128" t="str">
        <f>VLOOKUP(B849,'产品信息 (2)'!$A$2:$D$78,2,0)</f>
        <v>猪肉</v>
      </c>
      <c r="D849" s="128" t="str">
        <f>VLOOKUP(B849,'产品信息 (2)'!$A$2:$D$78,3,0)</f>
        <v>肉/家禽</v>
      </c>
      <c r="E849" s="129">
        <f>VLOOKUP(B849,'产品信息 (2)'!$A$2:$D$78,4,0)</f>
        <v>39</v>
      </c>
      <c r="F849" s="129">
        <v>16</v>
      </c>
      <c r="G849" s="130">
        <v>0.05</v>
      </c>
      <c r="H849" s="131">
        <f t="shared" si="13"/>
        <v>592.79999999999995</v>
      </c>
    </row>
    <row r="850" spans="1:8" s="123" customFormat="1" ht="18" customHeight="1">
      <c r="A850" s="128">
        <v>10564</v>
      </c>
      <c r="B850" s="128">
        <v>31</v>
      </c>
      <c r="C850" s="128" t="str">
        <f>VLOOKUP(B850,'产品信息 (2)'!$A$2:$D$78,2,0)</f>
        <v>温馨奶酪</v>
      </c>
      <c r="D850" s="128" t="str">
        <f>VLOOKUP(B850,'产品信息 (2)'!$A$2:$D$78,3,0)</f>
        <v>日用品</v>
      </c>
      <c r="E850" s="129">
        <f>VLOOKUP(B850,'产品信息 (2)'!$A$2:$D$78,4,0)</f>
        <v>12.5</v>
      </c>
      <c r="F850" s="129">
        <v>6</v>
      </c>
      <c r="G850" s="130">
        <v>0.05</v>
      </c>
      <c r="H850" s="131">
        <f t="shared" si="13"/>
        <v>71.25</v>
      </c>
    </row>
    <row r="851" spans="1:8" s="123" customFormat="1" ht="18" customHeight="1">
      <c r="A851" s="128">
        <v>10564</v>
      </c>
      <c r="B851" s="128">
        <v>55</v>
      </c>
      <c r="C851" s="128" t="str">
        <f>VLOOKUP(B851,'产品信息 (2)'!$A$2:$D$78,2,0)</f>
        <v>鸭肉</v>
      </c>
      <c r="D851" s="128" t="str">
        <f>VLOOKUP(B851,'产品信息 (2)'!$A$2:$D$78,3,0)</f>
        <v>肉/家禽</v>
      </c>
      <c r="E851" s="129">
        <f>VLOOKUP(B851,'产品信息 (2)'!$A$2:$D$78,4,0)</f>
        <v>24</v>
      </c>
      <c r="F851" s="129">
        <v>25</v>
      </c>
      <c r="G851" s="130">
        <v>0.05</v>
      </c>
      <c r="H851" s="131">
        <f t="shared" si="13"/>
        <v>570</v>
      </c>
    </row>
    <row r="852" spans="1:8" s="123" customFormat="1" ht="18" customHeight="1">
      <c r="A852" s="128">
        <v>10565</v>
      </c>
      <c r="B852" s="128">
        <v>24</v>
      </c>
      <c r="C852" s="128" t="str">
        <f>VLOOKUP(B852,'产品信息 (2)'!$A$2:$D$78,2,0)</f>
        <v>汽水</v>
      </c>
      <c r="D852" s="128" t="str">
        <f>VLOOKUP(B852,'产品信息 (2)'!$A$2:$D$78,3,0)</f>
        <v>饮料</v>
      </c>
      <c r="E852" s="129">
        <f>VLOOKUP(B852,'产品信息 (2)'!$A$2:$D$78,4,0)</f>
        <v>4.5</v>
      </c>
      <c r="F852" s="129">
        <v>25</v>
      </c>
      <c r="G852" s="130">
        <v>0.1</v>
      </c>
      <c r="H852" s="131">
        <f t="shared" si="13"/>
        <v>101.25</v>
      </c>
    </row>
    <row r="853" spans="1:8" s="123" customFormat="1" ht="18" customHeight="1">
      <c r="A853" s="128">
        <v>10565</v>
      </c>
      <c r="B853" s="128">
        <v>64</v>
      </c>
      <c r="C853" s="128" t="str">
        <f>VLOOKUP(B853,'产品信息 (2)'!$A$2:$D$78,2,0)</f>
        <v>黄豆</v>
      </c>
      <c r="D853" s="128" t="str">
        <f>VLOOKUP(B853,'产品信息 (2)'!$A$2:$D$78,3,0)</f>
        <v>谷类/麦片</v>
      </c>
      <c r="E853" s="129">
        <f>VLOOKUP(B853,'产品信息 (2)'!$A$2:$D$78,4,0)</f>
        <v>33.25</v>
      </c>
      <c r="F853" s="129">
        <v>18</v>
      </c>
      <c r="G853" s="130">
        <v>0.1</v>
      </c>
      <c r="H853" s="131">
        <f t="shared" si="13"/>
        <v>538.65</v>
      </c>
    </row>
    <row r="854" spans="1:8" s="123" customFormat="1" ht="18" customHeight="1">
      <c r="A854" s="128">
        <v>10566</v>
      </c>
      <c r="B854" s="128">
        <v>11</v>
      </c>
      <c r="C854" s="128" t="str">
        <f>VLOOKUP(B854,'产品信息 (2)'!$A$2:$D$78,2,0)</f>
        <v>大众奶酪</v>
      </c>
      <c r="D854" s="128" t="str">
        <f>VLOOKUP(B854,'产品信息 (2)'!$A$2:$D$78,3,0)</f>
        <v>日用品</v>
      </c>
      <c r="E854" s="129">
        <f>VLOOKUP(B854,'产品信息 (2)'!$A$2:$D$78,4,0)</f>
        <v>21</v>
      </c>
      <c r="F854" s="129">
        <v>35</v>
      </c>
      <c r="G854" s="130">
        <v>0.15</v>
      </c>
      <c r="H854" s="131">
        <f t="shared" si="13"/>
        <v>624.75</v>
      </c>
    </row>
    <row r="855" spans="1:8" s="123" customFormat="1" ht="18" customHeight="1">
      <c r="A855" s="128">
        <v>10566</v>
      </c>
      <c r="B855" s="128">
        <v>18</v>
      </c>
      <c r="C855" s="128" t="str">
        <f>VLOOKUP(B855,'产品信息 (2)'!$A$2:$D$78,2,0)</f>
        <v>墨鱼</v>
      </c>
      <c r="D855" s="128" t="str">
        <f>VLOOKUP(B855,'产品信息 (2)'!$A$2:$D$78,3,0)</f>
        <v>海鲜</v>
      </c>
      <c r="E855" s="129">
        <f>VLOOKUP(B855,'产品信息 (2)'!$A$2:$D$78,4,0)</f>
        <v>62.5</v>
      </c>
      <c r="F855" s="129">
        <v>18</v>
      </c>
      <c r="G855" s="130">
        <v>0.15</v>
      </c>
      <c r="H855" s="131">
        <f t="shared" si="13"/>
        <v>956.25</v>
      </c>
    </row>
    <row r="856" spans="1:8" s="123" customFormat="1" ht="18" customHeight="1">
      <c r="A856" s="128">
        <v>10566</v>
      </c>
      <c r="B856" s="128">
        <v>76</v>
      </c>
      <c r="C856" s="128" t="str">
        <f>VLOOKUP(B856,'产品信息 (2)'!$A$2:$D$78,2,0)</f>
        <v>柠檬汁</v>
      </c>
      <c r="D856" s="128" t="str">
        <f>VLOOKUP(B856,'产品信息 (2)'!$A$2:$D$78,3,0)</f>
        <v>饮料</v>
      </c>
      <c r="E856" s="129">
        <f>VLOOKUP(B856,'产品信息 (2)'!$A$2:$D$78,4,0)</f>
        <v>18</v>
      </c>
      <c r="F856" s="129">
        <v>10</v>
      </c>
      <c r="G856" s="130">
        <v>0</v>
      </c>
      <c r="H856" s="131">
        <f t="shared" si="13"/>
        <v>180</v>
      </c>
    </row>
    <row r="857" spans="1:8" s="123" customFormat="1" ht="18" customHeight="1">
      <c r="A857" s="128">
        <v>10567</v>
      </c>
      <c r="B857" s="128">
        <v>31</v>
      </c>
      <c r="C857" s="128" t="str">
        <f>VLOOKUP(B857,'产品信息 (2)'!$A$2:$D$78,2,0)</f>
        <v>温馨奶酪</v>
      </c>
      <c r="D857" s="128" t="str">
        <f>VLOOKUP(B857,'产品信息 (2)'!$A$2:$D$78,3,0)</f>
        <v>日用品</v>
      </c>
      <c r="E857" s="129">
        <f>VLOOKUP(B857,'产品信息 (2)'!$A$2:$D$78,4,0)</f>
        <v>12.5</v>
      </c>
      <c r="F857" s="129">
        <v>60</v>
      </c>
      <c r="G857" s="130">
        <v>0.2</v>
      </c>
      <c r="H857" s="131">
        <f t="shared" si="13"/>
        <v>600</v>
      </c>
    </row>
    <row r="858" spans="1:8" s="123" customFormat="1" ht="18" customHeight="1">
      <c r="A858" s="128">
        <v>10567</v>
      </c>
      <c r="B858" s="128">
        <v>51</v>
      </c>
      <c r="C858" s="128" t="str">
        <f>VLOOKUP(B858,'产品信息 (2)'!$A$2:$D$78,2,0)</f>
        <v>猪肉干</v>
      </c>
      <c r="D858" s="128" t="str">
        <f>VLOOKUP(B858,'产品信息 (2)'!$A$2:$D$78,3,0)</f>
        <v>特制品</v>
      </c>
      <c r="E858" s="129">
        <f>VLOOKUP(B858,'产品信息 (2)'!$A$2:$D$78,4,0)</f>
        <v>53</v>
      </c>
      <c r="F858" s="129">
        <v>3</v>
      </c>
      <c r="G858" s="130">
        <v>0</v>
      </c>
      <c r="H858" s="131">
        <f t="shared" si="13"/>
        <v>159</v>
      </c>
    </row>
    <row r="859" spans="1:8" s="123" customFormat="1" ht="18" customHeight="1">
      <c r="A859" s="128">
        <v>10567</v>
      </c>
      <c r="B859" s="128">
        <v>59</v>
      </c>
      <c r="C859" s="128" t="str">
        <f>VLOOKUP(B859,'产品信息 (2)'!$A$2:$D$78,2,0)</f>
        <v>光明奶酪</v>
      </c>
      <c r="D859" s="128" t="str">
        <f>VLOOKUP(B859,'产品信息 (2)'!$A$2:$D$78,3,0)</f>
        <v>日用品</v>
      </c>
      <c r="E859" s="129">
        <f>VLOOKUP(B859,'产品信息 (2)'!$A$2:$D$78,4,0)</f>
        <v>55</v>
      </c>
      <c r="F859" s="129">
        <v>40</v>
      </c>
      <c r="G859" s="130">
        <v>0.2</v>
      </c>
      <c r="H859" s="131">
        <f t="shared" si="13"/>
        <v>1760</v>
      </c>
    </row>
    <row r="860" spans="1:8" s="123" customFormat="1" ht="18" customHeight="1">
      <c r="A860" s="128">
        <v>10568</v>
      </c>
      <c r="B860" s="128">
        <v>10</v>
      </c>
      <c r="C860" s="128" t="str">
        <f>VLOOKUP(B860,'产品信息 (2)'!$A$2:$D$78,2,0)</f>
        <v>蟹</v>
      </c>
      <c r="D860" s="128" t="str">
        <f>VLOOKUP(B860,'产品信息 (2)'!$A$2:$D$78,3,0)</f>
        <v>海鲜</v>
      </c>
      <c r="E860" s="129">
        <f>VLOOKUP(B860,'产品信息 (2)'!$A$2:$D$78,4,0)</f>
        <v>31</v>
      </c>
      <c r="F860" s="129">
        <v>5</v>
      </c>
      <c r="G860" s="130">
        <v>0</v>
      </c>
      <c r="H860" s="131">
        <f t="shared" si="13"/>
        <v>155</v>
      </c>
    </row>
    <row r="861" spans="1:8" s="123" customFormat="1" ht="18" customHeight="1">
      <c r="A861" s="128">
        <v>10569</v>
      </c>
      <c r="B861" s="128">
        <v>31</v>
      </c>
      <c r="C861" s="128" t="str">
        <f>VLOOKUP(B861,'产品信息 (2)'!$A$2:$D$78,2,0)</f>
        <v>温馨奶酪</v>
      </c>
      <c r="D861" s="128" t="str">
        <f>VLOOKUP(B861,'产品信息 (2)'!$A$2:$D$78,3,0)</f>
        <v>日用品</v>
      </c>
      <c r="E861" s="129">
        <f>VLOOKUP(B861,'产品信息 (2)'!$A$2:$D$78,4,0)</f>
        <v>12.5</v>
      </c>
      <c r="F861" s="129">
        <v>35</v>
      </c>
      <c r="G861" s="130">
        <v>0.2</v>
      </c>
      <c r="H861" s="131">
        <f t="shared" si="13"/>
        <v>350</v>
      </c>
    </row>
    <row r="862" spans="1:8" s="123" customFormat="1" ht="18" customHeight="1">
      <c r="A862" s="128">
        <v>10569</v>
      </c>
      <c r="B862" s="128">
        <v>76</v>
      </c>
      <c r="C862" s="128" t="str">
        <f>VLOOKUP(B862,'产品信息 (2)'!$A$2:$D$78,2,0)</f>
        <v>柠檬汁</v>
      </c>
      <c r="D862" s="128" t="str">
        <f>VLOOKUP(B862,'产品信息 (2)'!$A$2:$D$78,3,0)</f>
        <v>饮料</v>
      </c>
      <c r="E862" s="129">
        <f>VLOOKUP(B862,'产品信息 (2)'!$A$2:$D$78,4,0)</f>
        <v>18</v>
      </c>
      <c r="F862" s="129">
        <v>30</v>
      </c>
      <c r="G862" s="130">
        <v>0</v>
      </c>
      <c r="H862" s="131">
        <f t="shared" si="13"/>
        <v>540</v>
      </c>
    </row>
    <row r="863" spans="1:8" s="123" customFormat="1" ht="18" customHeight="1">
      <c r="A863" s="128">
        <v>10570</v>
      </c>
      <c r="B863" s="128">
        <v>11</v>
      </c>
      <c r="C863" s="128" t="str">
        <f>VLOOKUP(B863,'产品信息 (2)'!$A$2:$D$78,2,0)</f>
        <v>大众奶酪</v>
      </c>
      <c r="D863" s="128" t="str">
        <f>VLOOKUP(B863,'产品信息 (2)'!$A$2:$D$78,3,0)</f>
        <v>日用品</v>
      </c>
      <c r="E863" s="129">
        <f>VLOOKUP(B863,'产品信息 (2)'!$A$2:$D$78,4,0)</f>
        <v>21</v>
      </c>
      <c r="F863" s="129">
        <v>15</v>
      </c>
      <c r="G863" s="130">
        <v>0.05</v>
      </c>
      <c r="H863" s="131">
        <f t="shared" si="13"/>
        <v>299.25</v>
      </c>
    </row>
    <row r="864" spans="1:8" s="123" customFormat="1" ht="18" customHeight="1">
      <c r="A864" s="128">
        <v>10570</v>
      </c>
      <c r="B864" s="128">
        <v>56</v>
      </c>
      <c r="C864" s="128" t="str">
        <f>VLOOKUP(B864,'产品信息 (2)'!$A$2:$D$78,2,0)</f>
        <v>白米</v>
      </c>
      <c r="D864" s="128" t="str">
        <f>VLOOKUP(B864,'产品信息 (2)'!$A$2:$D$78,3,0)</f>
        <v>谷类/麦片</v>
      </c>
      <c r="E864" s="129">
        <f>VLOOKUP(B864,'产品信息 (2)'!$A$2:$D$78,4,0)</f>
        <v>38</v>
      </c>
      <c r="F864" s="129">
        <v>60</v>
      </c>
      <c r="G864" s="130">
        <v>0.05</v>
      </c>
      <c r="H864" s="131">
        <f t="shared" si="13"/>
        <v>2166</v>
      </c>
    </row>
    <row r="865" spans="1:8" s="123" customFormat="1" ht="18" customHeight="1">
      <c r="A865" s="128">
        <v>10571</v>
      </c>
      <c r="B865" s="128">
        <v>14</v>
      </c>
      <c r="C865" s="128" t="str">
        <f>VLOOKUP(B865,'产品信息 (2)'!$A$2:$D$78,2,0)</f>
        <v>沙茶</v>
      </c>
      <c r="D865" s="128" t="str">
        <f>VLOOKUP(B865,'产品信息 (2)'!$A$2:$D$78,3,0)</f>
        <v>特制品</v>
      </c>
      <c r="E865" s="129">
        <f>VLOOKUP(B865,'产品信息 (2)'!$A$2:$D$78,4,0)</f>
        <v>23.25</v>
      </c>
      <c r="F865" s="129">
        <v>11</v>
      </c>
      <c r="G865" s="130">
        <v>0.15</v>
      </c>
      <c r="H865" s="131">
        <f t="shared" si="13"/>
        <v>217.38749999999999</v>
      </c>
    </row>
    <row r="866" spans="1:8" s="123" customFormat="1" ht="18" customHeight="1">
      <c r="A866" s="128">
        <v>10571</v>
      </c>
      <c r="B866" s="128">
        <v>42</v>
      </c>
      <c r="C866" s="128" t="str">
        <f>VLOOKUP(B866,'产品信息 (2)'!$A$2:$D$78,2,0)</f>
        <v>糙米</v>
      </c>
      <c r="D866" s="128" t="str">
        <f>VLOOKUP(B866,'产品信息 (2)'!$A$2:$D$78,3,0)</f>
        <v>谷类/麦片</v>
      </c>
      <c r="E866" s="129">
        <f>VLOOKUP(B866,'产品信息 (2)'!$A$2:$D$78,4,0)</f>
        <v>14</v>
      </c>
      <c r="F866" s="129">
        <v>28</v>
      </c>
      <c r="G866" s="130">
        <v>0.15</v>
      </c>
      <c r="H866" s="131">
        <f t="shared" si="13"/>
        <v>333.2</v>
      </c>
    </row>
    <row r="867" spans="1:8" s="123" customFormat="1" ht="18" customHeight="1">
      <c r="A867" s="128">
        <v>10572</v>
      </c>
      <c r="B867" s="128">
        <v>16</v>
      </c>
      <c r="C867" s="128" t="str">
        <f>VLOOKUP(B867,'产品信息 (2)'!$A$2:$D$78,2,0)</f>
        <v>饼干</v>
      </c>
      <c r="D867" s="128" t="str">
        <f>VLOOKUP(B867,'产品信息 (2)'!$A$2:$D$78,3,0)</f>
        <v>点心</v>
      </c>
      <c r="E867" s="129">
        <f>VLOOKUP(B867,'产品信息 (2)'!$A$2:$D$78,4,0)</f>
        <v>17.45</v>
      </c>
      <c r="F867" s="129">
        <v>12</v>
      </c>
      <c r="G867" s="130">
        <v>0.1</v>
      </c>
      <c r="H867" s="131">
        <f t="shared" si="13"/>
        <v>188.45999999999998</v>
      </c>
    </row>
    <row r="868" spans="1:8" s="123" customFormat="1" ht="18" customHeight="1">
      <c r="A868" s="128">
        <v>10572</v>
      </c>
      <c r="B868" s="128">
        <v>32</v>
      </c>
      <c r="C868" s="128" t="str">
        <f>VLOOKUP(B868,'产品信息 (2)'!$A$2:$D$78,2,0)</f>
        <v>白奶酪</v>
      </c>
      <c r="D868" s="128" t="str">
        <f>VLOOKUP(B868,'产品信息 (2)'!$A$2:$D$78,3,0)</f>
        <v>日用品</v>
      </c>
      <c r="E868" s="129">
        <f>VLOOKUP(B868,'产品信息 (2)'!$A$2:$D$78,4,0)</f>
        <v>32</v>
      </c>
      <c r="F868" s="129">
        <v>10</v>
      </c>
      <c r="G868" s="130">
        <v>0.1</v>
      </c>
      <c r="H868" s="131">
        <f t="shared" si="13"/>
        <v>288</v>
      </c>
    </row>
    <row r="869" spans="1:8" s="123" customFormat="1" ht="18" customHeight="1">
      <c r="A869" s="128">
        <v>10572</v>
      </c>
      <c r="B869" s="128">
        <v>40</v>
      </c>
      <c r="C869" s="128" t="str">
        <f>VLOOKUP(B869,'产品信息 (2)'!$A$2:$D$78,2,0)</f>
        <v>虾米</v>
      </c>
      <c r="D869" s="128" t="str">
        <f>VLOOKUP(B869,'产品信息 (2)'!$A$2:$D$78,3,0)</f>
        <v>海鲜</v>
      </c>
      <c r="E869" s="129">
        <f>VLOOKUP(B869,'产品信息 (2)'!$A$2:$D$78,4,0)</f>
        <v>18.399999999999999</v>
      </c>
      <c r="F869" s="129">
        <v>50</v>
      </c>
      <c r="G869" s="130">
        <v>0</v>
      </c>
      <c r="H869" s="131">
        <f t="shared" si="13"/>
        <v>919.99999999999989</v>
      </c>
    </row>
    <row r="870" spans="1:8" s="123" customFormat="1" ht="18" customHeight="1">
      <c r="A870" s="128">
        <v>10572</v>
      </c>
      <c r="B870" s="128">
        <v>75</v>
      </c>
      <c r="C870" s="128" t="str">
        <f>VLOOKUP(B870,'产品信息 (2)'!$A$2:$D$78,2,0)</f>
        <v>浓缩咖啡</v>
      </c>
      <c r="D870" s="128" t="str">
        <f>VLOOKUP(B870,'产品信息 (2)'!$A$2:$D$78,3,0)</f>
        <v>饮料</v>
      </c>
      <c r="E870" s="129">
        <f>VLOOKUP(B870,'产品信息 (2)'!$A$2:$D$78,4,0)</f>
        <v>7.75</v>
      </c>
      <c r="F870" s="129">
        <v>15</v>
      </c>
      <c r="G870" s="130">
        <v>0.1</v>
      </c>
      <c r="H870" s="131">
        <f t="shared" si="13"/>
        <v>104.625</v>
      </c>
    </row>
    <row r="871" spans="1:8" s="123" customFormat="1" ht="18" customHeight="1">
      <c r="A871" s="128">
        <v>10573</v>
      </c>
      <c r="B871" s="128">
        <v>17</v>
      </c>
      <c r="C871" s="128" t="str">
        <f>VLOOKUP(B871,'产品信息 (2)'!$A$2:$D$78,2,0)</f>
        <v>猪肉</v>
      </c>
      <c r="D871" s="128" t="str">
        <f>VLOOKUP(B871,'产品信息 (2)'!$A$2:$D$78,3,0)</f>
        <v>肉/家禽</v>
      </c>
      <c r="E871" s="129">
        <f>VLOOKUP(B871,'产品信息 (2)'!$A$2:$D$78,4,0)</f>
        <v>39</v>
      </c>
      <c r="F871" s="129">
        <v>18</v>
      </c>
      <c r="G871" s="130">
        <v>0</v>
      </c>
      <c r="H871" s="131">
        <f t="shared" si="13"/>
        <v>702</v>
      </c>
    </row>
    <row r="872" spans="1:8" s="123" customFormat="1" ht="18" customHeight="1">
      <c r="A872" s="128">
        <v>10573</v>
      </c>
      <c r="B872" s="128">
        <v>34</v>
      </c>
      <c r="C872" s="128" t="str">
        <f>VLOOKUP(B872,'产品信息 (2)'!$A$2:$D$78,2,0)</f>
        <v>啤酒</v>
      </c>
      <c r="D872" s="128" t="str">
        <f>VLOOKUP(B872,'产品信息 (2)'!$A$2:$D$78,3,0)</f>
        <v>饮料</v>
      </c>
      <c r="E872" s="129">
        <f>VLOOKUP(B872,'产品信息 (2)'!$A$2:$D$78,4,0)</f>
        <v>14</v>
      </c>
      <c r="F872" s="129">
        <v>40</v>
      </c>
      <c r="G872" s="130">
        <v>0</v>
      </c>
      <c r="H872" s="131">
        <f t="shared" si="13"/>
        <v>560</v>
      </c>
    </row>
    <row r="873" spans="1:8" s="123" customFormat="1" ht="18" customHeight="1">
      <c r="A873" s="128">
        <v>10573</v>
      </c>
      <c r="B873" s="128">
        <v>53</v>
      </c>
      <c r="C873" s="128" t="str">
        <f>VLOOKUP(B873,'产品信息 (2)'!$A$2:$D$78,2,0)</f>
        <v>盐水鸭</v>
      </c>
      <c r="D873" s="128" t="str">
        <f>VLOOKUP(B873,'产品信息 (2)'!$A$2:$D$78,3,0)</f>
        <v>肉/家禽</v>
      </c>
      <c r="E873" s="129">
        <f>VLOOKUP(B873,'产品信息 (2)'!$A$2:$D$78,4,0)</f>
        <v>32.799999999999997</v>
      </c>
      <c r="F873" s="129">
        <v>25</v>
      </c>
      <c r="G873" s="130">
        <v>0</v>
      </c>
      <c r="H873" s="131">
        <f t="shared" si="13"/>
        <v>819.99999999999989</v>
      </c>
    </row>
    <row r="874" spans="1:8" s="123" customFormat="1" ht="18" customHeight="1">
      <c r="A874" s="128">
        <v>10574</v>
      </c>
      <c r="B874" s="128">
        <v>33</v>
      </c>
      <c r="C874" s="128" t="str">
        <f>VLOOKUP(B874,'产品信息 (2)'!$A$2:$D$78,2,0)</f>
        <v>浪花奶酪</v>
      </c>
      <c r="D874" s="128" t="str">
        <f>VLOOKUP(B874,'产品信息 (2)'!$A$2:$D$78,3,0)</f>
        <v>日用品</v>
      </c>
      <c r="E874" s="129">
        <f>VLOOKUP(B874,'产品信息 (2)'!$A$2:$D$78,4,0)</f>
        <v>2.5</v>
      </c>
      <c r="F874" s="129">
        <v>14</v>
      </c>
      <c r="G874" s="130">
        <v>0</v>
      </c>
      <c r="H874" s="131">
        <f t="shared" si="13"/>
        <v>35</v>
      </c>
    </row>
    <row r="875" spans="1:8" s="123" customFormat="1" ht="18" customHeight="1">
      <c r="A875" s="128">
        <v>10574</v>
      </c>
      <c r="B875" s="128">
        <v>40</v>
      </c>
      <c r="C875" s="128" t="str">
        <f>VLOOKUP(B875,'产品信息 (2)'!$A$2:$D$78,2,0)</f>
        <v>虾米</v>
      </c>
      <c r="D875" s="128" t="str">
        <f>VLOOKUP(B875,'产品信息 (2)'!$A$2:$D$78,3,0)</f>
        <v>海鲜</v>
      </c>
      <c r="E875" s="129">
        <f>VLOOKUP(B875,'产品信息 (2)'!$A$2:$D$78,4,0)</f>
        <v>18.399999999999999</v>
      </c>
      <c r="F875" s="129">
        <v>2</v>
      </c>
      <c r="G875" s="130">
        <v>0</v>
      </c>
      <c r="H875" s="131">
        <f t="shared" si="13"/>
        <v>36.799999999999997</v>
      </c>
    </row>
    <row r="876" spans="1:8" s="123" customFormat="1" ht="18" customHeight="1">
      <c r="A876" s="128">
        <v>10574</v>
      </c>
      <c r="B876" s="128">
        <v>62</v>
      </c>
      <c r="C876" s="128" t="str">
        <f>VLOOKUP(B876,'产品信息 (2)'!$A$2:$D$78,2,0)</f>
        <v>山渣片</v>
      </c>
      <c r="D876" s="128" t="str">
        <f>VLOOKUP(B876,'产品信息 (2)'!$A$2:$D$78,3,0)</f>
        <v>点心</v>
      </c>
      <c r="E876" s="129">
        <f>VLOOKUP(B876,'产品信息 (2)'!$A$2:$D$78,4,0)</f>
        <v>49.3</v>
      </c>
      <c r="F876" s="129">
        <v>10</v>
      </c>
      <c r="G876" s="130">
        <v>0</v>
      </c>
      <c r="H876" s="131">
        <f t="shared" si="13"/>
        <v>493</v>
      </c>
    </row>
    <row r="877" spans="1:8" s="123" customFormat="1" ht="18" customHeight="1">
      <c r="A877" s="128">
        <v>10574</v>
      </c>
      <c r="B877" s="128">
        <v>64</v>
      </c>
      <c r="C877" s="128" t="str">
        <f>VLOOKUP(B877,'产品信息 (2)'!$A$2:$D$78,2,0)</f>
        <v>黄豆</v>
      </c>
      <c r="D877" s="128" t="str">
        <f>VLOOKUP(B877,'产品信息 (2)'!$A$2:$D$78,3,0)</f>
        <v>谷类/麦片</v>
      </c>
      <c r="E877" s="129">
        <f>VLOOKUP(B877,'产品信息 (2)'!$A$2:$D$78,4,0)</f>
        <v>33.25</v>
      </c>
      <c r="F877" s="129">
        <v>6</v>
      </c>
      <c r="G877" s="130">
        <v>0</v>
      </c>
      <c r="H877" s="131">
        <f t="shared" si="13"/>
        <v>199.5</v>
      </c>
    </row>
    <row r="878" spans="1:8" s="123" customFormat="1" ht="18" customHeight="1">
      <c r="A878" s="128">
        <v>10575</v>
      </c>
      <c r="B878" s="128">
        <v>59</v>
      </c>
      <c r="C878" s="128" t="str">
        <f>VLOOKUP(B878,'产品信息 (2)'!$A$2:$D$78,2,0)</f>
        <v>光明奶酪</v>
      </c>
      <c r="D878" s="128" t="str">
        <f>VLOOKUP(B878,'产品信息 (2)'!$A$2:$D$78,3,0)</f>
        <v>日用品</v>
      </c>
      <c r="E878" s="129">
        <f>VLOOKUP(B878,'产品信息 (2)'!$A$2:$D$78,4,0)</f>
        <v>55</v>
      </c>
      <c r="F878" s="129">
        <v>12</v>
      </c>
      <c r="G878" s="130">
        <v>0</v>
      </c>
      <c r="H878" s="131">
        <f t="shared" si="13"/>
        <v>660</v>
      </c>
    </row>
    <row r="879" spans="1:8" s="123" customFormat="1" ht="18" customHeight="1">
      <c r="A879" s="128">
        <v>10575</v>
      </c>
      <c r="B879" s="128">
        <v>63</v>
      </c>
      <c r="C879" s="128" t="str">
        <f>VLOOKUP(B879,'产品信息 (2)'!$A$2:$D$78,2,0)</f>
        <v>甜辣酱</v>
      </c>
      <c r="D879" s="128" t="str">
        <f>VLOOKUP(B879,'产品信息 (2)'!$A$2:$D$78,3,0)</f>
        <v>调味品</v>
      </c>
      <c r="E879" s="129">
        <f>VLOOKUP(B879,'产品信息 (2)'!$A$2:$D$78,4,0)</f>
        <v>43.9</v>
      </c>
      <c r="F879" s="129">
        <v>6</v>
      </c>
      <c r="G879" s="130">
        <v>0</v>
      </c>
      <c r="H879" s="131">
        <f t="shared" si="13"/>
        <v>263.39999999999998</v>
      </c>
    </row>
    <row r="880" spans="1:8" s="123" customFormat="1" ht="18" customHeight="1">
      <c r="A880" s="128">
        <v>10575</v>
      </c>
      <c r="B880" s="128">
        <v>72</v>
      </c>
      <c r="C880" s="128" t="str">
        <f>VLOOKUP(B880,'产品信息 (2)'!$A$2:$D$78,2,0)</f>
        <v>酸奶酪</v>
      </c>
      <c r="D880" s="128" t="str">
        <f>VLOOKUP(B880,'产品信息 (2)'!$A$2:$D$78,3,0)</f>
        <v>日用品</v>
      </c>
      <c r="E880" s="129">
        <f>VLOOKUP(B880,'产品信息 (2)'!$A$2:$D$78,4,0)</f>
        <v>34.799999999999997</v>
      </c>
      <c r="F880" s="129">
        <v>30</v>
      </c>
      <c r="G880" s="130">
        <v>0</v>
      </c>
      <c r="H880" s="131">
        <f t="shared" si="13"/>
        <v>1044</v>
      </c>
    </row>
    <row r="881" spans="1:8" s="123" customFormat="1" ht="18" customHeight="1">
      <c r="A881" s="128">
        <v>10575</v>
      </c>
      <c r="B881" s="128">
        <v>76</v>
      </c>
      <c r="C881" s="128" t="str">
        <f>VLOOKUP(B881,'产品信息 (2)'!$A$2:$D$78,2,0)</f>
        <v>柠檬汁</v>
      </c>
      <c r="D881" s="128" t="str">
        <f>VLOOKUP(B881,'产品信息 (2)'!$A$2:$D$78,3,0)</f>
        <v>饮料</v>
      </c>
      <c r="E881" s="129">
        <f>VLOOKUP(B881,'产品信息 (2)'!$A$2:$D$78,4,0)</f>
        <v>18</v>
      </c>
      <c r="F881" s="129">
        <v>10</v>
      </c>
      <c r="G881" s="130">
        <v>0</v>
      </c>
      <c r="H881" s="131">
        <f t="shared" si="13"/>
        <v>180</v>
      </c>
    </row>
    <row r="882" spans="1:8" s="123" customFormat="1" ht="18" customHeight="1">
      <c r="A882" s="128">
        <v>10576</v>
      </c>
      <c r="B882" s="128">
        <v>1</v>
      </c>
      <c r="C882" s="128" t="str">
        <f>VLOOKUP(B882,'产品信息 (2)'!$A$2:$D$78,2,0)</f>
        <v>苹果汁</v>
      </c>
      <c r="D882" s="128" t="str">
        <f>VLOOKUP(B882,'产品信息 (2)'!$A$2:$D$78,3,0)</f>
        <v>日用品</v>
      </c>
      <c r="E882" s="129">
        <f>VLOOKUP(B882,'产品信息 (2)'!$A$2:$D$78,4,0)</f>
        <v>18</v>
      </c>
      <c r="F882" s="129">
        <v>10</v>
      </c>
      <c r="G882" s="130">
        <v>0</v>
      </c>
      <c r="H882" s="131">
        <f t="shared" si="13"/>
        <v>180</v>
      </c>
    </row>
    <row r="883" spans="1:8" s="123" customFormat="1" ht="18" customHeight="1">
      <c r="A883" s="128">
        <v>10576</v>
      </c>
      <c r="B883" s="128">
        <v>31</v>
      </c>
      <c r="C883" s="128" t="str">
        <f>VLOOKUP(B883,'产品信息 (2)'!$A$2:$D$78,2,0)</f>
        <v>温馨奶酪</v>
      </c>
      <c r="D883" s="128" t="str">
        <f>VLOOKUP(B883,'产品信息 (2)'!$A$2:$D$78,3,0)</f>
        <v>日用品</v>
      </c>
      <c r="E883" s="129">
        <f>VLOOKUP(B883,'产品信息 (2)'!$A$2:$D$78,4,0)</f>
        <v>12.5</v>
      </c>
      <c r="F883" s="129">
        <v>20</v>
      </c>
      <c r="G883" s="130">
        <v>0</v>
      </c>
      <c r="H883" s="131">
        <f t="shared" si="13"/>
        <v>250</v>
      </c>
    </row>
    <row r="884" spans="1:8" s="123" customFormat="1" ht="18" customHeight="1">
      <c r="A884" s="128">
        <v>10576</v>
      </c>
      <c r="B884" s="128">
        <v>44</v>
      </c>
      <c r="C884" s="128" t="str">
        <f>VLOOKUP(B884,'产品信息 (2)'!$A$2:$D$78,2,0)</f>
        <v>蚝油</v>
      </c>
      <c r="D884" s="128" t="str">
        <f>VLOOKUP(B884,'产品信息 (2)'!$A$2:$D$78,3,0)</f>
        <v>调味品</v>
      </c>
      <c r="E884" s="129">
        <f>VLOOKUP(B884,'产品信息 (2)'!$A$2:$D$78,4,0)</f>
        <v>19.45</v>
      </c>
      <c r="F884" s="129">
        <v>21</v>
      </c>
      <c r="G884" s="130">
        <v>0</v>
      </c>
      <c r="H884" s="131">
        <f t="shared" si="13"/>
        <v>408.45</v>
      </c>
    </row>
    <row r="885" spans="1:8" s="123" customFormat="1" ht="18" customHeight="1">
      <c r="A885" s="128">
        <v>10577</v>
      </c>
      <c r="B885" s="128">
        <v>39</v>
      </c>
      <c r="C885" s="128" t="str">
        <f>VLOOKUP(B885,'产品信息 (2)'!$A$2:$D$78,2,0)</f>
        <v>运动饮料</v>
      </c>
      <c r="D885" s="128" t="str">
        <f>VLOOKUP(B885,'产品信息 (2)'!$A$2:$D$78,3,0)</f>
        <v>饮料</v>
      </c>
      <c r="E885" s="129">
        <f>VLOOKUP(B885,'产品信息 (2)'!$A$2:$D$78,4,0)</f>
        <v>18</v>
      </c>
      <c r="F885" s="129">
        <v>10</v>
      </c>
      <c r="G885" s="130">
        <v>0</v>
      </c>
      <c r="H885" s="131">
        <f t="shared" si="13"/>
        <v>180</v>
      </c>
    </row>
    <row r="886" spans="1:8" s="123" customFormat="1" ht="18" customHeight="1">
      <c r="A886" s="128">
        <v>10577</v>
      </c>
      <c r="B886" s="128">
        <v>75</v>
      </c>
      <c r="C886" s="128" t="str">
        <f>VLOOKUP(B886,'产品信息 (2)'!$A$2:$D$78,2,0)</f>
        <v>浓缩咖啡</v>
      </c>
      <c r="D886" s="128" t="str">
        <f>VLOOKUP(B886,'产品信息 (2)'!$A$2:$D$78,3,0)</f>
        <v>饮料</v>
      </c>
      <c r="E886" s="129">
        <f>VLOOKUP(B886,'产品信息 (2)'!$A$2:$D$78,4,0)</f>
        <v>7.75</v>
      </c>
      <c r="F886" s="129">
        <v>20</v>
      </c>
      <c r="G886" s="130">
        <v>0</v>
      </c>
      <c r="H886" s="131">
        <f t="shared" si="13"/>
        <v>155</v>
      </c>
    </row>
    <row r="887" spans="1:8" s="123" customFormat="1" ht="18" customHeight="1">
      <c r="A887" s="128">
        <v>10577</v>
      </c>
      <c r="B887" s="128">
        <v>77</v>
      </c>
      <c r="C887" s="128" t="str">
        <f>VLOOKUP(B887,'产品信息 (2)'!$A$2:$D$78,2,0)</f>
        <v>辣椒粉</v>
      </c>
      <c r="D887" s="128" t="str">
        <f>VLOOKUP(B887,'产品信息 (2)'!$A$2:$D$78,3,0)</f>
        <v>调味品</v>
      </c>
      <c r="E887" s="129">
        <f>VLOOKUP(B887,'产品信息 (2)'!$A$2:$D$78,4,0)</f>
        <v>13</v>
      </c>
      <c r="F887" s="129">
        <v>18</v>
      </c>
      <c r="G887" s="130">
        <v>0</v>
      </c>
      <c r="H887" s="131">
        <f t="shared" si="13"/>
        <v>234</v>
      </c>
    </row>
    <row r="888" spans="1:8" s="123" customFormat="1" ht="18" customHeight="1">
      <c r="A888" s="128">
        <v>10578</v>
      </c>
      <c r="B888" s="128">
        <v>35</v>
      </c>
      <c r="C888" s="128" t="str">
        <f>VLOOKUP(B888,'产品信息 (2)'!$A$2:$D$78,2,0)</f>
        <v>蜜桃汁</v>
      </c>
      <c r="D888" s="128" t="str">
        <f>VLOOKUP(B888,'产品信息 (2)'!$A$2:$D$78,3,0)</f>
        <v>饮料</v>
      </c>
      <c r="E888" s="129">
        <f>VLOOKUP(B888,'产品信息 (2)'!$A$2:$D$78,4,0)</f>
        <v>18</v>
      </c>
      <c r="F888" s="129">
        <v>20</v>
      </c>
      <c r="G888" s="130">
        <v>0</v>
      </c>
      <c r="H888" s="131">
        <f t="shared" si="13"/>
        <v>360</v>
      </c>
    </row>
    <row r="889" spans="1:8" s="123" customFormat="1" ht="18" customHeight="1">
      <c r="A889" s="128">
        <v>10578</v>
      </c>
      <c r="B889" s="128">
        <v>57</v>
      </c>
      <c r="C889" s="128" t="str">
        <f>VLOOKUP(B889,'产品信息 (2)'!$A$2:$D$78,2,0)</f>
        <v>小米</v>
      </c>
      <c r="D889" s="128" t="str">
        <f>VLOOKUP(B889,'产品信息 (2)'!$A$2:$D$78,3,0)</f>
        <v>谷类/麦片</v>
      </c>
      <c r="E889" s="129">
        <f>VLOOKUP(B889,'产品信息 (2)'!$A$2:$D$78,4,0)</f>
        <v>19.5</v>
      </c>
      <c r="F889" s="129">
        <v>6</v>
      </c>
      <c r="G889" s="130">
        <v>0</v>
      </c>
      <c r="H889" s="131">
        <f t="shared" si="13"/>
        <v>117</v>
      </c>
    </row>
    <row r="890" spans="1:8" s="123" customFormat="1" ht="18" customHeight="1">
      <c r="A890" s="128">
        <v>10579</v>
      </c>
      <c r="B890" s="128">
        <v>15</v>
      </c>
      <c r="C890" s="128" t="str">
        <f>VLOOKUP(B890,'产品信息 (2)'!$A$2:$D$78,2,0)</f>
        <v>味精</v>
      </c>
      <c r="D890" s="128" t="str">
        <f>VLOOKUP(B890,'产品信息 (2)'!$A$2:$D$78,3,0)</f>
        <v>调味品</v>
      </c>
      <c r="E890" s="129">
        <f>VLOOKUP(B890,'产品信息 (2)'!$A$2:$D$78,4,0)</f>
        <v>15.5</v>
      </c>
      <c r="F890" s="129">
        <v>10</v>
      </c>
      <c r="G890" s="130">
        <v>0</v>
      </c>
      <c r="H890" s="131">
        <f t="shared" si="13"/>
        <v>155</v>
      </c>
    </row>
    <row r="891" spans="1:8" s="123" customFormat="1" ht="18" customHeight="1">
      <c r="A891" s="128">
        <v>10579</v>
      </c>
      <c r="B891" s="128">
        <v>75</v>
      </c>
      <c r="C891" s="128" t="str">
        <f>VLOOKUP(B891,'产品信息 (2)'!$A$2:$D$78,2,0)</f>
        <v>浓缩咖啡</v>
      </c>
      <c r="D891" s="128" t="str">
        <f>VLOOKUP(B891,'产品信息 (2)'!$A$2:$D$78,3,0)</f>
        <v>饮料</v>
      </c>
      <c r="E891" s="129">
        <f>VLOOKUP(B891,'产品信息 (2)'!$A$2:$D$78,4,0)</f>
        <v>7.75</v>
      </c>
      <c r="F891" s="129">
        <v>21</v>
      </c>
      <c r="G891" s="130">
        <v>0</v>
      </c>
      <c r="H891" s="131">
        <f t="shared" si="13"/>
        <v>162.75</v>
      </c>
    </row>
    <row r="892" spans="1:8" s="123" customFormat="1" ht="18" customHeight="1">
      <c r="A892" s="128">
        <v>10580</v>
      </c>
      <c r="B892" s="128">
        <v>14</v>
      </c>
      <c r="C892" s="128" t="str">
        <f>VLOOKUP(B892,'产品信息 (2)'!$A$2:$D$78,2,0)</f>
        <v>沙茶</v>
      </c>
      <c r="D892" s="128" t="str">
        <f>VLOOKUP(B892,'产品信息 (2)'!$A$2:$D$78,3,0)</f>
        <v>特制品</v>
      </c>
      <c r="E892" s="129">
        <f>VLOOKUP(B892,'产品信息 (2)'!$A$2:$D$78,4,0)</f>
        <v>23.25</v>
      </c>
      <c r="F892" s="129">
        <v>15</v>
      </c>
      <c r="G892" s="130">
        <v>0.05</v>
      </c>
      <c r="H892" s="131">
        <f t="shared" si="13"/>
        <v>331.3125</v>
      </c>
    </row>
    <row r="893" spans="1:8" s="123" customFormat="1" ht="18" customHeight="1">
      <c r="A893" s="128">
        <v>10580</v>
      </c>
      <c r="B893" s="128">
        <v>41</v>
      </c>
      <c r="C893" s="128" t="str">
        <f>VLOOKUP(B893,'产品信息 (2)'!$A$2:$D$78,2,0)</f>
        <v>虾子</v>
      </c>
      <c r="D893" s="128" t="str">
        <f>VLOOKUP(B893,'产品信息 (2)'!$A$2:$D$78,3,0)</f>
        <v>海鲜</v>
      </c>
      <c r="E893" s="129">
        <f>VLOOKUP(B893,'产品信息 (2)'!$A$2:$D$78,4,0)</f>
        <v>9.65</v>
      </c>
      <c r="F893" s="129">
        <v>9</v>
      </c>
      <c r="G893" s="130">
        <v>0.05</v>
      </c>
      <c r="H893" s="131">
        <f t="shared" si="13"/>
        <v>82.507500000000007</v>
      </c>
    </row>
    <row r="894" spans="1:8" s="123" customFormat="1" ht="18" customHeight="1">
      <c r="A894" s="128">
        <v>10580</v>
      </c>
      <c r="B894" s="128">
        <v>65</v>
      </c>
      <c r="C894" s="128" t="str">
        <f>VLOOKUP(B894,'产品信息 (2)'!$A$2:$D$78,2,0)</f>
        <v>海苔酱</v>
      </c>
      <c r="D894" s="128" t="str">
        <f>VLOOKUP(B894,'产品信息 (2)'!$A$2:$D$78,3,0)</f>
        <v>调味品</v>
      </c>
      <c r="E894" s="129">
        <f>VLOOKUP(B894,'产品信息 (2)'!$A$2:$D$78,4,0)</f>
        <v>21.05</v>
      </c>
      <c r="F894" s="129">
        <v>30</v>
      </c>
      <c r="G894" s="130">
        <v>0.05</v>
      </c>
      <c r="H894" s="131">
        <f t="shared" si="13"/>
        <v>599.92499999999995</v>
      </c>
    </row>
    <row r="895" spans="1:8" s="123" customFormat="1" ht="18" customHeight="1">
      <c r="A895" s="128">
        <v>10581</v>
      </c>
      <c r="B895" s="128">
        <v>75</v>
      </c>
      <c r="C895" s="128" t="str">
        <f>VLOOKUP(B895,'产品信息 (2)'!$A$2:$D$78,2,0)</f>
        <v>浓缩咖啡</v>
      </c>
      <c r="D895" s="128" t="str">
        <f>VLOOKUP(B895,'产品信息 (2)'!$A$2:$D$78,3,0)</f>
        <v>饮料</v>
      </c>
      <c r="E895" s="129">
        <f>VLOOKUP(B895,'产品信息 (2)'!$A$2:$D$78,4,0)</f>
        <v>7.75</v>
      </c>
      <c r="F895" s="129">
        <v>50</v>
      </c>
      <c r="G895" s="130">
        <v>0.2</v>
      </c>
      <c r="H895" s="131">
        <f t="shared" si="13"/>
        <v>310</v>
      </c>
    </row>
    <row r="896" spans="1:8" s="123" customFormat="1" ht="18" customHeight="1">
      <c r="A896" s="128">
        <v>10582</v>
      </c>
      <c r="B896" s="128">
        <v>57</v>
      </c>
      <c r="C896" s="128" t="str">
        <f>VLOOKUP(B896,'产品信息 (2)'!$A$2:$D$78,2,0)</f>
        <v>小米</v>
      </c>
      <c r="D896" s="128" t="str">
        <f>VLOOKUP(B896,'产品信息 (2)'!$A$2:$D$78,3,0)</f>
        <v>谷类/麦片</v>
      </c>
      <c r="E896" s="129">
        <f>VLOOKUP(B896,'产品信息 (2)'!$A$2:$D$78,4,0)</f>
        <v>19.5</v>
      </c>
      <c r="F896" s="129">
        <v>4</v>
      </c>
      <c r="G896" s="130">
        <v>0</v>
      </c>
      <c r="H896" s="131">
        <f t="shared" si="13"/>
        <v>78</v>
      </c>
    </row>
    <row r="897" spans="1:8" s="123" customFormat="1" ht="18" customHeight="1">
      <c r="A897" s="128">
        <v>10582</v>
      </c>
      <c r="B897" s="128">
        <v>76</v>
      </c>
      <c r="C897" s="128" t="str">
        <f>VLOOKUP(B897,'产品信息 (2)'!$A$2:$D$78,2,0)</f>
        <v>柠檬汁</v>
      </c>
      <c r="D897" s="128" t="str">
        <f>VLOOKUP(B897,'产品信息 (2)'!$A$2:$D$78,3,0)</f>
        <v>饮料</v>
      </c>
      <c r="E897" s="129">
        <f>VLOOKUP(B897,'产品信息 (2)'!$A$2:$D$78,4,0)</f>
        <v>18</v>
      </c>
      <c r="F897" s="129">
        <v>14</v>
      </c>
      <c r="G897" s="130">
        <v>0</v>
      </c>
      <c r="H897" s="131">
        <f t="shared" si="13"/>
        <v>252</v>
      </c>
    </row>
    <row r="898" spans="1:8" s="123" customFormat="1" ht="18" customHeight="1">
      <c r="A898" s="128">
        <v>10583</v>
      </c>
      <c r="B898" s="128">
        <v>29</v>
      </c>
      <c r="C898" s="128" t="str">
        <f>VLOOKUP(B898,'产品信息 (2)'!$A$2:$D$78,2,0)</f>
        <v>鸭肉</v>
      </c>
      <c r="D898" s="128" t="str">
        <f>VLOOKUP(B898,'产品信息 (2)'!$A$2:$D$78,3,0)</f>
        <v>肉/家禽</v>
      </c>
      <c r="E898" s="129">
        <f>VLOOKUP(B898,'产品信息 (2)'!$A$2:$D$78,4,0)</f>
        <v>123.79</v>
      </c>
      <c r="F898" s="129">
        <v>10</v>
      </c>
      <c r="G898" s="130">
        <v>0</v>
      </c>
      <c r="H898" s="131">
        <f t="shared" si="13"/>
        <v>1237.9000000000001</v>
      </c>
    </row>
    <row r="899" spans="1:8" s="123" customFormat="1" ht="18" customHeight="1">
      <c r="A899" s="128">
        <v>10583</v>
      </c>
      <c r="B899" s="128">
        <v>60</v>
      </c>
      <c r="C899" s="128" t="str">
        <f>VLOOKUP(B899,'产品信息 (2)'!$A$2:$D$78,2,0)</f>
        <v>花奶酪</v>
      </c>
      <c r="D899" s="128" t="str">
        <f>VLOOKUP(B899,'产品信息 (2)'!$A$2:$D$78,3,0)</f>
        <v>日用品</v>
      </c>
      <c r="E899" s="129">
        <f>VLOOKUP(B899,'产品信息 (2)'!$A$2:$D$78,4,0)</f>
        <v>34</v>
      </c>
      <c r="F899" s="129">
        <v>24</v>
      </c>
      <c r="G899" s="130">
        <v>0.15</v>
      </c>
      <c r="H899" s="131">
        <f t="shared" si="13"/>
        <v>693.6</v>
      </c>
    </row>
    <row r="900" spans="1:8" s="123" customFormat="1" ht="18" customHeight="1">
      <c r="A900" s="128">
        <v>10583</v>
      </c>
      <c r="B900" s="128">
        <v>69</v>
      </c>
      <c r="C900" s="128" t="str">
        <f>VLOOKUP(B900,'产品信息 (2)'!$A$2:$D$78,2,0)</f>
        <v>黑奶酪</v>
      </c>
      <c r="D900" s="128" t="str">
        <f>VLOOKUP(B900,'产品信息 (2)'!$A$2:$D$78,3,0)</f>
        <v>日用品</v>
      </c>
      <c r="E900" s="129">
        <f>VLOOKUP(B900,'产品信息 (2)'!$A$2:$D$78,4,0)</f>
        <v>36</v>
      </c>
      <c r="F900" s="129">
        <v>10</v>
      </c>
      <c r="G900" s="130">
        <v>0.15</v>
      </c>
      <c r="H900" s="131">
        <f t="shared" ref="H900:H908" si="14">E900*F900*(1-G900)</f>
        <v>306</v>
      </c>
    </row>
    <row r="901" spans="1:8" s="123" customFormat="1" ht="18" customHeight="1">
      <c r="A901" s="128">
        <v>10584</v>
      </c>
      <c r="B901" s="128">
        <v>31</v>
      </c>
      <c r="C901" s="128" t="str">
        <f>VLOOKUP(B901,'产品信息 (2)'!$A$2:$D$78,2,0)</f>
        <v>温馨奶酪</v>
      </c>
      <c r="D901" s="128" t="str">
        <f>VLOOKUP(B901,'产品信息 (2)'!$A$2:$D$78,3,0)</f>
        <v>日用品</v>
      </c>
      <c r="E901" s="129">
        <f>VLOOKUP(B901,'产品信息 (2)'!$A$2:$D$78,4,0)</f>
        <v>12.5</v>
      </c>
      <c r="F901" s="129">
        <v>50</v>
      </c>
      <c r="G901" s="130">
        <v>0.05</v>
      </c>
      <c r="H901" s="131">
        <f t="shared" si="14"/>
        <v>593.75</v>
      </c>
    </row>
    <row r="902" spans="1:8" s="123" customFormat="1" ht="18" customHeight="1">
      <c r="A902" s="128">
        <v>10585</v>
      </c>
      <c r="B902" s="128">
        <v>47</v>
      </c>
      <c r="C902" s="128" t="str">
        <f>VLOOKUP(B902,'产品信息 (2)'!$A$2:$D$78,2,0)</f>
        <v>蛋糕</v>
      </c>
      <c r="D902" s="128" t="str">
        <f>VLOOKUP(B902,'产品信息 (2)'!$A$2:$D$78,3,0)</f>
        <v>点心</v>
      </c>
      <c r="E902" s="129">
        <f>VLOOKUP(B902,'产品信息 (2)'!$A$2:$D$78,4,0)</f>
        <v>9.5</v>
      </c>
      <c r="F902" s="129">
        <v>15</v>
      </c>
      <c r="G902" s="130">
        <v>0</v>
      </c>
      <c r="H902" s="131">
        <f t="shared" si="14"/>
        <v>142.5</v>
      </c>
    </row>
    <row r="903" spans="1:8" s="123" customFormat="1" ht="18" customHeight="1">
      <c r="A903" s="128">
        <v>10586</v>
      </c>
      <c r="B903" s="128">
        <v>52</v>
      </c>
      <c r="C903" s="128" t="str">
        <f>VLOOKUP(B903,'产品信息 (2)'!$A$2:$D$78,2,0)</f>
        <v>三合一麦片</v>
      </c>
      <c r="D903" s="128" t="str">
        <f>VLOOKUP(B903,'产品信息 (2)'!$A$2:$D$78,3,0)</f>
        <v>谷类/麦片</v>
      </c>
      <c r="E903" s="129">
        <f>VLOOKUP(B903,'产品信息 (2)'!$A$2:$D$78,4,0)</f>
        <v>7</v>
      </c>
      <c r="F903" s="129">
        <v>4</v>
      </c>
      <c r="G903" s="130">
        <v>0.15</v>
      </c>
      <c r="H903" s="131">
        <f t="shared" si="14"/>
        <v>23.8</v>
      </c>
    </row>
    <row r="904" spans="1:8" s="123" customFormat="1" ht="18" customHeight="1">
      <c r="A904" s="128">
        <v>10587</v>
      </c>
      <c r="B904" s="128">
        <v>26</v>
      </c>
      <c r="C904" s="128" t="str">
        <f>VLOOKUP(B904,'产品信息 (2)'!$A$2:$D$78,2,0)</f>
        <v>棉花糖</v>
      </c>
      <c r="D904" s="128" t="str">
        <f>VLOOKUP(B904,'产品信息 (2)'!$A$2:$D$78,3,0)</f>
        <v>点心</v>
      </c>
      <c r="E904" s="129">
        <f>VLOOKUP(B904,'产品信息 (2)'!$A$2:$D$78,4,0)</f>
        <v>31.23</v>
      </c>
      <c r="F904" s="129">
        <v>6</v>
      </c>
      <c r="G904" s="130">
        <v>0</v>
      </c>
      <c r="H904" s="131">
        <f t="shared" si="14"/>
        <v>187.38</v>
      </c>
    </row>
    <row r="905" spans="1:8" s="123" customFormat="1" ht="18" customHeight="1">
      <c r="A905" s="128">
        <v>10587</v>
      </c>
      <c r="B905" s="128">
        <v>35</v>
      </c>
      <c r="C905" s="128" t="str">
        <f>VLOOKUP(B905,'产品信息 (2)'!$A$2:$D$78,2,0)</f>
        <v>蜜桃汁</v>
      </c>
      <c r="D905" s="128" t="str">
        <f>VLOOKUP(B905,'产品信息 (2)'!$A$2:$D$78,3,0)</f>
        <v>饮料</v>
      </c>
      <c r="E905" s="129">
        <f>VLOOKUP(B905,'产品信息 (2)'!$A$2:$D$78,4,0)</f>
        <v>18</v>
      </c>
      <c r="F905" s="129">
        <v>20</v>
      </c>
      <c r="G905" s="130">
        <v>0</v>
      </c>
      <c r="H905" s="131">
        <f t="shared" si="14"/>
        <v>360</v>
      </c>
    </row>
    <row r="906" spans="1:8" s="123" customFormat="1" ht="18" customHeight="1">
      <c r="A906" s="128">
        <v>10587</v>
      </c>
      <c r="B906" s="128">
        <v>77</v>
      </c>
      <c r="C906" s="128" t="str">
        <f>VLOOKUP(B906,'产品信息 (2)'!$A$2:$D$78,2,0)</f>
        <v>辣椒粉</v>
      </c>
      <c r="D906" s="128" t="str">
        <f>VLOOKUP(B906,'产品信息 (2)'!$A$2:$D$78,3,0)</f>
        <v>调味品</v>
      </c>
      <c r="E906" s="129">
        <f>VLOOKUP(B906,'产品信息 (2)'!$A$2:$D$78,4,0)</f>
        <v>13</v>
      </c>
      <c r="F906" s="129">
        <v>20</v>
      </c>
      <c r="G906" s="130">
        <v>0</v>
      </c>
      <c r="H906" s="131">
        <f t="shared" si="14"/>
        <v>260</v>
      </c>
    </row>
    <row r="907" spans="1:8" s="123" customFormat="1" ht="18" customHeight="1">
      <c r="A907" s="128">
        <v>10588</v>
      </c>
      <c r="B907" s="128">
        <v>18</v>
      </c>
      <c r="C907" s="128" t="str">
        <f>VLOOKUP(B907,'产品信息 (2)'!$A$2:$D$78,2,0)</f>
        <v>墨鱼</v>
      </c>
      <c r="D907" s="128" t="str">
        <f>VLOOKUP(B907,'产品信息 (2)'!$A$2:$D$78,3,0)</f>
        <v>海鲜</v>
      </c>
      <c r="E907" s="129">
        <f>VLOOKUP(B907,'产品信息 (2)'!$A$2:$D$78,4,0)</f>
        <v>62.5</v>
      </c>
      <c r="F907" s="129">
        <v>40</v>
      </c>
      <c r="G907" s="130">
        <v>0.2</v>
      </c>
      <c r="H907" s="131">
        <f t="shared" si="14"/>
        <v>2000</v>
      </c>
    </row>
    <row r="908" spans="1:8" s="123" customFormat="1" ht="18" customHeight="1">
      <c r="A908" s="132">
        <v>10588</v>
      </c>
      <c r="B908" s="132">
        <v>42</v>
      </c>
      <c r="C908" s="132" t="str">
        <f>VLOOKUP(B908,'产品信息 (2)'!$A$2:$D$78,2,0)</f>
        <v>糙米</v>
      </c>
      <c r="D908" s="132" t="str">
        <f>VLOOKUP(B908,'产品信息 (2)'!$A$2:$D$78,3,0)</f>
        <v>谷类/麦片</v>
      </c>
      <c r="E908" s="133">
        <f>VLOOKUP(B908,'产品信息 (2)'!$A$2:$D$78,4,0)</f>
        <v>14</v>
      </c>
      <c r="F908" s="133">
        <v>100</v>
      </c>
      <c r="G908" s="134">
        <v>0.2</v>
      </c>
      <c r="H908" s="135">
        <f t="shared" si="14"/>
        <v>1120</v>
      </c>
    </row>
  </sheetData>
  <phoneticPr fontId="4"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4D18-5A5A-4E9F-9F91-2B0F82481761}">
  <sheetPr>
    <tabColor rgb="FF00B0F0"/>
  </sheetPr>
  <dimension ref="A1:D78"/>
  <sheetViews>
    <sheetView topLeftCell="A7" workbookViewId="0">
      <selection activeCell="D2" sqref="D2"/>
    </sheetView>
  </sheetViews>
  <sheetFormatPr defaultColWidth="9" defaultRowHeight="13.8"/>
  <cols>
    <col min="1" max="1" width="10.88671875" style="2" customWidth="1"/>
    <col min="2" max="2" width="12.21875" style="2" bestFit="1" customWidth="1"/>
    <col min="3" max="3" width="10.88671875" style="2" customWidth="1"/>
    <col min="4" max="4" width="10" style="2" bestFit="1" customWidth="1"/>
    <col min="5" max="7" width="9" style="2"/>
    <col min="8" max="8" width="7.44140625" style="2" bestFit="1" customWidth="1"/>
    <col min="9" max="9" width="10.44140625" style="2" bestFit="1" customWidth="1"/>
    <col min="10" max="16384" width="9" style="2"/>
  </cols>
  <sheetData>
    <row r="1" spans="1:4" s="123" customFormat="1" ht="18" customHeight="1" thickBot="1">
      <c r="A1" s="121" t="s">
        <v>3737</v>
      </c>
      <c r="B1" s="121" t="s">
        <v>3744</v>
      </c>
      <c r="C1" s="121" t="s">
        <v>3739</v>
      </c>
      <c r="D1" s="122" t="s">
        <v>3740</v>
      </c>
    </row>
    <row r="2" spans="1:4" s="123" customFormat="1" ht="18" customHeight="1">
      <c r="A2" s="124">
        <v>1</v>
      </c>
      <c r="B2" s="124" t="s">
        <v>3745</v>
      </c>
      <c r="C2" s="124" t="s">
        <v>1181</v>
      </c>
      <c r="D2" s="136">
        <v>18</v>
      </c>
    </row>
    <row r="3" spans="1:4" s="123" customFormat="1" ht="18" customHeight="1">
      <c r="A3" s="128">
        <v>2</v>
      </c>
      <c r="B3" s="128" t="s">
        <v>3746</v>
      </c>
      <c r="C3" s="128" t="s">
        <v>3747</v>
      </c>
      <c r="D3" s="137">
        <v>19</v>
      </c>
    </row>
    <row r="4" spans="1:4" s="123" customFormat="1" ht="18" customHeight="1">
      <c r="A4" s="128">
        <v>3</v>
      </c>
      <c r="B4" s="128" t="s">
        <v>3748</v>
      </c>
      <c r="C4" s="128" t="s">
        <v>3749</v>
      </c>
      <c r="D4" s="137">
        <v>10</v>
      </c>
    </row>
    <row r="5" spans="1:4" s="123" customFormat="1" ht="18" customHeight="1">
      <c r="A5" s="128">
        <v>4</v>
      </c>
      <c r="B5" s="128" t="s">
        <v>3750</v>
      </c>
      <c r="C5" s="128" t="s">
        <v>3749</v>
      </c>
      <c r="D5" s="137">
        <v>22</v>
      </c>
    </row>
    <row r="6" spans="1:4" s="123" customFormat="1" ht="18" customHeight="1">
      <c r="A6" s="128">
        <v>5</v>
      </c>
      <c r="B6" s="128" t="s">
        <v>3751</v>
      </c>
      <c r="C6" s="128" t="s">
        <v>3749</v>
      </c>
      <c r="D6" s="137">
        <v>21.35</v>
      </c>
    </row>
    <row r="7" spans="1:4" s="123" customFormat="1" ht="18" customHeight="1">
      <c r="A7" s="128">
        <v>6</v>
      </c>
      <c r="B7" s="128" t="s">
        <v>3752</v>
      </c>
      <c r="C7" s="128" t="s">
        <v>3749</v>
      </c>
      <c r="D7" s="137">
        <v>25</v>
      </c>
    </row>
    <row r="8" spans="1:4" s="123" customFormat="1" ht="18" customHeight="1">
      <c r="A8" s="128">
        <v>7</v>
      </c>
      <c r="B8" s="128" t="s">
        <v>3753</v>
      </c>
      <c r="C8" s="128" t="s">
        <v>3754</v>
      </c>
      <c r="D8" s="137">
        <v>30</v>
      </c>
    </row>
    <row r="9" spans="1:4" s="123" customFormat="1" ht="18" customHeight="1">
      <c r="A9" s="128">
        <v>8</v>
      </c>
      <c r="B9" s="128" t="s">
        <v>3755</v>
      </c>
      <c r="C9" s="128" t="s">
        <v>3749</v>
      </c>
      <c r="D9" s="137">
        <v>40</v>
      </c>
    </row>
    <row r="10" spans="1:4" s="123" customFormat="1" ht="18" customHeight="1">
      <c r="A10" s="128">
        <v>9</v>
      </c>
      <c r="B10" s="128" t="s">
        <v>3756</v>
      </c>
      <c r="C10" s="128" t="s">
        <v>3757</v>
      </c>
      <c r="D10" s="137">
        <v>97</v>
      </c>
    </row>
    <row r="11" spans="1:4" s="123" customFormat="1" ht="18" customHeight="1">
      <c r="A11" s="128">
        <v>10</v>
      </c>
      <c r="B11" s="128" t="s">
        <v>3758</v>
      </c>
      <c r="C11" s="128" t="s">
        <v>3759</v>
      </c>
      <c r="D11" s="137">
        <v>31</v>
      </c>
    </row>
    <row r="12" spans="1:4" s="123" customFormat="1" ht="18" customHeight="1">
      <c r="A12" s="128">
        <v>11</v>
      </c>
      <c r="B12" s="128" t="s">
        <v>3760</v>
      </c>
      <c r="C12" s="128" t="s">
        <v>1181</v>
      </c>
      <c r="D12" s="137">
        <v>21</v>
      </c>
    </row>
    <row r="13" spans="1:4" s="123" customFormat="1" ht="18" customHeight="1">
      <c r="A13" s="128">
        <v>12</v>
      </c>
      <c r="B13" s="128" t="s">
        <v>3761</v>
      </c>
      <c r="C13" s="128" t="s">
        <v>1181</v>
      </c>
      <c r="D13" s="137">
        <v>38</v>
      </c>
    </row>
    <row r="14" spans="1:4" s="123" customFormat="1" ht="18" customHeight="1">
      <c r="A14" s="128">
        <v>13</v>
      </c>
      <c r="B14" s="128" t="s">
        <v>3762</v>
      </c>
      <c r="C14" s="128" t="s">
        <v>3759</v>
      </c>
      <c r="D14" s="137">
        <v>6</v>
      </c>
    </row>
    <row r="15" spans="1:4" s="123" customFormat="1" ht="18" customHeight="1">
      <c r="A15" s="128">
        <v>14</v>
      </c>
      <c r="B15" s="128" t="s">
        <v>3763</v>
      </c>
      <c r="C15" s="128" t="s">
        <v>3754</v>
      </c>
      <c r="D15" s="137">
        <v>23.25</v>
      </c>
    </row>
    <row r="16" spans="1:4" s="123" customFormat="1" ht="18" customHeight="1">
      <c r="A16" s="128">
        <v>15</v>
      </c>
      <c r="B16" s="128" t="s">
        <v>3764</v>
      </c>
      <c r="C16" s="128" t="s">
        <v>3749</v>
      </c>
      <c r="D16" s="137">
        <v>15.5</v>
      </c>
    </row>
    <row r="17" spans="1:4" s="123" customFormat="1" ht="18" customHeight="1">
      <c r="A17" s="128">
        <v>16</v>
      </c>
      <c r="B17" s="128" t="s">
        <v>3765</v>
      </c>
      <c r="C17" s="128" t="s">
        <v>3766</v>
      </c>
      <c r="D17" s="137">
        <v>17.45</v>
      </c>
    </row>
    <row r="18" spans="1:4" s="123" customFormat="1" ht="18" customHeight="1">
      <c r="A18" s="128">
        <v>17</v>
      </c>
      <c r="B18" s="128" t="s">
        <v>3767</v>
      </c>
      <c r="C18" s="128" t="s">
        <v>3757</v>
      </c>
      <c r="D18" s="137">
        <v>39</v>
      </c>
    </row>
    <row r="19" spans="1:4" s="123" customFormat="1" ht="18" customHeight="1">
      <c r="A19" s="128">
        <v>18</v>
      </c>
      <c r="B19" s="128" t="s">
        <v>3768</v>
      </c>
      <c r="C19" s="128" t="s">
        <v>3759</v>
      </c>
      <c r="D19" s="137">
        <v>62.5</v>
      </c>
    </row>
    <row r="20" spans="1:4" s="123" customFormat="1" ht="18" customHeight="1">
      <c r="A20" s="128">
        <v>19</v>
      </c>
      <c r="B20" s="128" t="s">
        <v>3769</v>
      </c>
      <c r="C20" s="128" t="s">
        <v>3766</v>
      </c>
      <c r="D20" s="137">
        <v>9.1999999999999993</v>
      </c>
    </row>
    <row r="21" spans="1:4" s="123" customFormat="1" ht="18" customHeight="1">
      <c r="A21" s="128">
        <v>20</v>
      </c>
      <c r="B21" s="128" t="s">
        <v>3770</v>
      </c>
      <c r="C21" s="128" t="s">
        <v>3766</v>
      </c>
      <c r="D21" s="137">
        <v>81</v>
      </c>
    </row>
    <row r="22" spans="1:4" s="123" customFormat="1" ht="18" customHeight="1">
      <c r="A22" s="128">
        <v>21</v>
      </c>
      <c r="B22" s="128" t="s">
        <v>3771</v>
      </c>
      <c r="C22" s="128" t="s">
        <v>3766</v>
      </c>
      <c r="D22" s="137">
        <v>10</v>
      </c>
    </row>
    <row r="23" spans="1:4" s="123" customFormat="1" ht="18" customHeight="1">
      <c r="A23" s="128">
        <v>22</v>
      </c>
      <c r="B23" s="128" t="s">
        <v>3772</v>
      </c>
      <c r="C23" s="128" t="s">
        <v>3773</v>
      </c>
      <c r="D23" s="137">
        <v>21</v>
      </c>
    </row>
    <row r="24" spans="1:4" s="123" customFormat="1" ht="18" customHeight="1">
      <c r="A24" s="128">
        <v>23</v>
      </c>
      <c r="B24" s="128" t="s">
        <v>3774</v>
      </c>
      <c r="C24" s="128" t="s">
        <v>3773</v>
      </c>
      <c r="D24" s="137">
        <v>9</v>
      </c>
    </row>
    <row r="25" spans="1:4" s="123" customFormat="1" ht="18" customHeight="1">
      <c r="A25" s="128">
        <v>24</v>
      </c>
      <c r="B25" s="128" t="s">
        <v>3775</v>
      </c>
      <c r="C25" s="128" t="s">
        <v>3747</v>
      </c>
      <c r="D25" s="137">
        <v>4.5</v>
      </c>
    </row>
    <row r="26" spans="1:4" s="123" customFormat="1" ht="18" customHeight="1">
      <c r="A26" s="128">
        <v>25</v>
      </c>
      <c r="B26" s="128" t="s">
        <v>3776</v>
      </c>
      <c r="C26" s="128" t="s">
        <v>3766</v>
      </c>
      <c r="D26" s="137">
        <v>14</v>
      </c>
    </row>
    <row r="27" spans="1:4" s="123" customFormat="1" ht="18" customHeight="1">
      <c r="A27" s="128">
        <v>26</v>
      </c>
      <c r="B27" s="128" t="s">
        <v>3777</v>
      </c>
      <c r="C27" s="128" t="s">
        <v>3766</v>
      </c>
      <c r="D27" s="137">
        <v>31.23</v>
      </c>
    </row>
    <row r="28" spans="1:4" s="123" customFormat="1" ht="18" customHeight="1">
      <c r="A28" s="128">
        <v>27</v>
      </c>
      <c r="B28" s="128" t="s">
        <v>3778</v>
      </c>
      <c r="C28" s="128" t="s">
        <v>3766</v>
      </c>
      <c r="D28" s="137">
        <v>43.9</v>
      </c>
    </row>
    <row r="29" spans="1:4" s="123" customFormat="1" ht="18" customHeight="1">
      <c r="A29" s="128">
        <v>28</v>
      </c>
      <c r="B29" s="128" t="s">
        <v>3779</v>
      </c>
      <c r="C29" s="128" t="s">
        <v>3754</v>
      </c>
      <c r="D29" s="137">
        <v>45.6</v>
      </c>
    </row>
    <row r="30" spans="1:4" s="123" customFormat="1" ht="18" customHeight="1">
      <c r="A30" s="128">
        <v>29</v>
      </c>
      <c r="B30" s="128" t="s">
        <v>3780</v>
      </c>
      <c r="C30" s="128" t="s">
        <v>3757</v>
      </c>
      <c r="D30" s="137">
        <v>123.79</v>
      </c>
    </row>
    <row r="31" spans="1:4" s="123" customFormat="1" ht="18" customHeight="1">
      <c r="A31" s="128">
        <v>30</v>
      </c>
      <c r="B31" s="128" t="s">
        <v>3781</v>
      </c>
      <c r="C31" s="128" t="s">
        <v>3759</v>
      </c>
      <c r="D31" s="137">
        <v>25.89</v>
      </c>
    </row>
    <row r="32" spans="1:4" s="123" customFormat="1" ht="18" customHeight="1">
      <c r="A32" s="128">
        <v>31</v>
      </c>
      <c r="B32" s="128" t="s">
        <v>3782</v>
      </c>
      <c r="C32" s="128" t="s">
        <v>1181</v>
      </c>
      <c r="D32" s="137">
        <v>12.5</v>
      </c>
    </row>
    <row r="33" spans="1:4" s="123" customFormat="1" ht="18" customHeight="1">
      <c r="A33" s="128">
        <v>32</v>
      </c>
      <c r="B33" s="128" t="s">
        <v>3783</v>
      </c>
      <c r="C33" s="128" t="s">
        <v>1181</v>
      </c>
      <c r="D33" s="137">
        <v>32</v>
      </c>
    </row>
    <row r="34" spans="1:4" s="123" customFormat="1" ht="18" customHeight="1">
      <c r="A34" s="128">
        <v>33</v>
      </c>
      <c r="B34" s="128" t="s">
        <v>3784</v>
      </c>
      <c r="C34" s="128" t="s">
        <v>1181</v>
      </c>
      <c r="D34" s="137">
        <v>2.5</v>
      </c>
    </row>
    <row r="35" spans="1:4" s="123" customFormat="1" ht="18" customHeight="1">
      <c r="A35" s="128">
        <v>34</v>
      </c>
      <c r="B35" s="128" t="s">
        <v>3785</v>
      </c>
      <c r="C35" s="128" t="s">
        <v>3747</v>
      </c>
      <c r="D35" s="137">
        <v>14</v>
      </c>
    </row>
    <row r="36" spans="1:4" s="123" customFormat="1" ht="18" customHeight="1">
      <c r="A36" s="128">
        <v>35</v>
      </c>
      <c r="B36" s="128" t="s">
        <v>3786</v>
      </c>
      <c r="C36" s="128" t="s">
        <v>3747</v>
      </c>
      <c r="D36" s="137">
        <v>18</v>
      </c>
    </row>
    <row r="37" spans="1:4" s="123" customFormat="1" ht="18" customHeight="1">
      <c r="A37" s="128">
        <v>36</v>
      </c>
      <c r="B37" s="128" t="s">
        <v>3787</v>
      </c>
      <c r="C37" s="128" t="s">
        <v>3759</v>
      </c>
      <c r="D37" s="137">
        <v>19</v>
      </c>
    </row>
    <row r="38" spans="1:4" s="123" customFormat="1" ht="18" customHeight="1">
      <c r="A38" s="128">
        <v>37</v>
      </c>
      <c r="B38" s="128" t="s">
        <v>3788</v>
      </c>
      <c r="C38" s="128" t="s">
        <v>3759</v>
      </c>
      <c r="D38" s="137">
        <v>26</v>
      </c>
    </row>
    <row r="39" spans="1:4" s="123" customFormat="1" ht="18" customHeight="1">
      <c r="A39" s="128">
        <v>38</v>
      </c>
      <c r="B39" s="128" t="s">
        <v>3789</v>
      </c>
      <c r="C39" s="128" t="s">
        <v>3747</v>
      </c>
      <c r="D39" s="137">
        <v>263.5</v>
      </c>
    </row>
    <row r="40" spans="1:4" s="123" customFormat="1" ht="18" customHeight="1">
      <c r="A40" s="128">
        <v>39</v>
      </c>
      <c r="B40" s="128" t="s">
        <v>3790</v>
      </c>
      <c r="C40" s="128" t="s">
        <v>3747</v>
      </c>
      <c r="D40" s="137">
        <v>18</v>
      </c>
    </row>
    <row r="41" spans="1:4" s="123" customFormat="1" ht="18" customHeight="1">
      <c r="A41" s="128">
        <v>40</v>
      </c>
      <c r="B41" s="128" t="s">
        <v>3791</v>
      </c>
      <c r="C41" s="128" t="s">
        <v>3759</v>
      </c>
      <c r="D41" s="137">
        <v>18.399999999999999</v>
      </c>
    </row>
    <row r="42" spans="1:4" s="123" customFormat="1" ht="18" customHeight="1">
      <c r="A42" s="128">
        <v>41</v>
      </c>
      <c r="B42" s="128" t="s">
        <v>3792</v>
      </c>
      <c r="C42" s="128" t="s">
        <v>3759</v>
      </c>
      <c r="D42" s="137">
        <v>9.65</v>
      </c>
    </row>
    <row r="43" spans="1:4" s="123" customFormat="1" ht="18" customHeight="1">
      <c r="A43" s="128">
        <v>42</v>
      </c>
      <c r="B43" s="128" t="s">
        <v>3793</v>
      </c>
      <c r="C43" s="128" t="s">
        <v>3773</v>
      </c>
      <c r="D43" s="137">
        <v>14</v>
      </c>
    </row>
    <row r="44" spans="1:4" s="123" customFormat="1" ht="18" customHeight="1">
      <c r="A44" s="128">
        <v>43</v>
      </c>
      <c r="B44" s="128" t="s">
        <v>3794</v>
      </c>
      <c r="C44" s="128" t="s">
        <v>3747</v>
      </c>
      <c r="D44" s="137">
        <v>46</v>
      </c>
    </row>
    <row r="45" spans="1:4" s="123" customFormat="1" ht="18" customHeight="1">
      <c r="A45" s="128">
        <v>44</v>
      </c>
      <c r="B45" s="128" t="s">
        <v>3795</v>
      </c>
      <c r="C45" s="128" t="s">
        <v>3749</v>
      </c>
      <c r="D45" s="137">
        <v>19.45</v>
      </c>
    </row>
    <row r="46" spans="1:4" s="123" customFormat="1" ht="18" customHeight="1">
      <c r="A46" s="128">
        <v>45</v>
      </c>
      <c r="B46" s="128" t="s">
        <v>3796</v>
      </c>
      <c r="C46" s="128" t="s">
        <v>3759</v>
      </c>
      <c r="D46" s="137">
        <v>9.5</v>
      </c>
    </row>
    <row r="47" spans="1:4" s="123" customFormat="1" ht="18" customHeight="1">
      <c r="A47" s="128">
        <v>46</v>
      </c>
      <c r="B47" s="128" t="s">
        <v>3797</v>
      </c>
      <c r="C47" s="128" t="s">
        <v>3759</v>
      </c>
      <c r="D47" s="137">
        <v>12</v>
      </c>
    </row>
    <row r="48" spans="1:4" s="123" customFormat="1" ht="18" customHeight="1">
      <c r="A48" s="128">
        <v>47</v>
      </c>
      <c r="B48" s="128" t="s">
        <v>3798</v>
      </c>
      <c r="C48" s="128" t="s">
        <v>3766</v>
      </c>
      <c r="D48" s="137">
        <v>9.5</v>
      </c>
    </row>
    <row r="49" spans="1:4" s="123" customFormat="1" ht="18" customHeight="1">
      <c r="A49" s="128">
        <v>48</v>
      </c>
      <c r="B49" s="128" t="s">
        <v>3799</v>
      </c>
      <c r="C49" s="128" t="s">
        <v>3766</v>
      </c>
      <c r="D49" s="137">
        <v>12.75</v>
      </c>
    </row>
    <row r="50" spans="1:4" s="123" customFormat="1" ht="18" customHeight="1">
      <c r="A50" s="128">
        <v>49</v>
      </c>
      <c r="B50" s="128" t="s">
        <v>3800</v>
      </c>
      <c r="C50" s="128" t="s">
        <v>3766</v>
      </c>
      <c r="D50" s="137">
        <v>20</v>
      </c>
    </row>
    <row r="51" spans="1:4" s="123" customFormat="1" ht="18" customHeight="1">
      <c r="A51" s="128">
        <v>50</v>
      </c>
      <c r="B51" s="128" t="s">
        <v>3801</v>
      </c>
      <c r="C51" s="128" t="s">
        <v>3766</v>
      </c>
      <c r="D51" s="137">
        <v>16.25</v>
      </c>
    </row>
    <row r="52" spans="1:4" s="123" customFormat="1" ht="18" customHeight="1">
      <c r="A52" s="128">
        <v>51</v>
      </c>
      <c r="B52" s="128" t="s">
        <v>3802</v>
      </c>
      <c r="C52" s="128" t="s">
        <v>3754</v>
      </c>
      <c r="D52" s="137">
        <v>53</v>
      </c>
    </row>
    <row r="53" spans="1:4" s="123" customFormat="1" ht="18" customHeight="1">
      <c r="A53" s="128">
        <v>52</v>
      </c>
      <c r="B53" s="128" t="s">
        <v>3803</v>
      </c>
      <c r="C53" s="128" t="s">
        <v>3773</v>
      </c>
      <c r="D53" s="137">
        <v>7</v>
      </c>
    </row>
    <row r="54" spans="1:4" s="123" customFormat="1" ht="18" customHeight="1">
      <c r="A54" s="128">
        <v>53</v>
      </c>
      <c r="B54" s="128" t="s">
        <v>3804</v>
      </c>
      <c r="C54" s="128" t="s">
        <v>3757</v>
      </c>
      <c r="D54" s="137">
        <v>32.799999999999997</v>
      </c>
    </row>
    <row r="55" spans="1:4" s="123" customFormat="1" ht="18" customHeight="1">
      <c r="A55" s="128">
        <v>54</v>
      </c>
      <c r="B55" s="128" t="s">
        <v>3805</v>
      </c>
      <c r="C55" s="128" t="s">
        <v>3757</v>
      </c>
      <c r="D55" s="137">
        <v>7.45</v>
      </c>
    </row>
    <row r="56" spans="1:4" s="123" customFormat="1" ht="18" customHeight="1">
      <c r="A56" s="128">
        <v>55</v>
      </c>
      <c r="B56" s="128" t="s">
        <v>3780</v>
      </c>
      <c r="C56" s="128" t="s">
        <v>3757</v>
      </c>
      <c r="D56" s="137">
        <v>24</v>
      </c>
    </row>
    <row r="57" spans="1:4" s="123" customFormat="1" ht="18" customHeight="1">
      <c r="A57" s="128">
        <v>56</v>
      </c>
      <c r="B57" s="128" t="s">
        <v>3806</v>
      </c>
      <c r="C57" s="128" t="s">
        <v>3773</v>
      </c>
      <c r="D57" s="137">
        <v>38</v>
      </c>
    </row>
    <row r="58" spans="1:4" s="123" customFormat="1" ht="18" customHeight="1">
      <c r="A58" s="128">
        <v>57</v>
      </c>
      <c r="B58" s="128" t="s">
        <v>3807</v>
      </c>
      <c r="C58" s="128" t="s">
        <v>3773</v>
      </c>
      <c r="D58" s="137">
        <v>19.5</v>
      </c>
    </row>
    <row r="59" spans="1:4" s="123" customFormat="1" ht="18" customHeight="1">
      <c r="A59" s="128">
        <v>58</v>
      </c>
      <c r="B59" s="128" t="s">
        <v>3808</v>
      </c>
      <c r="C59" s="128" t="s">
        <v>3759</v>
      </c>
      <c r="D59" s="137">
        <v>13.25</v>
      </c>
    </row>
    <row r="60" spans="1:4" s="123" customFormat="1" ht="18" customHeight="1">
      <c r="A60" s="128">
        <v>59</v>
      </c>
      <c r="B60" s="128" t="s">
        <v>3809</v>
      </c>
      <c r="C60" s="128" t="s">
        <v>1181</v>
      </c>
      <c r="D60" s="137">
        <v>55</v>
      </c>
    </row>
    <row r="61" spans="1:4" s="123" customFormat="1" ht="18" customHeight="1">
      <c r="A61" s="128">
        <v>60</v>
      </c>
      <c r="B61" s="128" t="s">
        <v>3810</v>
      </c>
      <c r="C61" s="128" t="s">
        <v>1181</v>
      </c>
      <c r="D61" s="137">
        <v>34</v>
      </c>
    </row>
    <row r="62" spans="1:4" s="123" customFormat="1" ht="18" customHeight="1">
      <c r="A62" s="128">
        <v>61</v>
      </c>
      <c r="B62" s="128" t="s">
        <v>3811</v>
      </c>
      <c r="C62" s="128" t="s">
        <v>3749</v>
      </c>
      <c r="D62" s="137">
        <v>28.5</v>
      </c>
    </row>
    <row r="63" spans="1:4" s="123" customFormat="1" ht="18" customHeight="1">
      <c r="A63" s="128">
        <v>62</v>
      </c>
      <c r="B63" s="128" t="s">
        <v>3812</v>
      </c>
      <c r="C63" s="128" t="s">
        <v>3766</v>
      </c>
      <c r="D63" s="137">
        <v>49.3</v>
      </c>
    </row>
    <row r="64" spans="1:4" s="123" customFormat="1" ht="18" customHeight="1">
      <c r="A64" s="128">
        <v>63</v>
      </c>
      <c r="B64" s="128" t="s">
        <v>3813</v>
      </c>
      <c r="C64" s="128" t="s">
        <v>3749</v>
      </c>
      <c r="D64" s="137">
        <v>43.9</v>
      </c>
    </row>
    <row r="65" spans="1:4" s="123" customFormat="1" ht="18" customHeight="1">
      <c r="A65" s="128">
        <v>64</v>
      </c>
      <c r="B65" s="128" t="s">
        <v>3814</v>
      </c>
      <c r="C65" s="128" t="s">
        <v>3773</v>
      </c>
      <c r="D65" s="137">
        <v>33.25</v>
      </c>
    </row>
    <row r="66" spans="1:4" s="123" customFormat="1" ht="18" customHeight="1">
      <c r="A66" s="128">
        <v>65</v>
      </c>
      <c r="B66" s="128" t="s">
        <v>3815</v>
      </c>
      <c r="C66" s="128" t="s">
        <v>3749</v>
      </c>
      <c r="D66" s="137">
        <v>21.05</v>
      </c>
    </row>
    <row r="67" spans="1:4" s="123" customFormat="1" ht="18" customHeight="1">
      <c r="A67" s="128">
        <v>66</v>
      </c>
      <c r="B67" s="128" t="s">
        <v>3816</v>
      </c>
      <c r="C67" s="128" t="s">
        <v>3749</v>
      </c>
      <c r="D67" s="137">
        <v>17</v>
      </c>
    </row>
    <row r="68" spans="1:4" s="123" customFormat="1" ht="18" customHeight="1">
      <c r="A68" s="128">
        <v>67</v>
      </c>
      <c r="B68" s="128" t="s">
        <v>3817</v>
      </c>
      <c r="C68" s="128" t="s">
        <v>3747</v>
      </c>
      <c r="D68" s="137">
        <v>14</v>
      </c>
    </row>
    <row r="69" spans="1:4" s="123" customFormat="1" ht="18" customHeight="1">
      <c r="A69" s="128">
        <v>68</v>
      </c>
      <c r="B69" s="128" t="s">
        <v>3818</v>
      </c>
      <c r="C69" s="128" t="s">
        <v>3766</v>
      </c>
      <c r="D69" s="137">
        <v>12.5</v>
      </c>
    </row>
    <row r="70" spans="1:4" s="123" customFormat="1" ht="18" customHeight="1">
      <c r="A70" s="128">
        <v>69</v>
      </c>
      <c r="B70" s="128" t="s">
        <v>3819</v>
      </c>
      <c r="C70" s="128" t="s">
        <v>1181</v>
      </c>
      <c r="D70" s="137">
        <v>36</v>
      </c>
    </row>
    <row r="71" spans="1:4" s="123" customFormat="1" ht="18" customHeight="1">
      <c r="A71" s="128">
        <v>70</v>
      </c>
      <c r="B71" s="128" t="s">
        <v>3820</v>
      </c>
      <c r="C71" s="128" t="s">
        <v>3747</v>
      </c>
      <c r="D71" s="137">
        <v>15</v>
      </c>
    </row>
    <row r="72" spans="1:4" s="123" customFormat="1" ht="18" customHeight="1">
      <c r="A72" s="128">
        <v>71</v>
      </c>
      <c r="B72" s="128" t="s">
        <v>3821</v>
      </c>
      <c r="C72" s="128" t="s">
        <v>1181</v>
      </c>
      <c r="D72" s="137">
        <v>21.5</v>
      </c>
    </row>
    <row r="73" spans="1:4" s="123" customFormat="1" ht="18" customHeight="1">
      <c r="A73" s="128">
        <v>72</v>
      </c>
      <c r="B73" s="128" t="s">
        <v>3822</v>
      </c>
      <c r="C73" s="128" t="s">
        <v>1181</v>
      </c>
      <c r="D73" s="137">
        <v>34.799999999999997</v>
      </c>
    </row>
    <row r="74" spans="1:4" s="123" customFormat="1" ht="18" customHeight="1">
      <c r="A74" s="128">
        <v>73</v>
      </c>
      <c r="B74" s="128" t="s">
        <v>3823</v>
      </c>
      <c r="C74" s="128" t="s">
        <v>3759</v>
      </c>
      <c r="D74" s="137">
        <v>15</v>
      </c>
    </row>
    <row r="75" spans="1:4" s="123" customFormat="1" ht="18" customHeight="1">
      <c r="A75" s="128">
        <v>74</v>
      </c>
      <c r="B75" s="128" t="s">
        <v>3824</v>
      </c>
      <c r="C75" s="128" t="s">
        <v>3754</v>
      </c>
      <c r="D75" s="137">
        <v>10</v>
      </c>
    </row>
    <row r="76" spans="1:4" s="123" customFormat="1" ht="18" customHeight="1">
      <c r="A76" s="128">
        <v>75</v>
      </c>
      <c r="B76" s="128" t="s">
        <v>3825</v>
      </c>
      <c r="C76" s="128" t="s">
        <v>3747</v>
      </c>
      <c r="D76" s="137">
        <v>7.75</v>
      </c>
    </row>
    <row r="77" spans="1:4" s="123" customFormat="1" ht="18" customHeight="1">
      <c r="A77" s="128">
        <v>76</v>
      </c>
      <c r="B77" s="128" t="s">
        <v>3826</v>
      </c>
      <c r="C77" s="128" t="s">
        <v>3747</v>
      </c>
      <c r="D77" s="137">
        <v>18</v>
      </c>
    </row>
    <row r="78" spans="1:4" s="123" customFormat="1" ht="18" customHeight="1">
      <c r="A78" s="132">
        <v>77</v>
      </c>
      <c r="B78" s="132" t="s">
        <v>3827</v>
      </c>
      <c r="C78" s="132" t="s">
        <v>3749</v>
      </c>
      <c r="D78" s="138">
        <v>13</v>
      </c>
    </row>
  </sheetData>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91E5-29B4-4704-9A2F-55F4A7ED10A3}">
  <sheetPr>
    <tabColor rgb="FF92D050"/>
  </sheetPr>
  <dimension ref="A1:J831"/>
  <sheetViews>
    <sheetView topLeftCell="A7" workbookViewId="0">
      <selection activeCell="I15" sqref="I15"/>
    </sheetView>
  </sheetViews>
  <sheetFormatPr defaultColWidth="9" defaultRowHeight="13.8"/>
  <cols>
    <col min="1" max="2" width="10.88671875" style="3" customWidth="1"/>
    <col min="3" max="4" width="13.44140625" style="3" bestFit="1" customWidth="1"/>
    <col min="5" max="5" width="12.21875" style="3" bestFit="1" customWidth="1"/>
    <col min="6" max="6" width="13.88671875" style="3" bestFit="1" customWidth="1"/>
    <col min="7" max="7" width="12.21875" style="3" customWidth="1"/>
    <col min="8" max="9" width="13.44140625" style="2" bestFit="1" customWidth="1"/>
    <col min="10" max="10" width="11.6640625" style="2" bestFit="1" customWidth="1"/>
    <col min="11" max="16384" width="9" style="2"/>
  </cols>
  <sheetData>
    <row r="1" spans="1:10" s="139" customFormat="1" ht="18" customHeight="1" thickBot="1">
      <c r="A1" s="121" t="s">
        <v>3736</v>
      </c>
      <c r="B1" s="121" t="s">
        <v>3828</v>
      </c>
      <c r="C1" s="121" t="s">
        <v>3829</v>
      </c>
      <c r="D1" s="121" t="s">
        <v>3830</v>
      </c>
      <c r="E1" s="121" t="s">
        <v>3831</v>
      </c>
      <c r="F1" s="121" t="s">
        <v>3832</v>
      </c>
      <c r="G1" s="122" t="s">
        <v>3833</v>
      </c>
    </row>
    <row r="2" spans="1:10" s="139" customFormat="1" ht="18" customHeight="1">
      <c r="A2" s="124">
        <v>10248</v>
      </c>
      <c r="B2" s="306" t="s">
        <v>12731</v>
      </c>
      <c r="C2" s="140">
        <v>42005</v>
      </c>
      <c r="D2" s="140">
        <v>42017</v>
      </c>
      <c r="E2" s="124" t="str">
        <f>VLOOKUP(H2,客户信息!$A$2:$F$92,6,0)</f>
        <v>华北</v>
      </c>
      <c r="F2" s="124" t="str">
        <f>VLOOKUP(H2,客户信息!$A$2:$F$92,5,0)</f>
        <v>天津</v>
      </c>
      <c r="G2" s="127">
        <v>782</v>
      </c>
      <c r="H2" s="139" t="str">
        <f>SUBSTITUTE(CLEAN(B2)," ","")</f>
        <v>VINET</v>
      </c>
      <c r="I2" s="141"/>
      <c r="J2" s="141"/>
    </row>
    <row r="3" spans="1:10" s="139" customFormat="1" ht="18" customHeight="1">
      <c r="A3" s="128">
        <v>10249</v>
      </c>
      <c r="B3" s="141" t="s">
        <v>3835</v>
      </c>
      <c r="C3" s="142">
        <v>42006</v>
      </c>
      <c r="D3" s="142">
        <v>42011</v>
      </c>
      <c r="E3" s="128" t="str">
        <f>VLOOKUP(H3,客户信息!$A$2:$F$92,6,0)</f>
        <v>华东</v>
      </c>
      <c r="F3" s="128" t="str">
        <f>VLOOKUP(H3,客户信息!$A$2:$F$92,5,0)</f>
        <v>青岛</v>
      </c>
      <c r="G3" s="131">
        <v>2329.25</v>
      </c>
      <c r="H3" s="139" t="str">
        <f t="shared" ref="H3:H66" si="0">SUBSTITUTE(CLEAN(B3)," ","")</f>
        <v>TOMSP</v>
      </c>
      <c r="I3" s="141"/>
    </row>
    <row r="4" spans="1:10" s="139" customFormat="1" ht="18" customHeight="1">
      <c r="A4" s="128">
        <v>10250</v>
      </c>
      <c r="B4" s="141" t="s">
        <v>3836</v>
      </c>
      <c r="C4" s="142">
        <v>42009</v>
      </c>
      <c r="D4" s="142">
        <v>42013</v>
      </c>
      <c r="E4" s="128" t="str">
        <f>VLOOKUP(H4,客户信息!$A$2:$F$92,6,0)</f>
        <v>华东</v>
      </c>
      <c r="F4" s="128" t="str">
        <f>VLOOKUP(H4,客户信息!$A$2:$F$92,5,0)</f>
        <v>南昌</v>
      </c>
      <c r="G4" s="131">
        <v>1941.6375</v>
      </c>
      <c r="H4" s="139" t="str">
        <f t="shared" si="0"/>
        <v>HANAR</v>
      </c>
      <c r="I4" s="141"/>
    </row>
    <row r="5" spans="1:10" s="139" customFormat="1" ht="18" customHeight="1">
      <c r="A5" s="128">
        <v>10251</v>
      </c>
      <c r="B5" s="141" t="s">
        <v>3837</v>
      </c>
      <c r="C5" s="142">
        <v>42009</v>
      </c>
      <c r="D5" s="142">
        <v>42016</v>
      </c>
      <c r="E5" s="128" t="str">
        <f>VLOOKUP(H5,客户信息!$A$2:$F$92,6,0)</f>
        <v>华北</v>
      </c>
      <c r="F5" s="128" t="str">
        <f>VLOOKUP(H5,客户信息!$A$2:$F$92,5,0)</f>
        <v>秦皇岛</v>
      </c>
      <c r="G5" s="131">
        <v>818.57500000000005</v>
      </c>
      <c r="H5" s="139" t="str">
        <f t="shared" si="0"/>
        <v>VICTE</v>
      </c>
      <c r="I5" s="141"/>
    </row>
    <row r="6" spans="1:10" s="139" customFormat="1" ht="18" customHeight="1">
      <c r="A6" s="128">
        <v>10252</v>
      </c>
      <c r="B6" s="141" t="s">
        <v>3838</v>
      </c>
      <c r="C6" s="142">
        <v>42010</v>
      </c>
      <c r="D6" s="142">
        <v>42012</v>
      </c>
      <c r="E6" s="128" t="str">
        <f>VLOOKUP(H6,客户信息!$A$2:$F$92,6,0)</f>
        <v>华北</v>
      </c>
      <c r="F6" s="128" t="str">
        <f>VLOOKUP(H6,客户信息!$A$2:$F$92,5,0)</f>
        <v>天津</v>
      </c>
      <c r="G6" s="131">
        <v>4497.375</v>
      </c>
      <c r="H6" s="139" t="str">
        <f t="shared" si="0"/>
        <v>SUPRD</v>
      </c>
      <c r="I6" s="141"/>
    </row>
    <row r="7" spans="1:10" s="139" customFormat="1" ht="18" customHeight="1">
      <c r="A7" s="128">
        <v>10253</v>
      </c>
      <c r="B7" s="141" t="s">
        <v>3836</v>
      </c>
      <c r="C7" s="142">
        <v>42011</v>
      </c>
      <c r="D7" s="142">
        <v>42017</v>
      </c>
      <c r="E7" s="128" t="str">
        <f>VLOOKUP(H7,客户信息!$A$2:$F$92,6,0)</f>
        <v>华东</v>
      </c>
      <c r="F7" s="128" t="str">
        <f>VLOOKUP(H7,客户信息!$A$2:$F$92,5,0)</f>
        <v>南昌</v>
      </c>
      <c r="G7" s="131">
        <v>1806</v>
      </c>
      <c r="H7" s="139" t="str">
        <f t="shared" si="0"/>
        <v>HANAR</v>
      </c>
      <c r="I7" s="141"/>
    </row>
    <row r="8" spans="1:10" s="139" customFormat="1" ht="18" customHeight="1">
      <c r="A8" s="128">
        <v>10254</v>
      </c>
      <c r="B8" s="141" t="s">
        <v>3839</v>
      </c>
      <c r="C8" s="142">
        <v>42012</v>
      </c>
      <c r="D8" s="142">
        <v>42024</v>
      </c>
      <c r="E8" s="128" t="str">
        <f>VLOOKUP(H8,客户信息!$A$2:$F$92,6,0)</f>
        <v>华北</v>
      </c>
      <c r="F8" s="128" t="str">
        <f>VLOOKUP(H8,客户信息!$A$2:$F$92,5,0)</f>
        <v>天津</v>
      </c>
      <c r="G8" s="131">
        <v>695.77499999999998</v>
      </c>
      <c r="H8" s="139" t="str">
        <f t="shared" si="0"/>
        <v>CHOPS</v>
      </c>
      <c r="I8" s="141"/>
    </row>
    <row r="9" spans="1:10" s="139" customFormat="1" ht="18" customHeight="1">
      <c r="A9" s="128">
        <v>10255</v>
      </c>
      <c r="B9" s="141" t="s">
        <v>3840</v>
      </c>
      <c r="C9" s="142">
        <v>42013</v>
      </c>
      <c r="D9" s="142">
        <v>42016</v>
      </c>
      <c r="E9" s="128" t="str">
        <f>VLOOKUP(H9,客户信息!$A$2:$F$92,6,0)</f>
        <v>华东</v>
      </c>
      <c r="F9" s="128" t="str">
        <f>VLOOKUP(H9,客户信息!$A$2:$F$92,5,0)</f>
        <v>南京</v>
      </c>
      <c r="G9" s="131">
        <v>3115.75</v>
      </c>
      <c r="H9" s="139" t="str">
        <f t="shared" si="0"/>
        <v>RICSU</v>
      </c>
      <c r="I9" s="141"/>
    </row>
    <row r="10" spans="1:10" s="139" customFormat="1" ht="18" customHeight="1">
      <c r="A10" s="128">
        <v>10256</v>
      </c>
      <c r="B10" s="141" t="s">
        <v>3841</v>
      </c>
      <c r="C10" s="142">
        <v>42016</v>
      </c>
      <c r="D10" s="142">
        <v>42018</v>
      </c>
      <c r="E10" s="128" t="str">
        <f>VLOOKUP(H10,客户信息!$A$2:$F$92,6,0)</f>
        <v>华南</v>
      </c>
      <c r="F10" s="128" t="str">
        <f>VLOOKUP(H10,客户信息!$A$2:$F$92,5,0)</f>
        <v>深圳</v>
      </c>
      <c r="G10" s="131">
        <v>648</v>
      </c>
      <c r="H10" s="139" t="str">
        <f t="shared" si="0"/>
        <v>WELLI</v>
      </c>
      <c r="I10" s="141"/>
    </row>
    <row r="11" spans="1:10" s="139" customFormat="1" ht="18" customHeight="1">
      <c r="A11" s="128">
        <v>10257</v>
      </c>
      <c r="B11" s="141" t="s">
        <v>3842</v>
      </c>
      <c r="C11" s="142">
        <v>42017</v>
      </c>
      <c r="D11" s="142">
        <v>42023</v>
      </c>
      <c r="E11" s="128" t="str">
        <f>VLOOKUP(H11,客户信息!$A$2:$F$92,6,0)</f>
        <v>华南</v>
      </c>
      <c r="F11" s="128" t="str">
        <f>VLOOKUP(H11,客户信息!$A$2:$F$92,5,0)</f>
        <v>深圳</v>
      </c>
      <c r="G11" s="131">
        <v>1400.5</v>
      </c>
      <c r="H11" s="139" t="str">
        <f t="shared" si="0"/>
        <v>HILAA</v>
      </c>
      <c r="I11" s="141"/>
    </row>
    <row r="12" spans="1:10" s="139" customFormat="1" ht="18" customHeight="1">
      <c r="A12" s="128">
        <v>10258</v>
      </c>
      <c r="B12" s="141" t="s">
        <v>3843</v>
      </c>
      <c r="C12" s="142">
        <v>42018</v>
      </c>
      <c r="D12" s="142">
        <v>42024</v>
      </c>
      <c r="E12" s="128" t="str">
        <f>VLOOKUP(H12,客户信息!$A$2:$F$92,6,0)</f>
        <v>华南</v>
      </c>
      <c r="F12" s="128" t="str">
        <f>VLOOKUP(H12,客户信息!$A$2:$F$92,5,0)</f>
        <v>深圳</v>
      </c>
      <c r="G12" s="131">
        <v>2023.8000000000002</v>
      </c>
      <c r="H12" s="139" t="str">
        <f t="shared" si="0"/>
        <v>ERNSH</v>
      </c>
      <c r="I12" s="141"/>
    </row>
    <row r="13" spans="1:10" s="139" customFormat="1" ht="18" customHeight="1">
      <c r="A13" s="128">
        <v>10259</v>
      </c>
      <c r="B13" s="141" t="s">
        <v>3844</v>
      </c>
      <c r="C13" s="142">
        <v>42019</v>
      </c>
      <c r="D13" s="142">
        <v>42026</v>
      </c>
      <c r="E13" s="128" t="str">
        <f>VLOOKUP(H13,客户信息!$A$2:$F$92,6,0)</f>
        <v>东北</v>
      </c>
      <c r="F13" s="128" t="str">
        <f>VLOOKUP(H13,客户信息!$A$2:$F$92,5,0)</f>
        <v>大连</v>
      </c>
      <c r="G13" s="131">
        <v>126</v>
      </c>
      <c r="H13" s="139" t="str">
        <f t="shared" si="0"/>
        <v>CENTC</v>
      </c>
      <c r="I13" s="141"/>
    </row>
    <row r="14" spans="1:10" s="139" customFormat="1" ht="18" customHeight="1">
      <c r="A14" s="128">
        <v>10260</v>
      </c>
      <c r="B14" s="141" t="s">
        <v>3845</v>
      </c>
      <c r="C14" s="142">
        <v>42020</v>
      </c>
      <c r="D14" s="142">
        <v>42030</v>
      </c>
      <c r="E14" s="128" t="str">
        <f>VLOOKUP(H14,客户信息!$A$2:$F$92,6,0)</f>
        <v>华南</v>
      </c>
      <c r="F14" s="128" t="str">
        <f>VLOOKUP(H14,客户信息!$A$2:$F$92,5,0)</f>
        <v>深圳</v>
      </c>
      <c r="G14" s="131">
        <v>1881.675</v>
      </c>
      <c r="H14" s="139" t="str">
        <f t="shared" si="0"/>
        <v>OTTIK</v>
      </c>
      <c r="I14" s="141"/>
    </row>
    <row r="15" spans="1:10" s="139" customFormat="1" ht="18" customHeight="1">
      <c r="A15" s="128">
        <v>10261</v>
      </c>
      <c r="B15" s="141" t="s">
        <v>3846</v>
      </c>
      <c r="C15" s="142">
        <v>42020</v>
      </c>
      <c r="D15" s="142">
        <v>42031</v>
      </c>
      <c r="E15" s="128" t="str">
        <f>VLOOKUP(H15,客户信息!$A$2:$F$92,6,0)</f>
        <v>华北</v>
      </c>
      <c r="F15" s="128" t="str">
        <f>VLOOKUP(H15,客户信息!$A$2:$F$92,5,0)</f>
        <v>北京</v>
      </c>
      <c r="G15" s="131">
        <v>560</v>
      </c>
      <c r="H15" s="139" t="str">
        <f t="shared" si="0"/>
        <v>QUEDE</v>
      </c>
      <c r="I15" s="141"/>
    </row>
    <row r="16" spans="1:10" s="139" customFormat="1" ht="18" customHeight="1">
      <c r="A16" s="128">
        <v>10262</v>
      </c>
      <c r="B16" s="141" t="s">
        <v>3847</v>
      </c>
      <c r="C16" s="142">
        <v>42023</v>
      </c>
      <c r="D16" s="142">
        <v>42026</v>
      </c>
      <c r="E16" s="128" t="str">
        <f>VLOOKUP(H16,客户信息!$A$2:$F$92,6,0)</f>
        <v>华东</v>
      </c>
      <c r="F16" s="128" t="str">
        <f>VLOOKUP(H16,客户信息!$A$2:$F$92,5,0)</f>
        <v>温州</v>
      </c>
      <c r="G16" s="131">
        <v>730.96</v>
      </c>
      <c r="H16" s="139" t="str">
        <f t="shared" si="0"/>
        <v>RATTC</v>
      </c>
      <c r="I16" s="141"/>
    </row>
    <row r="17" spans="1:9" s="139" customFormat="1" ht="18" customHeight="1">
      <c r="A17" s="128">
        <v>10263</v>
      </c>
      <c r="B17" s="141" t="s">
        <v>3843</v>
      </c>
      <c r="C17" s="142">
        <v>42024</v>
      </c>
      <c r="D17" s="142">
        <v>42032</v>
      </c>
      <c r="E17" s="128" t="str">
        <f>VLOOKUP(H17,客户信息!$A$2:$F$92,6,0)</f>
        <v>华南</v>
      </c>
      <c r="F17" s="128" t="str">
        <f>VLOOKUP(H17,客户信息!$A$2:$F$92,5,0)</f>
        <v>深圳</v>
      </c>
      <c r="G17" s="131">
        <v>2346.3000000000002</v>
      </c>
      <c r="H17" s="139" t="str">
        <f t="shared" si="0"/>
        <v>ERNSH</v>
      </c>
      <c r="I17" s="141"/>
    </row>
    <row r="18" spans="1:9" s="139" customFormat="1" ht="18" customHeight="1">
      <c r="A18" s="128">
        <v>10264</v>
      </c>
      <c r="B18" s="141" t="s">
        <v>3848</v>
      </c>
      <c r="C18" s="142">
        <v>42025</v>
      </c>
      <c r="D18" s="142">
        <v>42055</v>
      </c>
      <c r="E18" s="128" t="str">
        <f>VLOOKUP(H18,客户信息!$A$2:$F$92,6,0)</f>
        <v>华东</v>
      </c>
      <c r="F18" s="128" t="str">
        <f>VLOOKUP(H18,客户信息!$A$2:$F$92,5,0)</f>
        <v>南京</v>
      </c>
      <c r="G18" s="131">
        <v>870.0625</v>
      </c>
      <c r="H18" s="139" t="str">
        <f t="shared" si="0"/>
        <v>FOLKO</v>
      </c>
      <c r="I18" s="141"/>
    </row>
    <row r="19" spans="1:9" s="139" customFormat="1" ht="18" customHeight="1">
      <c r="A19" s="128">
        <v>10265</v>
      </c>
      <c r="B19" s="141" t="s">
        <v>3849</v>
      </c>
      <c r="C19" s="142">
        <v>42026</v>
      </c>
      <c r="D19" s="142">
        <v>42044</v>
      </c>
      <c r="E19" s="128" t="str">
        <f>VLOOKUP(H19,客户信息!$A$2:$F$92,6,0)</f>
        <v>东北</v>
      </c>
      <c r="F19" s="128" t="str">
        <f>VLOOKUP(H19,客户信息!$A$2:$F$92,5,0)</f>
        <v>大连</v>
      </c>
      <c r="G19" s="131">
        <v>1470</v>
      </c>
      <c r="H19" s="139" t="str">
        <f t="shared" si="0"/>
        <v>BLONP</v>
      </c>
      <c r="I19" s="141"/>
    </row>
    <row r="20" spans="1:9" s="139" customFormat="1" ht="18" customHeight="1">
      <c r="A20" s="128">
        <v>10266</v>
      </c>
      <c r="B20" s="141" t="s">
        <v>3850</v>
      </c>
      <c r="C20" s="142">
        <v>42027</v>
      </c>
      <c r="D20" s="142">
        <v>42032</v>
      </c>
      <c r="E20" s="128" t="str">
        <f>VLOOKUP(H20,客户信息!$A$2:$F$92,6,0)</f>
        <v>华北</v>
      </c>
      <c r="F20" s="128" t="str">
        <f>VLOOKUP(H20,客户信息!$A$2:$F$92,5,0)</f>
        <v>石家庄</v>
      </c>
      <c r="G20" s="131">
        <v>433.2</v>
      </c>
      <c r="H20" s="139" t="str">
        <f t="shared" si="0"/>
        <v>WARTH</v>
      </c>
      <c r="I20" s="141"/>
    </row>
    <row r="21" spans="1:9" s="139" customFormat="1" ht="18" customHeight="1">
      <c r="A21" s="128">
        <v>10267</v>
      </c>
      <c r="B21" s="141" t="s">
        <v>3851</v>
      </c>
      <c r="C21" s="142">
        <v>42030</v>
      </c>
      <c r="D21" s="142">
        <v>42038</v>
      </c>
      <c r="E21" s="128" t="str">
        <f>VLOOKUP(H21,客户信息!$A$2:$F$92,6,0)</f>
        <v>华北</v>
      </c>
      <c r="F21" s="128" t="str">
        <f>VLOOKUP(H21,客户信息!$A$2:$F$92,5,0)</f>
        <v>秦皇岛</v>
      </c>
      <c r="G21" s="131">
        <v>4422</v>
      </c>
      <c r="H21" s="139" t="str">
        <f t="shared" si="0"/>
        <v>FRANK</v>
      </c>
      <c r="I21" s="141"/>
    </row>
    <row r="22" spans="1:9" s="139" customFormat="1" ht="18" customHeight="1">
      <c r="A22" s="128">
        <v>10268</v>
      </c>
      <c r="B22" s="141" t="s">
        <v>3852</v>
      </c>
      <c r="C22" s="142">
        <v>42031</v>
      </c>
      <c r="D22" s="142">
        <v>42034</v>
      </c>
      <c r="E22" s="128" t="str">
        <f>VLOOKUP(H22,客户信息!$A$2:$F$92,6,0)</f>
        <v>华北</v>
      </c>
      <c r="F22" s="128" t="str">
        <f>VLOOKUP(H22,客户信息!$A$2:$F$92,5,0)</f>
        <v>天津</v>
      </c>
      <c r="G22" s="131">
        <v>1377.1000000000001</v>
      </c>
      <c r="H22" s="139" t="str">
        <f t="shared" si="0"/>
        <v>GROSR</v>
      </c>
      <c r="I22" s="141"/>
    </row>
    <row r="23" spans="1:9" s="139" customFormat="1" ht="18" customHeight="1">
      <c r="A23" s="128">
        <v>10269</v>
      </c>
      <c r="B23" s="141" t="s">
        <v>3853</v>
      </c>
      <c r="C23" s="142">
        <v>42032</v>
      </c>
      <c r="D23" s="142">
        <v>42041</v>
      </c>
      <c r="E23" s="128" t="str">
        <f>VLOOKUP(H23,客户信息!$A$2:$F$92,6,0)</f>
        <v>华东</v>
      </c>
      <c r="F23" s="128" t="str">
        <f>VLOOKUP(H23,客户信息!$A$2:$F$92,5,0)</f>
        <v>常州</v>
      </c>
      <c r="G23" s="131">
        <v>803.69999999999993</v>
      </c>
      <c r="H23" s="139" t="str">
        <f t="shared" si="0"/>
        <v>WHITC</v>
      </c>
      <c r="I23" s="141"/>
    </row>
    <row r="24" spans="1:9" s="139" customFormat="1" ht="18" customHeight="1">
      <c r="A24" s="128">
        <v>10270</v>
      </c>
      <c r="B24" s="141" t="s">
        <v>3850</v>
      </c>
      <c r="C24" s="142">
        <v>42033</v>
      </c>
      <c r="D24" s="142">
        <v>42034</v>
      </c>
      <c r="E24" s="128" t="str">
        <f>VLOOKUP(H24,客户信息!$A$2:$F$92,6,0)</f>
        <v>华北</v>
      </c>
      <c r="F24" s="128" t="str">
        <f>VLOOKUP(H24,客户信息!$A$2:$F$92,5,0)</f>
        <v>石家庄</v>
      </c>
      <c r="G24" s="131">
        <v>1720</v>
      </c>
      <c r="H24" s="139" t="str">
        <f t="shared" si="0"/>
        <v>WARTH</v>
      </c>
      <c r="I24" s="141"/>
    </row>
    <row r="25" spans="1:9" s="139" customFormat="1" ht="18" customHeight="1">
      <c r="A25" s="128">
        <v>10271</v>
      </c>
      <c r="B25" s="141" t="s">
        <v>3854</v>
      </c>
      <c r="C25" s="142">
        <v>42033</v>
      </c>
      <c r="D25" s="142">
        <v>42062</v>
      </c>
      <c r="E25" s="128" t="str">
        <f>VLOOKUP(H25,客户信息!$A$2:$F$92,6,0)</f>
        <v>华南</v>
      </c>
      <c r="F25" s="128" t="str">
        <f>VLOOKUP(H25,客户信息!$A$2:$F$92,5,0)</f>
        <v>深圳</v>
      </c>
      <c r="G25" s="131">
        <v>60</v>
      </c>
      <c r="H25" s="139" t="str">
        <f t="shared" si="0"/>
        <v>SPLIR</v>
      </c>
      <c r="I25" s="141"/>
    </row>
    <row r="26" spans="1:9" s="139" customFormat="1" ht="18" customHeight="1">
      <c r="A26" s="128">
        <v>10272</v>
      </c>
      <c r="B26" s="141" t="s">
        <v>3847</v>
      </c>
      <c r="C26" s="142">
        <v>42034</v>
      </c>
      <c r="D26" s="142">
        <v>42038</v>
      </c>
      <c r="E26" s="128" t="str">
        <f>VLOOKUP(H26,客户信息!$A$2:$F$92,6,0)</f>
        <v>华东</v>
      </c>
      <c r="F26" s="128" t="str">
        <f>VLOOKUP(H26,客户信息!$A$2:$F$92,5,0)</f>
        <v>温州</v>
      </c>
      <c r="G26" s="131">
        <v>1821.1999999999998</v>
      </c>
      <c r="H26" s="139" t="str">
        <f t="shared" si="0"/>
        <v>RATTC</v>
      </c>
      <c r="I26" s="141"/>
    </row>
    <row r="27" spans="1:9" s="139" customFormat="1" ht="18" customHeight="1">
      <c r="A27" s="128">
        <v>10273</v>
      </c>
      <c r="B27" s="141" t="s">
        <v>3855</v>
      </c>
      <c r="C27" s="142">
        <v>42037</v>
      </c>
      <c r="D27" s="142">
        <v>42044</v>
      </c>
      <c r="E27" s="128" t="str">
        <f>VLOOKUP(H27,客户信息!$A$2:$F$92,6,0)</f>
        <v>华北</v>
      </c>
      <c r="F27" s="128" t="str">
        <f>VLOOKUP(H27,客户信息!$A$2:$F$92,5,0)</f>
        <v>天津</v>
      </c>
      <c r="G27" s="131">
        <v>2548.0249999999996</v>
      </c>
      <c r="H27" s="139" t="str">
        <f t="shared" si="0"/>
        <v>QUICK</v>
      </c>
      <c r="I27" s="141"/>
    </row>
    <row r="28" spans="1:9" s="139" customFormat="1" ht="18" customHeight="1">
      <c r="A28" s="128">
        <v>10274</v>
      </c>
      <c r="B28" s="141" t="s">
        <v>3834</v>
      </c>
      <c r="C28" s="142">
        <v>42038</v>
      </c>
      <c r="D28" s="142">
        <v>42048</v>
      </c>
      <c r="E28" s="128" t="str">
        <f>VLOOKUP(H28,客户信息!$A$2:$F$92,6,0)</f>
        <v>华北</v>
      </c>
      <c r="F28" s="128" t="str">
        <f>VLOOKUP(H28,客户信息!$A$2:$F$92,5,0)</f>
        <v>天津</v>
      </c>
      <c r="G28" s="131">
        <v>673.59999999999991</v>
      </c>
      <c r="H28" s="139" t="str">
        <f t="shared" si="0"/>
        <v>VINET</v>
      </c>
      <c r="I28" s="141"/>
    </row>
    <row r="29" spans="1:9" s="139" customFormat="1" ht="18" customHeight="1">
      <c r="A29" s="128">
        <v>10275</v>
      </c>
      <c r="B29" s="141" t="s">
        <v>3856</v>
      </c>
      <c r="C29" s="142">
        <v>42039</v>
      </c>
      <c r="D29" s="142">
        <v>42041</v>
      </c>
      <c r="E29" s="128" t="str">
        <f>VLOOKUP(H29,客户信息!$A$2:$F$92,6,0)</f>
        <v>华南</v>
      </c>
      <c r="F29" s="128" t="str">
        <f>VLOOKUP(H29,客户信息!$A$2:$F$92,5,0)</f>
        <v>深圳</v>
      </c>
      <c r="G29" s="131">
        <v>364.8</v>
      </c>
      <c r="H29" s="139" t="str">
        <f t="shared" si="0"/>
        <v>MAGAA</v>
      </c>
      <c r="I29" s="141"/>
    </row>
    <row r="30" spans="1:9" s="139" customFormat="1" ht="18" customHeight="1">
      <c r="A30" s="128">
        <v>10276</v>
      </c>
      <c r="B30" s="141" t="s">
        <v>3857</v>
      </c>
      <c r="C30" s="142">
        <v>42040</v>
      </c>
      <c r="D30" s="142">
        <v>42046</v>
      </c>
      <c r="E30" s="128" t="str">
        <f>VLOOKUP(H30,客户信息!$A$2:$F$92,6,0)</f>
        <v>华北</v>
      </c>
      <c r="F30" s="128" t="str">
        <f>VLOOKUP(H30,客户信息!$A$2:$F$92,5,0)</f>
        <v>天津</v>
      </c>
      <c r="G30" s="131">
        <v>525</v>
      </c>
      <c r="H30" s="139" t="str">
        <f t="shared" si="0"/>
        <v>TORTU</v>
      </c>
      <c r="I30" s="141"/>
    </row>
    <row r="31" spans="1:9" s="139" customFormat="1" ht="18" customHeight="1">
      <c r="A31" s="128">
        <v>10277</v>
      </c>
      <c r="B31" s="141" t="s">
        <v>3858</v>
      </c>
      <c r="C31" s="142">
        <v>42041</v>
      </c>
      <c r="D31" s="142">
        <v>42045</v>
      </c>
      <c r="E31" s="128" t="str">
        <f>VLOOKUP(H31,客户信息!$A$2:$F$92,6,0)</f>
        <v>华北</v>
      </c>
      <c r="F31" s="128" t="str">
        <f>VLOOKUP(H31,客户信息!$A$2:$F$92,5,0)</f>
        <v>天津</v>
      </c>
      <c r="G31" s="131">
        <v>1503.6</v>
      </c>
      <c r="H31" s="139" t="str">
        <f t="shared" si="0"/>
        <v>MORGK</v>
      </c>
      <c r="I31" s="141"/>
    </row>
    <row r="32" spans="1:9" s="139" customFormat="1" ht="18" customHeight="1">
      <c r="A32" s="128">
        <v>10278</v>
      </c>
      <c r="B32" s="141" t="s">
        <v>3859</v>
      </c>
      <c r="C32" s="142">
        <v>42044</v>
      </c>
      <c r="D32" s="142">
        <v>42048</v>
      </c>
      <c r="E32" s="128" t="str">
        <f>VLOOKUP(H32,客户信息!$A$2:$F$92,6,0)</f>
        <v>华东</v>
      </c>
      <c r="F32" s="128" t="str">
        <f>VLOOKUP(H32,客户信息!$A$2:$F$92,5,0)</f>
        <v>南京</v>
      </c>
      <c r="G32" s="131">
        <v>1862.4</v>
      </c>
      <c r="H32" s="139" t="str">
        <f t="shared" si="0"/>
        <v>BERGS</v>
      </c>
      <c r="I32" s="141"/>
    </row>
    <row r="33" spans="1:9" s="139" customFormat="1" ht="18" customHeight="1">
      <c r="A33" s="128">
        <v>10279</v>
      </c>
      <c r="B33" s="141" t="s">
        <v>3860</v>
      </c>
      <c r="C33" s="142">
        <v>42045</v>
      </c>
      <c r="D33" s="142">
        <v>42048</v>
      </c>
      <c r="E33" s="128" t="str">
        <f>VLOOKUP(H33,客户信息!$A$2:$F$92,6,0)</f>
        <v>华东</v>
      </c>
      <c r="F33" s="128" t="str">
        <f>VLOOKUP(H33,客户信息!$A$2:$F$92,5,0)</f>
        <v>南京</v>
      </c>
      <c r="G33" s="131">
        <v>438.75</v>
      </c>
      <c r="H33" s="139" t="str">
        <f t="shared" si="0"/>
        <v>LEHMS</v>
      </c>
      <c r="I33" s="141"/>
    </row>
    <row r="34" spans="1:9" s="139" customFormat="1" ht="18" customHeight="1">
      <c r="A34" s="128">
        <v>10280</v>
      </c>
      <c r="B34" s="141" t="s">
        <v>3859</v>
      </c>
      <c r="C34" s="142">
        <v>42046</v>
      </c>
      <c r="D34" s="142">
        <v>42075</v>
      </c>
      <c r="E34" s="128" t="str">
        <f>VLOOKUP(H34,客户信息!$A$2:$F$92,6,0)</f>
        <v>华东</v>
      </c>
      <c r="F34" s="128" t="str">
        <f>VLOOKUP(H34,客户信息!$A$2:$F$92,5,0)</f>
        <v>南京</v>
      </c>
      <c r="G34" s="131">
        <v>766.5</v>
      </c>
      <c r="H34" s="139" t="str">
        <f t="shared" si="0"/>
        <v>BERGS</v>
      </c>
      <c r="I34" s="141"/>
    </row>
    <row r="35" spans="1:9" s="139" customFormat="1" ht="18" customHeight="1">
      <c r="A35" s="128">
        <v>10281</v>
      </c>
      <c r="B35" s="141" t="s">
        <v>3861</v>
      </c>
      <c r="C35" s="142">
        <v>42046</v>
      </c>
      <c r="D35" s="142">
        <v>42053</v>
      </c>
      <c r="E35" s="128" t="str">
        <f>VLOOKUP(H35,客户信息!$A$2:$F$92,6,0)</f>
        <v>华北</v>
      </c>
      <c r="F35" s="128" t="str">
        <f>VLOOKUP(H35,客户信息!$A$2:$F$92,5,0)</f>
        <v>天津</v>
      </c>
      <c r="G35" s="131">
        <v>108.2</v>
      </c>
      <c r="H35" s="139" t="str">
        <f t="shared" si="0"/>
        <v>ROMEY</v>
      </c>
      <c r="I35" s="141"/>
    </row>
    <row r="36" spans="1:9" s="139" customFormat="1" ht="18" customHeight="1">
      <c r="A36" s="128">
        <v>10282</v>
      </c>
      <c r="B36" s="141" t="s">
        <v>3861</v>
      </c>
      <c r="C36" s="142">
        <v>42047</v>
      </c>
      <c r="D36" s="142">
        <v>42053</v>
      </c>
      <c r="E36" s="128" t="str">
        <f>VLOOKUP(H36,客户信息!$A$2:$F$92,6,0)</f>
        <v>华北</v>
      </c>
      <c r="F36" s="128" t="str">
        <f>VLOOKUP(H36,客户信息!$A$2:$F$92,5,0)</f>
        <v>天津</v>
      </c>
      <c r="G36" s="131">
        <v>194.34</v>
      </c>
      <c r="H36" s="139" t="str">
        <f t="shared" si="0"/>
        <v>ROMEY</v>
      </c>
      <c r="I36" s="141"/>
    </row>
    <row r="37" spans="1:9" s="139" customFormat="1" ht="18" customHeight="1">
      <c r="A37" s="128">
        <v>10283</v>
      </c>
      <c r="B37" s="141" t="s">
        <v>3862</v>
      </c>
      <c r="C37" s="142">
        <v>42048</v>
      </c>
      <c r="D37" s="142">
        <v>42055</v>
      </c>
      <c r="E37" s="128" t="str">
        <f>VLOOKUP(H37,客户信息!$A$2:$F$92,6,0)</f>
        <v>华北</v>
      </c>
      <c r="F37" s="128" t="str">
        <f>VLOOKUP(H37,客户信息!$A$2:$F$92,5,0)</f>
        <v>天津</v>
      </c>
      <c r="G37" s="131">
        <v>1770</v>
      </c>
      <c r="H37" s="139" t="str">
        <f t="shared" si="0"/>
        <v>LILAS</v>
      </c>
      <c r="I37" s="141"/>
    </row>
    <row r="38" spans="1:9" s="139" customFormat="1" ht="18" customHeight="1">
      <c r="A38" s="128">
        <v>10284</v>
      </c>
      <c r="B38" s="141" t="s">
        <v>3860</v>
      </c>
      <c r="C38" s="142">
        <v>42051</v>
      </c>
      <c r="D38" s="142">
        <v>42059</v>
      </c>
      <c r="E38" s="128" t="str">
        <f>VLOOKUP(H38,客户信息!$A$2:$F$92,6,0)</f>
        <v>华东</v>
      </c>
      <c r="F38" s="128" t="str">
        <f>VLOOKUP(H38,客户信息!$A$2:$F$92,5,0)</f>
        <v>南京</v>
      </c>
      <c r="G38" s="131">
        <v>1464.825</v>
      </c>
      <c r="H38" s="139" t="str">
        <f t="shared" si="0"/>
        <v>LEHMS</v>
      </c>
      <c r="I38" s="141"/>
    </row>
    <row r="39" spans="1:9" s="139" customFormat="1" ht="18" customHeight="1">
      <c r="A39" s="128">
        <v>10285</v>
      </c>
      <c r="B39" s="141" t="s">
        <v>3855</v>
      </c>
      <c r="C39" s="142">
        <v>42052</v>
      </c>
      <c r="D39" s="142">
        <v>42058</v>
      </c>
      <c r="E39" s="128" t="str">
        <f>VLOOKUP(H39,客户信息!$A$2:$F$92,6,0)</f>
        <v>华北</v>
      </c>
      <c r="F39" s="128" t="str">
        <f>VLOOKUP(H39,客户信息!$A$2:$F$92,5,0)</f>
        <v>天津</v>
      </c>
      <c r="G39" s="131">
        <v>2181.44</v>
      </c>
      <c r="H39" s="139" t="str">
        <f t="shared" si="0"/>
        <v>QUICK</v>
      </c>
      <c r="I39" s="141"/>
    </row>
    <row r="40" spans="1:9" s="139" customFormat="1" ht="18" customHeight="1">
      <c r="A40" s="128">
        <v>10286</v>
      </c>
      <c r="B40" s="141" t="s">
        <v>3855</v>
      </c>
      <c r="C40" s="142">
        <v>42053</v>
      </c>
      <c r="D40" s="142">
        <v>42062</v>
      </c>
      <c r="E40" s="128" t="str">
        <f>VLOOKUP(H40,客户信息!$A$2:$F$92,6,0)</f>
        <v>华北</v>
      </c>
      <c r="F40" s="128" t="str">
        <f>VLOOKUP(H40,客户信息!$A$2:$F$92,5,0)</f>
        <v>天津</v>
      </c>
      <c r="G40" s="131">
        <v>3772</v>
      </c>
      <c r="H40" s="139" t="str">
        <f t="shared" si="0"/>
        <v>QUICK</v>
      </c>
      <c r="I40" s="141"/>
    </row>
    <row r="41" spans="1:9" s="139" customFormat="1" ht="18" customHeight="1">
      <c r="A41" s="128">
        <v>10287</v>
      </c>
      <c r="B41" s="141" t="s">
        <v>3863</v>
      </c>
      <c r="C41" s="142">
        <v>42054</v>
      </c>
      <c r="D41" s="142">
        <v>42060</v>
      </c>
      <c r="E41" s="128" t="str">
        <f>VLOOKUP(H41,客户信息!$A$2:$F$92,6,0)</f>
        <v>华北</v>
      </c>
      <c r="F41" s="128" t="str">
        <f>VLOOKUP(H41,客户信息!$A$2:$F$92,5,0)</f>
        <v>天津</v>
      </c>
      <c r="G41" s="131">
        <v>1026.3</v>
      </c>
      <c r="H41" s="139" t="str">
        <f t="shared" si="0"/>
        <v>RICAR</v>
      </c>
      <c r="I41" s="141"/>
    </row>
    <row r="42" spans="1:9" s="139" customFormat="1" ht="18" customHeight="1">
      <c r="A42" s="128">
        <v>10288</v>
      </c>
      <c r="B42" s="141" t="s">
        <v>3864</v>
      </c>
      <c r="C42" s="142">
        <v>42055</v>
      </c>
      <c r="D42" s="142">
        <v>42066</v>
      </c>
      <c r="E42" s="128" t="str">
        <f>VLOOKUP(H42,客户信息!$A$2:$F$92,6,0)</f>
        <v>华北</v>
      </c>
      <c r="F42" s="128" t="str">
        <f>VLOOKUP(H42,客户信息!$A$2:$F$92,5,0)</f>
        <v>天津</v>
      </c>
      <c r="G42" s="131">
        <v>100.8</v>
      </c>
      <c r="H42" s="139" t="str">
        <f t="shared" si="0"/>
        <v>REGGC</v>
      </c>
      <c r="I42" s="141"/>
    </row>
    <row r="43" spans="1:9" s="139" customFormat="1" ht="18" customHeight="1">
      <c r="A43" s="128">
        <v>10289</v>
      </c>
      <c r="B43" s="141" t="s">
        <v>3865</v>
      </c>
      <c r="C43" s="142">
        <v>42058</v>
      </c>
      <c r="D43" s="142">
        <v>42060</v>
      </c>
      <c r="E43" s="128" t="str">
        <f>VLOOKUP(H43,客户信息!$A$2:$F$92,6,0)</f>
        <v>华南</v>
      </c>
      <c r="F43" s="128" t="str">
        <f>VLOOKUP(H43,客户信息!$A$2:$F$92,5,0)</f>
        <v>深圳</v>
      </c>
      <c r="G43" s="131">
        <v>599.25</v>
      </c>
      <c r="H43" s="139" t="str">
        <f t="shared" si="0"/>
        <v>BSBEV</v>
      </c>
      <c r="I43" s="141"/>
    </row>
    <row r="44" spans="1:9" s="139" customFormat="1" ht="18" customHeight="1">
      <c r="A44" s="128">
        <v>10290</v>
      </c>
      <c r="B44" s="141" t="s">
        <v>3866</v>
      </c>
      <c r="C44" s="142">
        <v>42059</v>
      </c>
      <c r="D44" s="142">
        <v>42066</v>
      </c>
      <c r="E44" s="128" t="str">
        <f>VLOOKUP(H44,客户信息!$A$2:$F$92,6,0)</f>
        <v>华北</v>
      </c>
      <c r="F44" s="128" t="str">
        <f>VLOOKUP(H44,客户信息!$A$2:$F$92,5,0)</f>
        <v>天津</v>
      </c>
      <c r="G44" s="131">
        <v>2713.8500000000004</v>
      </c>
      <c r="H44" s="139" t="str">
        <f t="shared" si="0"/>
        <v>COMMI</v>
      </c>
      <c r="I44" s="141"/>
    </row>
    <row r="45" spans="1:9" s="139" customFormat="1" ht="18" customHeight="1">
      <c r="A45" s="128">
        <v>10291</v>
      </c>
      <c r="B45" s="141" t="s">
        <v>3846</v>
      </c>
      <c r="C45" s="142">
        <v>42059</v>
      </c>
      <c r="D45" s="142">
        <v>42067</v>
      </c>
      <c r="E45" s="128" t="str">
        <f>VLOOKUP(H45,客户信息!$A$2:$F$92,6,0)</f>
        <v>华北</v>
      </c>
      <c r="F45" s="128" t="str">
        <f>VLOOKUP(H45,客户信息!$A$2:$F$92,5,0)</f>
        <v>北京</v>
      </c>
      <c r="G45" s="131">
        <v>623.51999999999987</v>
      </c>
      <c r="H45" s="139" t="str">
        <f t="shared" si="0"/>
        <v>QUEDE</v>
      </c>
      <c r="I45" s="141"/>
    </row>
    <row r="46" spans="1:9" s="139" customFormat="1" ht="18" customHeight="1">
      <c r="A46" s="128">
        <v>10292</v>
      </c>
      <c r="B46" s="141" t="s">
        <v>3867</v>
      </c>
      <c r="C46" s="142">
        <v>42060</v>
      </c>
      <c r="D46" s="142">
        <v>42065</v>
      </c>
      <c r="E46" s="128" t="str">
        <f>VLOOKUP(H46,客户信息!$A$2:$F$92,6,0)</f>
        <v>华北</v>
      </c>
      <c r="F46" s="128" t="str">
        <f>VLOOKUP(H46,客户信息!$A$2:$F$92,5,0)</f>
        <v>石家庄</v>
      </c>
      <c r="G46" s="131">
        <v>1620</v>
      </c>
      <c r="H46" s="139" t="str">
        <f t="shared" si="0"/>
        <v>TRADH</v>
      </c>
      <c r="I46" s="141"/>
    </row>
    <row r="47" spans="1:9" s="139" customFormat="1" ht="18" customHeight="1">
      <c r="A47" s="128">
        <v>10293</v>
      </c>
      <c r="B47" s="141" t="s">
        <v>3857</v>
      </c>
      <c r="C47" s="142">
        <v>42061</v>
      </c>
      <c r="D47" s="142">
        <v>42074</v>
      </c>
      <c r="E47" s="128" t="str">
        <f>VLOOKUP(H47,客户信息!$A$2:$F$92,6,0)</f>
        <v>华北</v>
      </c>
      <c r="F47" s="128" t="str">
        <f>VLOOKUP(H47,客户信息!$A$2:$F$92,5,0)</f>
        <v>天津</v>
      </c>
      <c r="G47" s="131">
        <v>1061</v>
      </c>
      <c r="H47" s="139" t="str">
        <f t="shared" si="0"/>
        <v>TORTU</v>
      </c>
      <c r="I47" s="141"/>
    </row>
    <row r="48" spans="1:9" s="139" customFormat="1" ht="18" customHeight="1">
      <c r="A48" s="128">
        <v>10294</v>
      </c>
      <c r="B48" s="141" t="s">
        <v>3847</v>
      </c>
      <c r="C48" s="142">
        <v>42062</v>
      </c>
      <c r="D48" s="142">
        <v>42068</v>
      </c>
      <c r="E48" s="128" t="str">
        <f>VLOOKUP(H48,客户信息!$A$2:$F$92,6,0)</f>
        <v>华东</v>
      </c>
      <c r="F48" s="128" t="str">
        <f>VLOOKUP(H48,客户信息!$A$2:$F$92,5,0)</f>
        <v>温州</v>
      </c>
      <c r="G48" s="131">
        <v>2359.5</v>
      </c>
      <c r="H48" s="139" t="str">
        <f t="shared" si="0"/>
        <v>RATTC</v>
      </c>
      <c r="I48" s="141"/>
    </row>
    <row r="49" spans="1:9" s="139" customFormat="1" ht="18" customHeight="1">
      <c r="A49" s="128">
        <v>10295</v>
      </c>
      <c r="B49" s="141" t="s">
        <v>3834</v>
      </c>
      <c r="C49" s="142">
        <v>42065</v>
      </c>
      <c r="D49" s="142">
        <v>42073</v>
      </c>
      <c r="E49" s="128" t="str">
        <f>VLOOKUP(H49,客户信息!$A$2:$F$92,6,0)</f>
        <v>华北</v>
      </c>
      <c r="F49" s="128" t="str">
        <f>VLOOKUP(H49,客户信息!$A$2:$F$92,5,0)</f>
        <v>天津</v>
      </c>
      <c r="G49" s="131">
        <v>152</v>
      </c>
      <c r="H49" s="139" t="str">
        <f t="shared" si="0"/>
        <v>VINET</v>
      </c>
      <c r="I49" s="141"/>
    </row>
    <row r="50" spans="1:9" s="139" customFormat="1" ht="18" customHeight="1">
      <c r="A50" s="128">
        <v>10296</v>
      </c>
      <c r="B50" s="141" t="s">
        <v>3862</v>
      </c>
      <c r="C50" s="142">
        <v>42066</v>
      </c>
      <c r="D50" s="142">
        <v>42074</v>
      </c>
      <c r="E50" s="128" t="str">
        <f>VLOOKUP(H50,客户信息!$A$2:$F$92,6,0)</f>
        <v>华北</v>
      </c>
      <c r="F50" s="128" t="str">
        <f>VLOOKUP(H50,客户信息!$A$2:$F$92,5,0)</f>
        <v>天津</v>
      </c>
      <c r="G50" s="131">
        <v>1315.5</v>
      </c>
      <c r="H50" s="139" t="str">
        <f t="shared" si="0"/>
        <v>LILAS</v>
      </c>
      <c r="I50" s="141"/>
    </row>
    <row r="51" spans="1:9" s="139" customFormat="1" ht="18" customHeight="1">
      <c r="A51" s="128">
        <v>10297</v>
      </c>
      <c r="B51" s="141" t="s">
        <v>3849</v>
      </c>
      <c r="C51" s="142">
        <v>42067</v>
      </c>
      <c r="D51" s="142">
        <v>42073</v>
      </c>
      <c r="E51" s="128" t="str">
        <f>VLOOKUP(H51,客户信息!$A$2:$F$92,6,0)</f>
        <v>东北</v>
      </c>
      <c r="F51" s="128" t="str">
        <f>VLOOKUP(H51,客户信息!$A$2:$F$92,5,0)</f>
        <v>大连</v>
      </c>
      <c r="G51" s="131">
        <v>1776</v>
      </c>
      <c r="H51" s="139" t="str">
        <f t="shared" si="0"/>
        <v>BLONP</v>
      </c>
      <c r="I51" s="141"/>
    </row>
    <row r="52" spans="1:9" s="139" customFormat="1" ht="18" customHeight="1">
      <c r="A52" s="128">
        <v>10298</v>
      </c>
      <c r="B52" s="141" t="s">
        <v>3868</v>
      </c>
      <c r="C52" s="142">
        <v>42068</v>
      </c>
      <c r="D52" s="142">
        <v>42074</v>
      </c>
      <c r="E52" s="128" t="str">
        <f>VLOOKUP(H52,客户信息!$A$2:$F$92,6,0)</f>
        <v>华北</v>
      </c>
      <c r="F52" s="128" t="str">
        <f>VLOOKUP(H52,客户信息!$A$2:$F$92,5,0)</f>
        <v>天津</v>
      </c>
      <c r="G52" s="131">
        <v>3307</v>
      </c>
      <c r="H52" s="139" t="str">
        <f t="shared" si="0"/>
        <v>HUNGO</v>
      </c>
      <c r="I52" s="141"/>
    </row>
    <row r="53" spans="1:9" s="139" customFormat="1" ht="18" customHeight="1">
      <c r="A53" s="128">
        <v>10299</v>
      </c>
      <c r="B53" s="141" t="s">
        <v>3863</v>
      </c>
      <c r="C53" s="142">
        <v>42069</v>
      </c>
      <c r="D53" s="142">
        <v>42076</v>
      </c>
      <c r="E53" s="128" t="str">
        <f>VLOOKUP(H53,客户信息!$A$2:$F$92,6,0)</f>
        <v>华北</v>
      </c>
      <c r="F53" s="128" t="str">
        <f>VLOOKUP(H53,客户信息!$A$2:$F$92,5,0)</f>
        <v>天津</v>
      </c>
      <c r="G53" s="131">
        <v>438</v>
      </c>
      <c r="H53" s="139" t="str">
        <f t="shared" si="0"/>
        <v>RICAR</v>
      </c>
      <c r="I53" s="141"/>
    </row>
    <row r="54" spans="1:9" s="139" customFormat="1" ht="18" customHeight="1">
      <c r="A54" s="128">
        <v>10300</v>
      </c>
      <c r="B54" s="141" t="s">
        <v>3856</v>
      </c>
      <c r="C54" s="142">
        <v>42072</v>
      </c>
      <c r="D54" s="142">
        <v>42081</v>
      </c>
      <c r="E54" s="128" t="str">
        <f>VLOOKUP(H54,客户信息!$A$2:$F$92,6,0)</f>
        <v>华南</v>
      </c>
      <c r="F54" s="128" t="str">
        <f>VLOOKUP(H54,客户信息!$A$2:$F$92,5,0)</f>
        <v>深圳</v>
      </c>
      <c r="G54" s="131">
        <v>760</v>
      </c>
      <c r="H54" s="139" t="str">
        <f t="shared" si="0"/>
        <v>MAGAA</v>
      </c>
      <c r="I54" s="141"/>
    </row>
    <row r="55" spans="1:9" s="139" customFormat="1" ht="18" customHeight="1">
      <c r="A55" s="128">
        <v>10301</v>
      </c>
      <c r="B55" s="141" t="s">
        <v>3869</v>
      </c>
      <c r="C55" s="142">
        <v>42072</v>
      </c>
      <c r="D55" s="142">
        <v>42080</v>
      </c>
      <c r="E55" s="128" t="str">
        <f>VLOOKUP(H55,客户信息!$A$2:$F$92,6,0)</f>
        <v>华北</v>
      </c>
      <c r="F55" s="128" t="str">
        <f>VLOOKUP(H55,客户信息!$A$2:$F$92,5,0)</f>
        <v>天津</v>
      </c>
      <c r="G55" s="131">
        <v>944</v>
      </c>
      <c r="H55" s="139" t="str">
        <f t="shared" si="0"/>
        <v>WANDK</v>
      </c>
      <c r="I55" s="141"/>
    </row>
    <row r="56" spans="1:9" s="139" customFormat="1" ht="18" customHeight="1">
      <c r="A56" s="128">
        <v>10302</v>
      </c>
      <c r="B56" s="141" t="s">
        <v>3838</v>
      </c>
      <c r="C56" s="142">
        <v>42073</v>
      </c>
      <c r="D56" s="142">
        <v>42102</v>
      </c>
      <c r="E56" s="128" t="str">
        <f>VLOOKUP(H56,客户信息!$A$2:$F$92,6,0)</f>
        <v>华北</v>
      </c>
      <c r="F56" s="128" t="str">
        <f>VLOOKUP(H56,客户信息!$A$2:$F$92,5,0)</f>
        <v>天津</v>
      </c>
      <c r="G56" s="131">
        <v>3388.8</v>
      </c>
      <c r="H56" s="139" t="str">
        <f t="shared" si="0"/>
        <v>SUPRD</v>
      </c>
      <c r="I56" s="141"/>
    </row>
    <row r="57" spans="1:9" s="139" customFormat="1" ht="18" customHeight="1">
      <c r="A57" s="128">
        <v>10303</v>
      </c>
      <c r="B57" s="141" t="s">
        <v>3870</v>
      </c>
      <c r="C57" s="142">
        <v>42074</v>
      </c>
      <c r="D57" s="142">
        <v>42081</v>
      </c>
      <c r="E57" s="128" t="str">
        <f>VLOOKUP(H57,客户信息!$A$2:$F$92,6,0)</f>
        <v>华北</v>
      </c>
      <c r="F57" s="128" t="str">
        <f>VLOOKUP(H57,客户信息!$A$2:$F$92,5,0)</f>
        <v>张家口</v>
      </c>
      <c r="G57" s="131">
        <v>1399.5</v>
      </c>
      <c r="H57" s="139" t="str">
        <f t="shared" si="0"/>
        <v>GODOS</v>
      </c>
      <c r="I57" s="141"/>
    </row>
    <row r="58" spans="1:9" s="139" customFormat="1" ht="18" customHeight="1">
      <c r="A58" s="128">
        <v>10304</v>
      </c>
      <c r="B58" s="141" t="s">
        <v>3857</v>
      </c>
      <c r="C58" s="142">
        <v>42075</v>
      </c>
      <c r="D58" s="142">
        <v>42080</v>
      </c>
      <c r="E58" s="128" t="str">
        <f>VLOOKUP(H58,客户信息!$A$2:$F$92,6,0)</f>
        <v>华北</v>
      </c>
      <c r="F58" s="128" t="str">
        <f>VLOOKUP(H58,客户信息!$A$2:$F$92,5,0)</f>
        <v>天津</v>
      </c>
      <c r="G58" s="131">
        <v>1193</v>
      </c>
      <c r="H58" s="139" t="str">
        <f t="shared" si="0"/>
        <v>TORTU</v>
      </c>
      <c r="I58" s="141"/>
    </row>
    <row r="59" spans="1:9" s="139" customFormat="1" ht="18" customHeight="1">
      <c r="A59" s="128">
        <v>10305</v>
      </c>
      <c r="B59" s="141" t="s">
        <v>3871</v>
      </c>
      <c r="C59" s="142">
        <v>42076</v>
      </c>
      <c r="D59" s="142">
        <v>42102</v>
      </c>
      <c r="E59" s="128" t="str">
        <f>VLOOKUP(H59,客户信息!$A$2:$F$92,6,0)</f>
        <v>华东</v>
      </c>
      <c r="F59" s="128" t="str">
        <f>VLOOKUP(H59,客户信息!$A$2:$F$92,5,0)</f>
        <v>南京</v>
      </c>
      <c r="G59" s="131">
        <v>4677.5249999999996</v>
      </c>
      <c r="H59" s="139" t="str">
        <f t="shared" si="0"/>
        <v>OLDWO</v>
      </c>
      <c r="I59" s="141"/>
    </row>
    <row r="60" spans="1:9" s="139" customFormat="1" ht="18" customHeight="1">
      <c r="A60" s="128">
        <v>10306</v>
      </c>
      <c r="B60" s="141" t="s">
        <v>3861</v>
      </c>
      <c r="C60" s="142">
        <v>42079</v>
      </c>
      <c r="D60" s="142">
        <v>42086</v>
      </c>
      <c r="E60" s="128" t="str">
        <f>VLOOKUP(H60,客户信息!$A$2:$F$92,6,0)</f>
        <v>华北</v>
      </c>
      <c r="F60" s="128" t="str">
        <f>VLOOKUP(H60,客户信息!$A$2:$F$92,5,0)</f>
        <v>天津</v>
      </c>
      <c r="G60" s="131">
        <v>624.15</v>
      </c>
      <c r="H60" s="139" t="str">
        <f t="shared" si="0"/>
        <v>ROMEY</v>
      </c>
      <c r="I60" s="141"/>
    </row>
    <row r="61" spans="1:9" s="139" customFormat="1" ht="18" customHeight="1">
      <c r="A61" s="128">
        <v>10307</v>
      </c>
      <c r="B61" s="141" t="s">
        <v>3872</v>
      </c>
      <c r="C61" s="142">
        <v>42080</v>
      </c>
      <c r="D61" s="142">
        <v>42088</v>
      </c>
      <c r="E61" s="128" t="str">
        <f>VLOOKUP(H61,客户信息!$A$2:$F$92,6,0)</f>
        <v>华北</v>
      </c>
      <c r="F61" s="128" t="str">
        <f>VLOOKUP(H61,客户信息!$A$2:$F$92,5,0)</f>
        <v>天津</v>
      </c>
      <c r="G61" s="131">
        <v>530.5</v>
      </c>
      <c r="H61" s="139" t="str">
        <f t="shared" si="0"/>
        <v>LONEP</v>
      </c>
      <c r="I61" s="141"/>
    </row>
    <row r="62" spans="1:9" s="139" customFormat="1" ht="18" customHeight="1">
      <c r="A62" s="128">
        <v>10308</v>
      </c>
      <c r="B62" s="141" t="s">
        <v>3873</v>
      </c>
      <c r="C62" s="142">
        <v>42081</v>
      </c>
      <c r="D62" s="142">
        <v>42087</v>
      </c>
      <c r="E62" s="128" t="str">
        <f>VLOOKUP(H62,客户信息!$A$2:$F$92,6,0)</f>
        <v>华北</v>
      </c>
      <c r="F62" s="128" t="str">
        <f>VLOOKUP(H62,客户信息!$A$2:$F$92,5,0)</f>
        <v>天津</v>
      </c>
      <c r="G62" s="131">
        <v>111</v>
      </c>
      <c r="H62" s="139" t="str">
        <f t="shared" si="0"/>
        <v>ANATR</v>
      </c>
      <c r="I62" s="141"/>
    </row>
    <row r="63" spans="1:9" s="139" customFormat="1" ht="18" customHeight="1">
      <c r="A63" s="128">
        <v>10309</v>
      </c>
      <c r="B63" s="141" t="s">
        <v>3868</v>
      </c>
      <c r="C63" s="142">
        <v>42082</v>
      </c>
      <c r="D63" s="142">
        <v>42116</v>
      </c>
      <c r="E63" s="128" t="str">
        <f>VLOOKUP(H63,客户信息!$A$2:$F$92,6,0)</f>
        <v>华北</v>
      </c>
      <c r="F63" s="128" t="str">
        <f>VLOOKUP(H63,客户信息!$A$2:$F$92,5,0)</f>
        <v>天津</v>
      </c>
      <c r="G63" s="131">
        <v>2202.5</v>
      </c>
      <c r="H63" s="139" t="str">
        <f t="shared" si="0"/>
        <v>HUNGO</v>
      </c>
      <c r="I63" s="141"/>
    </row>
    <row r="64" spans="1:9" s="139" customFormat="1" ht="18" customHeight="1">
      <c r="A64" s="128">
        <v>10310</v>
      </c>
      <c r="B64" s="141" t="s">
        <v>3874</v>
      </c>
      <c r="C64" s="142">
        <v>42083</v>
      </c>
      <c r="D64" s="142">
        <v>42090</v>
      </c>
      <c r="E64" s="128" t="str">
        <f>VLOOKUP(H64,客户信息!$A$2:$F$92,6,0)</f>
        <v>华南</v>
      </c>
      <c r="F64" s="128" t="str">
        <f>VLOOKUP(H64,客户信息!$A$2:$F$92,5,0)</f>
        <v>海口</v>
      </c>
      <c r="G64" s="131">
        <v>421</v>
      </c>
      <c r="H64" s="139" t="str">
        <f t="shared" si="0"/>
        <v>THEBI</v>
      </c>
      <c r="I64" s="141"/>
    </row>
    <row r="65" spans="1:9" s="139" customFormat="1" ht="18" customHeight="1">
      <c r="A65" s="128">
        <v>10311</v>
      </c>
      <c r="B65" s="141" t="s">
        <v>3875</v>
      </c>
      <c r="C65" s="142">
        <v>42083</v>
      </c>
      <c r="D65" s="142">
        <v>42089</v>
      </c>
      <c r="E65" s="128" t="str">
        <f>VLOOKUP(H65,客户信息!$A$2:$F$92,6,0)</f>
        <v>华东</v>
      </c>
      <c r="F65" s="128" t="str">
        <f>VLOOKUP(H65,客户信息!$A$2:$F$92,5,0)</f>
        <v>常州</v>
      </c>
      <c r="G65" s="131">
        <v>336</v>
      </c>
      <c r="H65" s="139" t="str">
        <f t="shared" si="0"/>
        <v>DUMON</v>
      </c>
      <c r="I65" s="141"/>
    </row>
    <row r="66" spans="1:9" s="139" customFormat="1" ht="18" customHeight="1">
      <c r="A66" s="128">
        <v>10312</v>
      </c>
      <c r="B66" s="141" t="s">
        <v>3869</v>
      </c>
      <c r="C66" s="142">
        <v>42086</v>
      </c>
      <c r="D66" s="142">
        <v>42096</v>
      </c>
      <c r="E66" s="128" t="str">
        <f>VLOOKUP(H66,客户信息!$A$2:$F$92,6,0)</f>
        <v>华北</v>
      </c>
      <c r="F66" s="128" t="str">
        <f>VLOOKUP(H66,客户信息!$A$2:$F$92,5,0)</f>
        <v>天津</v>
      </c>
      <c r="G66" s="131">
        <v>2019.9</v>
      </c>
      <c r="H66" s="139" t="str">
        <f t="shared" si="0"/>
        <v>WANDK</v>
      </c>
      <c r="I66" s="141"/>
    </row>
    <row r="67" spans="1:9" s="139" customFormat="1" ht="18" customHeight="1">
      <c r="A67" s="128">
        <v>10313</v>
      </c>
      <c r="B67" s="141" t="s">
        <v>3855</v>
      </c>
      <c r="C67" s="142">
        <v>42087</v>
      </c>
      <c r="D67" s="142">
        <v>42097</v>
      </c>
      <c r="E67" s="128" t="str">
        <f>VLOOKUP(H67,客户信息!$A$2:$F$92,6,0)</f>
        <v>华北</v>
      </c>
      <c r="F67" s="128" t="str">
        <f>VLOOKUP(H67,客户信息!$A$2:$F$92,5,0)</f>
        <v>天津</v>
      </c>
      <c r="G67" s="131">
        <v>228</v>
      </c>
      <c r="H67" s="139" t="str">
        <f t="shared" ref="H67:H130" si="1">SUBSTITUTE(CLEAN(B67)," ","")</f>
        <v>QUICK</v>
      </c>
      <c r="I67" s="141"/>
    </row>
    <row r="68" spans="1:9" s="139" customFormat="1" ht="18" customHeight="1">
      <c r="A68" s="128">
        <v>10314</v>
      </c>
      <c r="B68" s="141" t="s">
        <v>3847</v>
      </c>
      <c r="C68" s="142">
        <v>42088</v>
      </c>
      <c r="D68" s="142">
        <v>42097</v>
      </c>
      <c r="E68" s="128" t="str">
        <f>VLOOKUP(H68,客户信息!$A$2:$F$92,6,0)</f>
        <v>华东</v>
      </c>
      <c r="F68" s="128" t="str">
        <f>VLOOKUP(H68,客户信息!$A$2:$F$92,5,0)</f>
        <v>温州</v>
      </c>
      <c r="G68" s="131">
        <v>2619</v>
      </c>
      <c r="H68" s="139" t="str">
        <f t="shared" si="1"/>
        <v>RATTC</v>
      </c>
      <c r="I68" s="141"/>
    </row>
    <row r="69" spans="1:9" s="139" customFormat="1" ht="18" customHeight="1">
      <c r="A69" s="128">
        <v>10315</v>
      </c>
      <c r="B69" s="141" t="s">
        <v>3876</v>
      </c>
      <c r="C69" s="142">
        <v>42089</v>
      </c>
      <c r="D69" s="142">
        <v>42096</v>
      </c>
      <c r="E69" s="128" t="str">
        <f>VLOOKUP(H69,客户信息!$A$2:$F$92,6,0)</f>
        <v>西北</v>
      </c>
      <c r="F69" s="128" t="str">
        <f>VLOOKUP(H69,客户信息!$A$2:$F$92,5,0)</f>
        <v>西安</v>
      </c>
      <c r="G69" s="131">
        <v>646</v>
      </c>
      <c r="H69" s="139" t="str">
        <f t="shared" si="1"/>
        <v>ISLAT</v>
      </c>
      <c r="I69" s="141"/>
    </row>
    <row r="70" spans="1:9" s="139" customFormat="1" ht="18" customHeight="1">
      <c r="A70" s="128">
        <v>10316</v>
      </c>
      <c r="B70" s="141" t="s">
        <v>3847</v>
      </c>
      <c r="C70" s="142">
        <v>42090</v>
      </c>
      <c r="D70" s="142">
        <v>42101</v>
      </c>
      <c r="E70" s="128" t="str">
        <f>VLOOKUP(H70,客户信息!$A$2:$F$92,6,0)</f>
        <v>华东</v>
      </c>
      <c r="F70" s="128" t="str">
        <f>VLOOKUP(H70,客户信息!$A$2:$F$92,5,0)</f>
        <v>温州</v>
      </c>
      <c r="G70" s="131">
        <v>3547.5</v>
      </c>
      <c r="H70" s="139" t="str">
        <f t="shared" si="1"/>
        <v>RATTC</v>
      </c>
      <c r="I70" s="141"/>
    </row>
    <row r="71" spans="1:9" s="139" customFormat="1" ht="18" customHeight="1">
      <c r="A71" s="128">
        <v>10317</v>
      </c>
      <c r="B71" s="141" t="s">
        <v>3872</v>
      </c>
      <c r="C71" s="142">
        <v>42093</v>
      </c>
      <c r="D71" s="142">
        <v>42103</v>
      </c>
      <c r="E71" s="128" t="str">
        <f>VLOOKUP(H71,客户信息!$A$2:$F$92,6,0)</f>
        <v>华北</v>
      </c>
      <c r="F71" s="128" t="str">
        <f>VLOOKUP(H71,客户信息!$A$2:$F$92,5,0)</f>
        <v>天津</v>
      </c>
      <c r="G71" s="131">
        <v>360</v>
      </c>
      <c r="H71" s="139" t="str">
        <f t="shared" si="1"/>
        <v>LONEP</v>
      </c>
      <c r="I71" s="141"/>
    </row>
    <row r="72" spans="1:9" s="139" customFormat="1" ht="18" customHeight="1">
      <c r="A72" s="128">
        <v>10318</v>
      </c>
      <c r="B72" s="141" t="s">
        <v>3876</v>
      </c>
      <c r="C72" s="142">
        <v>42094</v>
      </c>
      <c r="D72" s="142">
        <v>42097</v>
      </c>
      <c r="E72" s="128" t="str">
        <f>VLOOKUP(H72,客户信息!$A$2:$F$92,6,0)</f>
        <v>西北</v>
      </c>
      <c r="F72" s="128" t="str">
        <f>VLOOKUP(H72,客户信息!$A$2:$F$92,5,0)</f>
        <v>西安</v>
      </c>
      <c r="G72" s="131">
        <v>301</v>
      </c>
      <c r="H72" s="139" t="str">
        <f t="shared" si="1"/>
        <v>ISLAT</v>
      </c>
      <c r="I72" s="141"/>
    </row>
    <row r="73" spans="1:9" s="139" customFormat="1" ht="18" customHeight="1">
      <c r="A73" s="128">
        <v>10319</v>
      </c>
      <c r="B73" s="141" t="s">
        <v>3857</v>
      </c>
      <c r="C73" s="142">
        <v>42095</v>
      </c>
      <c r="D73" s="142">
        <v>42104</v>
      </c>
      <c r="E73" s="128" t="str">
        <f>VLOOKUP(H73,客户信息!$A$2:$F$92,6,0)</f>
        <v>华北</v>
      </c>
      <c r="F73" s="128" t="str">
        <f>VLOOKUP(H73,客户信息!$A$2:$F$92,5,0)</f>
        <v>天津</v>
      </c>
      <c r="G73" s="131">
        <v>1490.4</v>
      </c>
      <c r="H73" s="139" t="str">
        <f t="shared" si="1"/>
        <v>TORTU</v>
      </c>
      <c r="I73" s="141"/>
    </row>
    <row r="74" spans="1:9" s="139" customFormat="1" ht="18" customHeight="1">
      <c r="A74" s="128">
        <v>10320</v>
      </c>
      <c r="B74" s="141" t="s">
        <v>3850</v>
      </c>
      <c r="C74" s="142">
        <v>42096</v>
      </c>
      <c r="D74" s="142">
        <v>42111</v>
      </c>
      <c r="E74" s="128" t="str">
        <f>VLOOKUP(H74,客户信息!$A$2:$F$92,6,0)</f>
        <v>华北</v>
      </c>
      <c r="F74" s="128" t="str">
        <f>VLOOKUP(H74,客户信息!$A$2:$F$92,5,0)</f>
        <v>石家庄</v>
      </c>
      <c r="G74" s="131">
        <v>645</v>
      </c>
      <c r="H74" s="139" t="str">
        <f t="shared" si="1"/>
        <v>WARTH</v>
      </c>
      <c r="I74" s="141"/>
    </row>
    <row r="75" spans="1:9" s="139" customFormat="1" ht="18" customHeight="1">
      <c r="A75" s="128">
        <v>10321</v>
      </c>
      <c r="B75" s="141" t="s">
        <v>3876</v>
      </c>
      <c r="C75" s="142">
        <v>42096</v>
      </c>
      <c r="D75" s="142">
        <v>42104</v>
      </c>
      <c r="E75" s="128" t="str">
        <f>VLOOKUP(H75,客户信息!$A$2:$F$92,6,0)</f>
        <v>西北</v>
      </c>
      <c r="F75" s="128" t="str">
        <f>VLOOKUP(H75,客户信息!$A$2:$F$92,5,0)</f>
        <v>西安</v>
      </c>
      <c r="G75" s="131">
        <v>180</v>
      </c>
      <c r="H75" s="139" t="str">
        <f t="shared" si="1"/>
        <v>ISLAT</v>
      </c>
      <c r="I75" s="141"/>
    </row>
    <row r="76" spans="1:9" s="139" customFormat="1" ht="18" customHeight="1">
      <c r="A76" s="128">
        <v>10322</v>
      </c>
      <c r="B76" s="141" t="s">
        <v>3877</v>
      </c>
      <c r="C76" s="142">
        <v>42097</v>
      </c>
      <c r="D76" s="142">
        <v>42116</v>
      </c>
      <c r="E76" s="128" t="str">
        <f>VLOOKUP(H76,客户信息!$A$2:$F$92,6,0)</f>
        <v>华北</v>
      </c>
      <c r="F76" s="128" t="str">
        <f>VLOOKUP(H76,客户信息!$A$2:$F$92,5,0)</f>
        <v>天津</v>
      </c>
      <c r="G76" s="131">
        <v>140</v>
      </c>
      <c r="H76" s="139" t="str">
        <f t="shared" si="1"/>
        <v>PERIC</v>
      </c>
      <c r="I76" s="141"/>
    </row>
    <row r="77" spans="1:9" s="139" customFormat="1" ht="18" customHeight="1">
      <c r="A77" s="128">
        <v>10323</v>
      </c>
      <c r="B77" s="141" t="s">
        <v>3878</v>
      </c>
      <c r="C77" s="142">
        <v>42100</v>
      </c>
      <c r="D77" s="142">
        <v>42107</v>
      </c>
      <c r="E77" s="128" t="str">
        <f>VLOOKUP(H77,客户信息!$A$2:$F$92,6,0)</f>
        <v>西南</v>
      </c>
      <c r="F77" s="128" t="str">
        <f>VLOOKUP(H77,客户信息!$A$2:$F$92,5,0)</f>
        <v>重庆</v>
      </c>
      <c r="G77" s="131">
        <v>205.5</v>
      </c>
      <c r="H77" s="139" t="str">
        <f t="shared" si="1"/>
        <v>KOENE</v>
      </c>
      <c r="I77" s="141"/>
    </row>
    <row r="78" spans="1:9" s="139" customFormat="1" ht="18" customHeight="1">
      <c r="A78" s="128">
        <v>10324</v>
      </c>
      <c r="B78" s="141" t="s">
        <v>3879</v>
      </c>
      <c r="C78" s="142">
        <v>42101</v>
      </c>
      <c r="D78" s="142">
        <v>42103</v>
      </c>
      <c r="E78" s="128" t="str">
        <f>VLOOKUP(H78,客户信息!$A$2:$F$92,6,0)</f>
        <v>西南</v>
      </c>
      <c r="F78" s="128" t="str">
        <f>VLOOKUP(H78,客户信息!$A$2:$F$92,5,0)</f>
        <v>重庆</v>
      </c>
      <c r="G78" s="131">
        <v>6597.6824999999999</v>
      </c>
      <c r="H78" s="139" t="str">
        <f t="shared" si="1"/>
        <v>SAVEA</v>
      </c>
      <c r="I78" s="141"/>
    </row>
    <row r="79" spans="1:9" s="139" customFormat="1" ht="18" customHeight="1">
      <c r="A79" s="128">
        <v>10325</v>
      </c>
      <c r="B79" s="141" t="s">
        <v>3878</v>
      </c>
      <c r="C79" s="142">
        <v>42102</v>
      </c>
      <c r="D79" s="142">
        <v>42107</v>
      </c>
      <c r="E79" s="128" t="str">
        <f>VLOOKUP(H79,客户信息!$A$2:$F$92,6,0)</f>
        <v>西南</v>
      </c>
      <c r="F79" s="128" t="str">
        <f>VLOOKUP(H79,客户信息!$A$2:$F$92,5,0)</f>
        <v>重庆</v>
      </c>
      <c r="G79" s="131">
        <v>1873.25</v>
      </c>
      <c r="H79" s="139" t="str">
        <f t="shared" si="1"/>
        <v>KOENE</v>
      </c>
      <c r="I79" s="141"/>
    </row>
    <row r="80" spans="1:9" s="139" customFormat="1" ht="18" customHeight="1">
      <c r="A80" s="128">
        <v>10326</v>
      </c>
      <c r="B80" s="141" t="s">
        <v>3880</v>
      </c>
      <c r="C80" s="142">
        <v>42103</v>
      </c>
      <c r="D80" s="142">
        <v>42107</v>
      </c>
      <c r="E80" s="128" t="str">
        <f>VLOOKUP(H80,客户信息!$A$2:$F$92,6,0)</f>
        <v>西北</v>
      </c>
      <c r="F80" s="128" t="str">
        <f>VLOOKUP(H80,客户信息!$A$2:$F$92,5,0)</f>
        <v>西安</v>
      </c>
      <c r="G80" s="131">
        <v>1227.5</v>
      </c>
      <c r="H80" s="139" t="str">
        <f t="shared" si="1"/>
        <v>BOLID</v>
      </c>
      <c r="I80" s="141"/>
    </row>
    <row r="81" spans="1:9" s="139" customFormat="1" ht="18" customHeight="1">
      <c r="A81" s="128">
        <v>10327</v>
      </c>
      <c r="B81" s="141" t="s">
        <v>3848</v>
      </c>
      <c r="C81" s="142">
        <v>42104</v>
      </c>
      <c r="D81" s="142">
        <v>42107</v>
      </c>
      <c r="E81" s="128" t="str">
        <f>VLOOKUP(H81,客户信息!$A$2:$F$92,6,0)</f>
        <v>华东</v>
      </c>
      <c r="F81" s="128" t="str">
        <f>VLOOKUP(H81,客户信息!$A$2:$F$92,5,0)</f>
        <v>南京</v>
      </c>
      <c r="G81" s="131">
        <v>2262.92</v>
      </c>
      <c r="H81" s="139" t="str">
        <f t="shared" si="1"/>
        <v>FOLKO</v>
      </c>
      <c r="I81" s="141"/>
    </row>
    <row r="82" spans="1:9" s="139" customFormat="1" ht="18" customHeight="1">
      <c r="A82" s="128">
        <v>10328</v>
      </c>
      <c r="B82" s="141" t="s">
        <v>3881</v>
      </c>
      <c r="C82" s="142">
        <v>42107</v>
      </c>
      <c r="D82" s="142">
        <v>42110</v>
      </c>
      <c r="E82" s="128" t="str">
        <f>VLOOKUP(H82,客户信息!$A$2:$F$92,6,0)</f>
        <v>华东</v>
      </c>
      <c r="F82" s="128" t="str">
        <f>VLOOKUP(H82,客户信息!$A$2:$F$92,5,0)</f>
        <v>南京</v>
      </c>
      <c r="G82" s="131">
        <v>1462</v>
      </c>
      <c r="H82" s="139" t="str">
        <f t="shared" si="1"/>
        <v>FURIB</v>
      </c>
      <c r="I82" s="141"/>
    </row>
    <row r="83" spans="1:9" s="139" customFormat="1" ht="18" customHeight="1">
      <c r="A83" s="128">
        <v>10329</v>
      </c>
      <c r="B83" s="141" t="s">
        <v>3854</v>
      </c>
      <c r="C83" s="142">
        <v>42108</v>
      </c>
      <c r="D83" s="142">
        <v>42116</v>
      </c>
      <c r="E83" s="128" t="str">
        <f>VLOOKUP(H83,客户信息!$A$2:$F$92,6,0)</f>
        <v>华南</v>
      </c>
      <c r="F83" s="128" t="str">
        <f>VLOOKUP(H83,客户信息!$A$2:$F$92,5,0)</f>
        <v>深圳</v>
      </c>
      <c r="G83" s="131">
        <v>5723.8639999999996</v>
      </c>
      <c r="H83" s="139" t="str">
        <f t="shared" si="1"/>
        <v>SPLIR</v>
      </c>
      <c r="I83" s="141"/>
    </row>
    <row r="84" spans="1:9" s="139" customFormat="1" ht="18" customHeight="1">
      <c r="A84" s="128">
        <v>10330</v>
      </c>
      <c r="B84" s="141" t="s">
        <v>3862</v>
      </c>
      <c r="C84" s="142">
        <v>42109</v>
      </c>
      <c r="D84" s="142">
        <v>42121</v>
      </c>
      <c r="E84" s="128" t="str">
        <f>VLOOKUP(H84,客户信息!$A$2:$F$92,6,0)</f>
        <v>华北</v>
      </c>
      <c r="F84" s="128" t="str">
        <f>VLOOKUP(H84,客户信息!$A$2:$F$92,5,0)</f>
        <v>天津</v>
      </c>
      <c r="G84" s="131">
        <v>2066.7749999999996</v>
      </c>
      <c r="H84" s="139" t="str">
        <f t="shared" si="1"/>
        <v>LILAS</v>
      </c>
      <c r="I84" s="141"/>
    </row>
    <row r="85" spans="1:9" s="139" customFormat="1" ht="18" customHeight="1">
      <c r="A85" s="128">
        <v>10331</v>
      </c>
      <c r="B85" s="141" t="s">
        <v>3882</v>
      </c>
      <c r="C85" s="142">
        <v>42109</v>
      </c>
      <c r="D85" s="142">
        <v>42114</v>
      </c>
      <c r="E85" s="128" t="str">
        <f>VLOOKUP(H85,客户信息!$A$2:$F$92,6,0)</f>
        <v>西南</v>
      </c>
      <c r="F85" s="128" t="str">
        <f>VLOOKUP(H85,客户信息!$A$2:$F$92,5,0)</f>
        <v>重庆</v>
      </c>
      <c r="G85" s="131">
        <v>111.75</v>
      </c>
      <c r="H85" s="139" t="str">
        <f t="shared" si="1"/>
        <v>BONAP</v>
      </c>
      <c r="I85" s="141"/>
    </row>
    <row r="86" spans="1:9" s="139" customFormat="1" ht="18" customHeight="1">
      <c r="A86" s="128">
        <v>10332</v>
      </c>
      <c r="B86" s="141" t="s">
        <v>3883</v>
      </c>
      <c r="C86" s="142">
        <v>42110</v>
      </c>
      <c r="D86" s="142">
        <v>42114</v>
      </c>
      <c r="E86" s="128" t="str">
        <f>VLOOKUP(H86,客户信息!$A$2:$F$92,6,0)</f>
        <v>东北</v>
      </c>
      <c r="F86" s="128" t="str">
        <f>VLOOKUP(H86,客户信息!$A$2:$F$92,5,0)</f>
        <v>大连</v>
      </c>
      <c r="G86" s="131">
        <v>2233.6</v>
      </c>
      <c r="H86" s="139" t="str">
        <f t="shared" si="1"/>
        <v>MEREP</v>
      </c>
      <c r="I86" s="141"/>
    </row>
    <row r="87" spans="1:9" s="139" customFormat="1" ht="18" customHeight="1">
      <c r="A87" s="128">
        <v>10333</v>
      </c>
      <c r="B87" s="141" t="s">
        <v>3850</v>
      </c>
      <c r="C87" s="142">
        <v>42111</v>
      </c>
      <c r="D87" s="142">
        <v>42118</v>
      </c>
      <c r="E87" s="128" t="str">
        <f>VLOOKUP(H87,客户信息!$A$2:$F$92,6,0)</f>
        <v>华北</v>
      </c>
      <c r="F87" s="128" t="str">
        <f>VLOOKUP(H87,客户信息!$A$2:$F$92,5,0)</f>
        <v>石家庄</v>
      </c>
      <c r="G87" s="131">
        <v>1096.5</v>
      </c>
      <c r="H87" s="139" t="str">
        <f t="shared" si="1"/>
        <v>WARTH</v>
      </c>
      <c r="I87" s="141"/>
    </row>
    <row r="88" spans="1:9" s="139" customFormat="1" ht="18" customHeight="1">
      <c r="A88" s="128">
        <v>10334</v>
      </c>
      <c r="B88" s="141" t="s">
        <v>3837</v>
      </c>
      <c r="C88" s="142">
        <v>42114</v>
      </c>
      <c r="D88" s="142">
        <v>42121</v>
      </c>
      <c r="E88" s="128" t="str">
        <f>VLOOKUP(H88,客户信息!$A$2:$F$92,6,0)</f>
        <v>华北</v>
      </c>
      <c r="F88" s="128" t="str">
        <f>VLOOKUP(H88,客户信息!$A$2:$F$92,5,0)</f>
        <v>秦皇岛</v>
      </c>
      <c r="G88" s="131">
        <v>181</v>
      </c>
      <c r="H88" s="139" t="str">
        <f t="shared" si="1"/>
        <v>VICTE</v>
      </c>
      <c r="I88" s="141"/>
    </row>
    <row r="89" spans="1:9" s="139" customFormat="1" ht="18" customHeight="1">
      <c r="A89" s="128">
        <v>10335</v>
      </c>
      <c r="B89" s="141" t="s">
        <v>3868</v>
      </c>
      <c r="C89" s="142">
        <v>42115</v>
      </c>
      <c r="D89" s="142">
        <v>42117</v>
      </c>
      <c r="E89" s="128" t="str">
        <f>VLOOKUP(H89,客户信息!$A$2:$F$92,6,0)</f>
        <v>华北</v>
      </c>
      <c r="F89" s="128" t="str">
        <f>VLOOKUP(H89,客户信息!$A$2:$F$92,5,0)</f>
        <v>天津</v>
      </c>
      <c r="G89" s="131">
        <v>2545.1999999999998</v>
      </c>
      <c r="H89" s="139" t="str">
        <f t="shared" si="1"/>
        <v>HUNGO</v>
      </c>
      <c r="I89" s="141"/>
    </row>
    <row r="90" spans="1:9" s="139" customFormat="1" ht="18" customHeight="1">
      <c r="A90" s="128">
        <v>10336</v>
      </c>
      <c r="B90" s="141" t="s">
        <v>3884</v>
      </c>
      <c r="C90" s="142">
        <v>42116</v>
      </c>
      <c r="D90" s="142">
        <v>42118</v>
      </c>
      <c r="E90" s="128" t="str">
        <f>VLOOKUP(H90,客户信息!$A$2:$F$92,6,0)</f>
        <v>华北</v>
      </c>
      <c r="F90" s="128" t="str">
        <f>VLOOKUP(H90,客户信息!$A$2:$F$92,5,0)</f>
        <v>张家口</v>
      </c>
      <c r="G90" s="131">
        <v>356.40000000000003</v>
      </c>
      <c r="H90" s="139" t="str">
        <f t="shared" si="1"/>
        <v>PRINI</v>
      </c>
      <c r="I90" s="141"/>
    </row>
    <row r="91" spans="1:9" s="139" customFormat="1" ht="18" customHeight="1">
      <c r="A91" s="128">
        <v>10337</v>
      </c>
      <c r="B91" s="141" t="s">
        <v>3851</v>
      </c>
      <c r="C91" s="142">
        <v>42117</v>
      </c>
      <c r="D91" s="142">
        <v>42122</v>
      </c>
      <c r="E91" s="128" t="str">
        <f>VLOOKUP(H91,客户信息!$A$2:$F$92,6,0)</f>
        <v>华北</v>
      </c>
      <c r="F91" s="128" t="str">
        <f>VLOOKUP(H91,客户信息!$A$2:$F$92,5,0)</f>
        <v>秦皇岛</v>
      </c>
      <c r="G91" s="131">
        <v>3087.52</v>
      </c>
      <c r="H91" s="139" t="str">
        <f t="shared" si="1"/>
        <v>FRANK</v>
      </c>
      <c r="I91" s="141"/>
    </row>
    <row r="92" spans="1:9" s="139" customFormat="1" ht="18" customHeight="1">
      <c r="A92" s="128">
        <v>10338</v>
      </c>
      <c r="B92" s="141" t="s">
        <v>3871</v>
      </c>
      <c r="C92" s="142">
        <v>42118</v>
      </c>
      <c r="D92" s="142">
        <v>42122</v>
      </c>
      <c r="E92" s="128" t="str">
        <f>VLOOKUP(H92,客户信息!$A$2:$F$92,6,0)</f>
        <v>华东</v>
      </c>
      <c r="F92" s="128" t="str">
        <f>VLOOKUP(H92,客户信息!$A$2:$F$92,5,0)</f>
        <v>南京</v>
      </c>
      <c r="G92" s="131">
        <v>1168.3499999999999</v>
      </c>
      <c r="H92" s="139" t="str">
        <f t="shared" si="1"/>
        <v>OLDWO</v>
      </c>
      <c r="I92" s="141"/>
    </row>
    <row r="93" spans="1:9" s="139" customFormat="1" ht="18" customHeight="1">
      <c r="A93" s="128">
        <v>10339</v>
      </c>
      <c r="B93" s="141" t="s">
        <v>3883</v>
      </c>
      <c r="C93" s="142">
        <v>42121</v>
      </c>
      <c r="D93" s="142">
        <v>42128</v>
      </c>
      <c r="E93" s="128" t="str">
        <f>VLOOKUP(H93,客户信息!$A$2:$F$92,6,0)</f>
        <v>东北</v>
      </c>
      <c r="F93" s="128" t="str">
        <f>VLOOKUP(H93,客户信息!$A$2:$F$92,5,0)</f>
        <v>大连</v>
      </c>
      <c r="G93" s="131">
        <v>4193.8999999999996</v>
      </c>
      <c r="H93" s="139" t="str">
        <f t="shared" si="1"/>
        <v>MEREP</v>
      </c>
      <c r="I93" s="141"/>
    </row>
    <row r="94" spans="1:9" s="139" customFormat="1" ht="18" customHeight="1">
      <c r="A94" s="128">
        <v>10340</v>
      </c>
      <c r="B94" s="141" t="s">
        <v>3882</v>
      </c>
      <c r="C94" s="142">
        <v>42122</v>
      </c>
      <c r="D94" s="142">
        <v>42132</v>
      </c>
      <c r="E94" s="128" t="str">
        <f>VLOOKUP(H94,客户信息!$A$2:$F$92,6,0)</f>
        <v>西南</v>
      </c>
      <c r="F94" s="128" t="str">
        <f>VLOOKUP(H94,客户信息!$A$2:$F$92,5,0)</f>
        <v>重庆</v>
      </c>
      <c r="G94" s="131">
        <v>3045.51</v>
      </c>
      <c r="H94" s="139" t="str">
        <f t="shared" si="1"/>
        <v>BONAP</v>
      </c>
      <c r="I94" s="141"/>
    </row>
    <row r="95" spans="1:9" s="139" customFormat="1" ht="18" customHeight="1">
      <c r="A95" s="128">
        <v>10341</v>
      </c>
      <c r="B95" s="141" t="s">
        <v>3885</v>
      </c>
      <c r="C95" s="142">
        <v>42122</v>
      </c>
      <c r="D95" s="142">
        <v>42129</v>
      </c>
      <c r="E95" s="128" t="str">
        <f>VLOOKUP(H95,客户信息!$A$2:$F$92,6,0)</f>
        <v>华北</v>
      </c>
      <c r="F95" s="128" t="str">
        <f>VLOOKUP(H95,客户信息!$A$2:$F$92,5,0)</f>
        <v>天津</v>
      </c>
      <c r="G95" s="131">
        <v>440.75</v>
      </c>
      <c r="H95" s="139" t="str">
        <f t="shared" si="1"/>
        <v>SIMOB</v>
      </c>
      <c r="I95" s="141"/>
    </row>
    <row r="96" spans="1:9" s="139" customFormat="1" ht="18" customHeight="1">
      <c r="A96" s="128">
        <v>10342</v>
      </c>
      <c r="B96" s="141" t="s">
        <v>3851</v>
      </c>
      <c r="C96" s="142">
        <v>42123</v>
      </c>
      <c r="D96" s="142">
        <v>42128</v>
      </c>
      <c r="E96" s="128" t="str">
        <f>VLOOKUP(H96,客户信息!$A$2:$F$92,6,0)</f>
        <v>华北</v>
      </c>
      <c r="F96" s="128" t="str">
        <f>VLOOKUP(H96,客户信息!$A$2:$F$92,5,0)</f>
        <v>秦皇岛</v>
      </c>
      <c r="G96" s="131">
        <v>2300.8000000000002</v>
      </c>
      <c r="H96" s="139" t="str">
        <f t="shared" si="1"/>
        <v>FRANK</v>
      </c>
      <c r="I96" s="141"/>
    </row>
    <row r="97" spans="1:9" s="139" customFormat="1" ht="18" customHeight="1">
      <c r="A97" s="128">
        <v>10343</v>
      </c>
      <c r="B97" s="141" t="s">
        <v>3860</v>
      </c>
      <c r="C97" s="142">
        <v>42124</v>
      </c>
      <c r="D97" s="142">
        <v>42130</v>
      </c>
      <c r="E97" s="128" t="str">
        <f>VLOOKUP(H97,客户信息!$A$2:$F$92,6,0)</f>
        <v>华东</v>
      </c>
      <c r="F97" s="128" t="str">
        <f>VLOOKUP(H97,客户信息!$A$2:$F$92,5,0)</f>
        <v>南京</v>
      </c>
      <c r="G97" s="131">
        <v>1980</v>
      </c>
      <c r="H97" s="139" t="str">
        <f t="shared" si="1"/>
        <v>LEHMS</v>
      </c>
      <c r="I97" s="141"/>
    </row>
    <row r="98" spans="1:9" s="139" customFormat="1" ht="18" customHeight="1">
      <c r="A98" s="128">
        <v>10344</v>
      </c>
      <c r="B98" s="141" t="s">
        <v>3853</v>
      </c>
      <c r="C98" s="142">
        <v>42125</v>
      </c>
      <c r="D98" s="142">
        <v>42129</v>
      </c>
      <c r="E98" s="128" t="str">
        <f>VLOOKUP(H98,客户信息!$A$2:$F$92,6,0)</f>
        <v>华东</v>
      </c>
      <c r="F98" s="128" t="str">
        <f>VLOOKUP(H98,客户信息!$A$2:$F$92,5,0)</f>
        <v>常州</v>
      </c>
      <c r="G98" s="131">
        <v>2870</v>
      </c>
      <c r="H98" s="139" t="str">
        <f t="shared" si="1"/>
        <v>WHITC</v>
      </c>
      <c r="I98" s="141"/>
    </row>
    <row r="99" spans="1:9" s="139" customFormat="1" ht="18" customHeight="1">
      <c r="A99" s="128">
        <v>10345</v>
      </c>
      <c r="B99" s="141" t="s">
        <v>3855</v>
      </c>
      <c r="C99" s="142">
        <v>42128</v>
      </c>
      <c r="D99" s="142">
        <v>42135</v>
      </c>
      <c r="E99" s="128" t="str">
        <f>VLOOKUP(H99,客户信息!$A$2:$F$92,6,0)</f>
        <v>华北</v>
      </c>
      <c r="F99" s="128" t="str">
        <f>VLOOKUP(H99,客户信息!$A$2:$F$92,5,0)</f>
        <v>天津</v>
      </c>
      <c r="G99" s="131">
        <v>3662</v>
      </c>
      <c r="H99" s="139" t="str">
        <f t="shared" si="1"/>
        <v>QUICK</v>
      </c>
      <c r="I99" s="141"/>
    </row>
    <row r="100" spans="1:9" s="139" customFormat="1" ht="18" customHeight="1">
      <c r="A100" s="128">
        <v>10346</v>
      </c>
      <c r="B100" s="141" t="s">
        <v>3847</v>
      </c>
      <c r="C100" s="142">
        <v>42129</v>
      </c>
      <c r="D100" s="142">
        <v>42132</v>
      </c>
      <c r="E100" s="128" t="str">
        <f>VLOOKUP(H100,客户信息!$A$2:$F$92,6,0)</f>
        <v>华东</v>
      </c>
      <c r="F100" s="128" t="str">
        <f>VLOOKUP(H100,客户信息!$A$2:$F$92,5,0)</f>
        <v>温州</v>
      </c>
      <c r="G100" s="131">
        <v>2023.6000000000001</v>
      </c>
      <c r="H100" s="139" t="str">
        <f t="shared" si="1"/>
        <v>RATTC</v>
      </c>
      <c r="I100" s="141"/>
    </row>
    <row r="101" spans="1:9" s="139" customFormat="1" ht="18" customHeight="1">
      <c r="A101" s="128">
        <v>10347</v>
      </c>
      <c r="B101" s="141" t="s">
        <v>3886</v>
      </c>
      <c r="C101" s="142">
        <v>42130</v>
      </c>
      <c r="D101" s="142">
        <v>42132</v>
      </c>
      <c r="E101" s="128" t="str">
        <f>VLOOKUP(H101,客户信息!$A$2:$F$92,6,0)</f>
        <v>华南</v>
      </c>
      <c r="F101" s="128" t="str">
        <f>VLOOKUP(H101,客户信息!$A$2:$F$92,5,0)</f>
        <v>深圳</v>
      </c>
      <c r="G101" s="131">
        <v>1018.125</v>
      </c>
      <c r="H101" s="139" t="str">
        <f t="shared" si="1"/>
        <v>FAMIA</v>
      </c>
      <c r="I101" s="141"/>
    </row>
    <row r="102" spans="1:9" s="139" customFormat="1" ht="18" customHeight="1">
      <c r="A102" s="128">
        <v>10348</v>
      </c>
      <c r="B102" s="141" t="s">
        <v>3869</v>
      </c>
      <c r="C102" s="142">
        <v>42131</v>
      </c>
      <c r="D102" s="142">
        <v>42139</v>
      </c>
      <c r="E102" s="128" t="str">
        <f>VLOOKUP(H102,客户信息!$A$2:$F$92,6,0)</f>
        <v>华北</v>
      </c>
      <c r="F102" s="128" t="str">
        <f>VLOOKUP(H102,客户信息!$A$2:$F$92,5,0)</f>
        <v>天津</v>
      </c>
      <c r="G102" s="131">
        <v>454.5</v>
      </c>
      <c r="H102" s="139" t="str">
        <f t="shared" si="1"/>
        <v>WANDK</v>
      </c>
      <c r="I102" s="141"/>
    </row>
    <row r="103" spans="1:9" s="139" customFormat="1" ht="18" customHeight="1">
      <c r="A103" s="128">
        <v>10349</v>
      </c>
      <c r="B103" s="141" t="s">
        <v>3854</v>
      </c>
      <c r="C103" s="142">
        <v>42132</v>
      </c>
      <c r="D103" s="142">
        <v>42139</v>
      </c>
      <c r="E103" s="128" t="str">
        <f>VLOOKUP(H103,客户信息!$A$2:$F$92,6,0)</f>
        <v>华南</v>
      </c>
      <c r="F103" s="128" t="str">
        <f>VLOOKUP(H103,客户信息!$A$2:$F$92,5,0)</f>
        <v>深圳</v>
      </c>
      <c r="G103" s="131">
        <v>178.8</v>
      </c>
      <c r="H103" s="139" t="str">
        <f t="shared" si="1"/>
        <v>SPLIR</v>
      </c>
      <c r="I103" s="141"/>
    </row>
    <row r="104" spans="1:9" s="139" customFormat="1" ht="18" customHeight="1">
      <c r="A104" s="128">
        <v>10350</v>
      </c>
      <c r="B104" s="141" t="s">
        <v>3887</v>
      </c>
      <c r="C104" s="142">
        <v>42135</v>
      </c>
      <c r="D104" s="142">
        <v>42157</v>
      </c>
      <c r="E104" s="128" t="str">
        <f>VLOOKUP(H104,客户信息!$A$2:$F$92,6,0)</f>
        <v>华北</v>
      </c>
      <c r="F104" s="128" t="str">
        <f>VLOOKUP(H104,客户信息!$A$2:$F$92,5,0)</f>
        <v>天津</v>
      </c>
      <c r="G104" s="131">
        <v>802.57500000000005</v>
      </c>
      <c r="H104" s="139" t="str">
        <f t="shared" si="1"/>
        <v>LAMAI</v>
      </c>
      <c r="I104" s="141"/>
    </row>
    <row r="105" spans="1:9" s="139" customFormat="1" ht="18" customHeight="1">
      <c r="A105" s="128">
        <v>10351</v>
      </c>
      <c r="B105" s="141" t="s">
        <v>3843</v>
      </c>
      <c r="C105" s="142">
        <v>42135</v>
      </c>
      <c r="D105" s="142">
        <v>42144</v>
      </c>
      <c r="E105" s="128" t="str">
        <f>VLOOKUP(H105,客户信息!$A$2:$F$92,6,0)</f>
        <v>华南</v>
      </c>
      <c r="F105" s="128" t="str">
        <f>VLOOKUP(H105,客户信息!$A$2:$F$92,5,0)</f>
        <v>深圳</v>
      </c>
      <c r="G105" s="131">
        <v>6754.6925000000001</v>
      </c>
      <c r="H105" s="139" t="str">
        <f t="shared" si="1"/>
        <v>ERNSH</v>
      </c>
      <c r="I105" s="141"/>
    </row>
    <row r="106" spans="1:9" s="139" customFormat="1" ht="18" customHeight="1">
      <c r="A106" s="128">
        <v>10352</v>
      </c>
      <c r="B106" s="141" t="s">
        <v>3881</v>
      </c>
      <c r="C106" s="142">
        <v>42136</v>
      </c>
      <c r="D106" s="142">
        <v>42142</v>
      </c>
      <c r="E106" s="128" t="str">
        <f>VLOOKUP(H106,客户信息!$A$2:$F$92,6,0)</f>
        <v>华东</v>
      </c>
      <c r="F106" s="128" t="str">
        <f>VLOOKUP(H106,客户信息!$A$2:$F$92,5,0)</f>
        <v>南京</v>
      </c>
      <c r="G106" s="131">
        <v>171.64999999999998</v>
      </c>
      <c r="H106" s="139" t="str">
        <f t="shared" si="1"/>
        <v>FURIB</v>
      </c>
      <c r="I106" s="141"/>
    </row>
    <row r="107" spans="1:9" s="139" customFormat="1" ht="18" customHeight="1">
      <c r="A107" s="128">
        <v>10353</v>
      </c>
      <c r="B107" s="141" t="s">
        <v>3888</v>
      </c>
      <c r="C107" s="142">
        <v>42137</v>
      </c>
      <c r="D107" s="142">
        <v>42149</v>
      </c>
      <c r="E107" s="128" t="str">
        <f>VLOOKUP(H107,客户信息!$A$2:$F$92,6,0)</f>
        <v>华东</v>
      </c>
      <c r="F107" s="128" t="str">
        <f>VLOOKUP(H107,客户信息!$A$2:$F$92,5,0)</f>
        <v>常州</v>
      </c>
      <c r="G107" s="131">
        <v>10741.6</v>
      </c>
      <c r="H107" s="139" t="str">
        <f t="shared" si="1"/>
        <v>PICCO</v>
      </c>
      <c r="I107" s="141"/>
    </row>
    <row r="108" spans="1:9" s="139" customFormat="1" ht="18" customHeight="1">
      <c r="A108" s="128">
        <v>10354</v>
      </c>
      <c r="B108" s="141" t="s">
        <v>3877</v>
      </c>
      <c r="C108" s="142">
        <v>42138</v>
      </c>
      <c r="D108" s="142">
        <v>42144</v>
      </c>
      <c r="E108" s="128" t="str">
        <f>VLOOKUP(H108,客户信息!$A$2:$F$92,6,0)</f>
        <v>华北</v>
      </c>
      <c r="F108" s="128" t="str">
        <f>VLOOKUP(H108,客户信息!$A$2:$F$92,5,0)</f>
        <v>天津</v>
      </c>
      <c r="G108" s="131">
        <v>711.16000000000008</v>
      </c>
      <c r="H108" s="139" t="str">
        <f t="shared" si="1"/>
        <v>PERIC</v>
      </c>
      <c r="I108" s="141"/>
    </row>
    <row r="109" spans="1:9" s="139" customFormat="1" ht="18" customHeight="1">
      <c r="A109" s="128">
        <v>10355</v>
      </c>
      <c r="B109" s="141" t="s">
        <v>3889</v>
      </c>
      <c r="C109" s="142">
        <v>42139</v>
      </c>
      <c r="D109" s="142">
        <v>42144</v>
      </c>
      <c r="E109" s="128" t="str">
        <f>VLOOKUP(H109,客户信息!$A$2:$F$92,6,0)</f>
        <v>华南</v>
      </c>
      <c r="F109" s="128" t="str">
        <f>VLOOKUP(H109,客户信息!$A$2:$F$92,5,0)</f>
        <v>深圳</v>
      </c>
      <c r="G109" s="131">
        <v>600</v>
      </c>
      <c r="H109" s="139" t="str">
        <f t="shared" si="1"/>
        <v>AROUT</v>
      </c>
      <c r="I109" s="141"/>
    </row>
    <row r="110" spans="1:9" s="139" customFormat="1" ht="18" customHeight="1">
      <c r="A110" s="128">
        <v>10356</v>
      </c>
      <c r="B110" s="141" t="s">
        <v>3869</v>
      </c>
      <c r="C110" s="142">
        <v>42142</v>
      </c>
      <c r="D110" s="142">
        <v>42151</v>
      </c>
      <c r="E110" s="128" t="str">
        <f>VLOOKUP(H110,客户信息!$A$2:$F$92,6,0)</f>
        <v>华北</v>
      </c>
      <c r="F110" s="128" t="str">
        <f>VLOOKUP(H110,客户信息!$A$2:$F$92,5,0)</f>
        <v>天津</v>
      </c>
      <c r="G110" s="131">
        <v>1383</v>
      </c>
      <c r="H110" s="139" t="str">
        <f t="shared" si="1"/>
        <v>WANDK</v>
      </c>
      <c r="I110" s="141"/>
    </row>
    <row r="111" spans="1:9" s="139" customFormat="1" ht="18" customHeight="1">
      <c r="A111" s="128">
        <v>10357</v>
      </c>
      <c r="B111" s="141" t="s">
        <v>3862</v>
      </c>
      <c r="C111" s="142">
        <v>42143</v>
      </c>
      <c r="D111" s="142">
        <v>42156</v>
      </c>
      <c r="E111" s="128" t="str">
        <f>VLOOKUP(H111,客户信息!$A$2:$F$92,6,0)</f>
        <v>华北</v>
      </c>
      <c r="F111" s="128" t="str">
        <f>VLOOKUP(H111,客户信息!$A$2:$F$92,5,0)</f>
        <v>天津</v>
      </c>
      <c r="G111" s="131">
        <v>1461.2800000000002</v>
      </c>
      <c r="H111" s="139" t="str">
        <f t="shared" si="1"/>
        <v>LILAS</v>
      </c>
      <c r="I111" s="141"/>
    </row>
    <row r="112" spans="1:9" s="139" customFormat="1" ht="18" customHeight="1">
      <c r="A112" s="128">
        <v>10358</v>
      </c>
      <c r="B112" s="141" t="s">
        <v>3887</v>
      </c>
      <c r="C112" s="142">
        <v>42144</v>
      </c>
      <c r="D112" s="142">
        <v>42151</v>
      </c>
      <c r="E112" s="128" t="str">
        <f>VLOOKUP(H112,客户信息!$A$2:$F$92,6,0)</f>
        <v>华北</v>
      </c>
      <c r="F112" s="128" t="str">
        <f>VLOOKUP(H112,客户信息!$A$2:$F$92,5,0)</f>
        <v>天津</v>
      </c>
      <c r="G112" s="131">
        <v>536.75</v>
      </c>
      <c r="H112" s="139" t="str">
        <f t="shared" si="1"/>
        <v>LAMAI</v>
      </c>
      <c r="I112" s="141"/>
    </row>
    <row r="113" spans="1:9" s="139" customFormat="1" ht="18" customHeight="1">
      <c r="A113" s="128">
        <v>10359</v>
      </c>
      <c r="B113" s="141" t="s">
        <v>3890</v>
      </c>
      <c r="C113" s="142">
        <v>42145</v>
      </c>
      <c r="D113" s="142">
        <v>42150</v>
      </c>
      <c r="E113" s="128" t="str">
        <f>VLOOKUP(H113,客户信息!$A$2:$F$92,6,0)</f>
        <v>华北</v>
      </c>
      <c r="F113" s="128" t="str">
        <f>VLOOKUP(H113,客户信息!$A$2:$F$92,5,0)</f>
        <v>天津</v>
      </c>
      <c r="G113" s="131">
        <v>4343.59</v>
      </c>
      <c r="H113" s="139" t="str">
        <f t="shared" si="1"/>
        <v>SEVES</v>
      </c>
      <c r="I113" s="141"/>
    </row>
    <row r="114" spans="1:9" s="139" customFormat="1" ht="18" customHeight="1">
      <c r="A114" s="128">
        <v>10360</v>
      </c>
      <c r="B114" s="141" t="s">
        <v>3849</v>
      </c>
      <c r="C114" s="142">
        <v>42146</v>
      </c>
      <c r="D114" s="142">
        <v>42156</v>
      </c>
      <c r="E114" s="128" t="str">
        <f>VLOOKUP(H114,客户信息!$A$2:$F$92,6,0)</f>
        <v>东北</v>
      </c>
      <c r="F114" s="128" t="str">
        <f>VLOOKUP(H114,客户信息!$A$2:$F$92,5,0)</f>
        <v>大连</v>
      </c>
      <c r="G114" s="131">
        <v>9244.2500000000018</v>
      </c>
      <c r="H114" s="139" t="str">
        <f t="shared" si="1"/>
        <v>BLONP</v>
      </c>
      <c r="I114" s="141"/>
    </row>
    <row r="115" spans="1:9" s="139" customFormat="1" ht="18" customHeight="1">
      <c r="A115" s="128">
        <v>10361</v>
      </c>
      <c r="B115" s="141" t="s">
        <v>3855</v>
      </c>
      <c r="C115" s="142">
        <v>42146</v>
      </c>
      <c r="D115" s="142">
        <v>42157</v>
      </c>
      <c r="E115" s="128" t="str">
        <f>VLOOKUP(H115,客户信息!$A$2:$F$92,6,0)</f>
        <v>华北</v>
      </c>
      <c r="F115" s="128" t="str">
        <f>VLOOKUP(H115,客户信息!$A$2:$F$92,5,0)</f>
        <v>天津</v>
      </c>
      <c r="G115" s="131">
        <v>2557.8000000000002</v>
      </c>
      <c r="H115" s="139" t="str">
        <f t="shared" si="1"/>
        <v>QUICK</v>
      </c>
      <c r="I115" s="141"/>
    </row>
    <row r="116" spans="1:9" s="139" customFormat="1" ht="18" customHeight="1">
      <c r="A116" s="128">
        <v>10362</v>
      </c>
      <c r="B116" s="141" t="s">
        <v>3882</v>
      </c>
      <c r="C116" s="142">
        <v>42149</v>
      </c>
      <c r="D116" s="142">
        <v>42152</v>
      </c>
      <c r="E116" s="128" t="str">
        <f>VLOOKUP(H116,客户信息!$A$2:$F$92,6,0)</f>
        <v>西南</v>
      </c>
      <c r="F116" s="128" t="str">
        <f>VLOOKUP(H116,客户信息!$A$2:$F$92,5,0)</f>
        <v>重庆</v>
      </c>
      <c r="G116" s="131">
        <v>1938.8</v>
      </c>
      <c r="H116" s="139" t="str">
        <f t="shared" si="1"/>
        <v>BONAP</v>
      </c>
      <c r="I116" s="141"/>
    </row>
    <row r="117" spans="1:9" s="139" customFormat="1" ht="18" customHeight="1">
      <c r="A117" s="128">
        <v>10363</v>
      </c>
      <c r="B117" s="141" t="s">
        <v>3891</v>
      </c>
      <c r="C117" s="142">
        <v>42150</v>
      </c>
      <c r="D117" s="142">
        <v>42158</v>
      </c>
      <c r="E117" s="128" t="str">
        <f>VLOOKUP(H117,客户信息!$A$2:$F$92,6,0)</f>
        <v>华南</v>
      </c>
      <c r="F117" s="128" t="str">
        <f>VLOOKUP(H117,客户信息!$A$2:$F$92,5,0)</f>
        <v>海口</v>
      </c>
      <c r="G117" s="131">
        <v>559</v>
      </c>
      <c r="H117" s="139" t="str">
        <f t="shared" si="1"/>
        <v>DRACD</v>
      </c>
      <c r="I117" s="141"/>
    </row>
    <row r="118" spans="1:9" s="139" customFormat="1" ht="18" customHeight="1">
      <c r="A118" s="128">
        <v>10364</v>
      </c>
      <c r="B118" s="141" t="s">
        <v>3892</v>
      </c>
      <c r="C118" s="142">
        <v>42150</v>
      </c>
      <c r="D118" s="142">
        <v>42158</v>
      </c>
      <c r="E118" s="128" t="str">
        <f>VLOOKUP(H118,客户信息!$A$2:$F$92,6,0)</f>
        <v>华北</v>
      </c>
      <c r="F118" s="128" t="str">
        <f>VLOOKUP(H118,客户信息!$A$2:$F$92,5,0)</f>
        <v>天津</v>
      </c>
      <c r="G118" s="131">
        <v>1187.5</v>
      </c>
      <c r="H118" s="139" t="str">
        <f t="shared" si="1"/>
        <v>EASTC</v>
      </c>
      <c r="I118" s="141"/>
    </row>
    <row r="119" spans="1:9" s="139" customFormat="1" ht="18" customHeight="1">
      <c r="A119" s="128">
        <v>10365</v>
      </c>
      <c r="B119" s="141" t="s">
        <v>3893</v>
      </c>
      <c r="C119" s="142">
        <v>42151</v>
      </c>
      <c r="D119" s="142">
        <v>42156</v>
      </c>
      <c r="E119" s="128" t="str">
        <f>VLOOKUP(H119,客户信息!$A$2:$F$92,6,0)</f>
        <v>华北</v>
      </c>
      <c r="F119" s="128" t="str">
        <f>VLOOKUP(H119,客户信息!$A$2:$F$92,5,0)</f>
        <v>石家庄</v>
      </c>
      <c r="G119" s="131">
        <v>504</v>
      </c>
      <c r="H119" s="139" t="str">
        <f t="shared" si="1"/>
        <v>ANTON</v>
      </c>
      <c r="I119" s="141"/>
    </row>
    <row r="120" spans="1:9" s="139" customFormat="1" ht="18" customHeight="1">
      <c r="A120" s="128">
        <v>10366</v>
      </c>
      <c r="B120" s="141" t="s">
        <v>3894</v>
      </c>
      <c r="C120" s="142">
        <v>42152</v>
      </c>
      <c r="D120" s="142">
        <v>42184</v>
      </c>
      <c r="E120" s="128" t="str">
        <f>VLOOKUP(H120,客户信息!$A$2:$F$92,6,0)</f>
        <v>华南</v>
      </c>
      <c r="F120" s="128" t="str">
        <f>VLOOKUP(H120,客户信息!$A$2:$F$92,5,0)</f>
        <v>深圳</v>
      </c>
      <c r="G120" s="131">
        <v>170.25</v>
      </c>
      <c r="H120" s="139" t="str">
        <f t="shared" si="1"/>
        <v>GALED</v>
      </c>
      <c r="I120" s="141"/>
    </row>
    <row r="121" spans="1:9" s="139" customFormat="1" ht="18" customHeight="1">
      <c r="A121" s="128">
        <v>10367</v>
      </c>
      <c r="B121" s="141" t="s">
        <v>3895</v>
      </c>
      <c r="C121" s="142">
        <v>42152</v>
      </c>
      <c r="D121" s="142">
        <v>42156</v>
      </c>
      <c r="E121" s="128" t="str">
        <f>VLOOKUP(H121,客户信息!$A$2:$F$92,6,0)</f>
        <v>华南</v>
      </c>
      <c r="F121" s="128" t="str">
        <f>VLOOKUP(H121,客户信息!$A$2:$F$92,5,0)</f>
        <v>深圳</v>
      </c>
      <c r="G121" s="131">
        <v>1044.8499999999999</v>
      </c>
      <c r="H121" s="139" t="str">
        <f t="shared" si="1"/>
        <v>VAFFE</v>
      </c>
      <c r="I121" s="141"/>
    </row>
    <row r="122" spans="1:9" s="139" customFormat="1" ht="18" customHeight="1">
      <c r="A122" s="128">
        <v>10368</v>
      </c>
      <c r="B122" s="141" t="s">
        <v>3843</v>
      </c>
      <c r="C122" s="142">
        <v>42153</v>
      </c>
      <c r="D122" s="142">
        <v>42156</v>
      </c>
      <c r="E122" s="128" t="str">
        <f>VLOOKUP(H122,客户信息!$A$2:$F$92,6,0)</f>
        <v>华南</v>
      </c>
      <c r="F122" s="128" t="str">
        <f>VLOOKUP(H122,客户信息!$A$2:$F$92,5,0)</f>
        <v>深圳</v>
      </c>
      <c r="G122" s="131">
        <v>2113.395</v>
      </c>
      <c r="H122" s="139" t="str">
        <f t="shared" si="1"/>
        <v>ERNSH</v>
      </c>
      <c r="I122" s="141"/>
    </row>
    <row r="123" spans="1:9" s="139" customFormat="1" ht="18" customHeight="1">
      <c r="A123" s="128">
        <v>10369</v>
      </c>
      <c r="B123" s="141" t="s">
        <v>3854</v>
      </c>
      <c r="C123" s="142">
        <v>42156</v>
      </c>
      <c r="D123" s="142">
        <v>42163</v>
      </c>
      <c r="E123" s="128" t="str">
        <f>VLOOKUP(H123,客户信息!$A$2:$F$92,6,0)</f>
        <v>华南</v>
      </c>
      <c r="F123" s="128" t="str">
        <f>VLOOKUP(H123,客户信息!$A$2:$F$92,5,0)</f>
        <v>深圳</v>
      </c>
      <c r="G123" s="131">
        <v>2988.8</v>
      </c>
      <c r="H123" s="139" t="str">
        <f t="shared" si="1"/>
        <v>SPLIR</v>
      </c>
      <c r="I123" s="141"/>
    </row>
    <row r="124" spans="1:9" s="139" customFormat="1" ht="18" customHeight="1">
      <c r="A124" s="128">
        <v>10370</v>
      </c>
      <c r="B124" s="141" t="s">
        <v>3839</v>
      </c>
      <c r="C124" s="142">
        <v>42157</v>
      </c>
      <c r="D124" s="142">
        <v>42181</v>
      </c>
      <c r="E124" s="128" t="str">
        <f>VLOOKUP(H124,客户信息!$A$2:$F$92,6,0)</f>
        <v>华北</v>
      </c>
      <c r="F124" s="128" t="str">
        <f>VLOOKUP(H124,客户信息!$A$2:$F$92,5,0)</f>
        <v>天津</v>
      </c>
      <c r="G124" s="131">
        <v>1397</v>
      </c>
      <c r="H124" s="139" t="str">
        <f t="shared" si="1"/>
        <v>CHOPS</v>
      </c>
      <c r="I124" s="141"/>
    </row>
    <row r="125" spans="1:9" s="139" customFormat="1" ht="18" customHeight="1">
      <c r="A125" s="128">
        <v>10371</v>
      </c>
      <c r="B125" s="141" t="s">
        <v>3887</v>
      </c>
      <c r="C125" s="142">
        <v>42157</v>
      </c>
      <c r="D125" s="142">
        <v>42178</v>
      </c>
      <c r="E125" s="128" t="str">
        <f>VLOOKUP(H125,客户信息!$A$2:$F$92,6,0)</f>
        <v>华北</v>
      </c>
      <c r="F125" s="128" t="str">
        <f>VLOOKUP(H125,客户信息!$A$2:$F$92,5,0)</f>
        <v>天津</v>
      </c>
      <c r="G125" s="131">
        <v>91.2</v>
      </c>
      <c r="H125" s="139" t="str">
        <f t="shared" si="1"/>
        <v>LAMAI</v>
      </c>
      <c r="I125" s="141"/>
    </row>
    <row r="126" spans="1:9" s="139" customFormat="1" ht="18" customHeight="1">
      <c r="A126" s="128">
        <v>10372</v>
      </c>
      <c r="B126" s="141" t="s">
        <v>3896</v>
      </c>
      <c r="C126" s="142">
        <v>42158</v>
      </c>
      <c r="D126" s="142">
        <v>42163</v>
      </c>
      <c r="E126" s="128" t="str">
        <f>VLOOKUP(H126,客户信息!$A$2:$F$92,6,0)</f>
        <v>华北</v>
      </c>
      <c r="F126" s="128" t="str">
        <f>VLOOKUP(H126,客户信息!$A$2:$F$92,5,0)</f>
        <v>北京</v>
      </c>
      <c r="G126" s="131">
        <v>11515.2</v>
      </c>
      <c r="H126" s="139" t="str">
        <f t="shared" si="1"/>
        <v>QUEEN</v>
      </c>
      <c r="I126" s="141"/>
    </row>
    <row r="127" spans="1:9" s="139" customFormat="1" ht="18" customHeight="1">
      <c r="A127" s="128">
        <v>10373</v>
      </c>
      <c r="B127" s="141" t="s">
        <v>3868</v>
      </c>
      <c r="C127" s="142">
        <v>42159</v>
      </c>
      <c r="D127" s="142">
        <v>42165</v>
      </c>
      <c r="E127" s="128" t="str">
        <f>VLOOKUP(H127,客户信息!$A$2:$F$92,6,0)</f>
        <v>华北</v>
      </c>
      <c r="F127" s="128" t="str">
        <f>VLOOKUP(H127,客户信息!$A$2:$F$92,5,0)</f>
        <v>天津</v>
      </c>
      <c r="G127" s="131">
        <v>1708</v>
      </c>
      <c r="H127" s="139" t="str">
        <f t="shared" si="1"/>
        <v>HUNGO</v>
      </c>
      <c r="I127" s="141"/>
    </row>
    <row r="128" spans="1:9" s="139" customFormat="1" ht="18" customHeight="1">
      <c r="A128" s="128">
        <v>10374</v>
      </c>
      <c r="B128" s="141" t="s">
        <v>3897</v>
      </c>
      <c r="C128" s="142">
        <v>42159</v>
      </c>
      <c r="D128" s="142">
        <v>42163</v>
      </c>
      <c r="E128" s="128" t="str">
        <f>VLOOKUP(H128,客户信息!$A$2:$F$92,6,0)</f>
        <v>华北</v>
      </c>
      <c r="F128" s="128" t="str">
        <f>VLOOKUP(H128,客户信息!$A$2:$F$92,5,0)</f>
        <v>天津</v>
      </c>
      <c r="G128" s="131">
        <v>573.75</v>
      </c>
      <c r="H128" s="139" t="str">
        <f t="shared" si="1"/>
        <v>WOLZA</v>
      </c>
      <c r="I128" s="141"/>
    </row>
    <row r="129" spans="1:9" s="139" customFormat="1" ht="18" customHeight="1">
      <c r="A129" s="128">
        <v>10375</v>
      </c>
      <c r="B129" s="141" t="s">
        <v>3898</v>
      </c>
      <c r="C129" s="142">
        <v>42160</v>
      </c>
      <c r="D129" s="142">
        <v>42163</v>
      </c>
      <c r="E129" s="128" t="str">
        <f>VLOOKUP(H129,客户信息!$A$2:$F$92,6,0)</f>
        <v>东北</v>
      </c>
      <c r="F129" s="128" t="str">
        <f>VLOOKUP(H129,客户信息!$A$2:$F$92,5,0)</f>
        <v>大连</v>
      </c>
      <c r="G129" s="131">
        <v>423.25</v>
      </c>
      <c r="H129" s="139" t="str">
        <f t="shared" si="1"/>
        <v>HUNGC</v>
      </c>
      <c r="I129" s="141"/>
    </row>
    <row r="130" spans="1:9" s="139" customFormat="1" ht="18" customHeight="1">
      <c r="A130" s="128">
        <v>10376</v>
      </c>
      <c r="B130" s="141" t="s">
        <v>3883</v>
      </c>
      <c r="C130" s="142">
        <v>42163</v>
      </c>
      <c r="D130" s="142">
        <v>42167</v>
      </c>
      <c r="E130" s="128" t="str">
        <f>VLOOKUP(H130,客户信息!$A$2:$F$92,6,0)</f>
        <v>东北</v>
      </c>
      <c r="F130" s="128" t="str">
        <f>VLOOKUP(H130,客户信息!$A$2:$F$92,5,0)</f>
        <v>大连</v>
      </c>
      <c r="G130" s="131">
        <v>498.75</v>
      </c>
      <c r="H130" s="139" t="str">
        <f t="shared" si="1"/>
        <v>MEREP</v>
      </c>
      <c r="I130" s="141"/>
    </row>
    <row r="131" spans="1:9" s="139" customFormat="1" ht="18" customHeight="1">
      <c r="A131" s="128">
        <v>10377</v>
      </c>
      <c r="B131" s="141" t="s">
        <v>3890</v>
      </c>
      <c r="C131" s="142">
        <v>42163</v>
      </c>
      <c r="D131" s="142">
        <v>42167</v>
      </c>
      <c r="E131" s="128" t="str">
        <f>VLOOKUP(H131,客户信息!$A$2:$F$92,6,0)</f>
        <v>华北</v>
      </c>
      <c r="F131" s="128" t="str">
        <f>VLOOKUP(H131,客户信息!$A$2:$F$92,5,0)</f>
        <v>天津</v>
      </c>
      <c r="G131" s="131">
        <v>1081.1999999999998</v>
      </c>
      <c r="H131" s="139" t="str">
        <f t="shared" ref="H131:H194" si="2">SUBSTITUTE(CLEAN(B131)," ","")</f>
        <v>SEVES</v>
      </c>
      <c r="I131" s="141"/>
    </row>
    <row r="132" spans="1:9" s="139" customFormat="1" ht="18" customHeight="1">
      <c r="A132" s="128">
        <v>10378</v>
      </c>
      <c r="B132" s="141" t="s">
        <v>3848</v>
      </c>
      <c r="C132" s="142">
        <v>42164</v>
      </c>
      <c r="D132" s="142">
        <v>42173</v>
      </c>
      <c r="E132" s="128" t="str">
        <f>VLOOKUP(H132,客户信息!$A$2:$F$92,6,0)</f>
        <v>华东</v>
      </c>
      <c r="F132" s="128" t="str">
        <f>VLOOKUP(H132,客户信息!$A$2:$F$92,5,0)</f>
        <v>南京</v>
      </c>
      <c r="G132" s="131">
        <v>129</v>
      </c>
      <c r="H132" s="139" t="str">
        <f t="shared" si="2"/>
        <v>FOLKO</v>
      </c>
      <c r="I132" s="141"/>
    </row>
    <row r="133" spans="1:9" s="139" customFormat="1" ht="18" customHeight="1">
      <c r="A133" s="128">
        <v>10379</v>
      </c>
      <c r="B133" s="141" t="s">
        <v>3846</v>
      </c>
      <c r="C133" s="142">
        <v>42165</v>
      </c>
      <c r="D133" s="142">
        <v>42167</v>
      </c>
      <c r="E133" s="128" t="str">
        <f>VLOOKUP(H133,客户信息!$A$2:$F$92,6,0)</f>
        <v>华北</v>
      </c>
      <c r="F133" s="128" t="str">
        <f>VLOOKUP(H133,客户信息!$A$2:$F$92,5,0)</f>
        <v>北京</v>
      </c>
      <c r="G133" s="131">
        <v>1080.54</v>
      </c>
      <c r="H133" s="139" t="str">
        <f t="shared" si="2"/>
        <v>QUEDE</v>
      </c>
      <c r="I133" s="141"/>
    </row>
    <row r="134" spans="1:9" s="139" customFormat="1" ht="18" customHeight="1">
      <c r="A134" s="128">
        <v>10380</v>
      </c>
      <c r="B134" s="141" t="s">
        <v>3868</v>
      </c>
      <c r="C134" s="142">
        <v>42166</v>
      </c>
      <c r="D134" s="142">
        <v>42201</v>
      </c>
      <c r="E134" s="128" t="str">
        <f>VLOOKUP(H134,客户信息!$A$2:$F$92,6,0)</f>
        <v>华北</v>
      </c>
      <c r="F134" s="128" t="str">
        <f>VLOOKUP(H134,客户信息!$A$2:$F$92,5,0)</f>
        <v>天津</v>
      </c>
      <c r="G134" s="131">
        <v>1643.4179999999999</v>
      </c>
      <c r="H134" s="139" t="str">
        <f t="shared" si="2"/>
        <v>HUNGO</v>
      </c>
      <c r="I134" s="141"/>
    </row>
    <row r="135" spans="1:9" s="139" customFormat="1" ht="18" customHeight="1">
      <c r="A135" s="128">
        <v>10381</v>
      </c>
      <c r="B135" s="141" t="s">
        <v>3862</v>
      </c>
      <c r="C135" s="142">
        <v>42166</v>
      </c>
      <c r="D135" s="142">
        <v>42167</v>
      </c>
      <c r="E135" s="128" t="str">
        <f>VLOOKUP(H135,客户信息!$A$2:$F$92,6,0)</f>
        <v>华北</v>
      </c>
      <c r="F135" s="128" t="str">
        <f>VLOOKUP(H135,客户信息!$A$2:$F$92,5,0)</f>
        <v>天津</v>
      </c>
      <c r="G135" s="131">
        <v>140</v>
      </c>
      <c r="H135" s="139" t="str">
        <f t="shared" si="2"/>
        <v>LILAS</v>
      </c>
      <c r="I135" s="141"/>
    </row>
    <row r="136" spans="1:9" s="139" customFormat="1" ht="18" customHeight="1">
      <c r="A136" s="128">
        <v>10382</v>
      </c>
      <c r="B136" s="141" t="s">
        <v>3843</v>
      </c>
      <c r="C136" s="142">
        <v>42167</v>
      </c>
      <c r="D136" s="142">
        <v>42170</v>
      </c>
      <c r="E136" s="128" t="str">
        <f>VLOOKUP(H136,客户信息!$A$2:$F$92,6,0)</f>
        <v>华南</v>
      </c>
      <c r="F136" s="128" t="str">
        <f>VLOOKUP(H136,客户信息!$A$2:$F$92,5,0)</f>
        <v>深圳</v>
      </c>
      <c r="G136" s="131">
        <v>3628.76</v>
      </c>
      <c r="H136" s="139" t="str">
        <f t="shared" si="2"/>
        <v>ERNSH</v>
      </c>
      <c r="I136" s="141"/>
    </row>
    <row r="137" spans="1:9" s="139" customFormat="1" ht="18" customHeight="1">
      <c r="A137" s="128">
        <v>10383</v>
      </c>
      <c r="B137" s="141" t="s">
        <v>3889</v>
      </c>
      <c r="C137" s="142">
        <v>42170</v>
      </c>
      <c r="D137" s="142">
        <v>42172</v>
      </c>
      <c r="E137" s="128" t="str">
        <f>VLOOKUP(H137,客户信息!$A$2:$F$92,6,0)</f>
        <v>华南</v>
      </c>
      <c r="F137" s="128" t="str">
        <f>VLOOKUP(H137,客户信息!$A$2:$F$92,5,0)</f>
        <v>深圳</v>
      </c>
      <c r="G137" s="131">
        <v>1123.75</v>
      </c>
      <c r="H137" s="139" t="str">
        <f t="shared" si="2"/>
        <v>AROUT</v>
      </c>
      <c r="I137" s="141"/>
    </row>
    <row r="138" spans="1:9" s="139" customFormat="1" ht="18" customHeight="1">
      <c r="A138" s="128">
        <v>10384</v>
      </c>
      <c r="B138" s="141" t="s">
        <v>3859</v>
      </c>
      <c r="C138" s="142">
        <v>42170</v>
      </c>
      <c r="D138" s="142">
        <v>42174</v>
      </c>
      <c r="E138" s="128" t="str">
        <f>VLOOKUP(H138,客户信息!$A$2:$F$92,6,0)</f>
        <v>华东</v>
      </c>
      <c r="F138" s="128" t="str">
        <f>VLOOKUP(H138,客户信息!$A$2:$F$92,5,0)</f>
        <v>南京</v>
      </c>
      <c r="G138" s="131">
        <v>2778</v>
      </c>
      <c r="H138" s="139" t="str">
        <f t="shared" si="2"/>
        <v>BERGS</v>
      </c>
      <c r="I138" s="141"/>
    </row>
    <row r="139" spans="1:9" s="139" customFormat="1" ht="18" customHeight="1">
      <c r="A139" s="128">
        <v>10385</v>
      </c>
      <c r="B139" s="141" t="s">
        <v>3854</v>
      </c>
      <c r="C139" s="142">
        <v>42171</v>
      </c>
      <c r="D139" s="142">
        <v>42177</v>
      </c>
      <c r="E139" s="128" t="str">
        <f>VLOOKUP(H139,客户信息!$A$2:$F$92,6,0)</f>
        <v>华南</v>
      </c>
      <c r="F139" s="128" t="str">
        <f>VLOOKUP(H139,客户信息!$A$2:$F$92,5,0)</f>
        <v>深圳</v>
      </c>
      <c r="G139" s="131">
        <v>864</v>
      </c>
      <c r="H139" s="139" t="str">
        <f t="shared" si="2"/>
        <v>SPLIR</v>
      </c>
      <c r="I139" s="141"/>
    </row>
    <row r="140" spans="1:9" s="139" customFormat="1" ht="18" customHeight="1">
      <c r="A140" s="128">
        <v>10386</v>
      </c>
      <c r="B140" s="141" t="s">
        <v>3886</v>
      </c>
      <c r="C140" s="142">
        <v>42172</v>
      </c>
      <c r="D140" s="142">
        <v>42179</v>
      </c>
      <c r="E140" s="128" t="str">
        <f>VLOOKUP(H140,客户信息!$A$2:$F$92,6,0)</f>
        <v>华南</v>
      </c>
      <c r="F140" s="128" t="str">
        <f>VLOOKUP(H140,客户信息!$A$2:$F$92,5,0)</f>
        <v>深圳</v>
      </c>
      <c r="G140" s="131">
        <v>207.5</v>
      </c>
      <c r="H140" s="139" t="str">
        <f t="shared" si="2"/>
        <v>FAMIA</v>
      </c>
      <c r="I140" s="141"/>
    </row>
    <row r="141" spans="1:9" s="139" customFormat="1" ht="18" customHeight="1">
      <c r="A141" s="128">
        <v>10387</v>
      </c>
      <c r="B141" s="141" t="s">
        <v>3899</v>
      </c>
      <c r="C141" s="142">
        <v>42172</v>
      </c>
      <c r="D141" s="142">
        <v>42174</v>
      </c>
      <c r="E141" s="128" t="str">
        <f>VLOOKUP(H141,客户信息!$A$2:$F$92,6,0)</f>
        <v>西南</v>
      </c>
      <c r="F141" s="128" t="str">
        <f>VLOOKUP(H141,客户信息!$A$2:$F$92,5,0)</f>
        <v>重庆</v>
      </c>
      <c r="G141" s="131">
        <v>1323.6</v>
      </c>
      <c r="H141" s="139" t="str">
        <f t="shared" si="2"/>
        <v>SANTG</v>
      </c>
      <c r="I141" s="141"/>
    </row>
    <row r="142" spans="1:9" s="139" customFormat="1" ht="18" customHeight="1">
      <c r="A142" s="128">
        <v>10388</v>
      </c>
      <c r="B142" s="141" t="s">
        <v>3890</v>
      </c>
      <c r="C142" s="142">
        <v>42173</v>
      </c>
      <c r="D142" s="142">
        <v>42174</v>
      </c>
      <c r="E142" s="128" t="str">
        <f>VLOOKUP(H142,客户信息!$A$2:$F$92,6,0)</f>
        <v>华北</v>
      </c>
      <c r="F142" s="128" t="str">
        <f>VLOOKUP(H142,客户信息!$A$2:$F$92,5,0)</f>
        <v>天津</v>
      </c>
      <c r="G142" s="131">
        <v>1538</v>
      </c>
      <c r="H142" s="139" t="str">
        <f t="shared" si="2"/>
        <v>SEVES</v>
      </c>
      <c r="I142" s="141"/>
    </row>
    <row r="143" spans="1:9" s="139" customFormat="1" ht="18" customHeight="1">
      <c r="A143" s="128">
        <v>10389</v>
      </c>
      <c r="B143" s="141" t="s">
        <v>3900</v>
      </c>
      <c r="C143" s="142">
        <v>42174</v>
      </c>
      <c r="D143" s="142">
        <v>42178</v>
      </c>
      <c r="E143" s="128" t="str">
        <f>VLOOKUP(H143,客户信息!$A$2:$F$92,6,0)</f>
        <v>西南</v>
      </c>
      <c r="F143" s="128" t="str">
        <f>VLOOKUP(H143,客户信息!$A$2:$F$92,5,0)</f>
        <v>重庆</v>
      </c>
      <c r="G143" s="131">
        <v>2292</v>
      </c>
      <c r="H143" s="139" t="str">
        <f t="shared" si="2"/>
        <v>BOTTM</v>
      </c>
      <c r="I143" s="141"/>
    </row>
    <row r="144" spans="1:9" s="139" customFormat="1" ht="18" customHeight="1">
      <c r="A144" s="128">
        <v>10390</v>
      </c>
      <c r="B144" s="141" t="s">
        <v>3843</v>
      </c>
      <c r="C144" s="142">
        <v>42177</v>
      </c>
      <c r="D144" s="142">
        <v>42180</v>
      </c>
      <c r="E144" s="128" t="str">
        <f>VLOOKUP(H144,客户信息!$A$2:$F$92,6,0)</f>
        <v>华南</v>
      </c>
      <c r="F144" s="128" t="str">
        <f>VLOOKUP(H144,客户信息!$A$2:$F$92,5,0)</f>
        <v>深圳</v>
      </c>
      <c r="G144" s="131">
        <v>2614.6799999999998</v>
      </c>
      <c r="H144" s="139" t="str">
        <f t="shared" si="2"/>
        <v>ERNSH</v>
      </c>
      <c r="I144" s="141"/>
    </row>
    <row r="145" spans="1:9" s="139" customFormat="1" ht="18" customHeight="1">
      <c r="A145" s="128">
        <v>10391</v>
      </c>
      <c r="B145" s="141" t="s">
        <v>3891</v>
      </c>
      <c r="C145" s="142">
        <v>42177</v>
      </c>
      <c r="D145" s="142">
        <v>42185</v>
      </c>
      <c r="E145" s="128" t="str">
        <f>VLOOKUP(H145,客户信息!$A$2:$F$92,6,0)</f>
        <v>华南</v>
      </c>
      <c r="F145" s="128" t="str">
        <f>VLOOKUP(H145,客户信息!$A$2:$F$92,5,0)</f>
        <v>海口</v>
      </c>
      <c r="G145" s="131">
        <v>108</v>
      </c>
      <c r="H145" s="139" t="str">
        <f t="shared" si="2"/>
        <v>DRACD</v>
      </c>
      <c r="I145" s="141"/>
    </row>
    <row r="146" spans="1:9" s="139" customFormat="1" ht="18" customHeight="1">
      <c r="A146" s="128">
        <v>10392</v>
      </c>
      <c r="B146" s="141" t="s">
        <v>3888</v>
      </c>
      <c r="C146" s="142">
        <v>42178</v>
      </c>
      <c r="D146" s="142">
        <v>42186</v>
      </c>
      <c r="E146" s="128" t="str">
        <f>VLOOKUP(H146,客户信息!$A$2:$F$92,6,0)</f>
        <v>华东</v>
      </c>
      <c r="F146" s="128" t="str">
        <f>VLOOKUP(H146,客户信息!$A$2:$F$92,5,0)</f>
        <v>常州</v>
      </c>
      <c r="G146" s="131">
        <v>1800</v>
      </c>
      <c r="H146" s="139" t="str">
        <f t="shared" si="2"/>
        <v>PICCO</v>
      </c>
      <c r="I146" s="141"/>
    </row>
    <row r="147" spans="1:9" s="139" customFormat="1" ht="18" customHeight="1">
      <c r="A147" s="128">
        <v>10393</v>
      </c>
      <c r="B147" s="141" t="s">
        <v>3879</v>
      </c>
      <c r="C147" s="142">
        <v>42179</v>
      </c>
      <c r="D147" s="142">
        <v>42188</v>
      </c>
      <c r="E147" s="128" t="str">
        <f>VLOOKUP(H147,客户信息!$A$2:$F$92,6,0)</f>
        <v>西南</v>
      </c>
      <c r="F147" s="128" t="str">
        <f>VLOOKUP(H147,客户信息!$A$2:$F$92,5,0)</f>
        <v>重庆</v>
      </c>
      <c r="G147" s="131">
        <v>3201.7</v>
      </c>
      <c r="H147" s="139" t="str">
        <f t="shared" si="2"/>
        <v>SAVEA</v>
      </c>
      <c r="I147" s="141"/>
    </row>
    <row r="148" spans="1:9" s="139" customFormat="1" ht="18" customHeight="1">
      <c r="A148" s="128">
        <v>10394</v>
      </c>
      <c r="B148" s="141" t="s">
        <v>3898</v>
      </c>
      <c r="C148" s="142">
        <v>42179</v>
      </c>
      <c r="D148" s="142">
        <v>42188</v>
      </c>
      <c r="E148" s="128" t="str">
        <f>VLOOKUP(H148,客户信息!$A$2:$F$92,6,0)</f>
        <v>东北</v>
      </c>
      <c r="F148" s="128" t="str">
        <f>VLOOKUP(H148,客户信息!$A$2:$F$92,5,0)</f>
        <v>大连</v>
      </c>
      <c r="G148" s="131">
        <v>553</v>
      </c>
      <c r="H148" s="139" t="str">
        <f t="shared" si="2"/>
        <v>HUNGC</v>
      </c>
      <c r="I148" s="141"/>
    </row>
    <row r="149" spans="1:9" s="139" customFormat="1" ht="18" customHeight="1">
      <c r="A149" s="128">
        <v>10395</v>
      </c>
      <c r="B149" s="141" t="s">
        <v>3842</v>
      </c>
      <c r="C149" s="142">
        <v>42180</v>
      </c>
      <c r="D149" s="142">
        <v>42188</v>
      </c>
      <c r="E149" s="128" t="str">
        <f>VLOOKUP(H149,客户信息!$A$2:$F$92,6,0)</f>
        <v>华南</v>
      </c>
      <c r="F149" s="128" t="str">
        <f>VLOOKUP(H149,客户信息!$A$2:$F$92,5,0)</f>
        <v>深圳</v>
      </c>
      <c r="G149" s="131">
        <v>2656.8</v>
      </c>
      <c r="H149" s="139" t="str">
        <f t="shared" si="2"/>
        <v>HILAA</v>
      </c>
      <c r="I149" s="141"/>
    </row>
    <row r="150" spans="1:9" s="139" customFormat="1" ht="18" customHeight="1">
      <c r="A150" s="128">
        <v>10396</v>
      </c>
      <c r="B150" s="141" t="s">
        <v>3851</v>
      </c>
      <c r="C150" s="142">
        <v>42181</v>
      </c>
      <c r="D150" s="142">
        <v>42191</v>
      </c>
      <c r="E150" s="128" t="str">
        <f>VLOOKUP(H150,客户信息!$A$2:$F$92,6,0)</f>
        <v>华北</v>
      </c>
      <c r="F150" s="128" t="str">
        <f>VLOOKUP(H150,客户信息!$A$2:$F$92,5,0)</f>
        <v>秦皇岛</v>
      </c>
      <c r="G150" s="131">
        <v>2380.8000000000002</v>
      </c>
      <c r="H150" s="139" t="str">
        <f t="shared" si="2"/>
        <v>FRANK</v>
      </c>
      <c r="I150" s="141"/>
    </row>
    <row r="151" spans="1:9" s="139" customFormat="1" ht="18" customHeight="1">
      <c r="A151" s="128">
        <v>10397</v>
      </c>
      <c r="B151" s="141" t="s">
        <v>3884</v>
      </c>
      <c r="C151" s="142">
        <v>42181</v>
      </c>
      <c r="D151" s="142">
        <v>42187</v>
      </c>
      <c r="E151" s="128" t="str">
        <f>VLOOKUP(H151,客户信息!$A$2:$F$92,6,0)</f>
        <v>华北</v>
      </c>
      <c r="F151" s="128" t="str">
        <f>VLOOKUP(H151,客户信息!$A$2:$F$92,5,0)</f>
        <v>张家口</v>
      </c>
      <c r="G151" s="131">
        <v>895.9</v>
      </c>
      <c r="H151" s="139" t="str">
        <f t="shared" si="2"/>
        <v>PRINI</v>
      </c>
      <c r="I151" s="141"/>
    </row>
    <row r="152" spans="1:9" s="139" customFormat="1" ht="18" customHeight="1">
      <c r="A152" s="128">
        <v>10398</v>
      </c>
      <c r="B152" s="141" t="s">
        <v>3879</v>
      </c>
      <c r="C152" s="142">
        <v>42184</v>
      </c>
      <c r="D152" s="142">
        <v>42194</v>
      </c>
      <c r="E152" s="128" t="str">
        <f>VLOOKUP(H152,客户信息!$A$2:$F$92,6,0)</f>
        <v>西南</v>
      </c>
      <c r="F152" s="128" t="str">
        <f>VLOOKUP(H152,客户信息!$A$2:$F$92,5,0)</f>
        <v>重庆</v>
      </c>
      <c r="G152" s="131">
        <v>3132</v>
      </c>
      <c r="H152" s="139" t="str">
        <f t="shared" si="2"/>
        <v>SAVEA</v>
      </c>
      <c r="I152" s="141"/>
    </row>
    <row r="153" spans="1:9" s="139" customFormat="1" ht="18" customHeight="1">
      <c r="A153" s="128">
        <v>10399</v>
      </c>
      <c r="B153" s="141" t="s">
        <v>3895</v>
      </c>
      <c r="C153" s="142">
        <v>42185</v>
      </c>
      <c r="D153" s="142">
        <v>42193</v>
      </c>
      <c r="E153" s="128" t="str">
        <f>VLOOKUP(H153,客户信息!$A$2:$F$92,6,0)</f>
        <v>华南</v>
      </c>
      <c r="F153" s="128" t="str">
        <f>VLOOKUP(H153,客户信息!$A$2:$F$92,5,0)</f>
        <v>深圳</v>
      </c>
      <c r="G153" s="131">
        <v>2207</v>
      </c>
      <c r="H153" s="139" t="str">
        <f t="shared" si="2"/>
        <v>VAFFE</v>
      </c>
      <c r="I153" s="141"/>
    </row>
    <row r="154" spans="1:9" s="139" customFormat="1" ht="18" customHeight="1">
      <c r="A154" s="128">
        <v>10400</v>
      </c>
      <c r="B154" s="141" t="s">
        <v>3892</v>
      </c>
      <c r="C154" s="142">
        <v>42186</v>
      </c>
      <c r="D154" s="142">
        <v>42201</v>
      </c>
      <c r="E154" s="128" t="str">
        <f>VLOOKUP(H154,客户信息!$A$2:$F$92,6,0)</f>
        <v>华北</v>
      </c>
      <c r="F154" s="128" t="str">
        <f>VLOOKUP(H154,客户信息!$A$2:$F$92,5,0)</f>
        <v>天津</v>
      </c>
      <c r="G154" s="131">
        <v>3829.59</v>
      </c>
      <c r="H154" s="139" t="str">
        <f t="shared" si="2"/>
        <v>EASTC</v>
      </c>
      <c r="I154" s="141"/>
    </row>
    <row r="155" spans="1:9" s="139" customFormat="1" ht="18" customHeight="1">
      <c r="A155" s="128">
        <v>10401</v>
      </c>
      <c r="B155" s="141" t="s">
        <v>3847</v>
      </c>
      <c r="C155" s="142">
        <v>42186</v>
      </c>
      <c r="D155" s="142">
        <v>42195</v>
      </c>
      <c r="E155" s="128" t="str">
        <f>VLOOKUP(H155,客户信息!$A$2:$F$92,6,0)</f>
        <v>华东</v>
      </c>
      <c r="F155" s="128" t="str">
        <f>VLOOKUP(H155,客户信息!$A$2:$F$92,5,0)</f>
        <v>温州</v>
      </c>
      <c r="G155" s="131">
        <v>4837.0200000000004</v>
      </c>
      <c r="H155" s="139" t="str">
        <f t="shared" si="2"/>
        <v>RATTC</v>
      </c>
      <c r="I155" s="141"/>
    </row>
    <row r="156" spans="1:9" s="139" customFormat="1" ht="18" customHeight="1">
      <c r="A156" s="128">
        <v>10402</v>
      </c>
      <c r="B156" s="141" t="s">
        <v>3843</v>
      </c>
      <c r="C156" s="142">
        <v>42187</v>
      </c>
      <c r="D156" s="142">
        <v>42195</v>
      </c>
      <c r="E156" s="128" t="str">
        <f>VLOOKUP(H156,客户信息!$A$2:$F$92,6,0)</f>
        <v>华南</v>
      </c>
      <c r="F156" s="128" t="str">
        <f>VLOOKUP(H156,客户信息!$A$2:$F$92,5,0)</f>
        <v>深圳</v>
      </c>
      <c r="G156" s="131">
        <v>3393.5</v>
      </c>
      <c r="H156" s="139" t="str">
        <f t="shared" si="2"/>
        <v>ERNSH</v>
      </c>
      <c r="I156" s="141"/>
    </row>
    <row r="157" spans="1:9" s="139" customFormat="1" ht="18" customHeight="1">
      <c r="A157" s="128">
        <v>10403</v>
      </c>
      <c r="B157" s="141" t="s">
        <v>3843</v>
      </c>
      <c r="C157" s="142">
        <v>42188</v>
      </c>
      <c r="D157" s="142">
        <v>42194</v>
      </c>
      <c r="E157" s="128" t="str">
        <f>VLOOKUP(H157,客户信息!$A$2:$F$92,6,0)</f>
        <v>华南</v>
      </c>
      <c r="F157" s="128" t="str">
        <f>VLOOKUP(H157,客户信息!$A$2:$F$92,5,0)</f>
        <v>深圳</v>
      </c>
      <c r="G157" s="131">
        <v>1070.1075000000001</v>
      </c>
      <c r="H157" s="139" t="str">
        <f t="shared" si="2"/>
        <v>ERNSH</v>
      </c>
      <c r="I157" s="141"/>
    </row>
    <row r="158" spans="1:9" s="139" customFormat="1" ht="18" customHeight="1">
      <c r="A158" s="128">
        <v>10404</v>
      </c>
      <c r="B158" s="141" t="s">
        <v>3856</v>
      </c>
      <c r="C158" s="142">
        <v>42188</v>
      </c>
      <c r="D158" s="142">
        <v>42193</v>
      </c>
      <c r="E158" s="128" t="str">
        <f>VLOOKUP(H158,客户信息!$A$2:$F$92,6,0)</f>
        <v>华南</v>
      </c>
      <c r="F158" s="128" t="str">
        <f>VLOOKUP(H158,客户信息!$A$2:$F$92,5,0)</f>
        <v>深圳</v>
      </c>
      <c r="G158" s="131">
        <v>1992.0549999999998</v>
      </c>
      <c r="H158" s="139" t="str">
        <f t="shared" si="2"/>
        <v>MAGAA</v>
      </c>
      <c r="I158" s="141"/>
    </row>
    <row r="159" spans="1:9" s="139" customFormat="1" ht="18" customHeight="1">
      <c r="A159" s="128">
        <v>10405</v>
      </c>
      <c r="B159" s="141" t="s">
        <v>3901</v>
      </c>
      <c r="C159" s="142">
        <v>42191</v>
      </c>
      <c r="D159" s="142">
        <v>42207</v>
      </c>
      <c r="E159" s="128" t="str">
        <f>VLOOKUP(H159,客户信息!$A$2:$F$92,6,0)</f>
        <v>华南</v>
      </c>
      <c r="F159" s="128" t="str">
        <f>VLOOKUP(H159,客户信息!$A$2:$F$92,5,0)</f>
        <v>海口</v>
      </c>
      <c r="G159" s="131">
        <v>500</v>
      </c>
      <c r="H159" s="139" t="str">
        <f t="shared" si="2"/>
        <v>LINOD</v>
      </c>
      <c r="I159" s="141"/>
    </row>
    <row r="160" spans="1:9" s="139" customFormat="1" ht="18" customHeight="1">
      <c r="A160" s="128">
        <v>10406</v>
      </c>
      <c r="B160" s="141" t="s">
        <v>3896</v>
      </c>
      <c r="C160" s="142">
        <v>42192</v>
      </c>
      <c r="D160" s="142">
        <v>42198</v>
      </c>
      <c r="E160" s="128" t="str">
        <f>VLOOKUP(H160,客户信息!$A$2:$F$92,6,0)</f>
        <v>华北</v>
      </c>
      <c r="F160" s="128" t="str">
        <f>VLOOKUP(H160,客户信息!$A$2:$F$92,5,0)</f>
        <v>北京</v>
      </c>
      <c r="G160" s="131">
        <v>2292.3000000000002</v>
      </c>
      <c r="H160" s="139" t="str">
        <f t="shared" si="2"/>
        <v>QUEEN</v>
      </c>
      <c r="I160" s="141"/>
    </row>
    <row r="161" spans="1:9" s="139" customFormat="1" ht="18" customHeight="1">
      <c r="A161" s="128">
        <v>10407</v>
      </c>
      <c r="B161" s="141" t="s">
        <v>3845</v>
      </c>
      <c r="C161" s="142">
        <v>42192</v>
      </c>
      <c r="D161" s="142">
        <v>42215</v>
      </c>
      <c r="E161" s="128" t="str">
        <f>VLOOKUP(H161,客户信息!$A$2:$F$92,6,0)</f>
        <v>华南</v>
      </c>
      <c r="F161" s="128" t="str">
        <f>VLOOKUP(H161,客户信息!$A$2:$F$92,5,0)</f>
        <v>深圳</v>
      </c>
      <c r="G161" s="131">
        <v>1492.5</v>
      </c>
      <c r="H161" s="139" t="str">
        <f t="shared" si="2"/>
        <v>OTTIK</v>
      </c>
      <c r="I161" s="141"/>
    </row>
    <row r="162" spans="1:9" s="139" customFormat="1" ht="18" customHeight="1">
      <c r="A162" s="128">
        <v>10408</v>
      </c>
      <c r="B162" s="141" t="s">
        <v>3902</v>
      </c>
      <c r="C162" s="142">
        <v>42193</v>
      </c>
      <c r="D162" s="142">
        <v>42199</v>
      </c>
      <c r="E162" s="128" t="str">
        <f>VLOOKUP(H162,客户信息!$A$2:$F$92,6,0)</f>
        <v>华北</v>
      </c>
      <c r="F162" s="128" t="str">
        <f>VLOOKUP(H162,客户信息!$A$2:$F$92,5,0)</f>
        <v>石家庄</v>
      </c>
      <c r="G162" s="131">
        <v>2030.2</v>
      </c>
      <c r="H162" s="139" t="str">
        <f t="shared" si="2"/>
        <v>FOLIG</v>
      </c>
      <c r="I162" s="141"/>
    </row>
    <row r="163" spans="1:9" s="139" customFormat="1" ht="18" customHeight="1">
      <c r="A163" s="128">
        <v>10409</v>
      </c>
      <c r="B163" s="141" t="s">
        <v>3903</v>
      </c>
      <c r="C163" s="142">
        <v>42194</v>
      </c>
      <c r="D163" s="142">
        <v>42199</v>
      </c>
      <c r="E163" s="128" t="str">
        <f>VLOOKUP(H163,客户信息!$A$2:$F$92,6,0)</f>
        <v>华北</v>
      </c>
      <c r="F163" s="128" t="str">
        <f>VLOOKUP(H163,客户信息!$A$2:$F$92,5,0)</f>
        <v>秦皇岛</v>
      </c>
      <c r="G163" s="131">
        <v>399</v>
      </c>
      <c r="H163" s="139" t="str">
        <f t="shared" si="2"/>
        <v>OCEAN</v>
      </c>
      <c r="I163" s="141"/>
    </row>
    <row r="164" spans="1:9" s="139" customFormat="1" ht="18" customHeight="1">
      <c r="A164" s="128">
        <v>10410</v>
      </c>
      <c r="B164" s="141" t="s">
        <v>3900</v>
      </c>
      <c r="C164" s="142">
        <v>42195</v>
      </c>
      <c r="D164" s="142">
        <v>42200</v>
      </c>
      <c r="E164" s="128" t="str">
        <f>VLOOKUP(H164,客户信息!$A$2:$F$92,6,0)</f>
        <v>西南</v>
      </c>
      <c r="F164" s="128" t="str">
        <f>VLOOKUP(H164,客户信息!$A$2:$F$92,5,0)</f>
        <v>重庆</v>
      </c>
      <c r="G164" s="131">
        <v>1002.5</v>
      </c>
      <c r="H164" s="139" t="str">
        <f t="shared" si="2"/>
        <v>BOTTM</v>
      </c>
      <c r="I164" s="141"/>
    </row>
    <row r="165" spans="1:9" s="139" customFormat="1" ht="18" customHeight="1">
      <c r="A165" s="128">
        <v>10411</v>
      </c>
      <c r="B165" s="141" t="s">
        <v>3900</v>
      </c>
      <c r="C165" s="142">
        <v>42195</v>
      </c>
      <c r="D165" s="142">
        <v>42206</v>
      </c>
      <c r="E165" s="128" t="str">
        <f>VLOOKUP(H165,客户信息!$A$2:$F$92,6,0)</f>
        <v>西南</v>
      </c>
      <c r="F165" s="128" t="str">
        <f>VLOOKUP(H165,客户信息!$A$2:$F$92,5,0)</f>
        <v>重庆</v>
      </c>
      <c r="G165" s="131">
        <v>1211.4000000000001</v>
      </c>
      <c r="H165" s="139" t="str">
        <f t="shared" si="2"/>
        <v>BOTTM</v>
      </c>
      <c r="I165" s="141"/>
    </row>
    <row r="166" spans="1:9" s="139" customFormat="1" ht="18" customHeight="1">
      <c r="A166" s="128">
        <v>10412</v>
      </c>
      <c r="B166" s="141" t="s">
        <v>3850</v>
      </c>
      <c r="C166" s="142">
        <v>42198</v>
      </c>
      <c r="D166" s="142">
        <v>42200</v>
      </c>
      <c r="E166" s="128" t="str">
        <f>VLOOKUP(H166,客户信息!$A$2:$F$92,6,0)</f>
        <v>华北</v>
      </c>
      <c r="F166" s="128" t="str">
        <f>VLOOKUP(H166,客户信息!$A$2:$F$92,5,0)</f>
        <v>石家庄</v>
      </c>
      <c r="G166" s="131">
        <v>418.5</v>
      </c>
      <c r="H166" s="139" t="str">
        <f t="shared" si="2"/>
        <v>WARTH</v>
      </c>
      <c r="I166" s="141"/>
    </row>
    <row r="167" spans="1:9" s="139" customFormat="1" ht="18" customHeight="1">
      <c r="A167" s="128">
        <v>10413</v>
      </c>
      <c r="B167" s="141" t="s">
        <v>3887</v>
      </c>
      <c r="C167" s="142">
        <v>42199</v>
      </c>
      <c r="D167" s="142">
        <v>42201</v>
      </c>
      <c r="E167" s="128" t="str">
        <f>VLOOKUP(H167,客户信息!$A$2:$F$92,6,0)</f>
        <v>华北</v>
      </c>
      <c r="F167" s="128" t="str">
        <f>VLOOKUP(H167,客户信息!$A$2:$F$92,5,0)</f>
        <v>天津</v>
      </c>
      <c r="G167" s="131">
        <v>2656</v>
      </c>
      <c r="H167" s="139" t="str">
        <f t="shared" si="2"/>
        <v>LAMAI</v>
      </c>
      <c r="I167" s="141"/>
    </row>
    <row r="168" spans="1:9" s="139" customFormat="1" ht="18" customHeight="1">
      <c r="A168" s="128">
        <v>10414</v>
      </c>
      <c r="B168" s="141" t="s">
        <v>3886</v>
      </c>
      <c r="C168" s="142">
        <v>42199</v>
      </c>
      <c r="D168" s="142">
        <v>42202</v>
      </c>
      <c r="E168" s="128" t="str">
        <f>VLOOKUP(H168,客户信息!$A$2:$F$92,6,0)</f>
        <v>华南</v>
      </c>
      <c r="F168" s="128" t="str">
        <f>VLOOKUP(H168,客户信息!$A$2:$F$92,5,0)</f>
        <v>深圳</v>
      </c>
      <c r="G168" s="131">
        <v>282.32</v>
      </c>
      <c r="H168" s="139" t="str">
        <f t="shared" si="2"/>
        <v>FAMIA</v>
      </c>
      <c r="I168" s="141"/>
    </row>
    <row r="169" spans="1:9" s="139" customFormat="1" ht="18" customHeight="1">
      <c r="A169" s="128">
        <v>10415</v>
      </c>
      <c r="B169" s="141" t="s">
        <v>3898</v>
      </c>
      <c r="C169" s="142">
        <v>42200</v>
      </c>
      <c r="D169" s="142">
        <v>42209</v>
      </c>
      <c r="E169" s="128" t="str">
        <f>VLOOKUP(H169,客户信息!$A$2:$F$92,6,0)</f>
        <v>东北</v>
      </c>
      <c r="F169" s="128" t="str">
        <f>VLOOKUP(H169,客户信息!$A$2:$F$92,5,0)</f>
        <v>大连</v>
      </c>
      <c r="G169" s="131">
        <v>128</v>
      </c>
      <c r="H169" s="139" t="str">
        <f t="shared" si="2"/>
        <v>HUNGC</v>
      </c>
      <c r="I169" s="141"/>
    </row>
    <row r="170" spans="1:9" s="139" customFormat="1" ht="18" customHeight="1">
      <c r="A170" s="128">
        <v>10416</v>
      </c>
      <c r="B170" s="141" t="s">
        <v>3850</v>
      </c>
      <c r="C170" s="142">
        <v>42201</v>
      </c>
      <c r="D170" s="142">
        <v>42212</v>
      </c>
      <c r="E170" s="128" t="str">
        <f>VLOOKUP(H170,客户信息!$A$2:$F$92,6,0)</f>
        <v>华北</v>
      </c>
      <c r="F170" s="128" t="str">
        <f>VLOOKUP(H170,客户信息!$A$2:$F$92,5,0)</f>
        <v>石家庄</v>
      </c>
      <c r="G170" s="131">
        <v>902</v>
      </c>
      <c r="H170" s="139" t="str">
        <f t="shared" si="2"/>
        <v>WARTH</v>
      </c>
      <c r="I170" s="141"/>
    </row>
    <row r="171" spans="1:9" s="139" customFormat="1" ht="18" customHeight="1">
      <c r="A171" s="128">
        <v>10417</v>
      </c>
      <c r="B171" s="141" t="s">
        <v>3885</v>
      </c>
      <c r="C171" s="142">
        <v>42201</v>
      </c>
      <c r="D171" s="142">
        <v>42213</v>
      </c>
      <c r="E171" s="128" t="str">
        <f>VLOOKUP(H171,客户信息!$A$2:$F$92,6,0)</f>
        <v>华北</v>
      </c>
      <c r="F171" s="128" t="str">
        <f>VLOOKUP(H171,客户信息!$A$2:$F$92,5,0)</f>
        <v>天津</v>
      </c>
      <c r="G171" s="131">
        <v>13985.5</v>
      </c>
      <c r="H171" s="139" t="str">
        <f t="shared" si="2"/>
        <v>SIMOB</v>
      </c>
      <c r="I171" s="141"/>
    </row>
    <row r="172" spans="1:9" s="139" customFormat="1" ht="18" customHeight="1">
      <c r="A172" s="128">
        <v>10418</v>
      </c>
      <c r="B172" s="141" t="s">
        <v>3855</v>
      </c>
      <c r="C172" s="142">
        <v>42202</v>
      </c>
      <c r="D172" s="142">
        <v>42209</v>
      </c>
      <c r="E172" s="128" t="str">
        <f>VLOOKUP(H172,客户信息!$A$2:$F$92,6,0)</f>
        <v>华北</v>
      </c>
      <c r="F172" s="128" t="str">
        <f>VLOOKUP(H172,客户信息!$A$2:$F$92,5,0)</f>
        <v>天津</v>
      </c>
      <c r="G172" s="131">
        <v>2268.5</v>
      </c>
      <c r="H172" s="139" t="str">
        <f t="shared" si="2"/>
        <v>QUICK</v>
      </c>
      <c r="I172" s="141"/>
    </row>
    <row r="173" spans="1:9" s="139" customFormat="1" ht="18" customHeight="1">
      <c r="A173" s="128">
        <v>10419</v>
      </c>
      <c r="B173" s="141" t="s">
        <v>3840</v>
      </c>
      <c r="C173" s="142">
        <v>42205</v>
      </c>
      <c r="D173" s="142">
        <v>42215</v>
      </c>
      <c r="E173" s="128" t="str">
        <f>VLOOKUP(H173,客户信息!$A$2:$F$92,6,0)</f>
        <v>华东</v>
      </c>
      <c r="F173" s="128" t="str">
        <f>VLOOKUP(H173,客户信息!$A$2:$F$92,5,0)</f>
        <v>南京</v>
      </c>
      <c r="G173" s="131">
        <v>2622</v>
      </c>
      <c r="H173" s="139" t="str">
        <f t="shared" si="2"/>
        <v>RICSU</v>
      </c>
      <c r="I173" s="141"/>
    </row>
    <row r="174" spans="1:9" s="139" customFormat="1" ht="18" customHeight="1">
      <c r="A174" s="128">
        <v>10420</v>
      </c>
      <c r="B174" s="141" t="s">
        <v>3841</v>
      </c>
      <c r="C174" s="142">
        <v>42206</v>
      </c>
      <c r="D174" s="142">
        <v>42212</v>
      </c>
      <c r="E174" s="128" t="str">
        <f>VLOOKUP(H174,客户信息!$A$2:$F$92,6,0)</f>
        <v>华南</v>
      </c>
      <c r="F174" s="128" t="str">
        <f>VLOOKUP(H174,客户信息!$A$2:$F$92,5,0)</f>
        <v>深圳</v>
      </c>
      <c r="G174" s="131">
        <v>2134.8000000000002</v>
      </c>
      <c r="H174" s="139" t="str">
        <f t="shared" si="2"/>
        <v>WELLI</v>
      </c>
      <c r="I174" s="141"/>
    </row>
    <row r="175" spans="1:9" s="139" customFormat="1" ht="18" customHeight="1">
      <c r="A175" s="128">
        <v>10421</v>
      </c>
      <c r="B175" s="141" t="s">
        <v>3846</v>
      </c>
      <c r="C175" s="142">
        <v>42206</v>
      </c>
      <c r="D175" s="142">
        <v>42212</v>
      </c>
      <c r="E175" s="128" t="str">
        <f>VLOOKUP(H175,客户信息!$A$2:$F$92,6,0)</f>
        <v>华北</v>
      </c>
      <c r="F175" s="128" t="str">
        <f>VLOOKUP(H175,客户信息!$A$2:$F$92,5,0)</f>
        <v>北京</v>
      </c>
      <c r="G175" s="131">
        <v>1496.8799999999999</v>
      </c>
      <c r="H175" s="139" t="str">
        <f t="shared" si="2"/>
        <v>QUEDE</v>
      </c>
      <c r="I175" s="141"/>
    </row>
    <row r="176" spans="1:9" s="139" customFormat="1" ht="18" customHeight="1">
      <c r="A176" s="128">
        <v>10422</v>
      </c>
      <c r="B176" s="141" t="s">
        <v>3904</v>
      </c>
      <c r="C176" s="142">
        <v>42207</v>
      </c>
      <c r="D176" s="142">
        <v>42216</v>
      </c>
      <c r="E176" s="128" t="str">
        <f>VLOOKUP(H176,客户信息!$A$2:$F$92,6,0)</f>
        <v>华东</v>
      </c>
      <c r="F176" s="128" t="str">
        <f>VLOOKUP(H176,客户信息!$A$2:$F$92,5,0)</f>
        <v>常州</v>
      </c>
      <c r="G176" s="131">
        <v>62.46</v>
      </c>
      <c r="H176" s="139" t="str">
        <f t="shared" si="2"/>
        <v>FRANS</v>
      </c>
      <c r="I176" s="141"/>
    </row>
    <row r="177" spans="1:9" s="139" customFormat="1" ht="18" customHeight="1">
      <c r="A177" s="128">
        <v>10423</v>
      </c>
      <c r="B177" s="141" t="s">
        <v>3905</v>
      </c>
      <c r="C177" s="142">
        <v>42208</v>
      </c>
      <c r="D177" s="142">
        <v>42240</v>
      </c>
      <c r="E177" s="128" t="str">
        <f>VLOOKUP(H177,客户信息!$A$2:$F$92,6,0)</f>
        <v>华东</v>
      </c>
      <c r="F177" s="128" t="str">
        <f>VLOOKUP(H177,客户信息!$A$2:$F$92,5,0)</f>
        <v>上海</v>
      </c>
      <c r="G177" s="131">
        <v>1275</v>
      </c>
      <c r="H177" s="139" t="str">
        <f t="shared" si="2"/>
        <v>GOURL</v>
      </c>
      <c r="I177" s="141"/>
    </row>
    <row r="178" spans="1:9" s="139" customFormat="1" ht="18" customHeight="1">
      <c r="A178" s="128">
        <v>10424</v>
      </c>
      <c r="B178" s="141" t="s">
        <v>3883</v>
      </c>
      <c r="C178" s="142">
        <v>42208</v>
      </c>
      <c r="D178" s="142">
        <v>42212</v>
      </c>
      <c r="E178" s="128" t="str">
        <f>VLOOKUP(H178,客户信息!$A$2:$F$92,6,0)</f>
        <v>东北</v>
      </c>
      <c r="F178" s="128" t="str">
        <f>VLOOKUP(H178,客户信息!$A$2:$F$92,5,0)</f>
        <v>大连</v>
      </c>
      <c r="G178" s="131">
        <v>11493.2</v>
      </c>
      <c r="H178" s="139" t="str">
        <f t="shared" si="2"/>
        <v>MEREP</v>
      </c>
      <c r="I178" s="141"/>
    </row>
    <row r="179" spans="1:9" s="139" customFormat="1" ht="18" customHeight="1">
      <c r="A179" s="128">
        <v>10425</v>
      </c>
      <c r="B179" s="141" t="s">
        <v>3887</v>
      </c>
      <c r="C179" s="142">
        <v>42209</v>
      </c>
      <c r="D179" s="142">
        <v>42230</v>
      </c>
      <c r="E179" s="128" t="str">
        <f>VLOOKUP(H179,客户信息!$A$2:$F$92,6,0)</f>
        <v>华北</v>
      </c>
      <c r="F179" s="128" t="str">
        <f>VLOOKUP(H179,客户信息!$A$2:$F$92,5,0)</f>
        <v>天津</v>
      </c>
      <c r="G179" s="131">
        <v>450</v>
      </c>
      <c r="H179" s="139" t="str">
        <f t="shared" si="2"/>
        <v>LAMAI</v>
      </c>
      <c r="I179" s="141"/>
    </row>
    <row r="180" spans="1:9" s="139" customFormat="1" ht="18" customHeight="1">
      <c r="A180" s="128">
        <v>10426</v>
      </c>
      <c r="B180" s="141" t="s">
        <v>3894</v>
      </c>
      <c r="C180" s="142">
        <v>42212</v>
      </c>
      <c r="D180" s="142">
        <v>42222</v>
      </c>
      <c r="E180" s="128" t="str">
        <f>VLOOKUP(H180,客户信息!$A$2:$F$92,6,0)</f>
        <v>华南</v>
      </c>
      <c r="F180" s="128" t="str">
        <f>VLOOKUP(H180,客户信息!$A$2:$F$92,5,0)</f>
        <v>深圳</v>
      </c>
      <c r="G180" s="131">
        <v>422.75</v>
      </c>
      <c r="H180" s="139" t="str">
        <f t="shared" si="2"/>
        <v>GALED</v>
      </c>
      <c r="I180" s="141"/>
    </row>
    <row r="181" spans="1:9" s="139" customFormat="1" ht="18" customHeight="1">
      <c r="A181" s="128">
        <v>10427</v>
      </c>
      <c r="B181" s="141" t="s">
        <v>3888</v>
      </c>
      <c r="C181" s="142">
        <v>42212</v>
      </c>
      <c r="D181" s="142">
        <v>42247</v>
      </c>
      <c r="E181" s="128" t="str">
        <f>VLOOKUP(H181,客户信息!$A$2:$F$92,6,0)</f>
        <v>华东</v>
      </c>
      <c r="F181" s="128" t="str">
        <f>VLOOKUP(H181,客户信息!$A$2:$F$92,5,0)</f>
        <v>常州</v>
      </c>
      <c r="G181" s="131">
        <v>813.75</v>
      </c>
      <c r="H181" s="139" t="str">
        <f t="shared" si="2"/>
        <v>PICCO</v>
      </c>
      <c r="I181" s="141"/>
    </row>
    <row r="182" spans="1:9" s="139" customFormat="1" ht="18" customHeight="1">
      <c r="A182" s="128">
        <v>10428</v>
      </c>
      <c r="B182" s="141" t="s">
        <v>3864</v>
      </c>
      <c r="C182" s="142">
        <v>42213</v>
      </c>
      <c r="D182" s="142">
        <v>42220</v>
      </c>
      <c r="E182" s="128" t="str">
        <f>VLOOKUP(H182,客户信息!$A$2:$F$92,6,0)</f>
        <v>华北</v>
      </c>
      <c r="F182" s="128" t="str">
        <f>VLOOKUP(H182,客户信息!$A$2:$F$92,5,0)</f>
        <v>天津</v>
      </c>
      <c r="G182" s="131">
        <v>240</v>
      </c>
      <c r="H182" s="139" t="str">
        <f t="shared" si="2"/>
        <v>REGGC</v>
      </c>
      <c r="I182" s="141"/>
    </row>
    <row r="183" spans="1:9" s="139" customFormat="1" ht="18" customHeight="1">
      <c r="A183" s="128">
        <v>10429</v>
      </c>
      <c r="B183" s="141" t="s">
        <v>3868</v>
      </c>
      <c r="C183" s="142">
        <v>42214</v>
      </c>
      <c r="D183" s="142">
        <v>42223</v>
      </c>
      <c r="E183" s="128" t="str">
        <f>VLOOKUP(H183,客户信息!$A$2:$F$92,6,0)</f>
        <v>华北</v>
      </c>
      <c r="F183" s="128" t="str">
        <f>VLOOKUP(H183,客户信息!$A$2:$F$92,5,0)</f>
        <v>天津</v>
      </c>
      <c r="G183" s="131">
        <v>1802.375</v>
      </c>
      <c r="H183" s="139" t="str">
        <f t="shared" si="2"/>
        <v>HUNGO</v>
      </c>
      <c r="I183" s="141"/>
    </row>
    <row r="184" spans="1:9" s="139" customFormat="1" ht="18" customHeight="1">
      <c r="A184" s="128">
        <v>10430</v>
      </c>
      <c r="B184" s="141" t="s">
        <v>3843</v>
      </c>
      <c r="C184" s="142">
        <v>42215</v>
      </c>
      <c r="D184" s="142">
        <v>42219</v>
      </c>
      <c r="E184" s="128" t="str">
        <f>VLOOKUP(H184,客户信息!$A$2:$F$92,6,0)</f>
        <v>华南</v>
      </c>
      <c r="F184" s="128" t="str">
        <f>VLOOKUP(H184,客户信息!$A$2:$F$92,5,0)</f>
        <v>深圳</v>
      </c>
      <c r="G184" s="131">
        <v>6124</v>
      </c>
      <c r="H184" s="139" t="str">
        <f t="shared" si="2"/>
        <v>ERNSH</v>
      </c>
      <c r="I184" s="141"/>
    </row>
    <row r="185" spans="1:9" s="139" customFormat="1" ht="18" customHeight="1">
      <c r="A185" s="128">
        <v>10431</v>
      </c>
      <c r="B185" s="141" t="s">
        <v>3900</v>
      </c>
      <c r="C185" s="142">
        <v>42215</v>
      </c>
      <c r="D185" s="142">
        <v>42223</v>
      </c>
      <c r="E185" s="128" t="str">
        <f>VLOOKUP(H185,客户信息!$A$2:$F$92,6,0)</f>
        <v>西南</v>
      </c>
      <c r="F185" s="128" t="str">
        <f>VLOOKUP(H185,客户信息!$A$2:$F$92,5,0)</f>
        <v>重庆</v>
      </c>
      <c r="G185" s="131">
        <v>2366.25</v>
      </c>
      <c r="H185" s="139" t="str">
        <f t="shared" si="2"/>
        <v>BOTTM</v>
      </c>
      <c r="I185" s="141"/>
    </row>
    <row r="186" spans="1:9" s="139" customFormat="1" ht="18" customHeight="1">
      <c r="A186" s="128">
        <v>10432</v>
      </c>
      <c r="B186" s="141" t="s">
        <v>3854</v>
      </c>
      <c r="C186" s="142">
        <v>42216</v>
      </c>
      <c r="D186" s="142">
        <v>42223</v>
      </c>
      <c r="E186" s="128" t="str">
        <f>VLOOKUP(H186,客户信息!$A$2:$F$92,6,0)</f>
        <v>华南</v>
      </c>
      <c r="F186" s="128" t="str">
        <f>VLOOKUP(H186,客户信息!$A$2:$F$92,5,0)</f>
        <v>深圳</v>
      </c>
      <c r="G186" s="131">
        <v>610.29999999999995</v>
      </c>
      <c r="H186" s="139" t="str">
        <f t="shared" si="2"/>
        <v>SPLIR</v>
      </c>
      <c r="I186" s="141"/>
    </row>
    <row r="187" spans="1:9" s="139" customFormat="1" ht="18" customHeight="1">
      <c r="A187" s="128">
        <v>10433</v>
      </c>
      <c r="B187" s="141" t="s">
        <v>3884</v>
      </c>
      <c r="C187" s="142">
        <v>42219</v>
      </c>
      <c r="D187" s="142">
        <v>42248</v>
      </c>
      <c r="E187" s="128" t="str">
        <f>VLOOKUP(H187,客户信息!$A$2:$F$92,6,0)</f>
        <v>华北</v>
      </c>
      <c r="F187" s="128" t="str">
        <f>VLOOKUP(H187,客户信息!$A$2:$F$92,5,0)</f>
        <v>张家口</v>
      </c>
      <c r="G187" s="131">
        <v>1064</v>
      </c>
      <c r="H187" s="139" t="str">
        <f t="shared" si="2"/>
        <v>PRINI</v>
      </c>
      <c r="I187" s="141"/>
    </row>
    <row r="188" spans="1:9" s="139" customFormat="1" ht="18" customHeight="1">
      <c r="A188" s="128">
        <v>10434</v>
      </c>
      <c r="B188" s="141" t="s">
        <v>3848</v>
      </c>
      <c r="C188" s="142">
        <v>42219</v>
      </c>
      <c r="D188" s="142">
        <v>42229</v>
      </c>
      <c r="E188" s="128" t="str">
        <f>VLOOKUP(H188,客户信息!$A$2:$F$92,6,0)</f>
        <v>华东</v>
      </c>
      <c r="F188" s="128" t="str">
        <f>VLOOKUP(H188,客户信息!$A$2:$F$92,5,0)</f>
        <v>南京</v>
      </c>
      <c r="G188" s="131">
        <v>401.4</v>
      </c>
      <c r="H188" s="139" t="str">
        <f t="shared" si="2"/>
        <v>FOLKO</v>
      </c>
      <c r="I188" s="141"/>
    </row>
    <row r="189" spans="1:9" s="139" customFormat="1" ht="18" customHeight="1">
      <c r="A189" s="128">
        <v>10435</v>
      </c>
      <c r="B189" s="141" t="s">
        <v>3906</v>
      </c>
      <c r="C189" s="142">
        <v>42220</v>
      </c>
      <c r="D189" s="142">
        <v>42223</v>
      </c>
      <c r="E189" s="128" t="str">
        <f>VLOOKUP(H189,客户信息!$A$2:$F$92,6,0)</f>
        <v>华南</v>
      </c>
      <c r="F189" s="128" t="str">
        <f>VLOOKUP(H189,客户信息!$A$2:$F$92,5,0)</f>
        <v>厦门</v>
      </c>
      <c r="G189" s="131">
        <v>790</v>
      </c>
      <c r="H189" s="139" t="str">
        <f t="shared" si="2"/>
        <v>CONSH</v>
      </c>
      <c r="I189" s="141"/>
    </row>
    <row r="190" spans="1:9" s="139" customFormat="1" ht="18" customHeight="1">
      <c r="A190" s="128">
        <v>10436</v>
      </c>
      <c r="B190" s="141" t="s">
        <v>3849</v>
      </c>
      <c r="C190" s="142">
        <v>42221</v>
      </c>
      <c r="D190" s="142">
        <v>42227</v>
      </c>
      <c r="E190" s="128" t="str">
        <f>VLOOKUP(H190,客户信息!$A$2:$F$92,6,0)</f>
        <v>东北</v>
      </c>
      <c r="F190" s="128" t="str">
        <f>VLOOKUP(H190,客户信息!$A$2:$F$92,5,0)</f>
        <v>大连</v>
      </c>
      <c r="G190" s="131">
        <v>2493.15</v>
      </c>
      <c r="H190" s="139" t="str">
        <f t="shared" si="2"/>
        <v>BLONP</v>
      </c>
      <c r="I190" s="141"/>
    </row>
    <row r="191" spans="1:9" s="139" customFormat="1" ht="18" customHeight="1">
      <c r="A191" s="128">
        <v>10437</v>
      </c>
      <c r="B191" s="141" t="s">
        <v>3850</v>
      </c>
      <c r="C191" s="142">
        <v>42221</v>
      </c>
      <c r="D191" s="142">
        <v>42228</v>
      </c>
      <c r="E191" s="128" t="str">
        <f>VLOOKUP(H191,客户信息!$A$2:$F$92,6,0)</f>
        <v>华北</v>
      </c>
      <c r="F191" s="128" t="str">
        <f>VLOOKUP(H191,客户信息!$A$2:$F$92,5,0)</f>
        <v>石家庄</v>
      </c>
      <c r="G191" s="131">
        <v>491.99999999999994</v>
      </c>
      <c r="H191" s="139" t="str">
        <f t="shared" si="2"/>
        <v>WARTH</v>
      </c>
      <c r="I191" s="141"/>
    </row>
    <row r="192" spans="1:9" s="139" customFormat="1" ht="18" customHeight="1">
      <c r="A192" s="128">
        <v>10438</v>
      </c>
      <c r="B192" s="141" t="s">
        <v>3835</v>
      </c>
      <c r="C192" s="142">
        <v>42222</v>
      </c>
      <c r="D192" s="142">
        <v>42230</v>
      </c>
      <c r="E192" s="128" t="str">
        <f>VLOOKUP(H192,客户信息!$A$2:$F$92,6,0)</f>
        <v>华东</v>
      </c>
      <c r="F192" s="128" t="str">
        <f>VLOOKUP(H192,客户信息!$A$2:$F$92,5,0)</f>
        <v>青岛</v>
      </c>
      <c r="G192" s="131">
        <v>568.4</v>
      </c>
      <c r="H192" s="139" t="str">
        <f t="shared" si="2"/>
        <v>TOMSP</v>
      </c>
      <c r="I192" s="141"/>
    </row>
    <row r="193" spans="1:9" s="139" customFormat="1" ht="18" customHeight="1">
      <c r="A193" s="128">
        <v>10439</v>
      </c>
      <c r="B193" s="141" t="s">
        <v>3883</v>
      </c>
      <c r="C193" s="142">
        <v>42223</v>
      </c>
      <c r="D193" s="142">
        <v>42226</v>
      </c>
      <c r="E193" s="128" t="str">
        <f>VLOOKUP(H193,客户信息!$A$2:$F$92,6,0)</f>
        <v>东北</v>
      </c>
      <c r="F193" s="128" t="str">
        <f>VLOOKUP(H193,客户信息!$A$2:$F$92,5,0)</f>
        <v>大连</v>
      </c>
      <c r="G193" s="131">
        <v>1348.7</v>
      </c>
      <c r="H193" s="139" t="str">
        <f t="shared" si="2"/>
        <v>MEREP</v>
      </c>
      <c r="I193" s="141"/>
    </row>
    <row r="194" spans="1:9" s="139" customFormat="1" ht="18" customHeight="1">
      <c r="A194" s="128">
        <v>10440</v>
      </c>
      <c r="B194" s="141" t="s">
        <v>3879</v>
      </c>
      <c r="C194" s="142">
        <v>42226</v>
      </c>
      <c r="D194" s="142">
        <v>42244</v>
      </c>
      <c r="E194" s="128" t="str">
        <f>VLOOKUP(H194,客户信息!$A$2:$F$92,6,0)</f>
        <v>西南</v>
      </c>
      <c r="F194" s="128" t="str">
        <f>VLOOKUP(H194,客户信息!$A$2:$F$92,5,0)</f>
        <v>重庆</v>
      </c>
      <c r="G194" s="131">
        <v>6159.1085000000003</v>
      </c>
      <c r="H194" s="139" t="str">
        <f t="shared" si="2"/>
        <v>SAVEA</v>
      </c>
      <c r="I194" s="141"/>
    </row>
    <row r="195" spans="1:9" s="139" customFormat="1" ht="18" customHeight="1">
      <c r="A195" s="128">
        <v>10441</v>
      </c>
      <c r="B195" s="141" t="s">
        <v>3871</v>
      </c>
      <c r="C195" s="142">
        <v>42226</v>
      </c>
      <c r="D195" s="142">
        <v>42258</v>
      </c>
      <c r="E195" s="128" t="str">
        <f>VLOOKUP(H195,客户信息!$A$2:$F$92,6,0)</f>
        <v>华东</v>
      </c>
      <c r="F195" s="128" t="str">
        <f>VLOOKUP(H195,客户信息!$A$2:$F$92,5,0)</f>
        <v>南京</v>
      </c>
      <c r="G195" s="131">
        <v>2195</v>
      </c>
      <c r="H195" s="139" t="str">
        <f t="shared" ref="H195:H258" si="3">SUBSTITUTE(CLEAN(B195)," ","")</f>
        <v>OLDWO</v>
      </c>
      <c r="I195" s="141"/>
    </row>
    <row r="196" spans="1:9" s="139" customFormat="1" ht="18" customHeight="1">
      <c r="A196" s="128">
        <v>10442</v>
      </c>
      <c r="B196" s="141" t="s">
        <v>3843</v>
      </c>
      <c r="C196" s="142">
        <v>42227</v>
      </c>
      <c r="D196" s="142">
        <v>42234</v>
      </c>
      <c r="E196" s="128" t="str">
        <f>VLOOKUP(H196,客户信息!$A$2:$F$92,6,0)</f>
        <v>华南</v>
      </c>
      <c r="F196" s="128" t="str">
        <f>VLOOKUP(H196,客户信息!$A$2:$F$92,5,0)</f>
        <v>深圳</v>
      </c>
      <c r="G196" s="131">
        <v>2246</v>
      </c>
      <c r="H196" s="139" t="str">
        <f t="shared" si="3"/>
        <v>ERNSH</v>
      </c>
      <c r="I196" s="141"/>
    </row>
    <row r="197" spans="1:9" s="139" customFormat="1" ht="18" customHeight="1">
      <c r="A197" s="128">
        <v>10443</v>
      </c>
      <c r="B197" s="141" t="s">
        <v>3864</v>
      </c>
      <c r="C197" s="142">
        <v>42228</v>
      </c>
      <c r="D197" s="142">
        <v>42230</v>
      </c>
      <c r="E197" s="128" t="str">
        <f>VLOOKUP(H197,客户信息!$A$2:$F$92,6,0)</f>
        <v>华北</v>
      </c>
      <c r="F197" s="128" t="str">
        <f>VLOOKUP(H197,客户信息!$A$2:$F$92,5,0)</f>
        <v>天津</v>
      </c>
      <c r="G197" s="131">
        <v>648</v>
      </c>
      <c r="H197" s="139" t="str">
        <f t="shared" si="3"/>
        <v>REGGC</v>
      </c>
      <c r="I197" s="141"/>
    </row>
    <row r="198" spans="1:9" s="139" customFormat="1" ht="18" customHeight="1">
      <c r="A198" s="128">
        <v>10444</v>
      </c>
      <c r="B198" s="141" t="s">
        <v>3859</v>
      </c>
      <c r="C198" s="142">
        <v>42228</v>
      </c>
      <c r="D198" s="142">
        <v>42237</v>
      </c>
      <c r="E198" s="128" t="str">
        <f>VLOOKUP(H198,客户信息!$A$2:$F$92,6,0)</f>
        <v>华东</v>
      </c>
      <c r="F198" s="128" t="str">
        <f>VLOOKUP(H198,客户信息!$A$2:$F$92,5,0)</f>
        <v>南京</v>
      </c>
      <c r="G198" s="131">
        <v>1291.95</v>
      </c>
      <c r="H198" s="139" t="str">
        <f t="shared" si="3"/>
        <v>BERGS</v>
      </c>
      <c r="I198" s="141"/>
    </row>
    <row r="199" spans="1:9" s="139" customFormat="1" ht="18" customHeight="1">
      <c r="A199" s="128">
        <v>10445</v>
      </c>
      <c r="B199" s="141" t="s">
        <v>3859</v>
      </c>
      <c r="C199" s="142">
        <v>42229</v>
      </c>
      <c r="D199" s="142">
        <v>42236</v>
      </c>
      <c r="E199" s="128" t="str">
        <f>VLOOKUP(H199,客户信息!$A$2:$F$92,6,0)</f>
        <v>华东</v>
      </c>
      <c r="F199" s="128" t="str">
        <f>VLOOKUP(H199,客户信息!$A$2:$F$92,5,0)</f>
        <v>南京</v>
      </c>
      <c r="G199" s="131">
        <v>219.75</v>
      </c>
      <c r="H199" s="139" t="str">
        <f t="shared" si="3"/>
        <v>BERGS</v>
      </c>
      <c r="I199" s="141"/>
    </row>
    <row r="200" spans="1:9" s="139" customFormat="1" ht="18" customHeight="1">
      <c r="A200" s="128">
        <v>10446</v>
      </c>
      <c r="B200" s="141" t="s">
        <v>3835</v>
      </c>
      <c r="C200" s="142">
        <v>42230</v>
      </c>
      <c r="D200" s="142">
        <v>42235</v>
      </c>
      <c r="E200" s="128" t="str">
        <f>VLOOKUP(H200,客户信息!$A$2:$F$92,6,0)</f>
        <v>华东</v>
      </c>
      <c r="F200" s="128" t="str">
        <f>VLOOKUP(H200,客户信息!$A$2:$F$92,5,0)</f>
        <v>青岛</v>
      </c>
      <c r="G200" s="131">
        <v>308.61</v>
      </c>
      <c r="H200" s="139" t="str">
        <f t="shared" si="3"/>
        <v>TOMSP</v>
      </c>
      <c r="I200" s="141"/>
    </row>
    <row r="201" spans="1:9" s="139" customFormat="1" ht="18" customHeight="1">
      <c r="A201" s="128">
        <v>10447</v>
      </c>
      <c r="B201" s="141" t="s">
        <v>3863</v>
      </c>
      <c r="C201" s="142">
        <v>42230</v>
      </c>
      <c r="D201" s="142">
        <v>42251</v>
      </c>
      <c r="E201" s="128" t="str">
        <f>VLOOKUP(H201,客户信息!$A$2:$F$92,6,0)</f>
        <v>华北</v>
      </c>
      <c r="F201" s="128" t="str">
        <f>VLOOKUP(H201,客户信息!$A$2:$F$92,5,0)</f>
        <v>天津</v>
      </c>
      <c r="G201" s="131">
        <v>1147.75</v>
      </c>
      <c r="H201" s="139" t="str">
        <f t="shared" si="3"/>
        <v>RICAR</v>
      </c>
      <c r="I201" s="141"/>
    </row>
    <row r="202" spans="1:9" s="139" customFormat="1" ht="18" customHeight="1">
      <c r="A202" s="128">
        <v>10448</v>
      </c>
      <c r="B202" s="141" t="s">
        <v>3907</v>
      </c>
      <c r="C202" s="142">
        <v>42233</v>
      </c>
      <c r="D202" s="142">
        <v>42240</v>
      </c>
      <c r="E202" s="128" t="str">
        <f>VLOOKUP(H202,客户信息!$A$2:$F$92,6,0)</f>
        <v>华南</v>
      </c>
      <c r="F202" s="128" t="str">
        <f>VLOOKUP(H202,客户信息!$A$2:$F$92,5,0)</f>
        <v>深圳</v>
      </c>
      <c r="G202" s="131">
        <v>555.38</v>
      </c>
      <c r="H202" s="139" t="str">
        <f t="shared" si="3"/>
        <v>RANCH</v>
      </c>
      <c r="I202" s="141"/>
    </row>
    <row r="203" spans="1:9" s="139" customFormat="1" ht="18" customHeight="1">
      <c r="A203" s="128">
        <v>10449</v>
      </c>
      <c r="B203" s="141" t="s">
        <v>3849</v>
      </c>
      <c r="C203" s="142">
        <v>42234</v>
      </c>
      <c r="D203" s="142">
        <v>42243</v>
      </c>
      <c r="E203" s="128" t="str">
        <f>VLOOKUP(H203,客户信息!$A$2:$F$92,6,0)</f>
        <v>东北</v>
      </c>
      <c r="F203" s="128" t="str">
        <f>VLOOKUP(H203,客户信息!$A$2:$F$92,5,0)</f>
        <v>大连</v>
      </c>
      <c r="G203" s="131">
        <v>2299.5</v>
      </c>
      <c r="H203" s="139" t="str">
        <f t="shared" si="3"/>
        <v>BLONP</v>
      </c>
      <c r="I203" s="141"/>
    </row>
    <row r="204" spans="1:9" s="139" customFormat="1" ht="18" customHeight="1">
      <c r="A204" s="128">
        <v>10450</v>
      </c>
      <c r="B204" s="141" t="s">
        <v>3837</v>
      </c>
      <c r="C204" s="142">
        <v>42235</v>
      </c>
      <c r="D204" s="142">
        <v>42255</v>
      </c>
      <c r="E204" s="128" t="str">
        <f>VLOOKUP(H204,客户信息!$A$2:$F$92,6,0)</f>
        <v>华北</v>
      </c>
      <c r="F204" s="128" t="str">
        <f>VLOOKUP(H204,客户信息!$A$2:$F$92,5,0)</f>
        <v>秦皇岛</v>
      </c>
      <c r="G204" s="131">
        <v>531.76</v>
      </c>
      <c r="H204" s="139" t="str">
        <f t="shared" si="3"/>
        <v>VICTE</v>
      </c>
      <c r="I204" s="141"/>
    </row>
    <row r="205" spans="1:9" s="139" customFormat="1" ht="18" customHeight="1">
      <c r="A205" s="128">
        <v>10451</v>
      </c>
      <c r="B205" s="141" t="s">
        <v>3855</v>
      </c>
      <c r="C205" s="142">
        <v>42235</v>
      </c>
      <c r="D205" s="142">
        <v>42256</v>
      </c>
      <c r="E205" s="128" t="str">
        <f>VLOOKUP(H205,客户信息!$A$2:$F$92,6,0)</f>
        <v>华北</v>
      </c>
      <c r="F205" s="128" t="str">
        <f>VLOOKUP(H205,客户信息!$A$2:$F$92,5,0)</f>
        <v>天津</v>
      </c>
      <c r="G205" s="131">
        <v>4813.335</v>
      </c>
      <c r="H205" s="139" t="str">
        <f t="shared" si="3"/>
        <v>QUICK</v>
      </c>
      <c r="I205" s="141"/>
    </row>
    <row r="206" spans="1:9" s="139" customFormat="1" ht="18" customHeight="1">
      <c r="A206" s="128">
        <v>10452</v>
      </c>
      <c r="B206" s="141" t="s">
        <v>3879</v>
      </c>
      <c r="C206" s="142">
        <v>42236</v>
      </c>
      <c r="D206" s="142">
        <v>42242</v>
      </c>
      <c r="E206" s="128" t="str">
        <f>VLOOKUP(H206,客户信息!$A$2:$F$92,6,0)</f>
        <v>西南</v>
      </c>
      <c r="F206" s="128" t="str">
        <f>VLOOKUP(H206,客户信息!$A$2:$F$92,5,0)</f>
        <v>重庆</v>
      </c>
      <c r="G206" s="131">
        <v>2531.75</v>
      </c>
      <c r="H206" s="139" t="str">
        <f t="shared" si="3"/>
        <v>SAVEA</v>
      </c>
      <c r="I206" s="141"/>
    </row>
    <row r="207" spans="1:9" s="139" customFormat="1" ht="18" customHeight="1">
      <c r="A207" s="128">
        <v>10453</v>
      </c>
      <c r="B207" s="141" t="s">
        <v>3889</v>
      </c>
      <c r="C207" s="142">
        <v>42237</v>
      </c>
      <c r="D207" s="142">
        <v>42242</v>
      </c>
      <c r="E207" s="128" t="str">
        <f>VLOOKUP(H207,客户信息!$A$2:$F$92,6,0)</f>
        <v>华南</v>
      </c>
      <c r="F207" s="128" t="str">
        <f>VLOOKUP(H207,客户信息!$A$2:$F$92,5,0)</f>
        <v>深圳</v>
      </c>
      <c r="G207" s="131">
        <v>509.625</v>
      </c>
      <c r="H207" s="139" t="str">
        <f t="shared" si="3"/>
        <v>AROUT</v>
      </c>
      <c r="I207" s="141"/>
    </row>
    <row r="208" spans="1:9" s="139" customFormat="1" ht="18" customHeight="1">
      <c r="A208" s="128">
        <v>10454</v>
      </c>
      <c r="B208" s="141" t="s">
        <v>3887</v>
      </c>
      <c r="C208" s="142">
        <v>42237</v>
      </c>
      <c r="D208" s="142">
        <v>42241</v>
      </c>
      <c r="E208" s="128" t="str">
        <f>VLOOKUP(H208,客户信息!$A$2:$F$92,6,0)</f>
        <v>华北</v>
      </c>
      <c r="F208" s="128" t="str">
        <f>VLOOKUP(H208,客户信息!$A$2:$F$92,5,0)</f>
        <v>天津</v>
      </c>
      <c r="G208" s="131">
        <v>415.2</v>
      </c>
      <c r="H208" s="139" t="str">
        <f t="shared" si="3"/>
        <v>LAMAI</v>
      </c>
      <c r="I208" s="141"/>
    </row>
    <row r="209" spans="1:9" s="139" customFormat="1" ht="18" customHeight="1">
      <c r="A209" s="128">
        <v>10455</v>
      </c>
      <c r="B209" s="141" t="s">
        <v>3850</v>
      </c>
      <c r="C209" s="142">
        <v>42240</v>
      </c>
      <c r="D209" s="142">
        <v>42247</v>
      </c>
      <c r="E209" s="128" t="str">
        <f>VLOOKUP(H209,客户信息!$A$2:$F$92,6,0)</f>
        <v>华北</v>
      </c>
      <c r="F209" s="128" t="str">
        <f>VLOOKUP(H209,客户信息!$A$2:$F$92,5,0)</f>
        <v>石家庄</v>
      </c>
      <c r="G209" s="131">
        <v>3357.5</v>
      </c>
      <c r="H209" s="139" t="str">
        <f t="shared" si="3"/>
        <v>WARTH</v>
      </c>
      <c r="I209" s="141"/>
    </row>
    <row r="210" spans="1:9" s="139" customFormat="1" ht="18" customHeight="1">
      <c r="A210" s="128">
        <v>10456</v>
      </c>
      <c r="B210" s="141" t="s">
        <v>3878</v>
      </c>
      <c r="C210" s="142">
        <v>42241</v>
      </c>
      <c r="D210" s="142">
        <v>42244</v>
      </c>
      <c r="E210" s="128" t="str">
        <f>VLOOKUP(H210,客户信息!$A$2:$F$92,6,0)</f>
        <v>西南</v>
      </c>
      <c r="F210" s="128" t="str">
        <f>VLOOKUP(H210,客户信息!$A$2:$F$92,5,0)</f>
        <v>重庆</v>
      </c>
      <c r="G210" s="131">
        <v>697</v>
      </c>
      <c r="H210" s="139" t="str">
        <f t="shared" si="3"/>
        <v>KOENE</v>
      </c>
      <c r="I210" s="141"/>
    </row>
    <row r="211" spans="1:9" s="139" customFormat="1" ht="18" customHeight="1">
      <c r="A211" s="128">
        <v>10457</v>
      </c>
      <c r="B211" s="141" t="s">
        <v>3878</v>
      </c>
      <c r="C211" s="142">
        <v>42241</v>
      </c>
      <c r="D211" s="142">
        <v>42247</v>
      </c>
      <c r="E211" s="128" t="str">
        <f>VLOOKUP(H211,客户信息!$A$2:$F$92,6,0)</f>
        <v>西南</v>
      </c>
      <c r="F211" s="128" t="str">
        <f>VLOOKUP(H211,客户信息!$A$2:$F$92,5,0)</f>
        <v>重庆</v>
      </c>
      <c r="G211" s="131">
        <v>1980</v>
      </c>
      <c r="H211" s="139" t="str">
        <f t="shared" si="3"/>
        <v>KOENE</v>
      </c>
      <c r="I211" s="141"/>
    </row>
    <row r="212" spans="1:9" s="139" customFormat="1" ht="18" customHeight="1">
      <c r="A212" s="128">
        <v>10458</v>
      </c>
      <c r="B212" s="141" t="s">
        <v>3838</v>
      </c>
      <c r="C212" s="142">
        <v>42242</v>
      </c>
      <c r="D212" s="142">
        <v>42248</v>
      </c>
      <c r="E212" s="128" t="str">
        <f>VLOOKUP(H212,客户信息!$A$2:$F$92,6,0)</f>
        <v>华北</v>
      </c>
      <c r="F212" s="128" t="str">
        <f>VLOOKUP(H212,客户信息!$A$2:$F$92,5,0)</f>
        <v>天津</v>
      </c>
      <c r="G212" s="131">
        <v>4869.8999999999996</v>
      </c>
      <c r="H212" s="139" t="str">
        <f t="shared" si="3"/>
        <v>SUPRD</v>
      </c>
      <c r="I212" s="141"/>
    </row>
    <row r="213" spans="1:9" s="139" customFormat="1" ht="18" customHeight="1">
      <c r="A213" s="128">
        <v>10459</v>
      </c>
      <c r="B213" s="141" t="s">
        <v>3837</v>
      </c>
      <c r="C213" s="142">
        <v>42243</v>
      </c>
      <c r="D213" s="142">
        <v>42244</v>
      </c>
      <c r="E213" s="128" t="str">
        <f>VLOOKUP(H213,客户信息!$A$2:$F$92,6,0)</f>
        <v>华北</v>
      </c>
      <c r="F213" s="128" t="str">
        <f>VLOOKUP(H213,客户信息!$A$2:$F$92,5,0)</f>
        <v>秦皇岛</v>
      </c>
      <c r="G213" s="131">
        <v>2076</v>
      </c>
      <c r="H213" s="139" t="str">
        <f t="shared" si="3"/>
        <v>VICTE</v>
      </c>
      <c r="I213" s="141"/>
    </row>
    <row r="214" spans="1:9" s="139" customFormat="1" ht="18" customHeight="1">
      <c r="A214" s="128">
        <v>10460</v>
      </c>
      <c r="B214" s="141" t="s">
        <v>3848</v>
      </c>
      <c r="C214" s="142">
        <v>42244</v>
      </c>
      <c r="D214" s="142">
        <v>42247</v>
      </c>
      <c r="E214" s="128" t="str">
        <f>VLOOKUP(H214,客户信息!$A$2:$F$92,6,0)</f>
        <v>华东</v>
      </c>
      <c r="F214" s="128" t="str">
        <f>VLOOKUP(H214,客户信息!$A$2:$F$92,5,0)</f>
        <v>南京</v>
      </c>
      <c r="G214" s="131">
        <v>220.125</v>
      </c>
      <c r="H214" s="139" t="str">
        <f t="shared" si="3"/>
        <v>FOLKO</v>
      </c>
      <c r="I214" s="141"/>
    </row>
    <row r="215" spans="1:9" s="139" customFormat="1" ht="18" customHeight="1">
      <c r="A215" s="128">
        <v>10461</v>
      </c>
      <c r="B215" s="141" t="s">
        <v>3862</v>
      </c>
      <c r="C215" s="142">
        <v>42244</v>
      </c>
      <c r="D215" s="142">
        <v>42249</v>
      </c>
      <c r="E215" s="128" t="str">
        <f>VLOOKUP(H215,客户信息!$A$2:$F$92,6,0)</f>
        <v>华北</v>
      </c>
      <c r="F215" s="128" t="str">
        <f>VLOOKUP(H215,客户信息!$A$2:$F$92,5,0)</f>
        <v>天津</v>
      </c>
      <c r="G215" s="131">
        <v>1923.69</v>
      </c>
      <c r="H215" s="139" t="str">
        <f t="shared" si="3"/>
        <v>LILAS</v>
      </c>
      <c r="I215" s="141"/>
    </row>
    <row r="216" spans="1:9" s="139" customFormat="1" ht="18" customHeight="1">
      <c r="A216" s="128">
        <v>10462</v>
      </c>
      <c r="B216" s="141" t="s">
        <v>3906</v>
      </c>
      <c r="C216" s="142">
        <v>42247</v>
      </c>
      <c r="D216" s="142">
        <v>42262</v>
      </c>
      <c r="E216" s="128" t="str">
        <f>VLOOKUP(H216,客户信息!$A$2:$F$92,6,0)</f>
        <v>华南</v>
      </c>
      <c r="F216" s="128" t="str">
        <f>VLOOKUP(H216,客户信息!$A$2:$F$92,5,0)</f>
        <v>厦门</v>
      </c>
      <c r="G216" s="131">
        <v>195</v>
      </c>
      <c r="H216" s="139" t="str">
        <f t="shared" si="3"/>
        <v>CONSH</v>
      </c>
      <c r="I216" s="141"/>
    </row>
    <row r="217" spans="1:9" s="139" customFormat="1" ht="18" customHeight="1">
      <c r="A217" s="128">
        <v>10463</v>
      </c>
      <c r="B217" s="141" t="s">
        <v>3838</v>
      </c>
      <c r="C217" s="142">
        <v>42248</v>
      </c>
      <c r="D217" s="142">
        <v>42250</v>
      </c>
      <c r="E217" s="128" t="str">
        <f>VLOOKUP(H217,客户信息!$A$2:$F$92,6,0)</f>
        <v>华北</v>
      </c>
      <c r="F217" s="128" t="str">
        <f>VLOOKUP(H217,客户信息!$A$2:$F$92,5,0)</f>
        <v>天津</v>
      </c>
      <c r="G217" s="131">
        <v>893.2</v>
      </c>
      <c r="H217" s="139" t="str">
        <f t="shared" si="3"/>
        <v>SUPRD</v>
      </c>
      <c r="I217" s="141"/>
    </row>
    <row r="218" spans="1:9" s="139" customFormat="1" ht="18" customHeight="1">
      <c r="A218" s="128">
        <v>10464</v>
      </c>
      <c r="B218" s="141" t="s">
        <v>3881</v>
      </c>
      <c r="C218" s="142">
        <v>42248</v>
      </c>
      <c r="D218" s="142">
        <v>42258</v>
      </c>
      <c r="E218" s="128" t="str">
        <f>VLOOKUP(H218,客户信息!$A$2:$F$92,6,0)</f>
        <v>华东</v>
      </c>
      <c r="F218" s="128" t="str">
        <f>VLOOKUP(H218,客户信息!$A$2:$F$92,5,0)</f>
        <v>南京</v>
      </c>
      <c r="G218" s="131">
        <v>2011.6</v>
      </c>
      <c r="H218" s="139" t="str">
        <f t="shared" si="3"/>
        <v>FURIB</v>
      </c>
      <c r="I218" s="141"/>
    </row>
    <row r="219" spans="1:9" s="139" customFormat="1" ht="18" customHeight="1">
      <c r="A219" s="128">
        <v>10465</v>
      </c>
      <c r="B219" s="141" t="s">
        <v>3895</v>
      </c>
      <c r="C219" s="142">
        <v>42249</v>
      </c>
      <c r="D219" s="142">
        <v>42258</v>
      </c>
      <c r="E219" s="128" t="str">
        <f>VLOOKUP(H219,客户信息!$A$2:$F$92,6,0)</f>
        <v>华南</v>
      </c>
      <c r="F219" s="128" t="str">
        <f>VLOOKUP(H219,客户信息!$A$2:$F$92,5,0)</f>
        <v>深圳</v>
      </c>
      <c r="G219" s="131">
        <v>3148.6480000000001</v>
      </c>
      <c r="H219" s="139" t="str">
        <f t="shared" si="3"/>
        <v>VAFFE</v>
      </c>
      <c r="I219" s="141"/>
    </row>
    <row r="220" spans="1:9" s="139" customFormat="1" ht="18" customHeight="1">
      <c r="A220" s="128">
        <v>10466</v>
      </c>
      <c r="B220" s="141" t="s">
        <v>3866</v>
      </c>
      <c r="C220" s="142">
        <v>42250</v>
      </c>
      <c r="D220" s="142">
        <v>42257</v>
      </c>
      <c r="E220" s="128" t="str">
        <f>VLOOKUP(H220,客户信息!$A$2:$F$92,6,0)</f>
        <v>华北</v>
      </c>
      <c r="F220" s="128" t="str">
        <f>VLOOKUP(H220,客户信息!$A$2:$F$92,5,0)</f>
        <v>天津</v>
      </c>
      <c r="G220" s="131">
        <v>270</v>
      </c>
      <c r="H220" s="139" t="str">
        <f t="shared" si="3"/>
        <v>COMMI</v>
      </c>
      <c r="I220" s="141"/>
    </row>
    <row r="221" spans="1:9" s="139" customFormat="1" ht="18" customHeight="1">
      <c r="A221" s="128">
        <v>10467</v>
      </c>
      <c r="B221" s="141" t="s">
        <v>3856</v>
      </c>
      <c r="C221" s="142">
        <v>42250</v>
      </c>
      <c r="D221" s="142">
        <v>42255</v>
      </c>
      <c r="E221" s="128" t="str">
        <f>VLOOKUP(H221,客户信息!$A$2:$F$92,6,0)</f>
        <v>华南</v>
      </c>
      <c r="F221" s="128" t="str">
        <f>VLOOKUP(H221,客户信息!$A$2:$F$92,5,0)</f>
        <v>深圳</v>
      </c>
      <c r="G221" s="131">
        <v>294</v>
      </c>
      <c r="H221" s="139" t="str">
        <f t="shared" si="3"/>
        <v>MAGAA</v>
      </c>
      <c r="I221" s="141"/>
    </row>
    <row r="222" spans="1:9" s="139" customFormat="1" ht="18" customHeight="1">
      <c r="A222" s="128">
        <v>10468</v>
      </c>
      <c r="B222" s="141" t="s">
        <v>3878</v>
      </c>
      <c r="C222" s="142">
        <v>42251</v>
      </c>
      <c r="D222" s="142">
        <v>42256</v>
      </c>
      <c r="E222" s="128" t="str">
        <f>VLOOKUP(H222,客户信息!$A$2:$F$92,6,0)</f>
        <v>西南</v>
      </c>
      <c r="F222" s="128" t="str">
        <f>VLOOKUP(H222,客户信息!$A$2:$F$92,5,0)</f>
        <v>重庆</v>
      </c>
      <c r="G222" s="131">
        <v>897.12</v>
      </c>
      <c r="H222" s="139" t="str">
        <f t="shared" si="3"/>
        <v>KOENE</v>
      </c>
      <c r="I222" s="141"/>
    </row>
    <row r="223" spans="1:9" s="139" customFormat="1" ht="18" customHeight="1">
      <c r="A223" s="128">
        <v>10469</v>
      </c>
      <c r="B223" s="141" t="s">
        <v>3853</v>
      </c>
      <c r="C223" s="142">
        <v>42254</v>
      </c>
      <c r="D223" s="142">
        <v>42258</v>
      </c>
      <c r="E223" s="128" t="str">
        <f>VLOOKUP(H223,客户信息!$A$2:$F$92,6,0)</f>
        <v>华东</v>
      </c>
      <c r="F223" s="128" t="str">
        <f>VLOOKUP(H223,客户信息!$A$2:$F$92,5,0)</f>
        <v>常州</v>
      </c>
      <c r="G223" s="131">
        <v>1198.2024999999999</v>
      </c>
      <c r="H223" s="139" t="str">
        <f t="shared" si="3"/>
        <v>WHITC</v>
      </c>
      <c r="I223" s="141"/>
    </row>
    <row r="224" spans="1:9" s="139" customFormat="1" ht="18" customHeight="1">
      <c r="A224" s="128">
        <v>10470</v>
      </c>
      <c r="B224" s="141" t="s">
        <v>3882</v>
      </c>
      <c r="C224" s="142">
        <v>42255</v>
      </c>
      <c r="D224" s="142">
        <v>42258</v>
      </c>
      <c r="E224" s="128" t="str">
        <f>VLOOKUP(H224,客户信息!$A$2:$F$92,6,0)</f>
        <v>西南</v>
      </c>
      <c r="F224" s="128" t="str">
        <f>VLOOKUP(H224,客户信息!$A$2:$F$92,5,0)</f>
        <v>重庆</v>
      </c>
      <c r="G224" s="131">
        <v>2276</v>
      </c>
      <c r="H224" s="139" t="str">
        <f t="shared" si="3"/>
        <v>BONAP</v>
      </c>
      <c r="I224" s="141"/>
    </row>
    <row r="225" spans="1:9" s="139" customFormat="1" ht="18" customHeight="1">
      <c r="A225" s="128">
        <v>10471</v>
      </c>
      <c r="B225" s="141" t="s">
        <v>3865</v>
      </c>
      <c r="C225" s="142">
        <v>42255</v>
      </c>
      <c r="D225" s="142">
        <v>42262</v>
      </c>
      <c r="E225" s="128" t="str">
        <f>VLOOKUP(H225,客户信息!$A$2:$F$92,6,0)</f>
        <v>华南</v>
      </c>
      <c r="F225" s="128" t="str">
        <f>VLOOKUP(H225,客户信息!$A$2:$F$92,5,0)</f>
        <v>深圳</v>
      </c>
      <c r="G225" s="131">
        <v>1660</v>
      </c>
      <c r="H225" s="139" t="str">
        <f t="shared" si="3"/>
        <v>BSBEV</v>
      </c>
      <c r="I225" s="141"/>
    </row>
    <row r="226" spans="1:9" s="139" customFormat="1" ht="18" customHeight="1">
      <c r="A226" s="128">
        <v>10472</v>
      </c>
      <c r="B226" s="141" t="s">
        <v>3890</v>
      </c>
      <c r="C226" s="142">
        <v>42256</v>
      </c>
      <c r="D226" s="142">
        <v>42263</v>
      </c>
      <c r="E226" s="128" t="str">
        <f>VLOOKUP(H226,客户信息!$A$2:$F$92,6,0)</f>
        <v>华北</v>
      </c>
      <c r="F226" s="128" t="str">
        <f>VLOOKUP(H226,客户信息!$A$2:$F$92,5,0)</f>
        <v>天津</v>
      </c>
      <c r="G226" s="131">
        <v>1296</v>
      </c>
      <c r="H226" s="139" t="str">
        <f t="shared" si="3"/>
        <v>SEVES</v>
      </c>
      <c r="I226" s="141"/>
    </row>
    <row r="227" spans="1:9" s="139" customFormat="1" ht="18" customHeight="1">
      <c r="A227" s="128">
        <v>10473</v>
      </c>
      <c r="B227" s="141" t="s">
        <v>3876</v>
      </c>
      <c r="C227" s="142">
        <v>42257</v>
      </c>
      <c r="D227" s="142">
        <v>42265</v>
      </c>
      <c r="E227" s="128" t="str">
        <f>VLOOKUP(H227,客户信息!$A$2:$F$92,6,0)</f>
        <v>西北</v>
      </c>
      <c r="F227" s="128" t="str">
        <f>VLOOKUP(H227,客户信息!$A$2:$F$92,5,0)</f>
        <v>西安</v>
      </c>
      <c r="G227" s="131">
        <v>288</v>
      </c>
      <c r="H227" s="139" t="str">
        <f t="shared" si="3"/>
        <v>ISLAT</v>
      </c>
      <c r="I227" s="141"/>
    </row>
    <row r="228" spans="1:9" s="139" customFormat="1" ht="18" customHeight="1">
      <c r="A228" s="128">
        <v>10474</v>
      </c>
      <c r="B228" s="141" t="s">
        <v>3877</v>
      </c>
      <c r="C228" s="142">
        <v>42257</v>
      </c>
      <c r="D228" s="142">
        <v>42265</v>
      </c>
      <c r="E228" s="128" t="str">
        <f>VLOOKUP(H228,客户信息!$A$2:$F$92,6,0)</f>
        <v>华北</v>
      </c>
      <c r="F228" s="128" t="str">
        <f>VLOOKUP(H228,客户信息!$A$2:$F$92,5,0)</f>
        <v>天津</v>
      </c>
      <c r="G228" s="131">
        <v>1563.7000000000003</v>
      </c>
      <c r="H228" s="139" t="str">
        <f t="shared" si="3"/>
        <v>PERIC</v>
      </c>
      <c r="I228" s="141"/>
    </row>
    <row r="229" spans="1:9" s="139" customFormat="1" ht="18" customHeight="1">
      <c r="A229" s="128">
        <v>10475</v>
      </c>
      <c r="B229" s="141" t="s">
        <v>3838</v>
      </c>
      <c r="C229" s="142">
        <v>42258</v>
      </c>
      <c r="D229" s="142">
        <v>42279</v>
      </c>
      <c r="E229" s="128" t="str">
        <f>VLOOKUP(H229,客户信息!$A$2:$F$92,6,0)</f>
        <v>华北</v>
      </c>
      <c r="F229" s="128" t="str">
        <f>VLOOKUP(H229,客户信息!$A$2:$F$92,5,0)</f>
        <v>天津</v>
      </c>
      <c r="G229" s="131">
        <v>1881.4749999999999</v>
      </c>
      <c r="H229" s="139" t="str">
        <f t="shared" si="3"/>
        <v>SUPRD</v>
      </c>
      <c r="I229" s="141"/>
    </row>
    <row r="230" spans="1:9" s="139" customFormat="1" ht="18" customHeight="1">
      <c r="A230" s="128">
        <v>10476</v>
      </c>
      <c r="B230" s="141" t="s">
        <v>3842</v>
      </c>
      <c r="C230" s="142">
        <v>42261</v>
      </c>
      <c r="D230" s="142">
        <v>42268</v>
      </c>
      <c r="E230" s="128" t="str">
        <f>VLOOKUP(H230,客户信息!$A$2:$F$92,6,0)</f>
        <v>华南</v>
      </c>
      <c r="F230" s="128" t="str">
        <f>VLOOKUP(H230,客户信息!$A$2:$F$92,5,0)</f>
        <v>深圳</v>
      </c>
      <c r="G230" s="131">
        <v>225.6</v>
      </c>
      <c r="H230" s="139" t="str">
        <f t="shared" si="3"/>
        <v>HILAA</v>
      </c>
      <c r="I230" s="141"/>
    </row>
    <row r="231" spans="1:9" s="139" customFormat="1" ht="18" customHeight="1">
      <c r="A231" s="128">
        <v>10477</v>
      </c>
      <c r="B231" s="141" t="s">
        <v>3884</v>
      </c>
      <c r="C231" s="142">
        <v>42261</v>
      </c>
      <c r="D231" s="142">
        <v>42269</v>
      </c>
      <c r="E231" s="128" t="str">
        <f>VLOOKUP(H231,客户信息!$A$2:$F$92,6,0)</f>
        <v>华北</v>
      </c>
      <c r="F231" s="128" t="str">
        <f>VLOOKUP(H231,客户信息!$A$2:$F$92,5,0)</f>
        <v>张家口</v>
      </c>
      <c r="G231" s="131">
        <v>697.5</v>
      </c>
      <c r="H231" s="139" t="str">
        <f t="shared" si="3"/>
        <v>PRINI</v>
      </c>
      <c r="I231" s="141"/>
    </row>
    <row r="232" spans="1:9" s="139" customFormat="1" ht="18" customHeight="1">
      <c r="A232" s="128">
        <v>10478</v>
      </c>
      <c r="B232" s="141" t="s">
        <v>3837</v>
      </c>
      <c r="C232" s="142">
        <v>42262</v>
      </c>
      <c r="D232" s="142">
        <v>42270</v>
      </c>
      <c r="E232" s="128" t="str">
        <f>VLOOKUP(H232,客户信息!$A$2:$F$92,6,0)</f>
        <v>华北</v>
      </c>
      <c r="F232" s="128" t="str">
        <f>VLOOKUP(H232,客户信息!$A$2:$F$92,5,0)</f>
        <v>秦皇岛</v>
      </c>
      <c r="G232" s="131">
        <v>589</v>
      </c>
      <c r="H232" s="139" t="str">
        <f t="shared" si="3"/>
        <v>VICTE</v>
      </c>
      <c r="I232" s="141"/>
    </row>
    <row r="233" spans="1:9" s="139" customFormat="1" ht="18" customHeight="1">
      <c r="A233" s="128">
        <v>10479</v>
      </c>
      <c r="B233" s="141" t="s">
        <v>3847</v>
      </c>
      <c r="C233" s="142">
        <v>42263</v>
      </c>
      <c r="D233" s="142">
        <v>42265</v>
      </c>
      <c r="E233" s="128" t="str">
        <f>VLOOKUP(H233,客户信息!$A$2:$F$92,6,0)</f>
        <v>华东</v>
      </c>
      <c r="F233" s="128" t="str">
        <f>VLOOKUP(H233,客户信息!$A$2:$F$92,5,0)</f>
        <v>温州</v>
      </c>
      <c r="G233" s="131">
        <v>13120.9</v>
      </c>
      <c r="H233" s="139" t="str">
        <f t="shared" si="3"/>
        <v>RATTC</v>
      </c>
      <c r="I233" s="141"/>
    </row>
    <row r="234" spans="1:9" s="139" customFormat="1" ht="18" customHeight="1">
      <c r="A234" s="128">
        <v>10480</v>
      </c>
      <c r="B234" s="141" t="s">
        <v>3902</v>
      </c>
      <c r="C234" s="142">
        <v>42264</v>
      </c>
      <c r="D234" s="142">
        <v>42268</v>
      </c>
      <c r="E234" s="128" t="str">
        <f>VLOOKUP(H234,客户信息!$A$2:$F$92,6,0)</f>
        <v>华北</v>
      </c>
      <c r="F234" s="128" t="str">
        <f>VLOOKUP(H234,客户信息!$A$2:$F$92,5,0)</f>
        <v>石家庄</v>
      </c>
      <c r="G234" s="131">
        <v>945</v>
      </c>
      <c r="H234" s="139" t="str">
        <f t="shared" si="3"/>
        <v>FOLIG</v>
      </c>
      <c r="I234" s="141"/>
    </row>
    <row r="235" spans="1:9" s="139" customFormat="1" ht="18" customHeight="1">
      <c r="A235" s="128">
        <v>10481</v>
      </c>
      <c r="B235" s="141" t="s">
        <v>3863</v>
      </c>
      <c r="C235" s="142">
        <v>42264</v>
      </c>
      <c r="D235" s="142">
        <v>42269</v>
      </c>
      <c r="E235" s="128" t="str">
        <f>VLOOKUP(H235,客户信息!$A$2:$F$92,6,0)</f>
        <v>华北</v>
      </c>
      <c r="F235" s="128" t="str">
        <f>VLOOKUP(H235,客户信息!$A$2:$F$92,5,0)</f>
        <v>天津</v>
      </c>
      <c r="G235" s="131">
        <v>1840</v>
      </c>
      <c r="H235" s="139" t="str">
        <f t="shared" si="3"/>
        <v>RICAR</v>
      </c>
      <c r="I235" s="141"/>
    </row>
    <row r="236" spans="1:9" s="139" customFormat="1" ht="18" customHeight="1">
      <c r="A236" s="128">
        <v>10482</v>
      </c>
      <c r="B236" s="141" t="s">
        <v>3908</v>
      </c>
      <c r="C236" s="142">
        <v>42265</v>
      </c>
      <c r="D236" s="142">
        <v>42285</v>
      </c>
      <c r="E236" s="128" t="str">
        <f>VLOOKUP(H236,客户信息!$A$2:$F$92,6,0)</f>
        <v>华南</v>
      </c>
      <c r="F236" s="128" t="str">
        <f>VLOOKUP(H236,客户信息!$A$2:$F$92,5,0)</f>
        <v>深圳</v>
      </c>
      <c r="G236" s="131">
        <v>184</v>
      </c>
      <c r="H236" s="139" t="str">
        <f t="shared" si="3"/>
        <v>LAZYK</v>
      </c>
      <c r="I236" s="141"/>
    </row>
    <row r="237" spans="1:9" s="139" customFormat="1" ht="18" customHeight="1">
      <c r="A237" s="128">
        <v>10483</v>
      </c>
      <c r="B237" s="141" t="s">
        <v>3853</v>
      </c>
      <c r="C237" s="142">
        <v>42268</v>
      </c>
      <c r="D237" s="142">
        <v>42300</v>
      </c>
      <c r="E237" s="128" t="str">
        <f>VLOOKUP(H237,客户信息!$A$2:$F$92,6,0)</f>
        <v>华东</v>
      </c>
      <c r="F237" s="128" t="str">
        <f>VLOOKUP(H237,客户信息!$A$2:$F$92,5,0)</f>
        <v>常州</v>
      </c>
      <c r="G237" s="131">
        <v>836</v>
      </c>
      <c r="H237" s="139" t="str">
        <f t="shared" si="3"/>
        <v>WHITC</v>
      </c>
      <c r="I237" s="141"/>
    </row>
    <row r="238" spans="1:9" s="139" customFormat="1" ht="18" customHeight="1">
      <c r="A238" s="128">
        <v>10484</v>
      </c>
      <c r="B238" s="141" t="s">
        <v>3865</v>
      </c>
      <c r="C238" s="142">
        <v>42268</v>
      </c>
      <c r="D238" s="142">
        <v>42276</v>
      </c>
      <c r="E238" s="128" t="str">
        <f>VLOOKUP(H238,客户信息!$A$2:$F$92,6,0)</f>
        <v>华南</v>
      </c>
      <c r="F238" s="128" t="str">
        <f>VLOOKUP(H238,客户信息!$A$2:$F$92,5,0)</f>
        <v>深圳</v>
      </c>
      <c r="G238" s="131">
        <v>483</v>
      </c>
      <c r="H238" s="139" t="str">
        <f t="shared" si="3"/>
        <v>BSBEV</v>
      </c>
      <c r="I238" s="141"/>
    </row>
    <row r="239" spans="1:9" s="139" customFormat="1" ht="18" customHeight="1">
      <c r="A239" s="128">
        <v>10485</v>
      </c>
      <c r="B239" s="141" t="s">
        <v>3901</v>
      </c>
      <c r="C239" s="142">
        <v>42269</v>
      </c>
      <c r="D239" s="142">
        <v>42275</v>
      </c>
      <c r="E239" s="128" t="str">
        <f>VLOOKUP(H239,客户信息!$A$2:$F$92,6,0)</f>
        <v>华南</v>
      </c>
      <c r="F239" s="128" t="str">
        <f>VLOOKUP(H239,客户信息!$A$2:$F$92,5,0)</f>
        <v>海口</v>
      </c>
      <c r="G239" s="131">
        <v>1980</v>
      </c>
      <c r="H239" s="139" t="str">
        <f t="shared" si="3"/>
        <v>LINOD</v>
      </c>
      <c r="I239" s="141"/>
    </row>
    <row r="240" spans="1:9" s="139" customFormat="1" ht="18" customHeight="1">
      <c r="A240" s="128">
        <v>10486</v>
      </c>
      <c r="B240" s="141" t="s">
        <v>3842</v>
      </c>
      <c r="C240" s="142">
        <v>42270</v>
      </c>
      <c r="D240" s="142">
        <v>42277</v>
      </c>
      <c r="E240" s="128" t="str">
        <f>VLOOKUP(H240,客户信息!$A$2:$F$92,6,0)</f>
        <v>华南</v>
      </c>
      <c r="F240" s="128" t="str">
        <f>VLOOKUP(H240,客户信息!$A$2:$F$92,5,0)</f>
        <v>深圳</v>
      </c>
      <c r="G240" s="131">
        <v>1590</v>
      </c>
      <c r="H240" s="139" t="str">
        <f t="shared" si="3"/>
        <v>HILAA</v>
      </c>
      <c r="I240" s="141"/>
    </row>
    <row r="241" spans="1:9" s="139" customFormat="1" ht="18" customHeight="1">
      <c r="A241" s="128">
        <v>10487</v>
      </c>
      <c r="B241" s="141" t="s">
        <v>3896</v>
      </c>
      <c r="C241" s="142">
        <v>42270</v>
      </c>
      <c r="D241" s="142">
        <v>42272</v>
      </c>
      <c r="E241" s="128" t="str">
        <f>VLOOKUP(H241,客户信息!$A$2:$F$92,6,0)</f>
        <v>华北</v>
      </c>
      <c r="F241" s="128" t="str">
        <f>VLOOKUP(H241,客户信息!$A$2:$F$92,5,0)</f>
        <v>北京</v>
      </c>
      <c r="G241" s="131">
        <v>1117</v>
      </c>
      <c r="H241" s="139" t="str">
        <f t="shared" si="3"/>
        <v>QUEEN</v>
      </c>
      <c r="I241" s="141"/>
    </row>
    <row r="242" spans="1:9" s="139" customFormat="1" ht="18" customHeight="1">
      <c r="A242" s="128">
        <v>10488</v>
      </c>
      <c r="B242" s="141" t="s">
        <v>3851</v>
      </c>
      <c r="C242" s="142">
        <v>42271</v>
      </c>
      <c r="D242" s="142">
        <v>42277</v>
      </c>
      <c r="E242" s="128" t="str">
        <f>VLOOKUP(H242,客户信息!$A$2:$F$92,6,0)</f>
        <v>华北</v>
      </c>
      <c r="F242" s="128" t="str">
        <f>VLOOKUP(H242,客户信息!$A$2:$F$92,5,0)</f>
        <v>秦皇岛</v>
      </c>
      <c r="G242" s="131">
        <v>1890</v>
      </c>
      <c r="H242" s="139" t="str">
        <f t="shared" si="3"/>
        <v>FRANK</v>
      </c>
      <c r="I242" s="141"/>
    </row>
    <row r="243" spans="1:9" s="139" customFormat="1" ht="18" customHeight="1">
      <c r="A243" s="128">
        <v>10489</v>
      </c>
      <c r="B243" s="141" t="s">
        <v>3888</v>
      </c>
      <c r="C243" s="142">
        <v>42272</v>
      </c>
      <c r="D243" s="142">
        <v>42284</v>
      </c>
      <c r="E243" s="128" t="str">
        <f>VLOOKUP(H243,客户信息!$A$2:$F$92,6,0)</f>
        <v>华东</v>
      </c>
      <c r="F243" s="128" t="str">
        <f>VLOOKUP(H243,客户信息!$A$2:$F$92,5,0)</f>
        <v>常州</v>
      </c>
      <c r="G243" s="131">
        <v>550.34999999999991</v>
      </c>
      <c r="H243" s="139" t="str">
        <f t="shared" si="3"/>
        <v>PICCO</v>
      </c>
      <c r="I243" s="141"/>
    </row>
    <row r="244" spans="1:9" s="139" customFormat="1" ht="18" customHeight="1">
      <c r="A244" s="128">
        <v>10490</v>
      </c>
      <c r="B244" s="141" t="s">
        <v>3842</v>
      </c>
      <c r="C244" s="142">
        <v>42275</v>
      </c>
      <c r="D244" s="142">
        <v>42278</v>
      </c>
      <c r="E244" s="128" t="str">
        <f>VLOOKUP(H244,客户信息!$A$2:$F$92,6,0)</f>
        <v>华南</v>
      </c>
      <c r="F244" s="128" t="str">
        <f>VLOOKUP(H244,客户信息!$A$2:$F$92,5,0)</f>
        <v>深圳</v>
      </c>
      <c r="G244" s="131">
        <v>3954</v>
      </c>
      <c r="H244" s="139" t="str">
        <f t="shared" si="3"/>
        <v>HILAA</v>
      </c>
      <c r="I244" s="141"/>
    </row>
    <row r="245" spans="1:9" s="139" customFormat="1" ht="18" customHeight="1">
      <c r="A245" s="128">
        <v>10491</v>
      </c>
      <c r="B245" s="141" t="s">
        <v>3881</v>
      </c>
      <c r="C245" s="142">
        <v>42275</v>
      </c>
      <c r="D245" s="142">
        <v>42283</v>
      </c>
      <c r="E245" s="128" t="str">
        <f>VLOOKUP(H245,客户信息!$A$2:$F$92,6,0)</f>
        <v>华东</v>
      </c>
      <c r="F245" s="128" t="str">
        <f>VLOOKUP(H245,客户信息!$A$2:$F$92,5,0)</f>
        <v>南京</v>
      </c>
      <c r="G245" s="131">
        <v>325.33749999999998</v>
      </c>
      <c r="H245" s="139" t="str">
        <f t="shared" si="3"/>
        <v>FURIB</v>
      </c>
      <c r="I245" s="141"/>
    </row>
    <row r="246" spans="1:9" s="139" customFormat="1" ht="18" customHeight="1">
      <c r="A246" s="128">
        <v>10492</v>
      </c>
      <c r="B246" s="141" t="s">
        <v>3900</v>
      </c>
      <c r="C246" s="142">
        <v>42276</v>
      </c>
      <c r="D246" s="142">
        <v>42286</v>
      </c>
      <c r="E246" s="128" t="str">
        <f>VLOOKUP(H246,客户信息!$A$2:$F$92,6,0)</f>
        <v>西南</v>
      </c>
      <c r="F246" s="128" t="str">
        <f>VLOOKUP(H246,客户信息!$A$2:$F$92,5,0)</f>
        <v>重庆</v>
      </c>
      <c r="G246" s="131">
        <v>1064</v>
      </c>
      <c r="H246" s="139" t="str">
        <f t="shared" si="3"/>
        <v>BOTTM</v>
      </c>
      <c r="I246" s="141"/>
    </row>
    <row r="247" spans="1:9" s="139" customFormat="1" ht="18" customHeight="1">
      <c r="A247" s="128">
        <v>10493</v>
      </c>
      <c r="B247" s="141" t="s">
        <v>3887</v>
      </c>
      <c r="C247" s="142">
        <v>42277</v>
      </c>
      <c r="D247" s="142">
        <v>42285</v>
      </c>
      <c r="E247" s="128" t="str">
        <f>VLOOKUP(H247,客户信息!$A$2:$F$92,6,0)</f>
        <v>华北</v>
      </c>
      <c r="F247" s="128" t="str">
        <f>VLOOKUP(H247,客户信息!$A$2:$F$92,5,0)</f>
        <v>天津</v>
      </c>
      <c r="G247" s="131">
        <v>761.17499999999995</v>
      </c>
      <c r="H247" s="139" t="str">
        <f t="shared" si="3"/>
        <v>LAMAI</v>
      </c>
      <c r="I247" s="141"/>
    </row>
    <row r="248" spans="1:9" s="139" customFormat="1" ht="18" customHeight="1">
      <c r="A248" s="128">
        <v>10494</v>
      </c>
      <c r="B248" s="141" t="s">
        <v>3866</v>
      </c>
      <c r="C248" s="142">
        <v>42277</v>
      </c>
      <c r="D248" s="142">
        <v>42284</v>
      </c>
      <c r="E248" s="128" t="str">
        <f>VLOOKUP(H248,客户信息!$A$2:$F$92,6,0)</f>
        <v>华北</v>
      </c>
      <c r="F248" s="128" t="str">
        <f>VLOOKUP(H248,客户信息!$A$2:$F$92,5,0)</f>
        <v>天津</v>
      </c>
      <c r="G248" s="131">
        <v>1140</v>
      </c>
      <c r="H248" s="139" t="str">
        <f t="shared" si="3"/>
        <v>COMMI</v>
      </c>
      <c r="I248" s="141"/>
    </row>
    <row r="249" spans="1:9" s="139" customFormat="1" ht="18" customHeight="1">
      <c r="A249" s="128">
        <v>10495</v>
      </c>
      <c r="B249" s="141" t="s">
        <v>3909</v>
      </c>
      <c r="C249" s="142">
        <v>42278</v>
      </c>
      <c r="D249" s="142">
        <v>42286</v>
      </c>
      <c r="E249" s="128" t="str">
        <f>VLOOKUP(H249,客户信息!$A$2:$F$92,6,0)</f>
        <v>华北</v>
      </c>
      <c r="F249" s="128" t="str">
        <f>VLOOKUP(H249,客户信息!$A$2:$F$92,5,0)</f>
        <v>天津</v>
      </c>
      <c r="G249" s="131">
        <v>348</v>
      </c>
      <c r="H249" s="139" t="str">
        <f t="shared" si="3"/>
        <v>LAUGB</v>
      </c>
      <c r="I249" s="141"/>
    </row>
    <row r="250" spans="1:9" s="139" customFormat="1" ht="18" customHeight="1">
      <c r="A250" s="128">
        <v>10496</v>
      </c>
      <c r="B250" s="141" t="s">
        <v>3867</v>
      </c>
      <c r="C250" s="142">
        <v>42279</v>
      </c>
      <c r="D250" s="142">
        <v>42282</v>
      </c>
      <c r="E250" s="128" t="str">
        <f>VLOOKUP(H250,客户信息!$A$2:$F$92,6,0)</f>
        <v>华北</v>
      </c>
      <c r="F250" s="128" t="str">
        <f>VLOOKUP(H250,客户信息!$A$2:$F$92,5,0)</f>
        <v>石家庄</v>
      </c>
      <c r="G250" s="131">
        <v>237.5</v>
      </c>
      <c r="H250" s="139" t="str">
        <f t="shared" si="3"/>
        <v>TRADH</v>
      </c>
      <c r="I250" s="141"/>
    </row>
    <row r="251" spans="1:9" s="139" customFormat="1" ht="18" customHeight="1">
      <c r="A251" s="128">
        <v>10497</v>
      </c>
      <c r="B251" s="141" t="s">
        <v>3860</v>
      </c>
      <c r="C251" s="142">
        <v>42279</v>
      </c>
      <c r="D251" s="142">
        <v>42282</v>
      </c>
      <c r="E251" s="128" t="str">
        <f>VLOOKUP(H251,客户信息!$A$2:$F$92,6,0)</f>
        <v>华东</v>
      </c>
      <c r="F251" s="128" t="str">
        <f>VLOOKUP(H251,客户信息!$A$2:$F$92,5,0)</f>
        <v>南京</v>
      </c>
      <c r="G251" s="131">
        <v>1727</v>
      </c>
      <c r="H251" s="139" t="str">
        <f t="shared" si="3"/>
        <v>LEHMS</v>
      </c>
      <c r="I251" s="141"/>
    </row>
    <row r="252" spans="1:9" s="139" customFormat="1" ht="18" customHeight="1">
      <c r="A252" s="128">
        <v>10498</v>
      </c>
      <c r="B252" s="141" t="s">
        <v>3842</v>
      </c>
      <c r="C252" s="142">
        <v>42282</v>
      </c>
      <c r="D252" s="142">
        <v>42286</v>
      </c>
      <c r="E252" s="128" t="str">
        <f>VLOOKUP(H252,客户信息!$A$2:$F$92,6,0)</f>
        <v>华南</v>
      </c>
      <c r="F252" s="128" t="str">
        <f>VLOOKUP(H252,客户信息!$A$2:$F$92,5,0)</f>
        <v>深圳</v>
      </c>
      <c r="G252" s="131">
        <v>575</v>
      </c>
      <c r="H252" s="139" t="str">
        <f t="shared" si="3"/>
        <v>HILAA</v>
      </c>
      <c r="I252" s="141"/>
    </row>
    <row r="253" spans="1:9" s="139" customFormat="1" ht="18" customHeight="1">
      <c r="A253" s="128">
        <v>10499</v>
      </c>
      <c r="B253" s="141" t="s">
        <v>3862</v>
      </c>
      <c r="C253" s="142">
        <v>42283</v>
      </c>
      <c r="D253" s="142">
        <v>42291</v>
      </c>
      <c r="E253" s="128" t="str">
        <f>VLOOKUP(H253,客户信息!$A$2:$F$92,6,0)</f>
        <v>华北</v>
      </c>
      <c r="F253" s="128" t="str">
        <f>VLOOKUP(H253,客户信息!$A$2:$F$92,5,0)</f>
        <v>天津</v>
      </c>
      <c r="G253" s="131">
        <v>1412</v>
      </c>
      <c r="H253" s="139" t="str">
        <f t="shared" si="3"/>
        <v>LILAS</v>
      </c>
      <c r="I253" s="141"/>
    </row>
    <row r="254" spans="1:9" s="139" customFormat="1" ht="18" customHeight="1">
      <c r="A254" s="128">
        <v>10500</v>
      </c>
      <c r="B254" s="141" t="s">
        <v>3887</v>
      </c>
      <c r="C254" s="142">
        <v>42284</v>
      </c>
      <c r="D254" s="142">
        <v>42292</v>
      </c>
      <c r="E254" s="128" t="str">
        <f>VLOOKUP(H254,客户信息!$A$2:$F$92,6,0)</f>
        <v>华北</v>
      </c>
      <c r="F254" s="128" t="str">
        <f>VLOOKUP(H254,客户信息!$A$2:$F$92,5,0)</f>
        <v>天津</v>
      </c>
      <c r="G254" s="131">
        <v>523.26</v>
      </c>
      <c r="H254" s="139" t="str">
        <f t="shared" si="3"/>
        <v>LAMAI</v>
      </c>
      <c r="I254" s="141"/>
    </row>
    <row r="255" spans="1:9" s="139" customFormat="1" ht="18" customHeight="1">
      <c r="A255" s="128">
        <v>10501</v>
      </c>
      <c r="B255" s="141" t="s">
        <v>3910</v>
      </c>
      <c r="C255" s="142">
        <v>42284</v>
      </c>
      <c r="D255" s="142">
        <v>42291</v>
      </c>
      <c r="E255" s="128" t="str">
        <f>VLOOKUP(H255,客户信息!$A$2:$F$92,6,0)</f>
        <v>华北</v>
      </c>
      <c r="F255" s="128" t="str">
        <f>VLOOKUP(H255,客户信息!$A$2:$F$92,5,0)</f>
        <v>天津</v>
      </c>
      <c r="G255" s="131">
        <v>149</v>
      </c>
      <c r="H255" s="139" t="str">
        <f t="shared" si="3"/>
        <v>BLAUS</v>
      </c>
      <c r="I255" s="141"/>
    </row>
    <row r="256" spans="1:9" s="139" customFormat="1" ht="18" customHeight="1">
      <c r="A256" s="128">
        <v>10502</v>
      </c>
      <c r="B256" s="141" t="s">
        <v>3877</v>
      </c>
      <c r="C256" s="142">
        <v>42285</v>
      </c>
      <c r="D256" s="142">
        <v>42304</v>
      </c>
      <c r="E256" s="128" t="str">
        <f>VLOOKUP(H256,客户信息!$A$2:$F$92,6,0)</f>
        <v>华北</v>
      </c>
      <c r="F256" s="128" t="str">
        <f>VLOOKUP(H256,客户信息!$A$2:$F$92,5,0)</f>
        <v>天津</v>
      </c>
      <c r="G256" s="131">
        <v>816.3</v>
      </c>
      <c r="H256" s="139" t="str">
        <f t="shared" si="3"/>
        <v>PERIC</v>
      </c>
      <c r="I256" s="141"/>
    </row>
    <row r="257" spans="1:9" s="139" customFormat="1" ht="18" customHeight="1">
      <c r="A257" s="128">
        <v>10503</v>
      </c>
      <c r="B257" s="141" t="s">
        <v>3868</v>
      </c>
      <c r="C257" s="142">
        <v>42286</v>
      </c>
      <c r="D257" s="142">
        <v>42291</v>
      </c>
      <c r="E257" s="128" t="str">
        <f>VLOOKUP(H257,客户信息!$A$2:$F$92,6,0)</f>
        <v>华北</v>
      </c>
      <c r="F257" s="128" t="str">
        <f>VLOOKUP(H257,客户信息!$A$2:$F$92,5,0)</f>
        <v>天津</v>
      </c>
      <c r="G257" s="131">
        <v>2048.5</v>
      </c>
      <c r="H257" s="139" t="str">
        <f t="shared" si="3"/>
        <v>HUNGO</v>
      </c>
      <c r="I257" s="141"/>
    </row>
    <row r="258" spans="1:9" s="139" customFormat="1" ht="18" customHeight="1">
      <c r="A258" s="128">
        <v>10504</v>
      </c>
      <c r="B258" s="141" t="s">
        <v>3853</v>
      </c>
      <c r="C258" s="142">
        <v>42286</v>
      </c>
      <c r="D258" s="142">
        <v>42293</v>
      </c>
      <c r="E258" s="128" t="str">
        <f>VLOOKUP(H258,客户信息!$A$2:$F$92,6,0)</f>
        <v>华东</v>
      </c>
      <c r="F258" s="128" t="str">
        <f>VLOOKUP(H258,客户信息!$A$2:$F$92,5,0)</f>
        <v>常州</v>
      </c>
      <c r="G258" s="131">
        <v>1388.5</v>
      </c>
      <c r="H258" s="139" t="str">
        <f t="shared" si="3"/>
        <v>WHITC</v>
      </c>
      <c r="I258" s="141"/>
    </row>
    <row r="259" spans="1:9" s="139" customFormat="1" ht="18" customHeight="1">
      <c r="A259" s="128">
        <v>10505</v>
      </c>
      <c r="B259" s="141" t="s">
        <v>3883</v>
      </c>
      <c r="C259" s="142">
        <v>42289</v>
      </c>
      <c r="D259" s="142">
        <v>42296</v>
      </c>
      <c r="E259" s="128" t="str">
        <f>VLOOKUP(H259,客户信息!$A$2:$F$92,6,0)</f>
        <v>东北</v>
      </c>
      <c r="F259" s="128" t="str">
        <f>VLOOKUP(H259,客户信息!$A$2:$F$92,5,0)</f>
        <v>大连</v>
      </c>
      <c r="G259" s="131">
        <v>147.89999999999998</v>
      </c>
      <c r="H259" s="139" t="str">
        <f t="shared" ref="H259:H322" si="4">SUBSTITUTE(CLEAN(B259)," ","")</f>
        <v>MEREP</v>
      </c>
      <c r="I259" s="141"/>
    </row>
    <row r="260" spans="1:9" s="139" customFormat="1" ht="18" customHeight="1">
      <c r="A260" s="128">
        <v>10506</v>
      </c>
      <c r="B260" s="141" t="s">
        <v>3878</v>
      </c>
      <c r="C260" s="142">
        <v>42290</v>
      </c>
      <c r="D260" s="142">
        <v>42307</v>
      </c>
      <c r="E260" s="128" t="str">
        <f>VLOOKUP(H260,客户信息!$A$2:$F$92,6,0)</f>
        <v>西南</v>
      </c>
      <c r="F260" s="128" t="str">
        <f>VLOOKUP(H260,客户信息!$A$2:$F$92,5,0)</f>
        <v>重庆</v>
      </c>
      <c r="G260" s="131">
        <v>415.8</v>
      </c>
      <c r="H260" s="139" t="str">
        <f t="shared" si="4"/>
        <v>KOENE</v>
      </c>
      <c r="I260" s="141"/>
    </row>
    <row r="261" spans="1:9" s="139" customFormat="1" ht="18" customHeight="1">
      <c r="A261" s="128">
        <v>10507</v>
      </c>
      <c r="B261" s="141" t="s">
        <v>3893</v>
      </c>
      <c r="C261" s="142">
        <v>42290</v>
      </c>
      <c r="D261" s="142">
        <v>42297</v>
      </c>
      <c r="E261" s="128" t="str">
        <f>VLOOKUP(H261,客户信息!$A$2:$F$92,6,0)</f>
        <v>华北</v>
      </c>
      <c r="F261" s="128" t="str">
        <f>VLOOKUP(H261,客户信息!$A$2:$F$92,5,0)</f>
        <v>石家庄</v>
      </c>
      <c r="G261" s="131">
        <v>749.0625</v>
      </c>
      <c r="H261" s="139" t="str">
        <f t="shared" si="4"/>
        <v>ANTON</v>
      </c>
      <c r="I261" s="141"/>
    </row>
    <row r="262" spans="1:9" s="139" customFormat="1" ht="18" customHeight="1">
      <c r="A262" s="128">
        <v>10508</v>
      </c>
      <c r="B262" s="141" t="s">
        <v>3845</v>
      </c>
      <c r="C262" s="142">
        <v>42291</v>
      </c>
      <c r="D262" s="142">
        <v>42318</v>
      </c>
      <c r="E262" s="128" t="str">
        <f>VLOOKUP(H262,客户信息!$A$2:$F$92,6,0)</f>
        <v>华南</v>
      </c>
      <c r="F262" s="128" t="str">
        <f>VLOOKUP(H262,客户信息!$A$2:$F$92,5,0)</f>
        <v>深圳</v>
      </c>
      <c r="G262" s="131">
        <v>240</v>
      </c>
      <c r="H262" s="139" t="str">
        <f t="shared" si="4"/>
        <v>OTTIK</v>
      </c>
      <c r="I262" s="141"/>
    </row>
    <row r="263" spans="1:9" s="139" customFormat="1" ht="18" customHeight="1">
      <c r="A263" s="128">
        <v>10509</v>
      </c>
      <c r="B263" s="141" t="s">
        <v>3910</v>
      </c>
      <c r="C263" s="142">
        <v>42292</v>
      </c>
      <c r="D263" s="142">
        <v>42304</v>
      </c>
      <c r="E263" s="128" t="str">
        <f>VLOOKUP(H263,客户信息!$A$2:$F$92,6,0)</f>
        <v>华北</v>
      </c>
      <c r="F263" s="128" t="str">
        <f>VLOOKUP(H263,客户信息!$A$2:$F$92,5,0)</f>
        <v>天津</v>
      </c>
      <c r="G263" s="131">
        <v>136.80000000000001</v>
      </c>
      <c r="H263" s="139" t="str">
        <f t="shared" si="4"/>
        <v>BLAUS</v>
      </c>
      <c r="I263" s="141"/>
    </row>
    <row r="264" spans="1:9" s="139" customFormat="1" ht="18" customHeight="1">
      <c r="A264" s="128">
        <v>10510</v>
      </c>
      <c r="B264" s="141" t="s">
        <v>3879</v>
      </c>
      <c r="C264" s="142">
        <v>42293</v>
      </c>
      <c r="D264" s="142">
        <v>42303</v>
      </c>
      <c r="E264" s="128" t="str">
        <f>VLOOKUP(H264,客户信息!$A$2:$F$92,6,0)</f>
        <v>西南</v>
      </c>
      <c r="F264" s="128" t="str">
        <f>VLOOKUP(H264,客户信息!$A$2:$F$92,5,0)</f>
        <v>重庆</v>
      </c>
      <c r="G264" s="131">
        <v>4707.5400000000009</v>
      </c>
      <c r="H264" s="139" t="str">
        <f t="shared" si="4"/>
        <v>SAVEA</v>
      </c>
      <c r="I264" s="141"/>
    </row>
    <row r="265" spans="1:9" s="139" customFormat="1" ht="18" customHeight="1">
      <c r="A265" s="128">
        <v>10511</v>
      </c>
      <c r="B265" s="141" t="s">
        <v>3882</v>
      </c>
      <c r="C265" s="142">
        <v>42293</v>
      </c>
      <c r="D265" s="142">
        <v>42296</v>
      </c>
      <c r="E265" s="128" t="str">
        <f>VLOOKUP(H265,客户信息!$A$2:$F$92,6,0)</f>
        <v>西南</v>
      </c>
      <c r="F265" s="128" t="str">
        <f>VLOOKUP(H265,客户信息!$A$2:$F$92,5,0)</f>
        <v>重庆</v>
      </c>
      <c r="G265" s="131">
        <v>2550</v>
      </c>
      <c r="H265" s="139" t="str">
        <f t="shared" si="4"/>
        <v>BONAP</v>
      </c>
      <c r="I265" s="141"/>
    </row>
    <row r="266" spans="1:9" s="139" customFormat="1" ht="18" customHeight="1">
      <c r="A266" s="128">
        <v>10512</v>
      </c>
      <c r="B266" s="141" t="s">
        <v>3886</v>
      </c>
      <c r="C266" s="142">
        <v>42296</v>
      </c>
      <c r="D266" s="142">
        <v>42299</v>
      </c>
      <c r="E266" s="128" t="str">
        <f>VLOOKUP(H266,客户信息!$A$2:$F$92,6,0)</f>
        <v>华南</v>
      </c>
      <c r="F266" s="128" t="str">
        <f>VLOOKUP(H266,客户信息!$A$2:$F$92,5,0)</f>
        <v>深圳</v>
      </c>
      <c r="G266" s="131">
        <v>525.29999999999995</v>
      </c>
      <c r="H266" s="139" t="str">
        <f t="shared" si="4"/>
        <v>FAMIA</v>
      </c>
      <c r="I266" s="141"/>
    </row>
    <row r="267" spans="1:9" s="139" customFormat="1" ht="18" customHeight="1">
      <c r="A267" s="128">
        <v>10513</v>
      </c>
      <c r="B267" s="141" t="s">
        <v>3869</v>
      </c>
      <c r="C267" s="142">
        <v>42297</v>
      </c>
      <c r="D267" s="142">
        <v>42303</v>
      </c>
      <c r="E267" s="128" t="str">
        <f>VLOOKUP(H267,客户信息!$A$2:$F$92,6,0)</f>
        <v>华北</v>
      </c>
      <c r="F267" s="128" t="str">
        <f>VLOOKUP(H267,客户信息!$A$2:$F$92,5,0)</f>
        <v>天津</v>
      </c>
      <c r="G267" s="131">
        <v>1942</v>
      </c>
      <c r="H267" s="139" t="str">
        <f t="shared" si="4"/>
        <v>WANDK</v>
      </c>
      <c r="I267" s="141"/>
    </row>
    <row r="268" spans="1:9" s="139" customFormat="1" ht="18" customHeight="1">
      <c r="A268" s="128">
        <v>10514</v>
      </c>
      <c r="B268" s="141" t="s">
        <v>3843</v>
      </c>
      <c r="C268" s="142">
        <v>42297</v>
      </c>
      <c r="D268" s="142">
        <v>42321</v>
      </c>
      <c r="E268" s="128" t="str">
        <f>VLOOKUP(H268,客户信息!$A$2:$F$92,6,0)</f>
        <v>华南</v>
      </c>
      <c r="F268" s="128" t="str">
        <f>VLOOKUP(H268,客户信息!$A$2:$F$92,5,0)</f>
        <v>深圳</v>
      </c>
      <c r="G268" s="131">
        <v>8623.4500000000007</v>
      </c>
      <c r="H268" s="139" t="str">
        <f t="shared" si="4"/>
        <v>ERNSH</v>
      </c>
      <c r="I268" s="141"/>
    </row>
    <row r="269" spans="1:9" s="139" customFormat="1" ht="18" customHeight="1">
      <c r="A269" s="128">
        <v>10515</v>
      </c>
      <c r="B269" s="141" t="s">
        <v>3855</v>
      </c>
      <c r="C269" s="142">
        <v>42298</v>
      </c>
      <c r="D269" s="142">
        <v>42328</v>
      </c>
      <c r="E269" s="128" t="str">
        <f>VLOOKUP(H269,客户信息!$A$2:$F$92,6,0)</f>
        <v>华北</v>
      </c>
      <c r="F269" s="128" t="str">
        <f>VLOOKUP(H269,客户信息!$A$2:$F$92,5,0)</f>
        <v>天津</v>
      </c>
      <c r="G269" s="131">
        <v>9921.2999999999993</v>
      </c>
      <c r="H269" s="139" t="str">
        <f t="shared" si="4"/>
        <v>QUICK</v>
      </c>
      <c r="I269" s="141"/>
    </row>
    <row r="270" spans="1:9" s="139" customFormat="1" ht="18" customHeight="1">
      <c r="A270" s="128">
        <v>10516</v>
      </c>
      <c r="B270" s="141" t="s">
        <v>3868</v>
      </c>
      <c r="C270" s="142">
        <v>42299</v>
      </c>
      <c r="D270" s="142">
        <v>42306</v>
      </c>
      <c r="E270" s="128" t="str">
        <f>VLOOKUP(H270,客户信息!$A$2:$F$92,6,0)</f>
        <v>华北</v>
      </c>
      <c r="F270" s="128" t="str">
        <f>VLOOKUP(H270,客户信息!$A$2:$F$92,5,0)</f>
        <v>天津</v>
      </c>
      <c r="G270" s="131">
        <v>2381.0500000000002</v>
      </c>
      <c r="H270" s="139" t="str">
        <f t="shared" si="4"/>
        <v>HUNGO</v>
      </c>
      <c r="I270" s="141"/>
    </row>
    <row r="271" spans="1:9" s="139" customFormat="1" ht="18" customHeight="1">
      <c r="A271" s="128">
        <v>10517</v>
      </c>
      <c r="B271" s="141" t="s">
        <v>3911</v>
      </c>
      <c r="C271" s="142">
        <v>42299</v>
      </c>
      <c r="D271" s="142">
        <v>42304</v>
      </c>
      <c r="E271" s="128" t="str">
        <f>VLOOKUP(H271,客户信息!$A$2:$F$92,6,0)</f>
        <v>华北</v>
      </c>
      <c r="F271" s="128" t="str">
        <f>VLOOKUP(H271,客户信息!$A$2:$F$92,5,0)</f>
        <v>石家庄</v>
      </c>
      <c r="G271" s="131">
        <v>352</v>
      </c>
      <c r="H271" s="139" t="str">
        <f t="shared" si="4"/>
        <v>NORTS</v>
      </c>
      <c r="I271" s="141"/>
    </row>
    <row r="272" spans="1:9" s="139" customFormat="1" ht="18" customHeight="1">
      <c r="A272" s="128">
        <v>10518</v>
      </c>
      <c r="B272" s="141" t="s">
        <v>3857</v>
      </c>
      <c r="C272" s="142">
        <v>42300</v>
      </c>
      <c r="D272" s="142">
        <v>42310</v>
      </c>
      <c r="E272" s="128" t="str">
        <f>VLOOKUP(H272,客户信息!$A$2:$F$92,6,0)</f>
        <v>华北</v>
      </c>
      <c r="F272" s="128" t="str">
        <f>VLOOKUP(H272,客户信息!$A$2:$F$92,5,0)</f>
        <v>天津</v>
      </c>
      <c r="G272" s="131">
        <v>4150.05</v>
      </c>
      <c r="H272" s="139" t="str">
        <f t="shared" si="4"/>
        <v>TORTU</v>
      </c>
      <c r="I272" s="141"/>
    </row>
    <row r="273" spans="1:9" s="139" customFormat="1" ht="18" customHeight="1">
      <c r="A273" s="128">
        <v>10519</v>
      </c>
      <c r="B273" s="141" t="s">
        <v>3839</v>
      </c>
      <c r="C273" s="142">
        <v>42303</v>
      </c>
      <c r="D273" s="142">
        <v>42306</v>
      </c>
      <c r="E273" s="128" t="str">
        <f>VLOOKUP(H273,客户信息!$A$2:$F$92,6,0)</f>
        <v>华北</v>
      </c>
      <c r="F273" s="128" t="str">
        <f>VLOOKUP(H273,客户信息!$A$2:$F$92,5,0)</f>
        <v>天津</v>
      </c>
      <c r="G273" s="131">
        <v>2314.1999999999998</v>
      </c>
      <c r="H273" s="139" t="str">
        <f t="shared" si="4"/>
        <v>CHOPS</v>
      </c>
      <c r="I273" s="141"/>
    </row>
    <row r="274" spans="1:9" s="139" customFormat="1" ht="18" customHeight="1">
      <c r="A274" s="128">
        <v>10520</v>
      </c>
      <c r="B274" s="141" t="s">
        <v>3899</v>
      </c>
      <c r="C274" s="142">
        <v>42304</v>
      </c>
      <c r="D274" s="142">
        <v>42306</v>
      </c>
      <c r="E274" s="128" t="str">
        <f>VLOOKUP(H274,客户信息!$A$2:$F$92,6,0)</f>
        <v>西南</v>
      </c>
      <c r="F274" s="128" t="str">
        <f>VLOOKUP(H274,客户信息!$A$2:$F$92,5,0)</f>
        <v>重庆</v>
      </c>
      <c r="G274" s="131">
        <v>200</v>
      </c>
      <c r="H274" s="139" t="str">
        <f t="shared" si="4"/>
        <v>SANTG</v>
      </c>
      <c r="I274" s="141"/>
    </row>
    <row r="275" spans="1:9" s="139" customFormat="1" ht="18" customHeight="1">
      <c r="A275" s="128">
        <v>10521</v>
      </c>
      <c r="B275" s="141" t="s">
        <v>3912</v>
      </c>
      <c r="C275" s="142">
        <v>42304</v>
      </c>
      <c r="D275" s="142">
        <v>42307</v>
      </c>
      <c r="E275" s="128" t="str">
        <f>VLOOKUP(H275,客户信息!$A$2:$F$92,6,0)</f>
        <v>东北</v>
      </c>
      <c r="F275" s="128" t="str">
        <f>VLOOKUP(H275,客户信息!$A$2:$F$92,5,0)</f>
        <v>大连</v>
      </c>
      <c r="G275" s="131">
        <v>225.5</v>
      </c>
      <c r="H275" s="139" t="str">
        <f t="shared" si="4"/>
        <v>CACTU</v>
      </c>
      <c r="I275" s="141"/>
    </row>
    <row r="276" spans="1:9" s="139" customFormat="1" ht="18" customHeight="1">
      <c r="A276" s="128">
        <v>10522</v>
      </c>
      <c r="B276" s="141" t="s">
        <v>3860</v>
      </c>
      <c r="C276" s="142">
        <v>42305</v>
      </c>
      <c r="D276" s="142">
        <v>42311</v>
      </c>
      <c r="E276" s="128" t="str">
        <f>VLOOKUP(H276,客户信息!$A$2:$F$92,6,0)</f>
        <v>华东</v>
      </c>
      <c r="F276" s="128" t="str">
        <f>VLOOKUP(H276,客户信息!$A$2:$F$92,5,0)</f>
        <v>南京</v>
      </c>
      <c r="G276" s="131">
        <v>2318.2399999999998</v>
      </c>
      <c r="H276" s="139" t="str">
        <f t="shared" si="4"/>
        <v>LEHMS</v>
      </c>
      <c r="I276" s="141"/>
    </row>
    <row r="277" spans="1:9" s="139" customFormat="1" ht="18" customHeight="1">
      <c r="A277" s="128">
        <v>10523</v>
      </c>
      <c r="B277" s="141" t="s">
        <v>3890</v>
      </c>
      <c r="C277" s="142">
        <v>42306</v>
      </c>
      <c r="D277" s="142">
        <v>42335</v>
      </c>
      <c r="E277" s="128" t="str">
        <f>VLOOKUP(H277,客户信息!$A$2:$F$92,6,0)</f>
        <v>华北</v>
      </c>
      <c r="F277" s="128" t="str">
        <f>VLOOKUP(H277,客户信息!$A$2:$F$92,5,0)</f>
        <v>天津</v>
      </c>
      <c r="G277" s="131">
        <v>2444.31</v>
      </c>
      <c r="H277" s="139" t="str">
        <f t="shared" si="4"/>
        <v>SEVES</v>
      </c>
      <c r="I277" s="141"/>
    </row>
    <row r="278" spans="1:9" s="139" customFormat="1" ht="18" customHeight="1">
      <c r="A278" s="128">
        <v>10524</v>
      </c>
      <c r="B278" s="141" t="s">
        <v>3859</v>
      </c>
      <c r="C278" s="142">
        <v>42306</v>
      </c>
      <c r="D278" s="142">
        <v>42312</v>
      </c>
      <c r="E278" s="128" t="str">
        <f>VLOOKUP(H278,客户信息!$A$2:$F$92,6,0)</f>
        <v>华东</v>
      </c>
      <c r="F278" s="128" t="str">
        <f>VLOOKUP(H278,客户信息!$A$2:$F$92,5,0)</f>
        <v>南京</v>
      </c>
      <c r="G278" s="131">
        <v>3192.65</v>
      </c>
      <c r="H278" s="139" t="str">
        <f t="shared" si="4"/>
        <v>BERGS</v>
      </c>
      <c r="I278" s="141"/>
    </row>
    <row r="279" spans="1:9" s="139" customFormat="1" ht="18" customHeight="1">
      <c r="A279" s="128">
        <v>10525</v>
      </c>
      <c r="B279" s="141" t="s">
        <v>3882</v>
      </c>
      <c r="C279" s="142">
        <v>42307</v>
      </c>
      <c r="D279" s="142">
        <v>42328</v>
      </c>
      <c r="E279" s="128" t="str">
        <f>VLOOKUP(H279,客户信息!$A$2:$F$92,6,0)</f>
        <v>西南</v>
      </c>
      <c r="F279" s="128" t="str">
        <f>VLOOKUP(H279,客户信息!$A$2:$F$92,5,0)</f>
        <v>重庆</v>
      </c>
      <c r="G279" s="131">
        <v>818.4</v>
      </c>
      <c r="H279" s="139" t="str">
        <f t="shared" si="4"/>
        <v>BONAP</v>
      </c>
      <c r="I279" s="141"/>
    </row>
    <row r="280" spans="1:9" s="139" customFormat="1" ht="18" customHeight="1">
      <c r="A280" s="128">
        <v>10526</v>
      </c>
      <c r="B280" s="141" t="s">
        <v>3850</v>
      </c>
      <c r="C280" s="142">
        <v>42310</v>
      </c>
      <c r="D280" s="142">
        <v>42320</v>
      </c>
      <c r="E280" s="128" t="str">
        <f>VLOOKUP(H280,客户信息!$A$2:$F$92,6,0)</f>
        <v>华北</v>
      </c>
      <c r="F280" s="128" t="str">
        <f>VLOOKUP(H280,客户信息!$A$2:$F$92,5,0)</f>
        <v>石家庄</v>
      </c>
      <c r="G280" s="131">
        <v>1151.4000000000001</v>
      </c>
      <c r="H280" s="139" t="str">
        <f t="shared" si="4"/>
        <v>WARTH</v>
      </c>
      <c r="I280" s="141"/>
    </row>
    <row r="281" spans="1:9" s="139" customFormat="1" ht="18" customHeight="1">
      <c r="A281" s="128">
        <v>10527</v>
      </c>
      <c r="B281" s="141" t="s">
        <v>3855</v>
      </c>
      <c r="C281" s="142">
        <v>42310</v>
      </c>
      <c r="D281" s="142">
        <v>42312</v>
      </c>
      <c r="E281" s="128" t="str">
        <f>VLOOKUP(H281,客户信息!$A$2:$F$92,6,0)</f>
        <v>华北</v>
      </c>
      <c r="F281" s="128" t="str">
        <f>VLOOKUP(H281,客户信息!$A$2:$F$92,5,0)</f>
        <v>天津</v>
      </c>
      <c r="G281" s="131">
        <v>1503</v>
      </c>
      <c r="H281" s="139" t="str">
        <f t="shared" si="4"/>
        <v>QUICK</v>
      </c>
      <c r="I281" s="141"/>
    </row>
    <row r="282" spans="1:9" s="139" customFormat="1" ht="18" customHeight="1">
      <c r="A282" s="128">
        <v>10528</v>
      </c>
      <c r="B282" s="141" t="s">
        <v>3913</v>
      </c>
      <c r="C282" s="142">
        <v>42311</v>
      </c>
      <c r="D282" s="142">
        <v>42314</v>
      </c>
      <c r="E282" s="128" t="str">
        <f>VLOOKUP(H282,客户信息!$A$2:$F$92,6,0)</f>
        <v>华北</v>
      </c>
      <c r="F282" s="128" t="str">
        <f>VLOOKUP(H282,客户信息!$A$2:$F$92,5,0)</f>
        <v>北京</v>
      </c>
      <c r="G282" s="131">
        <v>392.2</v>
      </c>
      <c r="H282" s="139" t="str">
        <f t="shared" si="4"/>
        <v>GREAL</v>
      </c>
      <c r="I282" s="141"/>
    </row>
    <row r="283" spans="1:9" s="139" customFormat="1" ht="18" customHeight="1">
      <c r="A283" s="128">
        <v>10529</v>
      </c>
      <c r="B283" s="141" t="s">
        <v>3914</v>
      </c>
      <c r="C283" s="142">
        <v>42312</v>
      </c>
      <c r="D283" s="142">
        <v>42314</v>
      </c>
      <c r="E283" s="128" t="str">
        <f>VLOOKUP(H283,客户信息!$A$2:$F$92,6,0)</f>
        <v>华东</v>
      </c>
      <c r="F283" s="128" t="str">
        <f>VLOOKUP(H283,客户信息!$A$2:$F$92,5,0)</f>
        <v>青岛</v>
      </c>
      <c r="G283" s="131">
        <v>946</v>
      </c>
      <c r="H283" s="139" t="str">
        <f t="shared" si="4"/>
        <v>MAISD</v>
      </c>
      <c r="I283" s="141"/>
    </row>
    <row r="284" spans="1:9" s="139" customFormat="1" ht="18" customHeight="1">
      <c r="A284" s="128">
        <v>10530</v>
      </c>
      <c r="B284" s="141" t="s">
        <v>3888</v>
      </c>
      <c r="C284" s="142">
        <v>42313</v>
      </c>
      <c r="D284" s="142">
        <v>42317</v>
      </c>
      <c r="E284" s="128" t="str">
        <f>VLOOKUP(H284,客户信息!$A$2:$F$92,6,0)</f>
        <v>华东</v>
      </c>
      <c r="F284" s="128" t="str">
        <f>VLOOKUP(H284,客户信息!$A$2:$F$92,5,0)</f>
        <v>常州</v>
      </c>
      <c r="G284" s="131">
        <v>4180</v>
      </c>
      <c r="H284" s="139" t="str">
        <f t="shared" si="4"/>
        <v>PICCO</v>
      </c>
      <c r="I284" s="141"/>
    </row>
    <row r="285" spans="1:9" s="139" customFormat="1" ht="18" customHeight="1">
      <c r="A285" s="128">
        <v>10531</v>
      </c>
      <c r="B285" s="141" t="s">
        <v>3903</v>
      </c>
      <c r="C285" s="142">
        <v>42313</v>
      </c>
      <c r="D285" s="142">
        <v>42324</v>
      </c>
      <c r="E285" s="128" t="str">
        <f>VLOOKUP(H285,客户信息!$A$2:$F$92,6,0)</f>
        <v>华北</v>
      </c>
      <c r="F285" s="128" t="str">
        <f>VLOOKUP(H285,客户信息!$A$2:$F$92,5,0)</f>
        <v>秦皇岛</v>
      </c>
      <c r="G285" s="131">
        <v>110</v>
      </c>
      <c r="H285" s="139" t="str">
        <f t="shared" si="4"/>
        <v>OCEAN</v>
      </c>
      <c r="I285" s="141"/>
    </row>
    <row r="286" spans="1:9" s="139" customFormat="1" ht="18" customHeight="1">
      <c r="A286" s="128">
        <v>10532</v>
      </c>
      <c r="B286" s="141" t="s">
        <v>3892</v>
      </c>
      <c r="C286" s="142">
        <v>42314</v>
      </c>
      <c r="D286" s="142">
        <v>42317</v>
      </c>
      <c r="E286" s="128" t="str">
        <f>VLOOKUP(H286,客户信息!$A$2:$F$92,6,0)</f>
        <v>华北</v>
      </c>
      <c r="F286" s="128" t="str">
        <f>VLOOKUP(H286,客户信息!$A$2:$F$92,5,0)</f>
        <v>天津</v>
      </c>
      <c r="G286" s="131">
        <v>796.35</v>
      </c>
      <c r="H286" s="139" t="str">
        <f t="shared" si="4"/>
        <v>EASTC</v>
      </c>
      <c r="I286" s="141"/>
    </row>
    <row r="287" spans="1:9" s="139" customFormat="1" ht="18" customHeight="1">
      <c r="A287" s="128">
        <v>10533</v>
      </c>
      <c r="B287" s="141" t="s">
        <v>3848</v>
      </c>
      <c r="C287" s="142">
        <v>42317</v>
      </c>
      <c r="D287" s="142">
        <v>42327</v>
      </c>
      <c r="E287" s="128" t="str">
        <f>VLOOKUP(H287,客户信息!$A$2:$F$92,6,0)</f>
        <v>华东</v>
      </c>
      <c r="F287" s="128" t="str">
        <f>VLOOKUP(H287,客户信息!$A$2:$F$92,5,0)</f>
        <v>南京</v>
      </c>
      <c r="G287" s="131">
        <v>2222.1999999999998</v>
      </c>
      <c r="H287" s="139" t="str">
        <f t="shared" si="4"/>
        <v>FOLKO</v>
      </c>
      <c r="I287" s="141"/>
    </row>
    <row r="288" spans="1:9" s="139" customFormat="1" ht="18" customHeight="1">
      <c r="A288" s="128">
        <v>10534</v>
      </c>
      <c r="B288" s="141" t="s">
        <v>3860</v>
      </c>
      <c r="C288" s="142">
        <v>42317</v>
      </c>
      <c r="D288" s="142">
        <v>42319</v>
      </c>
      <c r="E288" s="128" t="str">
        <f>VLOOKUP(H288,客户信息!$A$2:$F$92,6,0)</f>
        <v>华东</v>
      </c>
      <c r="F288" s="128" t="str">
        <f>VLOOKUP(H288,客户信息!$A$2:$F$92,5,0)</f>
        <v>南京</v>
      </c>
      <c r="G288" s="131">
        <v>465.70000000000005</v>
      </c>
      <c r="H288" s="139" t="str">
        <f t="shared" si="4"/>
        <v>LEHMS</v>
      </c>
      <c r="I288" s="141"/>
    </row>
    <row r="289" spans="1:9" s="139" customFormat="1" ht="18" customHeight="1">
      <c r="A289" s="128">
        <v>10535</v>
      </c>
      <c r="B289" s="141" t="s">
        <v>3893</v>
      </c>
      <c r="C289" s="142">
        <v>42318</v>
      </c>
      <c r="D289" s="142">
        <v>42326</v>
      </c>
      <c r="E289" s="128" t="str">
        <f>VLOOKUP(H289,客户信息!$A$2:$F$92,6,0)</f>
        <v>华北</v>
      </c>
      <c r="F289" s="128" t="str">
        <f>VLOOKUP(H289,客户信息!$A$2:$F$92,5,0)</f>
        <v>石家庄</v>
      </c>
      <c r="G289" s="131">
        <v>1940.85</v>
      </c>
      <c r="H289" s="139" t="str">
        <f t="shared" si="4"/>
        <v>ANTON</v>
      </c>
      <c r="I289" s="141"/>
    </row>
    <row r="290" spans="1:9" s="139" customFormat="1" ht="18" customHeight="1">
      <c r="A290" s="128">
        <v>10536</v>
      </c>
      <c r="B290" s="141" t="s">
        <v>3860</v>
      </c>
      <c r="C290" s="142">
        <v>42319</v>
      </c>
      <c r="D290" s="142">
        <v>42342</v>
      </c>
      <c r="E290" s="128" t="str">
        <f>VLOOKUP(H290,客户信息!$A$2:$F$92,6,0)</f>
        <v>华东</v>
      </c>
      <c r="F290" s="128" t="str">
        <f>VLOOKUP(H290,客户信息!$A$2:$F$92,5,0)</f>
        <v>南京</v>
      </c>
      <c r="G290" s="131">
        <v>1645</v>
      </c>
      <c r="H290" s="139" t="str">
        <f t="shared" si="4"/>
        <v>LEHMS</v>
      </c>
      <c r="I290" s="141"/>
    </row>
    <row r="291" spans="1:9" s="139" customFormat="1" ht="18" customHeight="1">
      <c r="A291" s="128">
        <v>10537</v>
      </c>
      <c r="B291" s="141" t="s">
        <v>3840</v>
      </c>
      <c r="C291" s="142">
        <v>42319</v>
      </c>
      <c r="D291" s="142">
        <v>42324</v>
      </c>
      <c r="E291" s="128" t="str">
        <f>VLOOKUP(H291,客户信息!$A$2:$F$92,6,0)</f>
        <v>华东</v>
      </c>
      <c r="F291" s="128" t="str">
        <f>VLOOKUP(H291,客户信息!$A$2:$F$92,5,0)</f>
        <v>南京</v>
      </c>
      <c r="G291" s="131">
        <v>1823.8</v>
      </c>
      <c r="H291" s="139" t="str">
        <f t="shared" si="4"/>
        <v>RICSU</v>
      </c>
      <c r="I291" s="141"/>
    </row>
    <row r="292" spans="1:9" s="139" customFormat="1" ht="18" customHeight="1">
      <c r="A292" s="128">
        <v>10538</v>
      </c>
      <c r="B292" s="141" t="s">
        <v>3865</v>
      </c>
      <c r="C292" s="142">
        <v>42320</v>
      </c>
      <c r="D292" s="142">
        <v>42321</v>
      </c>
      <c r="E292" s="128" t="str">
        <f>VLOOKUP(H292,客户信息!$A$2:$F$92,6,0)</f>
        <v>华南</v>
      </c>
      <c r="F292" s="128" t="str">
        <f>VLOOKUP(H292,客户信息!$A$2:$F$92,5,0)</f>
        <v>深圳</v>
      </c>
      <c r="G292" s="131">
        <v>139.80000000000001</v>
      </c>
      <c r="H292" s="139" t="str">
        <f t="shared" si="4"/>
        <v>BSBEV</v>
      </c>
      <c r="I292" s="141"/>
    </row>
    <row r="293" spans="1:9" s="139" customFormat="1" ht="18" customHeight="1">
      <c r="A293" s="128">
        <v>10539</v>
      </c>
      <c r="B293" s="141" t="s">
        <v>3865</v>
      </c>
      <c r="C293" s="142">
        <v>42321</v>
      </c>
      <c r="D293" s="142">
        <v>42328</v>
      </c>
      <c r="E293" s="128" t="str">
        <f>VLOOKUP(H293,客户信息!$A$2:$F$92,6,0)</f>
        <v>华南</v>
      </c>
      <c r="F293" s="128" t="str">
        <f>VLOOKUP(H293,客户信息!$A$2:$F$92,5,0)</f>
        <v>深圳</v>
      </c>
      <c r="G293" s="131">
        <v>355.5</v>
      </c>
      <c r="H293" s="139" t="str">
        <f t="shared" si="4"/>
        <v>BSBEV</v>
      </c>
      <c r="I293" s="141"/>
    </row>
    <row r="294" spans="1:9" s="139" customFormat="1" ht="18" customHeight="1">
      <c r="A294" s="128">
        <v>10540</v>
      </c>
      <c r="B294" s="141" t="s">
        <v>3855</v>
      </c>
      <c r="C294" s="142">
        <v>42324</v>
      </c>
      <c r="D294" s="142">
        <v>42349</v>
      </c>
      <c r="E294" s="128" t="str">
        <f>VLOOKUP(H294,客户信息!$A$2:$F$92,6,0)</f>
        <v>华北</v>
      </c>
      <c r="F294" s="128" t="str">
        <f>VLOOKUP(H294,客户信息!$A$2:$F$92,5,0)</f>
        <v>天津</v>
      </c>
      <c r="G294" s="131">
        <v>10191.700000000001</v>
      </c>
      <c r="H294" s="139" t="str">
        <f t="shared" si="4"/>
        <v>QUICK</v>
      </c>
      <c r="I294" s="141"/>
    </row>
    <row r="295" spans="1:9" s="139" customFormat="1" ht="18" customHeight="1">
      <c r="A295" s="128">
        <v>10541</v>
      </c>
      <c r="B295" s="141" t="s">
        <v>3836</v>
      </c>
      <c r="C295" s="142">
        <v>42324</v>
      </c>
      <c r="D295" s="142">
        <v>42334</v>
      </c>
      <c r="E295" s="128" t="str">
        <f>VLOOKUP(H295,客户信息!$A$2:$F$92,6,0)</f>
        <v>华东</v>
      </c>
      <c r="F295" s="128" t="str">
        <f>VLOOKUP(H295,客户信息!$A$2:$F$92,5,0)</f>
        <v>南昌</v>
      </c>
      <c r="G295" s="131">
        <v>1946.52</v>
      </c>
      <c r="H295" s="139" t="str">
        <f t="shared" si="4"/>
        <v>HANAR</v>
      </c>
      <c r="I295" s="141"/>
    </row>
    <row r="296" spans="1:9" s="139" customFormat="1" ht="18" customHeight="1">
      <c r="A296" s="128">
        <v>10542</v>
      </c>
      <c r="B296" s="141" t="s">
        <v>3878</v>
      </c>
      <c r="C296" s="142">
        <v>42325</v>
      </c>
      <c r="D296" s="142">
        <v>42331</v>
      </c>
      <c r="E296" s="128" t="str">
        <f>VLOOKUP(H296,客户信息!$A$2:$F$92,6,0)</f>
        <v>西南</v>
      </c>
      <c r="F296" s="128" t="str">
        <f>VLOOKUP(H296,客户信息!$A$2:$F$92,5,0)</f>
        <v>重庆</v>
      </c>
      <c r="G296" s="131">
        <v>469.11</v>
      </c>
      <c r="H296" s="139" t="str">
        <f t="shared" si="4"/>
        <v>KOENE</v>
      </c>
      <c r="I296" s="141"/>
    </row>
    <row r="297" spans="1:9" s="139" customFormat="1" ht="18" customHeight="1">
      <c r="A297" s="128">
        <v>10543</v>
      </c>
      <c r="B297" s="141" t="s">
        <v>3862</v>
      </c>
      <c r="C297" s="142">
        <v>42326</v>
      </c>
      <c r="D297" s="142">
        <v>42328</v>
      </c>
      <c r="E297" s="128" t="str">
        <f>VLOOKUP(H297,客户信息!$A$2:$F$92,6,0)</f>
        <v>华北</v>
      </c>
      <c r="F297" s="128" t="str">
        <f>VLOOKUP(H297,客户信息!$A$2:$F$92,5,0)</f>
        <v>天津</v>
      </c>
      <c r="G297" s="131">
        <v>1504.5</v>
      </c>
      <c r="H297" s="139" t="str">
        <f t="shared" si="4"/>
        <v>LILAS</v>
      </c>
      <c r="I297" s="141"/>
    </row>
    <row r="298" spans="1:9" s="139" customFormat="1" ht="18" customHeight="1">
      <c r="A298" s="128">
        <v>10544</v>
      </c>
      <c r="B298" s="141" t="s">
        <v>3872</v>
      </c>
      <c r="C298" s="142">
        <v>42326</v>
      </c>
      <c r="D298" s="142">
        <v>42335</v>
      </c>
      <c r="E298" s="128" t="str">
        <f>VLOOKUP(H298,客户信息!$A$2:$F$92,6,0)</f>
        <v>华北</v>
      </c>
      <c r="F298" s="128" t="str">
        <f>VLOOKUP(H298,客户信息!$A$2:$F$92,5,0)</f>
        <v>天津</v>
      </c>
      <c r="G298" s="131">
        <v>417.2</v>
      </c>
      <c r="H298" s="139" t="str">
        <f t="shared" si="4"/>
        <v>LONEP</v>
      </c>
      <c r="I298" s="141"/>
    </row>
    <row r="299" spans="1:9" s="139" customFormat="1" ht="18" customHeight="1">
      <c r="A299" s="128">
        <v>10545</v>
      </c>
      <c r="B299" s="141" t="s">
        <v>3908</v>
      </c>
      <c r="C299" s="142">
        <v>42327</v>
      </c>
      <c r="D299" s="142">
        <v>42362</v>
      </c>
      <c r="E299" s="128" t="str">
        <f>VLOOKUP(H299,客户信息!$A$2:$F$92,6,0)</f>
        <v>华南</v>
      </c>
      <c r="F299" s="128" t="str">
        <f>VLOOKUP(H299,客户信息!$A$2:$F$92,5,0)</f>
        <v>深圳</v>
      </c>
      <c r="G299" s="131">
        <v>210</v>
      </c>
      <c r="H299" s="139" t="str">
        <f t="shared" si="4"/>
        <v>LAZYK</v>
      </c>
      <c r="I299" s="141"/>
    </row>
    <row r="300" spans="1:9" s="139" customFormat="1" ht="18" customHeight="1">
      <c r="A300" s="128">
        <v>10546</v>
      </c>
      <c r="B300" s="141" t="s">
        <v>3837</v>
      </c>
      <c r="C300" s="142">
        <v>42328</v>
      </c>
      <c r="D300" s="142">
        <v>42332</v>
      </c>
      <c r="E300" s="128" t="str">
        <f>VLOOKUP(H300,客户信息!$A$2:$F$92,6,0)</f>
        <v>华北</v>
      </c>
      <c r="F300" s="128" t="str">
        <f>VLOOKUP(H300,客户信息!$A$2:$F$92,5,0)</f>
        <v>秦皇岛</v>
      </c>
      <c r="G300" s="131">
        <v>2812</v>
      </c>
      <c r="H300" s="139" t="str">
        <f t="shared" si="4"/>
        <v>VICTE</v>
      </c>
      <c r="I300" s="141"/>
    </row>
    <row r="301" spans="1:9" s="139" customFormat="1" ht="18" customHeight="1">
      <c r="A301" s="128">
        <v>10547</v>
      </c>
      <c r="B301" s="141" t="s">
        <v>3890</v>
      </c>
      <c r="C301" s="142">
        <v>42328</v>
      </c>
      <c r="D301" s="142">
        <v>42338</v>
      </c>
      <c r="E301" s="128" t="str">
        <f>VLOOKUP(H301,客户信息!$A$2:$F$92,6,0)</f>
        <v>华北</v>
      </c>
      <c r="F301" s="128" t="str">
        <f>VLOOKUP(H301,客户信息!$A$2:$F$92,5,0)</f>
        <v>天津</v>
      </c>
      <c r="G301" s="131">
        <v>1792.8</v>
      </c>
      <c r="H301" s="139" t="str">
        <f t="shared" si="4"/>
        <v>SEVES</v>
      </c>
      <c r="I301" s="141"/>
    </row>
    <row r="302" spans="1:9" s="139" customFormat="1" ht="18" customHeight="1">
      <c r="A302" s="128">
        <v>10548</v>
      </c>
      <c r="B302" s="141" t="s">
        <v>3835</v>
      </c>
      <c r="C302" s="142">
        <v>42331</v>
      </c>
      <c r="D302" s="142">
        <v>42338</v>
      </c>
      <c r="E302" s="128" t="str">
        <f>VLOOKUP(H302,客户信息!$A$2:$F$92,6,0)</f>
        <v>华东</v>
      </c>
      <c r="F302" s="128" t="str">
        <f>VLOOKUP(H302,客户信息!$A$2:$F$92,5,0)</f>
        <v>青岛</v>
      </c>
      <c r="G302" s="131">
        <v>240.1</v>
      </c>
      <c r="H302" s="139" t="str">
        <f t="shared" si="4"/>
        <v>TOMSP</v>
      </c>
      <c r="I302" s="141"/>
    </row>
    <row r="303" spans="1:9" s="139" customFormat="1" ht="18" customHeight="1">
      <c r="A303" s="128">
        <v>10549</v>
      </c>
      <c r="B303" s="141" t="s">
        <v>3855</v>
      </c>
      <c r="C303" s="142">
        <v>42332</v>
      </c>
      <c r="D303" s="142">
        <v>42335</v>
      </c>
      <c r="E303" s="128" t="str">
        <f>VLOOKUP(H303,客户信息!$A$2:$F$92,6,0)</f>
        <v>华北</v>
      </c>
      <c r="F303" s="128" t="str">
        <f>VLOOKUP(H303,客户信息!$A$2:$F$92,5,0)</f>
        <v>天津</v>
      </c>
      <c r="G303" s="131">
        <v>3554.2750000000001</v>
      </c>
      <c r="H303" s="139" t="str">
        <f t="shared" si="4"/>
        <v>QUICK</v>
      </c>
      <c r="I303" s="141"/>
    </row>
    <row r="304" spans="1:9" s="139" customFormat="1" ht="18" customHeight="1">
      <c r="A304" s="128">
        <v>10550</v>
      </c>
      <c r="B304" s="141" t="s">
        <v>3870</v>
      </c>
      <c r="C304" s="142">
        <v>42333</v>
      </c>
      <c r="D304" s="142">
        <v>42342</v>
      </c>
      <c r="E304" s="128" t="str">
        <f>VLOOKUP(H304,客户信息!$A$2:$F$92,6,0)</f>
        <v>华北</v>
      </c>
      <c r="F304" s="128" t="str">
        <f>VLOOKUP(H304,客户信息!$A$2:$F$92,5,0)</f>
        <v>张家口</v>
      </c>
      <c r="G304" s="131">
        <v>683.3</v>
      </c>
      <c r="H304" s="139" t="str">
        <f t="shared" si="4"/>
        <v>GODOS</v>
      </c>
      <c r="I304" s="141"/>
    </row>
    <row r="305" spans="1:9" s="139" customFormat="1" ht="18" customHeight="1">
      <c r="A305" s="128">
        <v>10551</v>
      </c>
      <c r="B305" s="141" t="s">
        <v>3881</v>
      </c>
      <c r="C305" s="142">
        <v>42333</v>
      </c>
      <c r="D305" s="142">
        <v>42342</v>
      </c>
      <c r="E305" s="128" t="str">
        <f>VLOOKUP(H305,客户信息!$A$2:$F$92,6,0)</f>
        <v>华东</v>
      </c>
      <c r="F305" s="128" t="str">
        <f>VLOOKUP(H305,客户信息!$A$2:$F$92,5,0)</f>
        <v>南京</v>
      </c>
      <c r="G305" s="131">
        <v>1677.3</v>
      </c>
      <c r="H305" s="139" t="str">
        <f t="shared" si="4"/>
        <v>FURIB</v>
      </c>
      <c r="I305" s="141"/>
    </row>
    <row r="306" spans="1:9" s="139" customFormat="1" ht="18" customHeight="1">
      <c r="A306" s="128">
        <v>10552</v>
      </c>
      <c r="B306" s="141" t="s">
        <v>3842</v>
      </c>
      <c r="C306" s="142">
        <v>42334</v>
      </c>
      <c r="D306" s="142">
        <v>42341</v>
      </c>
      <c r="E306" s="128" t="str">
        <f>VLOOKUP(H306,客户信息!$A$2:$F$92,6,0)</f>
        <v>华南</v>
      </c>
      <c r="F306" s="128" t="str">
        <f>VLOOKUP(H306,客户信息!$A$2:$F$92,5,0)</f>
        <v>深圳</v>
      </c>
      <c r="G306" s="131">
        <v>880.5</v>
      </c>
      <c r="H306" s="139" t="str">
        <f t="shared" si="4"/>
        <v>HILAA</v>
      </c>
      <c r="I306" s="141"/>
    </row>
    <row r="307" spans="1:9" s="139" customFormat="1" ht="18" customHeight="1">
      <c r="A307" s="128">
        <v>10553</v>
      </c>
      <c r="B307" s="141" t="s">
        <v>3850</v>
      </c>
      <c r="C307" s="142">
        <v>42335</v>
      </c>
      <c r="D307" s="142">
        <v>42339</v>
      </c>
      <c r="E307" s="128" t="str">
        <f>VLOOKUP(H307,客户信息!$A$2:$F$92,6,0)</f>
        <v>华北</v>
      </c>
      <c r="F307" s="128" t="str">
        <f>VLOOKUP(H307,客户信息!$A$2:$F$92,5,0)</f>
        <v>石家庄</v>
      </c>
      <c r="G307" s="131">
        <v>1546.3</v>
      </c>
      <c r="H307" s="139" t="str">
        <f t="shared" si="4"/>
        <v>WARTH</v>
      </c>
      <c r="I307" s="141"/>
    </row>
    <row r="308" spans="1:9" s="139" customFormat="1" ht="18" customHeight="1">
      <c r="A308" s="128">
        <v>10554</v>
      </c>
      <c r="B308" s="141" t="s">
        <v>3845</v>
      </c>
      <c r="C308" s="142">
        <v>42335</v>
      </c>
      <c r="D308" s="142">
        <v>42341</v>
      </c>
      <c r="E308" s="128" t="str">
        <f>VLOOKUP(H308,客户信息!$A$2:$F$92,6,0)</f>
        <v>华南</v>
      </c>
      <c r="F308" s="128" t="str">
        <f>VLOOKUP(H308,客户信息!$A$2:$F$92,5,0)</f>
        <v>深圳</v>
      </c>
      <c r="G308" s="131">
        <v>1728.5250000000001</v>
      </c>
      <c r="H308" s="139" t="str">
        <f t="shared" si="4"/>
        <v>OTTIK</v>
      </c>
      <c r="I308" s="141"/>
    </row>
    <row r="309" spans="1:9" s="139" customFormat="1" ht="18" customHeight="1">
      <c r="A309" s="128">
        <v>10555</v>
      </c>
      <c r="B309" s="141" t="s">
        <v>3879</v>
      </c>
      <c r="C309" s="142">
        <v>42338</v>
      </c>
      <c r="D309" s="142">
        <v>42340</v>
      </c>
      <c r="E309" s="128" t="str">
        <f>VLOOKUP(H309,客户信息!$A$2:$F$92,6,0)</f>
        <v>西南</v>
      </c>
      <c r="F309" s="128" t="str">
        <f>VLOOKUP(H309,客户信息!$A$2:$F$92,5,0)</f>
        <v>重庆</v>
      </c>
      <c r="G309" s="131">
        <v>2944.4</v>
      </c>
      <c r="H309" s="139" t="str">
        <f t="shared" si="4"/>
        <v>SAVEA</v>
      </c>
      <c r="I309" s="141"/>
    </row>
    <row r="310" spans="1:9" s="139" customFormat="1" ht="18" customHeight="1">
      <c r="A310" s="128">
        <v>10556</v>
      </c>
      <c r="B310" s="141" t="s">
        <v>3885</v>
      </c>
      <c r="C310" s="142">
        <v>42339</v>
      </c>
      <c r="D310" s="142">
        <v>42349</v>
      </c>
      <c r="E310" s="128" t="str">
        <f>VLOOKUP(H310,客户信息!$A$2:$F$92,6,0)</f>
        <v>华北</v>
      </c>
      <c r="F310" s="128" t="str">
        <f>VLOOKUP(H310,客户信息!$A$2:$F$92,5,0)</f>
        <v>天津</v>
      </c>
      <c r="G310" s="131">
        <v>835.19999999999993</v>
      </c>
      <c r="H310" s="139" t="str">
        <f t="shared" si="4"/>
        <v>SIMOB</v>
      </c>
      <c r="I310" s="141"/>
    </row>
    <row r="311" spans="1:9" s="139" customFormat="1" ht="18" customHeight="1">
      <c r="A311" s="128">
        <v>10557</v>
      </c>
      <c r="B311" s="141" t="s">
        <v>3860</v>
      </c>
      <c r="C311" s="142">
        <v>42339</v>
      </c>
      <c r="D311" s="142">
        <v>42342</v>
      </c>
      <c r="E311" s="128" t="str">
        <f>VLOOKUP(H311,客户信息!$A$2:$F$92,6,0)</f>
        <v>华东</v>
      </c>
      <c r="F311" s="128" t="str">
        <f>VLOOKUP(H311,客户信息!$A$2:$F$92,5,0)</f>
        <v>南京</v>
      </c>
      <c r="G311" s="131">
        <v>1152.5</v>
      </c>
      <c r="H311" s="139" t="str">
        <f t="shared" si="4"/>
        <v>LEHMS</v>
      </c>
      <c r="I311" s="141"/>
    </row>
    <row r="312" spans="1:9" s="139" customFormat="1" ht="18" customHeight="1">
      <c r="A312" s="128">
        <v>10558</v>
      </c>
      <c r="B312" s="141" t="s">
        <v>3889</v>
      </c>
      <c r="C312" s="142">
        <v>42340</v>
      </c>
      <c r="D312" s="142">
        <v>42346</v>
      </c>
      <c r="E312" s="128" t="str">
        <f>VLOOKUP(H312,客户信息!$A$2:$F$92,6,0)</f>
        <v>华南</v>
      </c>
      <c r="F312" s="128" t="str">
        <f>VLOOKUP(H312,客户信息!$A$2:$F$92,5,0)</f>
        <v>深圳</v>
      </c>
      <c r="G312" s="131">
        <v>2142.9</v>
      </c>
      <c r="H312" s="139" t="str">
        <f t="shared" si="4"/>
        <v>AROUT</v>
      </c>
      <c r="I312" s="141"/>
    </row>
    <row r="313" spans="1:9" s="139" customFormat="1" ht="18" customHeight="1">
      <c r="A313" s="128">
        <v>10559</v>
      </c>
      <c r="B313" s="141" t="s">
        <v>3849</v>
      </c>
      <c r="C313" s="142">
        <v>42341</v>
      </c>
      <c r="D313" s="142">
        <v>42349</v>
      </c>
      <c r="E313" s="128" t="str">
        <f>VLOOKUP(H313,客户信息!$A$2:$F$92,6,0)</f>
        <v>东北</v>
      </c>
      <c r="F313" s="128" t="str">
        <f>VLOOKUP(H313,客户信息!$A$2:$F$92,5,0)</f>
        <v>大连</v>
      </c>
      <c r="G313" s="131">
        <v>520.41</v>
      </c>
      <c r="H313" s="139" t="str">
        <f t="shared" si="4"/>
        <v>BLONP</v>
      </c>
      <c r="I313" s="141"/>
    </row>
    <row r="314" spans="1:9" s="139" customFormat="1" ht="18" customHeight="1">
      <c r="A314" s="128">
        <v>10560</v>
      </c>
      <c r="B314" s="141" t="s">
        <v>3851</v>
      </c>
      <c r="C314" s="142">
        <v>42342</v>
      </c>
      <c r="D314" s="142">
        <v>42345</v>
      </c>
      <c r="E314" s="128" t="str">
        <f>VLOOKUP(H314,客户信息!$A$2:$F$92,6,0)</f>
        <v>华北</v>
      </c>
      <c r="F314" s="128" t="str">
        <f>VLOOKUP(H314,客户信息!$A$2:$F$92,5,0)</f>
        <v>秦皇岛</v>
      </c>
      <c r="G314" s="131">
        <v>1072.425</v>
      </c>
      <c r="H314" s="139" t="str">
        <f t="shared" si="4"/>
        <v>FRANK</v>
      </c>
      <c r="I314" s="141"/>
    </row>
    <row r="315" spans="1:9" s="139" customFormat="1" ht="18" customHeight="1">
      <c r="A315" s="128">
        <v>10561</v>
      </c>
      <c r="B315" s="141" t="s">
        <v>3848</v>
      </c>
      <c r="C315" s="142">
        <v>42342</v>
      </c>
      <c r="D315" s="142">
        <v>42345</v>
      </c>
      <c r="E315" s="128" t="str">
        <f>VLOOKUP(H315,客户信息!$A$2:$F$92,6,0)</f>
        <v>华东</v>
      </c>
      <c r="F315" s="128" t="str">
        <f>VLOOKUP(H315,客户信息!$A$2:$F$92,5,0)</f>
        <v>南京</v>
      </c>
      <c r="G315" s="131">
        <v>2844.5</v>
      </c>
      <c r="H315" s="139" t="str">
        <f t="shared" si="4"/>
        <v>FOLKO</v>
      </c>
      <c r="I315" s="141"/>
    </row>
    <row r="316" spans="1:9" s="139" customFormat="1" ht="18" customHeight="1">
      <c r="A316" s="128">
        <v>10562</v>
      </c>
      <c r="B316" s="141" t="s">
        <v>3864</v>
      </c>
      <c r="C316" s="142">
        <v>42345</v>
      </c>
      <c r="D316" s="142">
        <v>42348</v>
      </c>
      <c r="E316" s="128" t="str">
        <f>VLOOKUP(H316,客户信息!$A$2:$F$92,6,0)</f>
        <v>华北</v>
      </c>
      <c r="F316" s="128" t="str">
        <f>VLOOKUP(H316,客户信息!$A$2:$F$92,5,0)</f>
        <v>天津</v>
      </c>
      <c r="G316" s="131">
        <v>488.7</v>
      </c>
      <c r="H316" s="139" t="str">
        <f t="shared" si="4"/>
        <v>REGGC</v>
      </c>
      <c r="I316" s="141"/>
    </row>
    <row r="317" spans="1:9" s="139" customFormat="1" ht="18" customHeight="1">
      <c r="A317" s="128">
        <v>10563</v>
      </c>
      <c r="B317" s="141" t="s">
        <v>3863</v>
      </c>
      <c r="C317" s="142">
        <v>42346</v>
      </c>
      <c r="D317" s="142">
        <v>42360</v>
      </c>
      <c r="E317" s="128" t="str">
        <f>VLOOKUP(H317,客户信息!$A$2:$F$92,6,0)</f>
        <v>华北</v>
      </c>
      <c r="F317" s="128" t="str">
        <f>VLOOKUP(H317,客户信息!$A$2:$F$92,5,0)</f>
        <v>天津</v>
      </c>
      <c r="G317" s="131">
        <v>965</v>
      </c>
      <c r="H317" s="139" t="str">
        <f t="shared" si="4"/>
        <v>RICAR</v>
      </c>
      <c r="I317" s="141"/>
    </row>
    <row r="318" spans="1:9" s="139" customFormat="1" ht="18" customHeight="1">
      <c r="A318" s="128">
        <v>10564</v>
      </c>
      <c r="B318" s="141" t="s">
        <v>3847</v>
      </c>
      <c r="C318" s="142">
        <v>42346</v>
      </c>
      <c r="D318" s="142">
        <v>42352</v>
      </c>
      <c r="E318" s="128" t="str">
        <f>VLOOKUP(H318,客户信息!$A$2:$F$92,6,0)</f>
        <v>华东</v>
      </c>
      <c r="F318" s="128" t="str">
        <f>VLOOKUP(H318,客户信息!$A$2:$F$92,5,0)</f>
        <v>温州</v>
      </c>
      <c r="G318" s="131">
        <v>1234.05</v>
      </c>
      <c r="H318" s="139" t="str">
        <f t="shared" si="4"/>
        <v>RATTC</v>
      </c>
      <c r="I318" s="141"/>
    </row>
    <row r="319" spans="1:9" s="139" customFormat="1" ht="18" customHeight="1">
      <c r="A319" s="128">
        <v>10565</v>
      </c>
      <c r="B319" s="141" t="s">
        <v>3883</v>
      </c>
      <c r="C319" s="142">
        <v>42347</v>
      </c>
      <c r="D319" s="142">
        <v>42354</v>
      </c>
      <c r="E319" s="128" t="str">
        <f>VLOOKUP(H319,客户信息!$A$2:$F$92,6,0)</f>
        <v>东北</v>
      </c>
      <c r="F319" s="128" t="str">
        <f>VLOOKUP(H319,客户信息!$A$2:$F$92,5,0)</f>
        <v>大连</v>
      </c>
      <c r="G319" s="131">
        <v>639.9</v>
      </c>
      <c r="H319" s="139" t="str">
        <f t="shared" si="4"/>
        <v>MEREP</v>
      </c>
      <c r="I319" s="141"/>
    </row>
    <row r="320" spans="1:9" s="139" customFormat="1" ht="18" customHeight="1">
      <c r="A320" s="128">
        <v>10566</v>
      </c>
      <c r="B320" s="141" t="s">
        <v>3849</v>
      </c>
      <c r="C320" s="142">
        <v>42348</v>
      </c>
      <c r="D320" s="142">
        <v>42354</v>
      </c>
      <c r="E320" s="128" t="str">
        <f>VLOOKUP(H320,客户信息!$A$2:$F$92,6,0)</f>
        <v>东北</v>
      </c>
      <c r="F320" s="128" t="str">
        <f>VLOOKUP(H320,客户信息!$A$2:$F$92,5,0)</f>
        <v>大连</v>
      </c>
      <c r="G320" s="131">
        <v>1761</v>
      </c>
      <c r="H320" s="139" t="str">
        <f t="shared" si="4"/>
        <v>BLONP</v>
      </c>
      <c r="I320" s="141"/>
    </row>
    <row r="321" spans="1:9" s="139" customFormat="1" ht="18" customHeight="1">
      <c r="A321" s="128">
        <v>10567</v>
      </c>
      <c r="B321" s="141" t="s">
        <v>3868</v>
      </c>
      <c r="C321" s="142">
        <v>42348</v>
      </c>
      <c r="D321" s="142">
        <v>42353</v>
      </c>
      <c r="E321" s="128" t="str">
        <f>VLOOKUP(H321,客户信息!$A$2:$F$92,6,0)</f>
        <v>华北</v>
      </c>
      <c r="F321" s="128" t="str">
        <f>VLOOKUP(H321,客户信息!$A$2:$F$92,5,0)</f>
        <v>天津</v>
      </c>
      <c r="G321" s="131">
        <v>2519</v>
      </c>
      <c r="H321" s="139" t="str">
        <f t="shared" si="4"/>
        <v>HUNGO</v>
      </c>
      <c r="I321" s="141"/>
    </row>
    <row r="322" spans="1:9" s="139" customFormat="1" ht="18" customHeight="1">
      <c r="A322" s="128">
        <v>10568</v>
      </c>
      <c r="B322" s="141" t="s">
        <v>3894</v>
      </c>
      <c r="C322" s="142">
        <v>42349</v>
      </c>
      <c r="D322" s="142">
        <v>42375</v>
      </c>
      <c r="E322" s="128" t="str">
        <f>VLOOKUP(H322,客户信息!$A$2:$F$92,6,0)</f>
        <v>华南</v>
      </c>
      <c r="F322" s="128" t="str">
        <f>VLOOKUP(H322,客户信息!$A$2:$F$92,5,0)</f>
        <v>深圳</v>
      </c>
      <c r="G322" s="131">
        <v>155</v>
      </c>
      <c r="H322" s="139" t="str">
        <f t="shared" si="4"/>
        <v>GALED</v>
      </c>
      <c r="I322" s="141"/>
    </row>
    <row r="323" spans="1:9" s="139" customFormat="1" ht="18" customHeight="1">
      <c r="A323" s="128">
        <v>10569</v>
      </c>
      <c r="B323" s="141" t="s">
        <v>3847</v>
      </c>
      <c r="C323" s="142">
        <v>42352</v>
      </c>
      <c r="D323" s="142">
        <v>42377</v>
      </c>
      <c r="E323" s="128" t="str">
        <f>VLOOKUP(H323,客户信息!$A$2:$F$92,6,0)</f>
        <v>华东</v>
      </c>
      <c r="F323" s="128" t="str">
        <f>VLOOKUP(H323,客户信息!$A$2:$F$92,5,0)</f>
        <v>温州</v>
      </c>
      <c r="G323" s="131">
        <v>890</v>
      </c>
      <c r="H323" s="139" t="str">
        <f t="shared" ref="H323:H342" si="5">SUBSTITUTE(CLEAN(B323)," ","")</f>
        <v>RATTC</v>
      </c>
      <c r="I323" s="141"/>
    </row>
    <row r="324" spans="1:9" s="139" customFormat="1" ht="18" customHeight="1">
      <c r="A324" s="128">
        <v>10570</v>
      </c>
      <c r="B324" s="141" t="s">
        <v>3883</v>
      </c>
      <c r="C324" s="142">
        <v>42353</v>
      </c>
      <c r="D324" s="142">
        <v>42355</v>
      </c>
      <c r="E324" s="128" t="str">
        <f>VLOOKUP(H324,客户信息!$A$2:$F$92,6,0)</f>
        <v>东北</v>
      </c>
      <c r="F324" s="128" t="str">
        <f>VLOOKUP(H324,客户信息!$A$2:$F$92,5,0)</f>
        <v>大连</v>
      </c>
      <c r="G324" s="131">
        <v>2465.25</v>
      </c>
      <c r="H324" s="139" t="str">
        <f t="shared" si="5"/>
        <v>MEREP</v>
      </c>
      <c r="I324" s="141"/>
    </row>
    <row r="325" spans="1:9" s="139" customFormat="1" ht="18" customHeight="1">
      <c r="A325" s="128">
        <v>10571</v>
      </c>
      <c r="B325" s="141" t="s">
        <v>3843</v>
      </c>
      <c r="C325" s="142">
        <v>42353</v>
      </c>
      <c r="D325" s="142">
        <v>42370</v>
      </c>
      <c r="E325" s="128" t="str">
        <f>VLOOKUP(H325,客户信息!$A$2:$F$92,6,0)</f>
        <v>华南</v>
      </c>
      <c r="F325" s="128" t="str">
        <f>VLOOKUP(H325,客户信息!$A$2:$F$92,5,0)</f>
        <v>深圳</v>
      </c>
      <c r="G325" s="131">
        <v>550.58749999999998</v>
      </c>
      <c r="H325" s="139" t="str">
        <f t="shared" si="5"/>
        <v>ERNSH</v>
      </c>
      <c r="I325" s="141"/>
    </row>
    <row r="326" spans="1:9" s="139" customFormat="1" ht="18" customHeight="1">
      <c r="A326" s="128">
        <v>10572</v>
      </c>
      <c r="B326" s="141" t="s">
        <v>3859</v>
      </c>
      <c r="C326" s="142">
        <v>42354</v>
      </c>
      <c r="D326" s="142">
        <v>42361</v>
      </c>
      <c r="E326" s="128" t="str">
        <f>VLOOKUP(H326,客户信息!$A$2:$F$92,6,0)</f>
        <v>华东</v>
      </c>
      <c r="F326" s="128" t="str">
        <f>VLOOKUP(H326,客户信息!$A$2:$F$92,5,0)</f>
        <v>南京</v>
      </c>
      <c r="G326" s="131">
        <v>1501.0849999999998</v>
      </c>
      <c r="H326" s="139" t="str">
        <f t="shared" si="5"/>
        <v>BERGS</v>
      </c>
      <c r="I326" s="141"/>
    </row>
    <row r="327" spans="1:9" s="139" customFormat="1" ht="18" customHeight="1">
      <c r="A327" s="128">
        <v>10573</v>
      </c>
      <c r="B327" s="141" t="s">
        <v>3893</v>
      </c>
      <c r="C327" s="142">
        <v>42355</v>
      </c>
      <c r="D327" s="142">
        <v>42356</v>
      </c>
      <c r="E327" s="128" t="str">
        <f>VLOOKUP(H327,客户信息!$A$2:$F$92,6,0)</f>
        <v>华北</v>
      </c>
      <c r="F327" s="128" t="str">
        <f>VLOOKUP(H327,客户信息!$A$2:$F$92,5,0)</f>
        <v>石家庄</v>
      </c>
      <c r="G327" s="131">
        <v>2082</v>
      </c>
      <c r="H327" s="139" t="str">
        <f t="shared" si="5"/>
        <v>ANTON</v>
      </c>
      <c r="I327" s="141"/>
    </row>
    <row r="328" spans="1:9" s="139" customFormat="1" ht="18" customHeight="1">
      <c r="A328" s="128">
        <v>10574</v>
      </c>
      <c r="B328" s="141" t="s">
        <v>3915</v>
      </c>
      <c r="C328" s="142">
        <v>42355</v>
      </c>
      <c r="D328" s="142">
        <v>42366</v>
      </c>
      <c r="E328" s="128" t="str">
        <f>VLOOKUP(H328,客户信息!$A$2:$F$92,6,0)</f>
        <v>华南</v>
      </c>
      <c r="F328" s="128" t="str">
        <f>VLOOKUP(H328,客户信息!$A$2:$F$92,5,0)</f>
        <v>深圳</v>
      </c>
      <c r="G328" s="131">
        <v>764.3</v>
      </c>
      <c r="H328" s="139" t="str">
        <f t="shared" si="5"/>
        <v>TRAIH</v>
      </c>
      <c r="I328" s="141"/>
    </row>
    <row r="329" spans="1:9" s="139" customFormat="1" ht="18" customHeight="1">
      <c r="A329" s="128">
        <v>10575</v>
      </c>
      <c r="B329" s="141" t="s">
        <v>3858</v>
      </c>
      <c r="C329" s="142">
        <v>42356</v>
      </c>
      <c r="D329" s="142">
        <v>42366</v>
      </c>
      <c r="E329" s="128" t="str">
        <f>VLOOKUP(H329,客户信息!$A$2:$F$92,6,0)</f>
        <v>华北</v>
      </c>
      <c r="F329" s="128" t="str">
        <f>VLOOKUP(H329,客户信息!$A$2:$F$92,5,0)</f>
        <v>天津</v>
      </c>
      <c r="G329" s="131">
        <v>2147.4</v>
      </c>
      <c r="H329" s="139" t="str">
        <f t="shared" si="5"/>
        <v>MORGK</v>
      </c>
      <c r="I329" s="141"/>
    </row>
    <row r="330" spans="1:9" s="139" customFormat="1" ht="18" customHeight="1">
      <c r="A330" s="128">
        <v>10576</v>
      </c>
      <c r="B330" s="141" t="s">
        <v>3857</v>
      </c>
      <c r="C330" s="142">
        <v>42359</v>
      </c>
      <c r="D330" s="142">
        <v>42366</v>
      </c>
      <c r="E330" s="128" t="str">
        <f>VLOOKUP(H330,客户信息!$A$2:$F$92,6,0)</f>
        <v>华北</v>
      </c>
      <c r="F330" s="128" t="str">
        <f>VLOOKUP(H330,客户信息!$A$2:$F$92,5,0)</f>
        <v>天津</v>
      </c>
      <c r="G330" s="131">
        <v>838.45</v>
      </c>
      <c r="H330" s="139" t="str">
        <f t="shared" si="5"/>
        <v>TORTU</v>
      </c>
      <c r="I330" s="141"/>
    </row>
    <row r="331" spans="1:9" s="139" customFormat="1" ht="18" customHeight="1">
      <c r="A331" s="128">
        <v>10577</v>
      </c>
      <c r="B331" s="141" t="s">
        <v>3915</v>
      </c>
      <c r="C331" s="142">
        <v>42359</v>
      </c>
      <c r="D331" s="142">
        <v>42366</v>
      </c>
      <c r="E331" s="128" t="str">
        <f>VLOOKUP(H331,客户信息!$A$2:$F$92,6,0)</f>
        <v>华南</v>
      </c>
      <c r="F331" s="128" t="str">
        <f>VLOOKUP(H331,客户信息!$A$2:$F$92,5,0)</f>
        <v>深圳</v>
      </c>
      <c r="G331" s="131">
        <v>569</v>
      </c>
      <c r="H331" s="139" t="str">
        <f t="shared" si="5"/>
        <v>TRAIH</v>
      </c>
      <c r="I331" s="141"/>
    </row>
    <row r="332" spans="1:9" s="139" customFormat="1" ht="18" customHeight="1">
      <c r="A332" s="128">
        <v>10578</v>
      </c>
      <c r="B332" s="141" t="s">
        <v>3865</v>
      </c>
      <c r="C332" s="142">
        <v>42360</v>
      </c>
      <c r="D332" s="142">
        <v>42391</v>
      </c>
      <c r="E332" s="128" t="str">
        <f>VLOOKUP(H332,客户信息!$A$2:$F$92,6,0)</f>
        <v>华南</v>
      </c>
      <c r="F332" s="128" t="str">
        <f>VLOOKUP(H332,客户信息!$A$2:$F$92,5,0)</f>
        <v>深圳</v>
      </c>
      <c r="G332" s="131">
        <v>477</v>
      </c>
      <c r="H332" s="139" t="str">
        <f t="shared" si="5"/>
        <v>BSBEV</v>
      </c>
      <c r="I332" s="141"/>
    </row>
    <row r="333" spans="1:9" s="139" customFormat="1" ht="18" customHeight="1">
      <c r="A333" s="128">
        <v>10579</v>
      </c>
      <c r="B333" s="141" t="s">
        <v>3916</v>
      </c>
      <c r="C333" s="142">
        <v>42361</v>
      </c>
      <c r="D333" s="142">
        <v>42370</v>
      </c>
      <c r="E333" s="128" t="str">
        <f>VLOOKUP(H333,客户信息!$A$2:$F$92,6,0)</f>
        <v>华南</v>
      </c>
      <c r="F333" s="128" t="str">
        <f>VLOOKUP(H333,客户信息!$A$2:$F$92,5,0)</f>
        <v>厦门</v>
      </c>
      <c r="G333" s="131">
        <v>317.75</v>
      </c>
      <c r="H333" s="139" t="str">
        <f t="shared" si="5"/>
        <v>LETSS</v>
      </c>
      <c r="I333" s="141"/>
    </row>
    <row r="334" spans="1:9" s="139" customFormat="1" ht="18" customHeight="1">
      <c r="A334" s="128">
        <v>10580</v>
      </c>
      <c r="B334" s="141" t="s">
        <v>3845</v>
      </c>
      <c r="C334" s="142">
        <v>42362</v>
      </c>
      <c r="D334" s="142">
        <v>42367</v>
      </c>
      <c r="E334" s="128" t="str">
        <f>VLOOKUP(H334,客户信息!$A$2:$F$92,6,0)</f>
        <v>华南</v>
      </c>
      <c r="F334" s="128" t="str">
        <f>VLOOKUP(H334,客户信息!$A$2:$F$92,5,0)</f>
        <v>深圳</v>
      </c>
      <c r="G334" s="131">
        <v>1013.7449999999999</v>
      </c>
      <c r="H334" s="139" t="str">
        <f t="shared" si="5"/>
        <v>OTTIK</v>
      </c>
      <c r="I334" s="141"/>
    </row>
    <row r="335" spans="1:9" s="139" customFormat="1" ht="18" customHeight="1">
      <c r="A335" s="128">
        <v>10581</v>
      </c>
      <c r="B335" s="141" t="s">
        <v>3886</v>
      </c>
      <c r="C335" s="142">
        <v>42362</v>
      </c>
      <c r="D335" s="142">
        <v>42368</v>
      </c>
      <c r="E335" s="128" t="str">
        <f>VLOOKUP(H335,客户信息!$A$2:$F$92,6,0)</f>
        <v>华南</v>
      </c>
      <c r="F335" s="128" t="str">
        <f>VLOOKUP(H335,客户信息!$A$2:$F$92,5,0)</f>
        <v>深圳</v>
      </c>
      <c r="G335" s="131">
        <v>310</v>
      </c>
      <c r="H335" s="139" t="str">
        <f t="shared" si="5"/>
        <v>FAMIA</v>
      </c>
      <c r="I335" s="141"/>
    </row>
    <row r="336" spans="1:9" s="139" customFormat="1" ht="18" customHeight="1">
      <c r="A336" s="128">
        <v>10582</v>
      </c>
      <c r="B336" s="141" t="s">
        <v>3910</v>
      </c>
      <c r="C336" s="142">
        <v>42363</v>
      </c>
      <c r="D336" s="142">
        <v>42380</v>
      </c>
      <c r="E336" s="128" t="str">
        <f>VLOOKUP(H336,客户信息!$A$2:$F$92,6,0)</f>
        <v>华北</v>
      </c>
      <c r="F336" s="128" t="str">
        <f>VLOOKUP(H336,客户信息!$A$2:$F$92,5,0)</f>
        <v>天津</v>
      </c>
      <c r="G336" s="131">
        <v>330</v>
      </c>
      <c r="H336" s="139" t="str">
        <f t="shared" si="5"/>
        <v>BLAUS</v>
      </c>
      <c r="I336" s="141"/>
    </row>
    <row r="337" spans="1:9" s="139" customFormat="1" ht="18" customHeight="1">
      <c r="A337" s="128">
        <v>10583</v>
      </c>
      <c r="B337" s="141" t="s">
        <v>3850</v>
      </c>
      <c r="C337" s="142">
        <v>42366</v>
      </c>
      <c r="D337" s="142">
        <v>42370</v>
      </c>
      <c r="E337" s="128" t="str">
        <f>VLOOKUP(H337,客户信息!$A$2:$F$92,6,0)</f>
        <v>华北</v>
      </c>
      <c r="F337" s="128" t="str">
        <f>VLOOKUP(H337,客户信息!$A$2:$F$92,5,0)</f>
        <v>石家庄</v>
      </c>
      <c r="G337" s="131">
        <v>2237.5</v>
      </c>
      <c r="H337" s="139" t="str">
        <f t="shared" si="5"/>
        <v>WARTH</v>
      </c>
      <c r="I337" s="141"/>
    </row>
    <row r="338" spans="1:9" s="139" customFormat="1" ht="18" customHeight="1">
      <c r="A338" s="128">
        <v>10584</v>
      </c>
      <c r="B338" s="141" t="s">
        <v>3849</v>
      </c>
      <c r="C338" s="142">
        <v>42366</v>
      </c>
      <c r="D338" s="142">
        <v>42370</v>
      </c>
      <c r="E338" s="128" t="str">
        <f>VLOOKUP(H338,客户信息!$A$2:$F$92,6,0)</f>
        <v>东北</v>
      </c>
      <c r="F338" s="128" t="str">
        <f>VLOOKUP(H338,客户信息!$A$2:$F$92,5,0)</f>
        <v>大连</v>
      </c>
      <c r="G338" s="131">
        <v>593.75</v>
      </c>
      <c r="H338" s="139" t="str">
        <f t="shared" si="5"/>
        <v>BLONP</v>
      </c>
      <c r="I338" s="141"/>
    </row>
    <row r="339" spans="1:9" s="139" customFormat="1" ht="18" customHeight="1">
      <c r="A339" s="128">
        <v>10585</v>
      </c>
      <c r="B339" s="141" t="s">
        <v>3841</v>
      </c>
      <c r="C339" s="142">
        <v>42367</v>
      </c>
      <c r="D339" s="142">
        <v>42376</v>
      </c>
      <c r="E339" s="128" t="str">
        <f>VLOOKUP(H339,客户信息!$A$2:$F$92,6,0)</f>
        <v>华南</v>
      </c>
      <c r="F339" s="128" t="str">
        <f>VLOOKUP(H339,客户信息!$A$2:$F$92,5,0)</f>
        <v>深圳</v>
      </c>
      <c r="G339" s="131">
        <v>142.5</v>
      </c>
      <c r="H339" s="139" t="str">
        <f t="shared" si="5"/>
        <v>WELLI</v>
      </c>
      <c r="I339" s="141"/>
    </row>
    <row r="340" spans="1:9" s="139" customFormat="1" ht="18" customHeight="1">
      <c r="A340" s="128">
        <v>10586</v>
      </c>
      <c r="B340" s="141" t="s">
        <v>3864</v>
      </c>
      <c r="C340" s="142">
        <v>42368</v>
      </c>
      <c r="D340" s="142">
        <v>42375</v>
      </c>
      <c r="E340" s="128" t="str">
        <f>VLOOKUP(H340,客户信息!$A$2:$F$92,6,0)</f>
        <v>华北</v>
      </c>
      <c r="F340" s="128" t="str">
        <f>VLOOKUP(H340,客户信息!$A$2:$F$92,5,0)</f>
        <v>天津</v>
      </c>
      <c r="G340" s="131">
        <v>23.8</v>
      </c>
      <c r="H340" s="139" t="str">
        <f t="shared" si="5"/>
        <v>REGGC</v>
      </c>
      <c r="I340" s="141"/>
    </row>
    <row r="341" spans="1:9" s="139" customFormat="1" ht="18" customHeight="1">
      <c r="A341" s="128">
        <v>10587</v>
      </c>
      <c r="B341" s="141" t="s">
        <v>3846</v>
      </c>
      <c r="C341" s="142">
        <v>42368</v>
      </c>
      <c r="D341" s="142">
        <v>42375</v>
      </c>
      <c r="E341" s="128" t="str">
        <f>VLOOKUP(H341,客户信息!$A$2:$F$92,6,0)</f>
        <v>华北</v>
      </c>
      <c r="F341" s="128" t="str">
        <f>VLOOKUP(H341,客户信息!$A$2:$F$92,5,0)</f>
        <v>北京</v>
      </c>
      <c r="G341" s="131">
        <v>807.38</v>
      </c>
      <c r="H341" s="139" t="str">
        <f t="shared" si="5"/>
        <v>QUEDE</v>
      </c>
      <c r="I341" s="141"/>
    </row>
    <row r="342" spans="1:9" s="139" customFormat="1" ht="18" customHeight="1">
      <c r="A342" s="132">
        <v>10588</v>
      </c>
      <c r="B342" s="141" t="s">
        <v>3855</v>
      </c>
      <c r="C342" s="143">
        <v>42369</v>
      </c>
      <c r="D342" s="143">
        <v>42376</v>
      </c>
      <c r="E342" s="132" t="str">
        <f>VLOOKUP(H342,客户信息!$A$2:$F$92,6,0)</f>
        <v>华北</v>
      </c>
      <c r="F342" s="132" t="str">
        <f>VLOOKUP(H342,客户信息!$A$2:$F$92,5,0)</f>
        <v>天津</v>
      </c>
      <c r="G342" s="135">
        <v>3120</v>
      </c>
      <c r="H342" s="139" t="str">
        <f t="shared" si="5"/>
        <v>QUICK</v>
      </c>
      <c r="I342" s="141"/>
    </row>
    <row r="343" spans="1:9">
      <c r="H343" s="144"/>
      <c r="I343" s="144"/>
    </row>
    <row r="344" spans="1:9">
      <c r="H344" s="144"/>
      <c r="I344" s="144"/>
    </row>
    <row r="345" spans="1:9">
      <c r="H345" s="144"/>
      <c r="I345" s="144"/>
    </row>
    <row r="346" spans="1:9">
      <c r="H346" s="144"/>
      <c r="I346" s="144"/>
    </row>
    <row r="347" spans="1:9">
      <c r="H347" s="144"/>
      <c r="I347" s="144"/>
    </row>
    <row r="348" spans="1:9">
      <c r="H348" s="144"/>
      <c r="I348" s="144"/>
    </row>
    <row r="349" spans="1:9">
      <c r="H349" s="144"/>
      <c r="I349" s="144"/>
    </row>
    <row r="350" spans="1:9">
      <c r="H350" s="144"/>
      <c r="I350" s="144"/>
    </row>
    <row r="351" spans="1:9">
      <c r="H351" s="144"/>
      <c r="I351" s="144"/>
    </row>
    <row r="352" spans="1:9">
      <c r="H352" s="144"/>
      <c r="I352" s="144"/>
    </row>
    <row r="353" spans="8:9">
      <c r="H353" s="144"/>
      <c r="I353" s="144"/>
    </row>
    <row r="354" spans="8:9">
      <c r="H354" s="144"/>
      <c r="I354" s="144"/>
    </row>
    <row r="355" spans="8:9">
      <c r="H355" s="144"/>
      <c r="I355" s="144"/>
    </row>
    <row r="356" spans="8:9">
      <c r="H356" s="144"/>
      <c r="I356" s="144"/>
    </row>
    <row r="357" spans="8:9">
      <c r="H357" s="144"/>
      <c r="I357" s="144"/>
    </row>
    <row r="358" spans="8:9">
      <c r="H358" s="144"/>
      <c r="I358" s="144"/>
    </row>
    <row r="359" spans="8:9">
      <c r="H359" s="144"/>
      <c r="I359" s="144"/>
    </row>
    <row r="360" spans="8:9">
      <c r="H360" s="144"/>
      <c r="I360" s="144"/>
    </row>
    <row r="361" spans="8:9">
      <c r="H361" s="144"/>
      <c r="I361" s="144"/>
    </row>
    <row r="362" spans="8:9">
      <c r="H362" s="144"/>
      <c r="I362" s="144"/>
    </row>
    <row r="363" spans="8:9">
      <c r="H363" s="144"/>
      <c r="I363" s="144"/>
    </row>
    <row r="364" spans="8:9">
      <c r="H364" s="144"/>
      <c r="I364" s="144"/>
    </row>
    <row r="365" spans="8:9">
      <c r="H365" s="144"/>
      <c r="I365" s="144"/>
    </row>
    <row r="366" spans="8:9">
      <c r="H366" s="144"/>
      <c r="I366" s="144"/>
    </row>
    <row r="367" spans="8:9">
      <c r="H367" s="144"/>
      <c r="I367" s="144"/>
    </row>
    <row r="368" spans="8:9">
      <c r="H368" s="144"/>
      <c r="I368" s="144"/>
    </row>
    <row r="369" spans="8:9">
      <c r="H369" s="144"/>
      <c r="I369" s="144"/>
    </row>
    <row r="370" spans="8:9">
      <c r="H370" s="144"/>
      <c r="I370" s="144"/>
    </row>
    <row r="371" spans="8:9">
      <c r="H371" s="144"/>
      <c r="I371" s="144"/>
    </row>
    <row r="372" spans="8:9">
      <c r="H372" s="144"/>
      <c r="I372" s="144"/>
    </row>
    <row r="373" spans="8:9">
      <c r="H373" s="144"/>
      <c r="I373" s="144"/>
    </row>
    <row r="374" spans="8:9">
      <c r="H374" s="144"/>
      <c r="I374" s="144"/>
    </row>
    <row r="375" spans="8:9">
      <c r="H375" s="144"/>
      <c r="I375" s="144"/>
    </row>
    <row r="376" spans="8:9">
      <c r="H376" s="144"/>
      <c r="I376" s="144"/>
    </row>
    <row r="377" spans="8:9">
      <c r="H377" s="144"/>
      <c r="I377" s="144"/>
    </row>
    <row r="378" spans="8:9">
      <c r="H378" s="144"/>
      <c r="I378" s="144"/>
    </row>
    <row r="379" spans="8:9">
      <c r="H379" s="144"/>
      <c r="I379" s="144"/>
    </row>
    <row r="380" spans="8:9">
      <c r="H380" s="144"/>
      <c r="I380" s="144"/>
    </row>
    <row r="381" spans="8:9">
      <c r="H381" s="144"/>
      <c r="I381" s="144"/>
    </row>
    <row r="382" spans="8:9">
      <c r="H382" s="144"/>
      <c r="I382" s="144"/>
    </row>
    <row r="383" spans="8:9">
      <c r="H383" s="144"/>
      <c r="I383" s="144"/>
    </row>
    <row r="384" spans="8:9">
      <c r="H384" s="144"/>
      <c r="I384" s="144"/>
    </row>
    <row r="385" spans="8:9">
      <c r="H385" s="144"/>
      <c r="I385" s="144"/>
    </row>
    <row r="386" spans="8:9">
      <c r="H386" s="144"/>
      <c r="I386" s="144"/>
    </row>
    <row r="387" spans="8:9">
      <c r="H387" s="144"/>
      <c r="I387" s="144"/>
    </row>
    <row r="388" spans="8:9">
      <c r="H388" s="144"/>
      <c r="I388" s="144"/>
    </row>
    <row r="389" spans="8:9">
      <c r="H389" s="144"/>
      <c r="I389" s="144"/>
    </row>
    <row r="390" spans="8:9">
      <c r="H390" s="144"/>
      <c r="I390" s="144"/>
    </row>
    <row r="391" spans="8:9">
      <c r="H391" s="144"/>
      <c r="I391" s="144"/>
    </row>
    <row r="392" spans="8:9">
      <c r="H392" s="144"/>
      <c r="I392" s="144"/>
    </row>
    <row r="393" spans="8:9">
      <c r="H393" s="144"/>
      <c r="I393" s="144"/>
    </row>
    <row r="394" spans="8:9">
      <c r="H394" s="144"/>
      <c r="I394" s="144"/>
    </row>
    <row r="395" spans="8:9">
      <c r="H395" s="144"/>
      <c r="I395" s="144"/>
    </row>
    <row r="396" spans="8:9">
      <c r="H396" s="144"/>
      <c r="I396" s="144"/>
    </row>
    <row r="397" spans="8:9">
      <c r="H397" s="144"/>
      <c r="I397" s="144"/>
    </row>
    <row r="398" spans="8:9">
      <c r="H398" s="144"/>
      <c r="I398" s="144"/>
    </row>
    <row r="399" spans="8:9">
      <c r="H399" s="144"/>
      <c r="I399" s="144"/>
    </row>
    <row r="400" spans="8:9">
      <c r="H400" s="144"/>
      <c r="I400" s="144"/>
    </row>
    <row r="401" spans="8:9">
      <c r="H401" s="144"/>
      <c r="I401" s="144"/>
    </row>
    <row r="402" spans="8:9">
      <c r="H402" s="144"/>
      <c r="I402" s="144"/>
    </row>
    <row r="403" spans="8:9">
      <c r="H403" s="144"/>
      <c r="I403" s="144"/>
    </row>
    <row r="404" spans="8:9">
      <c r="H404" s="144"/>
      <c r="I404" s="144"/>
    </row>
    <row r="405" spans="8:9">
      <c r="H405" s="144"/>
      <c r="I405" s="144"/>
    </row>
    <row r="406" spans="8:9">
      <c r="H406" s="144"/>
      <c r="I406" s="144"/>
    </row>
    <row r="407" spans="8:9">
      <c r="H407" s="144"/>
      <c r="I407" s="144"/>
    </row>
    <row r="408" spans="8:9">
      <c r="H408" s="144"/>
      <c r="I408" s="144"/>
    </row>
    <row r="409" spans="8:9">
      <c r="H409" s="144"/>
      <c r="I409" s="144"/>
    </row>
    <row r="410" spans="8:9">
      <c r="H410" s="144"/>
      <c r="I410" s="144"/>
    </row>
    <row r="411" spans="8:9">
      <c r="H411" s="144"/>
      <c r="I411" s="144"/>
    </row>
    <row r="412" spans="8:9">
      <c r="H412" s="144"/>
      <c r="I412" s="144"/>
    </row>
    <row r="413" spans="8:9">
      <c r="H413" s="144"/>
      <c r="I413" s="144"/>
    </row>
    <row r="414" spans="8:9">
      <c r="H414" s="144"/>
      <c r="I414" s="144"/>
    </row>
    <row r="415" spans="8:9">
      <c r="H415" s="144"/>
      <c r="I415" s="144"/>
    </row>
    <row r="416" spans="8:9">
      <c r="H416" s="144"/>
      <c r="I416" s="144"/>
    </row>
    <row r="417" spans="8:9">
      <c r="H417" s="144"/>
      <c r="I417" s="144"/>
    </row>
    <row r="418" spans="8:9">
      <c r="H418" s="144"/>
      <c r="I418" s="144"/>
    </row>
    <row r="419" spans="8:9">
      <c r="H419" s="144"/>
      <c r="I419" s="144"/>
    </row>
    <row r="420" spans="8:9">
      <c r="H420" s="144"/>
      <c r="I420" s="144"/>
    </row>
    <row r="421" spans="8:9">
      <c r="H421" s="144"/>
      <c r="I421" s="144"/>
    </row>
    <row r="422" spans="8:9">
      <c r="H422" s="144"/>
      <c r="I422" s="144"/>
    </row>
    <row r="423" spans="8:9">
      <c r="H423" s="144"/>
      <c r="I423" s="144"/>
    </row>
    <row r="424" spans="8:9">
      <c r="H424" s="144"/>
      <c r="I424" s="144"/>
    </row>
    <row r="425" spans="8:9">
      <c r="H425" s="144"/>
      <c r="I425" s="144"/>
    </row>
    <row r="426" spans="8:9">
      <c r="H426" s="144"/>
      <c r="I426" s="144"/>
    </row>
    <row r="427" spans="8:9">
      <c r="H427" s="144"/>
      <c r="I427" s="144"/>
    </row>
    <row r="428" spans="8:9">
      <c r="H428" s="144"/>
      <c r="I428" s="144"/>
    </row>
    <row r="429" spans="8:9">
      <c r="H429" s="144"/>
      <c r="I429" s="144"/>
    </row>
    <row r="430" spans="8:9">
      <c r="H430" s="144"/>
      <c r="I430" s="144"/>
    </row>
    <row r="431" spans="8:9">
      <c r="H431" s="144"/>
      <c r="I431" s="144"/>
    </row>
    <row r="432" spans="8:9">
      <c r="H432" s="144"/>
      <c r="I432" s="144"/>
    </row>
    <row r="433" spans="8:9">
      <c r="H433" s="144"/>
      <c r="I433" s="144"/>
    </row>
    <row r="434" spans="8:9">
      <c r="H434" s="144"/>
      <c r="I434" s="144"/>
    </row>
    <row r="435" spans="8:9">
      <c r="H435" s="144"/>
      <c r="I435" s="144"/>
    </row>
    <row r="436" spans="8:9">
      <c r="H436" s="144"/>
      <c r="I436" s="144"/>
    </row>
    <row r="437" spans="8:9">
      <c r="H437" s="144"/>
      <c r="I437" s="144"/>
    </row>
    <row r="438" spans="8:9">
      <c r="H438" s="144"/>
      <c r="I438" s="144"/>
    </row>
    <row r="439" spans="8:9">
      <c r="H439" s="144"/>
      <c r="I439" s="144"/>
    </row>
    <row r="440" spans="8:9">
      <c r="H440" s="144"/>
      <c r="I440" s="144"/>
    </row>
    <row r="441" spans="8:9">
      <c r="H441" s="144"/>
      <c r="I441" s="144"/>
    </row>
    <row r="442" spans="8:9">
      <c r="H442" s="144"/>
      <c r="I442" s="144"/>
    </row>
    <row r="443" spans="8:9">
      <c r="H443" s="144"/>
      <c r="I443" s="144"/>
    </row>
    <row r="444" spans="8:9">
      <c r="H444" s="144"/>
      <c r="I444" s="144"/>
    </row>
    <row r="445" spans="8:9">
      <c r="H445" s="144"/>
      <c r="I445" s="144"/>
    </row>
    <row r="446" spans="8:9">
      <c r="H446" s="144"/>
      <c r="I446" s="144"/>
    </row>
    <row r="447" spans="8:9">
      <c r="H447" s="144"/>
      <c r="I447" s="144"/>
    </row>
    <row r="448" spans="8:9">
      <c r="H448" s="144"/>
      <c r="I448" s="144"/>
    </row>
    <row r="449" spans="8:9">
      <c r="H449" s="144"/>
      <c r="I449" s="144"/>
    </row>
    <row r="450" spans="8:9">
      <c r="H450" s="144"/>
      <c r="I450" s="144"/>
    </row>
    <row r="451" spans="8:9">
      <c r="H451" s="144"/>
      <c r="I451" s="144"/>
    </row>
    <row r="452" spans="8:9">
      <c r="H452" s="144"/>
      <c r="I452" s="144"/>
    </row>
    <row r="453" spans="8:9">
      <c r="H453" s="144"/>
      <c r="I453" s="144"/>
    </row>
    <row r="454" spans="8:9">
      <c r="H454" s="144"/>
      <c r="I454" s="144"/>
    </row>
    <row r="455" spans="8:9">
      <c r="H455" s="144"/>
      <c r="I455" s="144"/>
    </row>
    <row r="456" spans="8:9">
      <c r="H456" s="144"/>
      <c r="I456" s="144"/>
    </row>
    <row r="457" spans="8:9">
      <c r="H457" s="144"/>
      <c r="I457" s="144"/>
    </row>
    <row r="458" spans="8:9">
      <c r="H458" s="144"/>
      <c r="I458" s="144"/>
    </row>
    <row r="459" spans="8:9">
      <c r="H459" s="144"/>
      <c r="I459" s="144"/>
    </row>
    <row r="460" spans="8:9">
      <c r="H460" s="144"/>
      <c r="I460" s="144"/>
    </row>
    <row r="461" spans="8:9">
      <c r="H461" s="144"/>
      <c r="I461" s="144"/>
    </row>
    <row r="462" spans="8:9">
      <c r="H462" s="144"/>
      <c r="I462" s="144"/>
    </row>
    <row r="463" spans="8:9">
      <c r="H463" s="144"/>
      <c r="I463" s="144"/>
    </row>
    <row r="464" spans="8:9">
      <c r="H464" s="144"/>
      <c r="I464" s="144"/>
    </row>
    <row r="465" spans="8:9">
      <c r="H465" s="144"/>
      <c r="I465" s="144"/>
    </row>
    <row r="466" spans="8:9">
      <c r="H466" s="144"/>
      <c r="I466" s="144"/>
    </row>
    <row r="467" spans="8:9">
      <c r="H467" s="144"/>
      <c r="I467" s="144"/>
    </row>
    <row r="468" spans="8:9">
      <c r="H468" s="144"/>
      <c r="I468" s="144"/>
    </row>
    <row r="469" spans="8:9">
      <c r="H469" s="144"/>
      <c r="I469" s="144"/>
    </row>
    <row r="470" spans="8:9">
      <c r="H470" s="144"/>
      <c r="I470" s="144"/>
    </row>
    <row r="471" spans="8:9">
      <c r="H471" s="144"/>
      <c r="I471" s="144"/>
    </row>
    <row r="472" spans="8:9">
      <c r="H472" s="144"/>
      <c r="I472" s="144"/>
    </row>
    <row r="473" spans="8:9">
      <c r="H473" s="144"/>
      <c r="I473" s="144"/>
    </row>
    <row r="474" spans="8:9">
      <c r="H474" s="144"/>
      <c r="I474" s="144"/>
    </row>
    <row r="475" spans="8:9">
      <c r="H475" s="144"/>
      <c r="I475" s="144"/>
    </row>
    <row r="476" spans="8:9">
      <c r="H476" s="144"/>
      <c r="I476" s="144"/>
    </row>
    <row r="477" spans="8:9">
      <c r="H477" s="144"/>
      <c r="I477" s="144"/>
    </row>
    <row r="478" spans="8:9">
      <c r="H478" s="144"/>
      <c r="I478" s="144"/>
    </row>
    <row r="479" spans="8:9">
      <c r="H479" s="144"/>
      <c r="I479" s="144"/>
    </row>
    <row r="480" spans="8:9">
      <c r="H480" s="144"/>
      <c r="I480" s="144"/>
    </row>
    <row r="481" spans="8:9">
      <c r="H481" s="144"/>
      <c r="I481" s="144"/>
    </row>
    <row r="482" spans="8:9">
      <c r="H482" s="144"/>
      <c r="I482" s="144"/>
    </row>
    <row r="483" spans="8:9">
      <c r="H483" s="144"/>
      <c r="I483" s="144"/>
    </row>
    <row r="484" spans="8:9">
      <c r="H484" s="144"/>
      <c r="I484" s="144"/>
    </row>
    <row r="485" spans="8:9">
      <c r="H485" s="144"/>
      <c r="I485" s="144"/>
    </row>
    <row r="486" spans="8:9">
      <c r="H486" s="144"/>
      <c r="I486" s="144"/>
    </row>
    <row r="487" spans="8:9">
      <c r="H487" s="144"/>
      <c r="I487" s="144"/>
    </row>
    <row r="488" spans="8:9">
      <c r="H488" s="144"/>
      <c r="I488" s="144"/>
    </row>
    <row r="489" spans="8:9">
      <c r="H489" s="144"/>
      <c r="I489" s="144"/>
    </row>
    <row r="490" spans="8:9">
      <c r="H490" s="144"/>
      <c r="I490" s="144"/>
    </row>
    <row r="491" spans="8:9">
      <c r="H491" s="144"/>
      <c r="I491" s="144"/>
    </row>
    <row r="492" spans="8:9">
      <c r="H492" s="144"/>
      <c r="I492" s="144"/>
    </row>
    <row r="493" spans="8:9">
      <c r="H493" s="144"/>
      <c r="I493" s="144"/>
    </row>
    <row r="494" spans="8:9">
      <c r="H494" s="144"/>
      <c r="I494" s="144"/>
    </row>
    <row r="495" spans="8:9">
      <c r="H495" s="144"/>
      <c r="I495" s="144"/>
    </row>
    <row r="496" spans="8:9">
      <c r="H496" s="144"/>
      <c r="I496" s="144"/>
    </row>
    <row r="497" spans="8:9">
      <c r="H497" s="144"/>
      <c r="I497" s="144"/>
    </row>
    <row r="498" spans="8:9">
      <c r="H498" s="144"/>
      <c r="I498" s="144"/>
    </row>
    <row r="499" spans="8:9">
      <c r="H499" s="144"/>
      <c r="I499" s="144"/>
    </row>
    <row r="500" spans="8:9">
      <c r="H500" s="144"/>
      <c r="I500" s="144"/>
    </row>
    <row r="501" spans="8:9">
      <c r="H501" s="144"/>
      <c r="I501" s="144"/>
    </row>
    <row r="502" spans="8:9">
      <c r="H502" s="144"/>
      <c r="I502" s="144"/>
    </row>
    <row r="503" spans="8:9">
      <c r="H503" s="144"/>
      <c r="I503" s="144"/>
    </row>
    <row r="504" spans="8:9">
      <c r="H504" s="144"/>
      <c r="I504" s="144"/>
    </row>
    <row r="505" spans="8:9">
      <c r="H505" s="144"/>
      <c r="I505" s="144"/>
    </row>
    <row r="506" spans="8:9">
      <c r="H506" s="144"/>
      <c r="I506" s="144"/>
    </row>
    <row r="507" spans="8:9">
      <c r="H507" s="144"/>
      <c r="I507" s="144"/>
    </row>
    <row r="508" spans="8:9">
      <c r="H508" s="144"/>
      <c r="I508" s="144"/>
    </row>
    <row r="509" spans="8:9">
      <c r="H509" s="144"/>
      <c r="I509" s="144"/>
    </row>
    <row r="510" spans="8:9">
      <c r="H510" s="144"/>
      <c r="I510" s="144"/>
    </row>
    <row r="511" spans="8:9">
      <c r="H511" s="144"/>
      <c r="I511" s="144"/>
    </row>
    <row r="512" spans="8:9">
      <c r="H512" s="144"/>
      <c r="I512" s="144"/>
    </row>
    <row r="513" spans="8:9">
      <c r="H513" s="144"/>
      <c r="I513" s="144"/>
    </row>
    <row r="514" spans="8:9">
      <c r="H514" s="144"/>
      <c r="I514" s="144"/>
    </row>
    <row r="515" spans="8:9">
      <c r="H515" s="144"/>
      <c r="I515" s="144"/>
    </row>
    <row r="516" spans="8:9">
      <c r="H516" s="144"/>
      <c r="I516" s="144"/>
    </row>
    <row r="517" spans="8:9">
      <c r="H517" s="144"/>
      <c r="I517" s="144"/>
    </row>
    <row r="518" spans="8:9">
      <c r="H518" s="144"/>
      <c r="I518" s="144"/>
    </row>
    <row r="519" spans="8:9">
      <c r="H519" s="144"/>
      <c r="I519" s="144"/>
    </row>
    <row r="520" spans="8:9">
      <c r="H520" s="144"/>
      <c r="I520" s="144"/>
    </row>
    <row r="521" spans="8:9">
      <c r="H521" s="144"/>
      <c r="I521" s="144"/>
    </row>
    <row r="522" spans="8:9">
      <c r="H522" s="144"/>
      <c r="I522" s="144"/>
    </row>
    <row r="523" spans="8:9">
      <c r="H523" s="144"/>
      <c r="I523" s="144"/>
    </row>
    <row r="524" spans="8:9">
      <c r="H524" s="144"/>
      <c r="I524" s="144"/>
    </row>
    <row r="525" spans="8:9">
      <c r="H525" s="144"/>
      <c r="I525" s="144"/>
    </row>
    <row r="526" spans="8:9">
      <c r="H526" s="144"/>
      <c r="I526" s="144"/>
    </row>
    <row r="527" spans="8:9">
      <c r="H527" s="144"/>
      <c r="I527" s="144"/>
    </row>
    <row r="528" spans="8:9">
      <c r="H528" s="144"/>
      <c r="I528" s="144"/>
    </row>
    <row r="529" spans="8:9">
      <c r="H529" s="144"/>
      <c r="I529" s="144"/>
    </row>
    <row r="530" spans="8:9">
      <c r="H530" s="144"/>
      <c r="I530" s="144"/>
    </row>
    <row r="531" spans="8:9">
      <c r="H531" s="144"/>
      <c r="I531" s="144"/>
    </row>
    <row r="532" spans="8:9">
      <c r="H532" s="144"/>
      <c r="I532" s="144"/>
    </row>
    <row r="533" spans="8:9">
      <c r="H533" s="144"/>
      <c r="I533" s="144"/>
    </row>
    <row r="534" spans="8:9">
      <c r="H534" s="144"/>
      <c r="I534" s="144"/>
    </row>
    <row r="535" spans="8:9">
      <c r="H535" s="144"/>
      <c r="I535" s="144"/>
    </row>
    <row r="536" spans="8:9">
      <c r="H536" s="144"/>
      <c r="I536" s="144"/>
    </row>
    <row r="537" spans="8:9">
      <c r="H537" s="144"/>
      <c r="I537" s="144"/>
    </row>
    <row r="538" spans="8:9">
      <c r="H538" s="144"/>
      <c r="I538" s="144"/>
    </row>
    <row r="539" spans="8:9">
      <c r="H539" s="144"/>
      <c r="I539" s="144"/>
    </row>
    <row r="540" spans="8:9">
      <c r="H540" s="144"/>
      <c r="I540" s="144"/>
    </row>
    <row r="541" spans="8:9">
      <c r="H541" s="144"/>
      <c r="I541" s="144"/>
    </row>
    <row r="542" spans="8:9">
      <c r="H542" s="144"/>
      <c r="I542" s="144"/>
    </row>
    <row r="543" spans="8:9">
      <c r="H543" s="144"/>
      <c r="I543" s="144"/>
    </row>
    <row r="544" spans="8:9">
      <c r="H544" s="144"/>
      <c r="I544" s="144"/>
    </row>
    <row r="545" spans="8:9">
      <c r="H545" s="144"/>
      <c r="I545" s="144"/>
    </row>
    <row r="546" spans="8:9">
      <c r="H546" s="144"/>
      <c r="I546" s="144"/>
    </row>
    <row r="547" spans="8:9">
      <c r="H547" s="144"/>
      <c r="I547" s="144"/>
    </row>
    <row r="548" spans="8:9">
      <c r="H548" s="144"/>
      <c r="I548" s="144"/>
    </row>
    <row r="549" spans="8:9">
      <c r="H549" s="144"/>
      <c r="I549" s="144"/>
    </row>
    <row r="550" spans="8:9">
      <c r="H550" s="144"/>
      <c r="I550" s="144"/>
    </row>
    <row r="551" spans="8:9">
      <c r="H551" s="144"/>
      <c r="I551" s="144"/>
    </row>
    <row r="552" spans="8:9">
      <c r="H552" s="144"/>
      <c r="I552" s="144"/>
    </row>
    <row r="553" spans="8:9">
      <c r="H553" s="144"/>
      <c r="I553" s="144"/>
    </row>
    <row r="554" spans="8:9">
      <c r="H554" s="144"/>
      <c r="I554" s="144"/>
    </row>
    <row r="555" spans="8:9">
      <c r="H555" s="144"/>
      <c r="I555" s="144"/>
    </row>
    <row r="556" spans="8:9">
      <c r="H556" s="144"/>
      <c r="I556" s="144"/>
    </row>
    <row r="557" spans="8:9">
      <c r="H557" s="144"/>
      <c r="I557" s="144"/>
    </row>
    <row r="558" spans="8:9">
      <c r="H558" s="144"/>
      <c r="I558" s="144"/>
    </row>
    <row r="559" spans="8:9">
      <c r="H559" s="144"/>
      <c r="I559" s="144"/>
    </row>
    <row r="560" spans="8:9">
      <c r="H560" s="144"/>
      <c r="I560" s="144"/>
    </row>
    <row r="561" spans="8:9">
      <c r="H561" s="144"/>
      <c r="I561" s="144"/>
    </row>
    <row r="562" spans="8:9">
      <c r="H562" s="144"/>
      <c r="I562" s="144"/>
    </row>
    <row r="563" spans="8:9">
      <c r="H563" s="144"/>
      <c r="I563" s="144"/>
    </row>
    <row r="564" spans="8:9">
      <c r="H564" s="144"/>
      <c r="I564" s="144"/>
    </row>
    <row r="565" spans="8:9">
      <c r="H565" s="144"/>
      <c r="I565" s="144"/>
    </row>
    <row r="566" spans="8:9">
      <c r="H566" s="144"/>
      <c r="I566" s="144"/>
    </row>
    <row r="567" spans="8:9">
      <c r="H567" s="144"/>
      <c r="I567" s="144"/>
    </row>
    <row r="568" spans="8:9">
      <c r="H568" s="144"/>
      <c r="I568" s="144"/>
    </row>
    <row r="569" spans="8:9">
      <c r="H569" s="144"/>
      <c r="I569" s="144"/>
    </row>
    <row r="570" spans="8:9">
      <c r="H570" s="144"/>
      <c r="I570" s="144"/>
    </row>
    <row r="571" spans="8:9">
      <c r="H571" s="144"/>
      <c r="I571" s="144"/>
    </row>
    <row r="572" spans="8:9">
      <c r="H572" s="144"/>
      <c r="I572" s="144"/>
    </row>
    <row r="573" spans="8:9">
      <c r="H573" s="144"/>
      <c r="I573" s="144"/>
    </row>
    <row r="574" spans="8:9">
      <c r="H574" s="144"/>
      <c r="I574" s="144"/>
    </row>
    <row r="575" spans="8:9">
      <c r="H575" s="144"/>
      <c r="I575" s="144"/>
    </row>
    <row r="576" spans="8:9">
      <c r="H576" s="144"/>
      <c r="I576" s="144"/>
    </row>
    <row r="577" spans="8:9">
      <c r="H577" s="144"/>
      <c r="I577" s="144"/>
    </row>
    <row r="578" spans="8:9">
      <c r="H578" s="144"/>
      <c r="I578" s="144"/>
    </row>
    <row r="579" spans="8:9">
      <c r="H579" s="144"/>
      <c r="I579" s="144"/>
    </row>
    <row r="580" spans="8:9">
      <c r="H580" s="144"/>
      <c r="I580" s="144"/>
    </row>
    <row r="581" spans="8:9">
      <c r="H581" s="144"/>
      <c r="I581" s="144"/>
    </row>
    <row r="582" spans="8:9">
      <c r="H582" s="144"/>
      <c r="I582" s="144"/>
    </row>
    <row r="583" spans="8:9">
      <c r="H583" s="144"/>
      <c r="I583" s="144"/>
    </row>
    <row r="584" spans="8:9">
      <c r="H584" s="144"/>
      <c r="I584" s="144"/>
    </row>
    <row r="585" spans="8:9">
      <c r="H585" s="144"/>
      <c r="I585" s="144"/>
    </row>
    <row r="586" spans="8:9">
      <c r="H586" s="144"/>
      <c r="I586" s="144"/>
    </row>
    <row r="587" spans="8:9">
      <c r="H587" s="144"/>
      <c r="I587" s="144"/>
    </row>
    <row r="588" spans="8:9">
      <c r="H588" s="144"/>
      <c r="I588" s="144"/>
    </row>
    <row r="589" spans="8:9">
      <c r="H589" s="144"/>
      <c r="I589" s="144"/>
    </row>
    <row r="590" spans="8:9">
      <c r="H590" s="144"/>
      <c r="I590" s="144"/>
    </row>
    <row r="591" spans="8:9">
      <c r="H591" s="144"/>
      <c r="I591" s="144"/>
    </row>
    <row r="592" spans="8:9">
      <c r="H592" s="144"/>
      <c r="I592" s="144"/>
    </row>
    <row r="593" spans="8:9">
      <c r="H593" s="144"/>
      <c r="I593" s="144"/>
    </row>
    <row r="594" spans="8:9">
      <c r="H594" s="144"/>
      <c r="I594" s="144"/>
    </row>
    <row r="595" spans="8:9">
      <c r="H595" s="144"/>
      <c r="I595" s="144"/>
    </row>
    <row r="596" spans="8:9">
      <c r="H596" s="144"/>
      <c r="I596" s="144"/>
    </row>
    <row r="597" spans="8:9">
      <c r="H597" s="144"/>
      <c r="I597" s="144"/>
    </row>
    <row r="598" spans="8:9">
      <c r="H598" s="144"/>
      <c r="I598" s="144"/>
    </row>
    <row r="599" spans="8:9">
      <c r="H599" s="144"/>
      <c r="I599" s="144"/>
    </row>
    <row r="600" spans="8:9">
      <c r="H600" s="144"/>
      <c r="I600" s="144"/>
    </row>
    <row r="601" spans="8:9">
      <c r="H601" s="144"/>
      <c r="I601" s="144"/>
    </row>
    <row r="602" spans="8:9">
      <c r="H602" s="144"/>
      <c r="I602" s="144"/>
    </row>
    <row r="603" spans="8:9">
      <c r="H603" s="144"/>
      <c r="I603" s="144"/>
    </row>
    <row r="604" spans="8:9">
      <c r="H604" s="144"/>
      <c r="I604" s="144"/>
    </row>
    <row r="605" spans="8:9">
      <c r="H605" s="144"/>
      <c r="I605" s="144"/>
    </row>
    <row r="606" spans="8:9">
      <c r="H606" s="144"/>
      <c r="I606" s="144"/>
    </row>
    <row r="607" spans="8:9">
      <c r="H607" s="144"/>
      <c r="I607" s="144"/>
    </row>
    <row r="608" spans="8:9">
      <c r="H608" s="144"/>
      <c r="I608" s="144"/>
    </row>
    <row r="609" spans="8:9">
      <c r="H609" s="144"/>
      <c r="I609" s="144"/>
    </row>
    <row r="610" spans="8:9">
      <c r="H610" s="144"/>
      <c r="I610" s="144"/>
    </row>
    <row r="611" spans="8:9">
      <c r="H611" s="144"/>
      <c r="I611" s="144"/>
    </row>
    <row r="612" spans="8:9">
      <c r="H612" s="144"/>
      <c r="I612" s="144"/>
    </row>
    <row r="613" spans="8:9">
      <c r="H613" s="144"/>
      <c r="I613" s="144"/>
    </row>
    <row r="614" spans="8:9">
      <c r="H614" s="144"/>
      <c r="I614" s="144"/>
    </row>
    <row r="615" spans="8:9">
      <c r="H615" s="144"/>
      <c r="I615" s="144"/>
    </row>
    <row r="616" spans="8:9">
      <c r="H616" s="144"/>
      <c r="I616" s="144"/>
    </row>
    <row r="617" spans="8:9">
      <c r="H617" s="144"/>
      <c r="I617" s="144"/>
    </row>
    <row r="618" spans="8:9">
      <c r="H618" s="144"/>
      <c r="I618" s="144"/>
    </row>
    <row r="619" spans="8:9">
      <c r="H619" s="144"/>
      <c r="I619" s="144"/>
    </row>
    <row r="620" spans="8:9">
      <c r="H620" s="144"/>
      <c r="I620" s="144"/>
    </row>
    <row r="621" spans="8:9">
      <c r="H621" s="144"/>
      <c r="I621" s="144"/>
    </row>
    <row r="622" spans="8:9">
      <c r="H622" s="144"/>
      <c r="I622" s="144"/>
    </row>
    <row r="623" spans="8:9">
      <c r="H623" s="144"/>
      <c r="I623" s="144"/>
    </row>
    <row r="624" spans="8:9">
      <c r="H624" s="144"/>
      <c r="I624" s="144"/>
    </row>
    <row r="625" spans="8:9">
      <c r="H625" s="144"/>
      <c r="I625" s="144"/>
    </row>
    <row r="626" spans="8:9">
      <c r="H626" s="144"/>
      <c r="I626" s="144"/>
    </row>
    <row r="627" spans="8:9">
      <c r="H627" s="144"/>
      <c r="I627" s="144"/>
    </row>
    <row r="628" spans="8:9">
      <c r="H628" s="144"/>
      <c r="I628" s="144"/>
    </row>
    <row r="629" spans="8:9">
      <c r="H629" s="144"/>
      <c r="I629" s="144"/>
    </row>
    <row r="630" spans="8:9">
      <c r="H630" s="144"/>
      <c r="I630" s="144"/>
    </row>
    <row r="631" spans="8:9">
      <c r="H631" s="144"/>
      <c r="I631" s="144"/>
    </row>
    <row r="632" spans="8:9">
      <c r="H632" s="144"/>
      <c r="I632" s="144"/>
    </row>
    <row r="633" spans="8:9">
      <c r="H633" s="144"/>
      <c r="I633" s="144"/>
    </row>
    <row r="634" spans="8:9">
      <c r="H634" s="144"/>
      <c r="I634" s="144"/>
    </row>
    <row r="635" spans="8:9">
      <c r="H635" s="144"/>
      <c r="I635" s="144"/>
    </row>
    <row r="636" spans="8:9">
      <c r="H636" s="144"/>
      <c r="I636" s="144"/>
    </row>
    <row r="637" spans="8:9">
      <c r="H637" s="144"/>
      <c r="I637" s="144"/>
    </row>
    <row r="638" spans="8:9">
      <c r="H638" s="144"/>
      <c r="I638" s="144"/>
    </row>
    <row r="639" spans="8:9">
      <c r="H639" s="144"/>
      <c r="I639" s="144"/>
    </row>
    <row r="640" spans="8:9">
      <c r="H640" s="144"/>
      <c r="I640" s="144"/>
    </row>
    <row r="641" spans="8:9">
      <c r="H641" s="144"/>
      <c r="I641" s="144"/>
    </row>
    <row r="642" spans="8:9">
      <c r="H642" s="144"/>
      <c r="I642" s="144"/>
    </row>
    <row r="643" spans="8:9">
      <c r="H643" s="144"/>
      <c r="I643" s="144"/>
    </row>
    <row r="644" spans="8:9">
      <c r="H644" s="144"/>
      <c r="I644" s="144"/>
    </row>
    <row r="645" spans="8:9">
      <c r="H645" s="144"/>
      <c r="I645" s="144"/>
    </row>
    <row r="646" spans="8:9">
      <c r="H646" s="144"/>
      <c r="I646" s="144"/>
    </row>
    <row r="647" spans="8:9">
      <c r="H647" s="144"/>
      <c r="I647" s="144"/>
    </row>
    <row r="648" spans="8:9">
      <c r="H648" s="144"/>
      <c r="I648" s="144"/>
    </row>
    <row r="649" spans="8:9">
      <c r="H649" s="144"/>
      <c r="I649" s="144"/>
    </row>
    <row r="650" spans="8:9">
      <c r="H650" s="144"/>
      <c r="I650" s="144"/>
    </row>
    <row r="651" spans="8:9">
      <c r="H651" s="144"/>
      <c r="I651" s="144"/>
    </row>
    <row r="652" spans="8:9">
      <c r="H652" s="144"/>
      <c r="I652" s="144"/>
    </row>
    <row r="653" spans="8:9">
      <c r="H653" s="144"/>
      <c r="I653" s="144"/>
    </row>
    <row r="654" spans="8:9">
      <c r="H654" s="144"/>
      <c r="I654" s="144"/>
    </row>
    <row r="655" spans="8:9">
      <c r="H655" s="144"/>
      <c r="I655" s="144"/>
    </row>
    <row r="656" spans="8:9">
      <c r="H656" s="144"/>
      <c r="I656" s="144"/>
    </row>
    <row r="657" spans="8:9">
      <c r="H657" s="144"/>
      <c r="I657" s="144"/>
    </row>
    <row r="658" spans="8:9">
      <c r="H658" s="144"/>
      <c r="I658" s="144"/>
    </row>
    <row r="659" spans="8:9">
      <c r="H659" s="144"/>
      <c r="I659" s="144"/>
    </row>
    <row r="660" spans="8:9">
      <c r="H660" s="144"/>
      <c r="I660" s="144"/>
    </row>
    <row r="661" spans="8:9">
      <c r="H661" s="144"/>
      <c r="I661" s="144"/>
    </row>
    <row r="662" spans="8:9">
      <c r="H662" s="144"/>
      <c r="I662" s="144"/>
    </row>
    <row r="663" spans="8:9">
      <c r="H663" s="144"/>
      <c r="I663" s="144"/>
    </row>
    <row r="664" spans="8:9">
      <c r="H664" s="144"/>
      <c r="I664" s="144"/>
    </row>
    <row r="665" spans="8:9">
      <c r="H665" s="144"/>
      <c r="I665" s="144"/>
    </row>
    <row r="666" spans="8:9">
      <c r="H666" s="144"/>
      <c r="I666" s="144"/>
    </row>
    <row r="667" spans="8:9">
      <c r="H667" s="144"/>
      <c r="I667" s="144"/>
    </row>
    <row r="668" spans="8:9">
      <c r="H668" s="144"/>
      <c r="I668" s="144"/>
    </row>
    <row r="669" spans="8:9">
      <c r="H669" s="144"/>
      <c r="I669" s="144"/>
    </row>
    <row r="670" spans="8:9">
      <c r="H670" s="144"/>
      <c r="I670" s="144"/>
    </row>
    <row r="671" spans="8:9">
      <c r="H671" s="144"/>
      <c r="I671" s="144"/>
    </row>
    <row r="672" spans="8:9">
      <c r="H672" s="144"/>
      <c r="I672" s="144"/>
    </row>
    <row r="673" spans="8:9">
      <c r="H673" s="144"/>
      <c r="I673" s="144"/>
    </row>
    <row r="674" spans="8:9">
      <c r="H674" s="144"/>
      <c r="I674" s="144"/>
    </row>
    <row r="675" spans="8:9">
      <c r="H675" s="144"/>
      <c r="I675" s="144"/>
    </row>
    <row r="676" spans="8:9">
      <c r="H676" s="144"/>
      <c r="I676" s="144"/>
    </row>
    <row r="677" spans="8:9">
      <c r="H677" s="144"/>
      <c r="I677" s="144"/>
    </row>
    <row r="678" spans="8:9">
      <c r="H678" s="144"/>
      <c r="I678" s="144"/>
    </row>
    <row r="679" spans="8:9">
      <c r="H679" s="144"/>
      <c r="I679" s="144"/>
    </row>
    <row r="680" spans="8:9">
      <c r="H680" s="144"/>
      <c r="I680" s="144"/>
    </row>
    <row r="681" spans="8:9">
      <c r="H681" s="144"/>
      <c r="I681" s="144"/>
    </row>
    <row r="682" spans="8:9">
      <c r="H682" s="144"/>
      <c r="I682" s="144"/>
    </row>
    <row r="683" spans="8:9">
      <c r="H683" s="144"/>
      <c r="I683" s="144"/>
    </row>
    <row r="684" spans="8:9">
      <c r="H684" s="144"/>
      <c r="I684" s="144"/>
    </row>
    <row r="685" spans="8:9">
      <c r="H685" s="144"/>
      <c r="I685" s="144"/>
    </row>
    <row r="686" spans="8:9">
      <c r="H686" s="144"/>
      <c r="I686" s="144"/>
    </row>
    <row r="687" spans="8:9">
      <c r="H687" s="144"/>
      <c r="I687" s="144"/>
    </row>
    <row r="688" spans="8:9">
      <c r="H688" s="144"/>
      <c r="I688" s="144"/>
    </row>
    <row r="689" spans="8:9">
      <c r="H689" s="144"/>
      <c r="I689" s="144"/>
    </row>
    <row r="690" spans="8:9">
      <c r="H690" s="144"/>
      <c r="I690" s="144"/>
    </row>
    <row r="691" spans="8:9">
      <c r="H691" s="144"/>
      <c r="I691" s="144"/>
    </row>
    <row r="692" spans="8:9">
      <c r="H692" s="144"/>
      <c r="I692" s="144"/>
    </row>
    <row r="693" spans="8:9">
      <c r="H693" s="144"/>
      <c r="I693" s="144"/>
    </row>
    <row r="694" spans="8:9">
      <c r="H694" s="144"/>
      <c r="I694" s="144"/>
    </row>
    <row r="695" spans="8:9">
      <c r="H695" s="144"/>
      <c r="I695" s="144"/>
    </row>
    <row r="696" spans="8:9">
      <c r="H696" s="144"/>
      <c r="I696" s="144"/>
    </row>
    <row r="697" spans="8:9">
      <c r="H697" s="144"/>
      <c r="I697" s="144"/>
    </row>
    <row r="698" spans="8:9">
      <c r="H698" s="144"/>
      <c r="I698" s="144"/>
    </row>
    <row r="699" spans="8:9">
      <c r="H699" s="144"/>
      <c r="I699" s="144"/>
    </row>
    <row r="700" spans="8:9">
      <c r="H700" s="144"/>
      <c r="I700" s="144"/>
    </row>
    <row r="701" spans="8:9">
      <c r="H701" s="144"/>
      <c r="I701" s="144"/>
    </row>
    <row r="702" spans="8:9">
      <c r="H702" s="144"/>
      <c r="I702" s="144"/>
    </row>
    <row r="703" spans="8:9">
      <c r="H703" s="144"/>
      <c r="I703" s="144"/>
    </row>
    <row r="704" spans="8:9">
      <c r="H704" s="144"/>
      <c r="I704" s="144"/>
    </row>
    <row r="705" spans="8:9">
      <c r="H705" s="144"/>
      <c r="I705" s="144"/>
    </row>
    <row r="706" spans="8:9">
      <c r="H706" s="144"/>
      <c r="I706" s="144"/>
    </row>
    <row r="707" spans="8:9">
      <c r="H707" s="144"/>
      <c r="I707" s="144"/>
    </row>
    <row r="708" spans="8:9">
      <c r="H708" s="144"/>
      <c r="I708" s="144"/>
    </row>
    <row r="709" spans="8:9">
      <c r="H709" s="144"/>
      <c r="I709" s="144"/>
    </row>
    <row r="710" spans="8:9">
      <c r="H710" s="144"/>
      <c r="I710" s="144"/>
    </row>
    <row r="711" spans="8:9">
      <c r="H711" s="144"/>
      <c r="I711" s="144"/>
    </row>
    <row r="712" spans="8:9">
      <c r="H712" s="144"/>
      <c r="I712" s="144"/>
    </row>
    <row r="713" spans="8:9">
      <c r="H713" s="144"/>
      <c r="I713" s="144"/>
    </row>
    <row r="714" spans="8:9">
      <c r="H714" s="144"/>
      <c r="I714" s="144"/>
    </row>
    <row r="715" spans="8:9">
      <c r="H715" s="144"/>
      <c r="I715" s="144"/>
    </row>
    <row r="716" spans="8:9">
      <c r="H716" s="144"/>
      <c r="I716" s="144"/>
    </row>
    <row r="717" spans="8:9">
      <c r="H717" s="144"/>
      <c r="I717" s="144"/>
    </row>
    <row r="718" spans="8:9">
      <c r="H718" s="144"/>
      <c r="I718" s="144"/>
    </row>
    <row r="719" spans="8:9">
      <c r="H719" s="144"/>
      <c r="I719" s="144"/>
    </row>
    <row r="720" spans="8:9">
      <c r="H720" s="144"/>
      <c r="I720" s="144"/>
    </row>
    <row r="721" spans="8:9">
      <c r="H721" s="144"/>
      <c r="I721" s="144"/>
    </row>
    <row r="722" spans="8:9">
      <c r="H722" s="144"/>
      <c r="I722" s="144"/>
    </row>
    <row r="723" spans="8:9">
      <c r="H723" s="144"/>
      <c r="I723" s="144"/>
    </row>
    <row r="724" spans="8:9">
      <c r="H724" s="144"/>
      <c r="I724" s="144"/>
    </row>
    <row r="725" spans="8:9">
      <c r="H725" s="144"/>
      <c r="I725" s="144"/>
    </row>
    <row r="726" spans="8:9">
      <c r="H726" s="144"/>
      <c r="I726" s="144"/>
    </row>
    <row r="727" spans="8:9">
      <c r="H727" s="144"/>
      <c r="I727" s="144"/>
    </row>
    <row r="728" spans="8:9">
      <c r="H728" s="144"/>
      <c r="I728" s="144"/>
    </row>
    <row r="729" spans="8:9">
      <c r="H729" s="144"/>
      <c r="I729" s="144"/>
    </row>
    <row r="730" spans="8:9">
      <c r="H730" s="144"/>
      <c r="I730" s="144"/>
    </row>
    <row r="731" spans="8:9">
      <c r="H731" s="144"/>
      <c r="I731" s="144"/>
    </row>
    <row r="732" spans="8:9">
      <c r="H732" s="144"/>
      <c r="I732" s="144"/>
    </row>
    <row r="733" spans="8:9">
      <c r="H733" s="144"/>
      <c r="I733" s="144"/>
    </row>
    <row r="734" spans="8:9">
      <c r="H734" s="144"/>
      <c r="I734" s="144"/>
    </row>
    <row r="735" spans="8:9">
      <c r="H735" s="144"/>
      <c r="I735" s="144"/>
    </row>
    <row r="736" spans="8:9">
      <c r="H736" s="144"/>
      <c r="I736" s="144"/>
    </row>
    <row r="737" spans="8:9">
      <c r="H737" s="144"/>
      <c r="I737" s="144"/>
    </row>
    <row r="738" spans="8:9">
      <c r="H738" s="144"/>
      <c r="I738" s="144"/>
    </row>
    <row r="739" spans="8:9">
      <c r="H739" s="144"/>
      <c r="I739" s="144"/>
    </row>
    <row r="740" spans="8:9">
      <c r="H740" s="144"/>
      <c r="I740" s="144"/>
    </row>
    <row r="741" spans="8:9">
      <c r="H741" s="144"/>
      <c r="I741" s="144"/>
    </row>
    <row r="742" spans="8:9">
      <c r="H742" s="144"/>
      <c r="I742" s="144"/>
    </row>
    <row r="743" spans="8:9">
      <c r="H743" s="144"/>
      <c r="I743" s="144"/>
    </row>
    <row r="744" spans="8:9">
      <c r="H744" s="144"/>
      <c r="I744" s="144"/>
    </row>
    <row r="745" spans="8:9">
      <c r="H745" s="144"/>
      <c r="I745" s="144"/>
    </row>
    <row r="746" spans="8:9">
      <c r="H746" s="144"/>
      <c r="I746" s="144"/>
    </row>
    <row r="747" spans="8:9">
      <c r="H747" s="144"/>
      <c r="I747" s="144"/>
    </row>
    <row r="748" spans="8:9">
      <c r="H748" s="144"/>
      <c r="I748" s="144"/>
    </row>
    <row r="749" spans="8:9">
      <c r="H749" s="144"/>
      <c r="I749" s="144"/>
    </row>
    <row r="750" spans="8:9">
      <c r="H750" s="144"/>
      <c r="I750" s="144"/>
    </row>
    <row r="751" spans="8:9">
      <c r="H751" s="144"/>
      <c r="I751" s="144"/>
    </row>
    <row r="752" spans="8:9">
      <c r="H752" s="144"/>
      <c r="I752" s="144"/>
    </row>
    <row r="753" spans="8:9">
      <c r="H753" s="144"/>
      <c r="I753" s="144"/>
    </row>
    <row r="754" spans="8:9">
      <c r="H754" s="144"/>
      <c r="I754" s="144"/>
    </row>
    <row r="755" spans="8:9">
      <c r="H755" s="144"/>
      <c r="I755" s="144"/>
    </row>
    <row r="756" spans="8:9">
      <c r="H756" s="144"/>
      <c r="I756" s="144"/>
    </row>
    <row r="757" spans="8:9">
      <c r="H757" s="144"/>
      <c r="I757" s="144"/>
    </row>
    <row r="758" spans="8:9">
      <c r="H758" s="144"/>
      <c r="I758" s="144"/>
    </row>
    <row r="759" spans="8:9">
      <c r="H759" s="144"/>
      <c r="I759" s="144"/>
    </row>
    <row r="760" spans="8:9">
      <c r="H760" s="144"/>
      <c r="I760" s="144"/>
    </row>
    <row r="761" spans="8:9">
      <c r="H761" s="144"/>
      <c r="I761" s="144"/>
    </row>
    <row r="762" spans="8:9">
      <c r="H762" s="144"/>
      <c r="I762" s="144"/>
    </row>
    <row r="763" spans="8:9">
      <c r="H763" s="144"/>
      <c r="I763" s="144"/>
    </row>
    <row r="764" spans="8:9">
      <c r="H764" s="144"/>
      <c r="I764" s="144"/>
    </row>
    <row r="765" spans="8:9">
      <c r="H765" s="144"/>
      <c r="I765" s="144"/>
    </row>
    <row r="766" spans="8:9">
      <c r="H766" s="144"/>
      <c r="I766" s="144"/>
    </row>
    <row r="767" spans="8:9">
      <c r="H767" s="144"/>
      <c r="I767" s="144"/>
    </row>
    <row r="768" spans="8:9">
      <c r="H768" s="144"/>
      <c r="I768" s="144"/>
    </row>
    <row r="769" spans="8:9">
      <c r="H769" s="144"/>
      <c r="I769" s="144"/>
    </row>
    <row r="770" spans="8:9">
      <c r="H770" s="144"/>
      <c r="I770" s="144"/>
    </row>
    <row r="771" spans="8:9">
      <c r="H771" s="144"/>
      <c r="I771" s="144"/>
    </row>
    <row r="772" spans="8:9">
      <c r="H772" s="144"/>
      <c r="I772" s="144"/>
    </row>
    <row r="773" spans="8:9">
      <c r="H773" s="144"/>
      <c r="I773" s="144"/>
    </row>
    <row r="774" spans="8:9">
      <c r="H774" s="144"/>
      <c r="I774" s="144"/>
    </row>
    <row r="775" spans="8:9">
      <c r="H775" s="144"/>
      <c r="I775" s="144"/>
    </row>
    <row r="776" spans="8:9">
      <c r="H776" s="144"/>
      <c r="I776" s="144"/>
    </row>
    <row r="777" spans="8:9">
      <c r="H777" s="144"/>
      <c r="I777" s="144"/>
    </row>
    <row r="778" spans="8:9">
      <c r="H778" s="144"/>
      <c r="I778" s="144"/>
    </row>
    <row r="779" spans="8:9">
      <c r="H779" s="144"/>
      <c r="I779" s="144"/>
    </row>
    <row r="780" spans="8:9">
      <c r="H780" s="144"/>
      <c r="I780" s="144"/>
    </row>
    <row r="781" spans="8:9">
      <c r="H781" s="144"/>
      <c r="I781" s="144"/>
    </row>
    <row r="782" spans="8:9">
      <c r="H782" s="144"/>
      <c r="I782" s="144"/>
    </row>
    <row r="783" spans="8:9">
      <c r="H783" s="144"/>
      <c r="I783" s="144"/>
    </row>
    <row r="784" spans="8:9">
      <c r="H784" s="144"/>
      <c r="I784" s="144"/>
    </row>
    <row r="785" spans="8:9">
      <c r="H785" s="144"/>
      <c r="I785" s="144"/>
    </row>
    <row r="786" spans="8:9">
      <c r="H786" s="144"/>
      <c r="I786" s="144"/>
    </row>
    <row r="787" spans="8:9">
      <c r="H787" s="144"/>
      <c r="I787" s="144"/>
    </row>
    <row r="788" spans="8:9">
      <c r="H788" s="144"/>
      <c r="I788" s="144"/>
    </row>
    <row r="789" spans="8:9">
      <c r="H789" s="144"/>
      <c r="I789" s="144"/>
    </row>
    <row r="790" spans="8:9">
      <c r="H790" s="144"/>
      <c r="I790" s="144"/>
    </row>
    <row r="791" spans="8:9">
      <c r="H791" s="144"/>
      <c r="I791" s="144"/>
    </row>
    <row r="792" spans="8:9">
      <c r="H792" s="144"/>
      <c r="I792" s="144"/>
    </row>
    <row r="793" spans="8:9">
      <c r="H793" s="144"/>
      <c r="I793" s="144"/>
    </row>
    <row r="794" spans="8:9">
      <c r="H794" s="144"/>
      <c r="I794" s="144"/>
    </row>
    <row r="795" spans="8:9">
      <c r="H795" s="144"/>
      <c r="I795" s="144"/>
    </row>
    <row r="796" spans="8:9">
      <c r="H796" s="144"/>
      <c r="I796" s="144"/>
    </row>
    <row r="797" spans="8:9">
      <c r="H797" s="144"/>
      <c r="I797" s="144"/>
    </row>
    <row r="798" spans="8:9">
      <c r="H798" s="144"/>
      <c r="I798" s="144"/>
    </row>
    <row r="799" spans="8:9">
      <c r="H799" s="144"/>
      <c r="I799" s="144"/>
    </row>
    <row r="800" spans="8:9">
      <c r="H800" s="144"/>
      <c r="I800" s="144"/>
    </row>
    <row r="801" spans="8:9">
      <c r="H801" s="144"/>
      <c r="I801" s="144"/>
    </row>
    <row r="802" spans="8:9">
      <c r="H802" s="144"/>
      <c r="I802" s="144"/>
    </row>
    <row r="803" spans="8:9">
      <c r="H803" s="144"/>
      <c r="I803" s="144"/>
    </row>
    <row r="804" spans="8:9">
      <c r="H804" s="144"/>
      <c r="I804" s="144"/>
    </row>
    <row r="805" spans="8:9">
      <c r="H805" s="144"/>
      <c r="I805" s="144"/>
    </row>
    <row r="806" spans="8:9">
      <c r="H806" s="144"/>
      <c r="I806" s="144"/>
    </row>
    <row r="807" spans="8:9">
      <c r="H807" s="144"/>
      <c r="I807" s="144"/>
    </row>
    <row r="808" spans="8:9">
      <c r="H808" s="144"/>
      <c r="I808" s="144"/>
    </row>
    <row r="809" spans="8:9">
      <c r="H809" s="144"/>
      <c r="I809" s="144"/>
    </row>
    <row r="810" spans="8:9">
      <c r="H810" s="144"/>
      <c r="I810" s="144"/>
    </row>
    <row r="811" spans="8:9">
      <c r="H811" s="144"/>
      <c r="I811" s="144"/>
    </row>
    <row r="812" spans="8:9">
      <c r="H812" s="144"/>
      <c r="I812" s="144"/>
    </row>
    <row r="813" spans="8:9">
      <c r="H813" s="144"/>
      <c r="I813" s="144"/>
    </row>
    <row r="814" spans="8:9">
      <c r="H814" s="144"/>
      <c r="I814" s="144"/>
    </row>
    <row r="815" spans="8:9">
      <c r="H815" s="144"/>
      <c r="I815" s="144"/>
    </row>
    <row r="816" spans="8:9">
      <c r="H816" s="144"/>
      <c r="I816" s="144"/>
    </row>
    <row r="817" spans="8:9">
      <c r="H817" s="144"/>
      <c r="I817" s="144"/>
    </row>
    <row r="818" spans="8:9">
      <c r="H818" s="144"/>
      <c r="I818" s="144"/>
    </row>
    <row r="819" spans="8:9">
      <c r="H819" s="144"/>
      <c r="I819" s="144"/>
    </row>
    <row r="820" spans="8:9">
      <c r="H820" s="144"/>
      <c r="I820" s="144"/>
    </row>
    <row r="821" spans="8:9">
      <c r="H821" s="144"/>
      <c r="I821" s="144"/>
    </row>
    <row r="822" spans="8:9">
      <c r="H822" s="144"/>
      <c r="I822" s="144"/>
    </row>
    <row r="823" spans="8:9">
      <c r="H823" s="144"/>
      <c r="I823" s="144"/>
    </row>
    <row r="824" spans="8:9">
      <c r="H824" s="144"/>
      <c r="I824" s="144"/>
    </row>
    <row r="825" spans="8:9">
      <c r="H825" s="144"/>
      <c r="I825" s="144"/>
    </row>
    <row r="826" spans="8:9">
      <c r="H826" s="144"/>
      <c r="I826" s="144"/>
    </row>
    <row r="827" spans="8:9">
      <c r="H827" s="144"/>
      <c r="I827" s="144"/>
    </row>
    <row r="828" spans="8:9">
      <c r="H828" s="144"/>
      <c r="I828" s="144"/>
    </row>
    <row r="829" spans="8:9">
      <c r="H829" s="144"/>
      <c r="I829" s="144"/>
    </row>
    <row r="830" spans="8:9">
      <c r="H830" s="144"/>
      <c r="I830" s="144"/>
    </row>
    <row r="831" spans="8:9">
      <c r="H831" s="144"/>
      <c r="I831" s="144"/>
    </row>
  </sheetData>
  <phoneticPr fontId="4" type="noConversion"/>
  <conditionalFormatting sqref="A2:G342">
    <cfRule type="expression" dxfId="0" priority="1">
      <formula>DATEDIF($C2,$D2,"d")&gt;10</formula>
    </cfRule>
  </conditionalFormatting>
  <pageMargins left="0.7" right="0.7" top="0.75" bottom="0.75" header="0.3" footer="0.3"/>
  <pageSetup paperSize="9" orientation="portrait" horizontalDpi="200" verticalDpi="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4181-8B34-4448-A487-D61F65F15F0B}">
  <sheetPr>
    <tabColor rgb="FF92D050"/>
  </sheetPr>
  <dimension ref="A1:F92"/>
  <sheetViews>
    <sheetView workbookViewId="0">
      <selection activeCell="A31" sqref="A31"/>
    </sheetView>
  </sheetViews>
  <sheetFormatPr defaultColWidth="8.88671875" defaultRowHeight="15.6"/>
  <cols>
    <col min="1" max="1" width="10.21875" style="123" bestFit="1" customWidth="1"/>
    <col min="2" max="2" width="24.88671875" style="123" bestFit="1" customWidth="1"/>
    <col min="3" max="3" width="14.44140625" style="123" bestFit="1" customWidth="1"/>
    <col min="4" max="4" width="15" style="123" bestFit="1" customWidth="1"/>
    <col min="5" max="6" width="8" style="123" bestFit="1" customWidth="1"/>
    <col min="7" max="16384" width="8.88671875" style="123"/>
  </cols>
  <sheetData>
    <row r="1" spans="1:6" ht="16.8" thickBot="1">
      <c r="A1" s="121" t="s">
        <v>3828</v>
      </c>
      <c r="B1" s="121" t="s">
        <v>3917</v>
      </c>
      <c r="C1" s="121" t="s">
        <v>3918</v>
      </c>
      <c r="D1" s="121" t="s">
        <v>3919</v>
      </c>
      <c r="E1" s="121" t="s">
        <v>3920</v>
      </c>
      <c r="F1" s="121" t="s">
        <v>3921</v>
      </c>
    </row>
    <row r="2" spans="1:6">
      <c r="A2" s="124" t="s">
        <v>3922</v>
      </c>
      <c r="B2" s="124" t="s">
        <v>3923</v>
      </c>
      <c r="C2" s="124" t="s">
        <v>3924</v>
      </c>
      <c r="D2" s="124" t="s">
        <v>3925</v>
      </c>
      <c r="E2" s="124" t="s">
        <v>28</v>
      </c>
      <c r="F2" s="124" t="s">
        <v>3926</v>
      </c>
    </row>
    <row r="3" spans="1:6">
      <c r="A3" s="128" t="s">
        <v>3927</v>
      </c>
      <c r="B3" s="128" t="s">
        <v>3928</v>
      </c>
      <c r="C3" s="128" t="s">
        <v>3929</v>
      </c>
      <c r="D3" s="128" t="s">
        <v>3930</v>
      </c>
      <c r="E3" s="128" t="s">
        <v>34</v>
      </c>
      <c r="F3" s="128" t="s">
        <v>3926</v>
      </c>
    </row>
    <row r="4" spans="1:6">
      <c r="A4" s="128" t="s">
        <v>3931</v>
      </c>
      <c r="B4" s="128" t="s">
        <v>3932</v>
      </c>
      <c r="C4" s="128" t="s">
        <v>3933</v>
      </c>
      <c r="D4" s="128" t="s">
        <v>3934</v>
      </c>
      <c r="E4" s="128" t="s">
        <v>3935</v>
      </c>
      <c r="F4" s="128" t="s">
        <v>3926</v>
      </c>
    </row>
    <row r="5" spans="1:6">
      <c r="A5" s="128" t="s">
        <v>3936</v>
      </c>
      <c r="B5" s="128" t="s">
        <v>3937</v>
      </c>
      <c r="C5" s="128" t="s">
        <v>3938</v>
      </c>
      <c r="D5" s="128" t="s">
        <v>3939</v>
      </c>
      <c r="E5" s="128" t="s">
        <v>34</v>
      </c>
      <c r="F5" s="128" t="s">
        <v>3926</v>
      </c>
    </row>
    <row r="6" spans="1:6">
      <c r="A6" s="128" t="s">
        <v>3940</v>
      </c>
      <c r="B6" s="128" t="s">
        <v>3941</v>
      </c>
      <c r="C6" s="128" t="s">
        <v>3942</v>
      </c>
      <c r="D6" s="128" t="s">
        <v>3939</v>
      </c>
      <c r="E6" s="128" t="s">
        <v>3935</v>
      </c>
      <c r="F6" s="128" t="s">
        <v>3926</v>
      </c>
    </row>
    <row r="7" spans="1:6">
      <c r="A7" s="128" t="s">
        <v>3943</v>
      </c>
      <c r="B7" s="128" t="s">
        <v>3944</v>
      </c>
      <c r="C7" s="128" t="s">
        <v>3924</v>
      </c>
      <c r="D7" s="128" t="s">
        <v>3945</v>
      </c>
      <c r="E7" s="128" t="s">
        <v>28</v>
      </c>
      <c r="F7" s="128" t="s">
        <v>3926</v>
      </c>
    </row>
    <row r="8" spans="1:6">
      <c r="A8" s="128" t="s">
        <v>3946</v>
      </c>
      <c r="B8" s="128" t="s">
        <v>3947</v>
      </c>
      <c r="C8" s="128" t="s">
        <v>3924</v>
      </c>
      <c r="D8" s="128" t="s">
        <v>3948</v>
      </c>
      <c r="E8" s="128" t="s">
        <v>33</v>
      </c>
      <c r="F8" s="128" t="s">
        <v>3949</v>
      </c>
    </row>
    <row r="9" spans="1:6">
      <c r="A9" s="128" t="s">
        <v>3950</v>
      </c>
      <c r="B9" s="128" t="s">
        <v>3951</v>
      </c>
      <c r="C9" s="128" t="s">
        <v>3924</v>
      </c>
      <c r="D9" s="128" t="s">
        <v>3939</v>
      </c>
      <c r="E9" s="128" t="s">
        <v>3935</v>
      </c>
      <c r="F9" s="128" t="s">
        <v>3926</v>
      </c>
    </row>
    <row r="10" spans="1:6">
      <c r="A10" s="128" t="s">
        <v>3952</v>
      </c>
      <c r="B10" s="128" t="s">
        <v>3953</v>
      </c>
      <c r="C10" s="128" t="s">
        <v>3954</v>
      </c>
      <c r="D10" s="128" t="s">
        <v>3955</v>
      </c>
      <c r="E10" s="128" t="s">
        <v>40</v>
      </c>
      <c r="F10" s="128" t="s">
        <v>3956</v>
      </c>
    </row>
    <row r="11" spans="1:6">
      <c r="A11" s="128" t="s">
        <v>3957</v>
      </c>
      <c r="B11" s="128" t="s">
        <v>3958</v>
      </c>
      <c r="C11" s="128" t="s">
        <v>3959</v>
      </c>
      <c r="D11" s="128" t="s">
        <v>3934</v>
      </c>
      <c r="E11" s="128" t="s">
        <v>3935</v>
      </c>
      <c r="F11" s="128" t="s">
        <v>3926</v>
      </c>
    </row>
    <row r="12" spans="1:6">
      <c r="A12" s="128" t="s">
        <v>3960</v>
      </c>
      <c r="B12" s="128" t="s">
        <v>3961</v>
      </c>
      <c r="C12" s="128" t="s">
        <v>3962</v>
      </c>
      <c r="D12" s="128" t="s">
        <v>3925</v>
      </c>
      <c r="E12" s="128" t="s">
        <v>34</v>
      </c>
      <c r="F12" s="128" t="s">
        <v>3926</v>
      </c>
    </row>
    <row r="13" spans="1:6">
      <c r="A13" s="128" t="s">
        <v>3963</v>
      </c>
      <c r="B13" s="128" t="s">
        <v>3964</v>
      </c>
      <c r="C13" s="128" t="s">
        <v>3965</v>
      </c>
      <c r="D13" s="128" t="s">
        <v>3966</v>
      </c>
      <c r="E13" s="128" t="s">
        <v>3935</v>
      </c>
      <c r="F13" s="128" t="s">
        <v>3926</v>
      </c>
    </row>
    <row r="14" spans="1:6">
      <c r="A14" s="128" t="s">
        <v>3967</v>
      </c>
      <c r="B14" s="128" t="s">
        <v>3968</v>
      </c>
      <c r="C14" s="128" t="s">
        <v>3969</v>
      </c>
      <c r="D14" s="128" t="s">
        <v>3948</v>
      </c>
      <c r="E14" s="128" t="s">
        <v>33</v>
      </c>
      <c r="F14" s="128" t="s">
        <v>3949</v>
      </c>
    </row>
    <row r="15" spans="1:6">
      <c r="A15" s="128" t="s">
        <v>3970</v>
      </c>
      <c r="B15" s="128" t="s">
        <v>3971</v>
      </c>
      <c r="C15" s="128" t="s">
        <v>3972</v>
      </c>
      <c r="D15" s="128" t="s">
        <v>3925</v>
      </c>
      <c r="E15" s="128" t="s">
        <v>3935</v>
      </c>
      <c r="F15" s="128" t="s">
        <v>3926</v>
      </c>
    </row>
    <row r="16" spans="1:6">
      <c r="A16" s="128" t="s">
        <v>3973</v>
      </c>
      <c r="B16" s="128" t="s">
        <v>3974</v>
      </c>
      <c r="C16" s="128" t="s">
        <v>3975</v>
      </c>
      <c r="D16" s="128" t="s">
        <v>3934</v>
      </c>
      <c r="E16" s="128" t="s">
        <v>40</v>
      </c>
      <c r="F16" s="128" t="s">
        <v>3956</v>
      </c>
    </row>
    <row r="17" spans="1:6">
      <c r="A17" s="128" t="s">
        <v>3976</v>
      </c>
      <c r="B17" s="128" t="s">
        <v>3977</v>
      </c>
      <c r="C17" s="128" t="s">
        <v>3924</v>
      </c>
      <c r="D17" s="128" t="s">
        <v>3978</v>
      </c>
      <c r="E17" s="128" t="s">
        <v>34</v>
      </c>
      <c r="F17" s="128" t="s">
        <v>3926</v>
      </c>
    </row>
    <row r="18" spans="1:6">
      <c r="A18" s="128" t="s">
        <v>3979</v>
      </c>
      <c r="B18" s="128" t="s">
        <v>3980</v>
      </c>
      <c r="C18" s="128" t="s">
        <v>3924</v>
      </c>
      <c r="D18" s="128" t="s">
        <v>3939</v>
      </c>
      <c r="E18" s="128" t="s">
        <v>32</v>
      </c>
      <c r="F18" s="128" t="s">
        <v>3981</v>
      </c>
    </row>
    <row r="19" spans="1:6">
      <c r="A19" s="128" t="s">
        <v>3982</v>
      </c>
      <c r="B19" s="128" t="s">
        <v>3983</v>
      </c>
      <c r="C19" s="128" t="s">
        <v>3929</v>
      </c>
      <c r="D19" s="128" t="s">
        <v>3948</v>
      </c>
      <c r="E19" s="128" t="s">
        <v>40</v>
      </c>
      <c r="F19" s="128" t="s">
        <v>3956</v>
      </c>
    </row>
    <row r="20" spans="1:6">
      <c r="A20" s="128" t="s">
        <v>3984</v>
      </c>
      <c r="B20" s="128" t="s">
        <v>3985</v>
      </c>
      <c r="C20" s="128" t="s">
        <v>3986</v>
      </c>
      <c r="D20" s="128" t="s">
        <v>3966</v>
      </c>
      <c r="E20" s="128" t="s">
        <v>63</v>
      </c>
      <c r="F20" s="128" t="s">
        <v>3926</v>
      </c>
    </row>
    <row r="21" spans="1:6">
      <c r="A21" s="128" t="s">
        <v>3987</v>
      </c>
      <c r="B21" s="128" t="s">
        <v>3988</v>
      </c>
      <c r="C21" s="128" t="s">
        <v>3989</v>
      </c>
      <c r="D21" s="128" t="s">
        <v>3948</v>
      </c>
      <c r="E21" s="128" t="s">
        <v>32</v>
      </c>
      <c r="F21" s="128" t="s">
        <v>3981</v>
      </c>
    </row>
    <row r="22" spans="1:6">
      <c r="A22" s="128" t="s">
        <v>3990</v>
      </c>
      <c r="B22" s="128" t="s">
        <v>3991</v>
      </c>
      <c r="C22" s="128" t="s">
        <v>3933</v>
      </c>
      <c r="D22" s="128" t="s">
        <v>3925</v>
      </c>
      <c r="E22" s="128" t="s">
        <v>44</v>
      </c>
      <c r="F22" s="128" t="s">
        <v>3956</v>
      </c>
    </row>
    <row r="23" spans="1:6">
      <c r="A23" s="128" t="s">
        <v>3992</v>
      </c>
      <c r="B23" s="128" t="s">
        <v>3993</v>
      </c>
      <c r="C23" s="128" t="s">
        <v>3994</v>
      </c>
      <c r="D23" s="128" t="s">
        <v>3925</v>
      </c>
      <c r="E23" s="128" t="s">
        <v>3935</v>
      </c>
      <c r="F23" s="128" t="s">
        <v>3926</v>
      </c>
    </row>
    <row r="24" spans="1:6">
      <c r="A24" s="128" t="s">
        <v>3995</v>
      </c>
      <c r="B24" s="128" t="s">
        <v>3996</v>
      </c>
      <c r="C24" s="128" t="s">
        <v>3924</v>
      </c>
      <c r="D24" s="128" t="s">
        <v>3948</v>
      </c>
      <c r="E24" s="128" t="s">
        <v>3935</v>
      </c>
      <c r="F24" s="128" t="s">
        <v>3926</v>
      </c>
    </row>
    <row r="25" spans="1:6">
      <c r="A25" s="128" t="s">
        <v>3997</v>
      </c>
      <c r="B25" s="128" t="s">
        <v>3998</v>
      </c>
      <c r="C25" s="128" t="s">
        <v>3999</v>
      </c>
      <c r="D25" s="128" t="s">
        <v>3948</v>
      </c>
      <c r="E25" s="128" t="s">
        <v>3935</v>
      </c>
      <c r="F25" s="128" t="s">
        <v>3926</v>
      </c>
    </row>
    <row r="26" spans="1:6">
      <c r="A26" s="128" t="s">
        <v>4000</v>
      </c>
      <c r="B26" s="128" t="s">
        <v>4001</v>
      </c>
      <c r="C26" s="128" t="s">
        <v>3972</v>
      </c>
      <c r="D26" s="128" t="s">
        <v>3939</v>
      </c>
      <c r="E26" s="128" t="s">
        <v>3935</v>
      </c>
      <c r="F26" s="128" t="s">
        <v>3926</v>
      </c>
    </row>
    <row r="27" spans="1:6">
      <c r="A27" s="128" t="s">
        <v>4002</v>
      </c>
      <c r="B27" s="128" t="s">
        <v>4003</v>
      </c>
      <c r="C27" s="128" t="s">
        <v>3929</v>
      </c>
      <c r="D27" s="128" t="s">
        <v>3939</v>
      </c>
      <c r="E27" s="128" t="s">
        <v>32</v>
      </c>
      <c r="F27" s="128" t="s">
        <v>3981</v>
      </c>
    </row>
    <row r="28" spans="1:6">
      <c r="A28" s="128" t="s">
        <v>4004</v>
      </c>
      <c r="B28" s="128" t="s">
        <v>4005</v>
      </c>
      <c r="C28" s="128" t="s">
        <v>3942</v>
      </c>
      <c r="D28" s="128" t="s">
        <v>3934</v>
      </c>
      <c r="E28" s="128" t="s">
        <v>127</v>
      </c>
      <c r="F28" s="128" t="s">
        <v>3956</v>
      </c>
    </row>
    <row r="29" spans="1:6">
      <c r="A29" s="128" t="s">
        <v>4006</v>
      </c>
      <c r="B29" s="128" t="s">
        <v>4007</v>
      </c>
      <c r="C29" s="128" t="s">
        <v>3933</v>
      </c>
      <c r="D29" s="128" t="s">
        <v>3934</v>
      </c>
      <c r="E29" s="128" t="s">
        <v>33</v>
      </c>
      <c r="F29" s="128" t="s">
        <v>3949</v>
      </c>
    </row>
    <row r="30" spans="1:6">
      <c r="A30" s="128" t="s">
        <v>4008</v>
      </c>
      <c r="B30" s="128" t="s">
        <v>4009</v>
      </c>
      <c r="C30" s="128" t="s">
        <v>3975</v>
      </c>
      <c r="D30" s="128" t="s">
        <v>3945</v>
      </c>
      <c r="E30" s="128" t="s">
        <v>40</v>
      </c>
      <c r="F30" s="128" t="s">
        <v>3956</v>
      </c>
    </row>
    <row r="31" spans="1:6">
      <c r="A31" s="128" t="s">
        <v>4010</v>
      </c>
      <c r="B31" s="128" t="s">
        <v>4011</v>
      </c>
      <c r="C31" s="128" t="s">
        <v>4012</v>
      </c>
      <c r="D31" s="128" t="s">
        <v>3925</v>
      </c>
      <c r="E31" s="128" t="s">
        <v>3935</v>
      </c>
      <c r="F31" s="128" t="s">
        <v>3926</v>
      </c>
    </row>
    <row r="32" spans="1:6">
      <c r="A32" s="128" t="s">
        <v>4013</v>
      </c>
      <c r="B32" s="128" t="s">
        <v>4014</v>
      </c>
      <c r="C32" s="128" t="s">
        <v>4015</v>
      </c>
      <c r="D32" s="128" t="s">
        <v>3945</v>
      </c>
      <c r="E32" s="128" t="s">
        <v>60</v>
      </c>
      <c r="F32" s="128" t="s">
        <v>3956</v>
      </c>
    </row>
    <row r="33" spans="1:6">
      <c r="A33" s="128" t="s">
        <v>4016</v>
      </c>
      <c r="B33" s="128" t="s">
        <v>4017</v>
      </c>
      <c r="C33" s="128" t="s">
        <v>3924</v>
      </c>
      <c r="D33" s="128" t="s">
        <v>3925</v>
      </c>
      <c r="E33" s="128" t="s">
        <v>32</v>
      </c>
      <c r="F33" s="128" t="s">
        <v>3981</v>
      </c>
    </row>
    <row r="34" spans="1:6">
      <c r="A34" s="128" t="s">
        <v>4018</v>
      </c>
      <c r="B34" s="128" t="s">
        <v>4019</v>
      </c>
      <c r="C34" s="128" t="s">
        <v>3972</v>
      </c>
      <c r="D34" s="128" t="s">
        <v>3939</v>
      </c>
      <c r="E34" s="128" t="s">
        <v>55</v>
      </c>
      <c r="F34" s="128" t="s">
        <v>4020</v>
      </c>
    </row>
    <row r="35" spans="1:6">
      <c r="A35" s="128" t="s">
        <v>4021</v>
      </c>
      <c r="B35" s="128" t="s">
        <v>4022</v>
      </c>
      <c r="C35" s="128" t="s">
        <v>3924</v>
      </c>
      <c r="D35" s="128" t="s">
        <v>3945</v>
      </c>
      <c r="E35" s="128" t="s">
        <v>4023</v>
      </c>
      <c r="F35" s="128" t="s">
        <v>4024</v>
      </c>
    </row>
    <row r="36" spans="1:6">
      <c r="A36" s="128" t="s">
        <v>4025</v>
      </c>
      <c r="B36" s="128" t="s">
        <v>4026</v>
      </c>
      <c r="C36" s="128" t="s">
        <v>4027</v>
      </c>
      <c r="D36" s="128" t="s">
        <v>4028</v>
      </c>
      <c r="E36" s="128" t="s">
        <v>4023</v>
      </c>
      <c r="F36" s="128" t="s">
        <v>4024</v>
      </c>
    </row>
    <row r="37" spans="1:6">
      <c r="A37" s="128" t="s">
        <v>4029</v>
      </c>
      <c r="B37" s="128" t="s">
        <v>4030</v>
      </c>
      <c r="C37" s="128" t="s">
        <v>4031</v>
      </c>
      <c r="D37" s="128" t="s">
        <v>3939</v>
      </c>
      <c r="E37" s="128" t="s">
        <v>3935</v>
      </c>
      <c r="F37" s="128" t="s">
        <v>3926</v>
      </c>
    </row>
    <row r="38" spans="1:6">
      <c r="A38" s="128" t="s">
        <v>4032</v>
      </c>
      <c r="B38" s="128" t="s">
        <v>4033</v>
      </c>
      <c r="C38" s="128" t="s">
        <v>3929</v>
      </c>
      <c r="D38" s="128" t="s">
        <v>3945</v>
      </c>
      <c r="E38" s="128" t="s">
        <v>33</v>
      </c>
      <c r="F38" s="128" t="s">
        <v>3949</v>
      </c>
    </row>
    <row r="39" spans="1:6">
      <c r="A39" s="128" t="s">
        <v>4034</v>
      </c>
      <c r="B39" s="128" t="s">
        <v>4035</v>
      </c>
      <c r="C39" s="128" t="s">
        <v>3994</v>
      </c>
      <c r="D39" s="128" t="s">
        <v>3925</v>
      </c>
      <c r="E39" s="128" t="s">
        <v>3935</v>
      </c>
      <c r="F39" s="128" t="s">
        <v>3926</v>
      </c>
    </row>
    <row r="40" spans="1:6">
      <c r="A40" s="128" t="s">
        <v>4036</v>
      </c>
      <c r="B40" s="128" t="s">
        <v>4037</v>
      </c>
      <c r="C40" s="128" t="s">
        <v>3924</v>
      </c>
      <c r="D40" s="128" t="s">
        <v>3934</v>
      </c>
      <c r="E40" s="128" t="s">
        <v>40</v>
      </c>
      <c r="F40" s="128" t="s">
        <v>3956</v>
      </c>
    </row>
    <row r="41" spans="1:6">
      <c r="A41" s="128" t="s">
        <v>4038</v>
      </c>
      <c r="B41" s="128" t="s">
        <v>4039</v>
      </c>
      <c r="C41" s="128" t="s">
        <v>3929</v>
      </c>
      <c r="D41" s="128" t="s">
        <v>3939</v>
      </c>
      <c r="E41" s="128" t="s">
        <v>3935</v>
      </c>
      <c r="F41" s="128" t="s">
        <v>3926</v>
      </c>
    </row>
    <row r="42" spans="1:6">
      <c r="A42" s="128" t="s">
        <v>4040</v>
      </c>
      <c r="B42" s="128" t="s">
        <v>4041</v>
      </c>
      <c r="C42" s="128" t="s">
        <v>4042</v>
      </c>
      <c r="D42" s="128" t="s">
        <v>4028</v>
      </c>
      <c r="E42" s="128" t="s">
        <v>28</v>
      </c>
      <c r="F42" s="128" t="s">
        <v>3926</v>
      </c>
    </row>
    <row r="43" spans="1:6">
      <c r="A43" s="128" t="s">
        <v>4043</v>
      </c>
      <c r="B43" s="128" t="s">
        <v>4044</v>
      </c>
      <c r="C43" s="128" t="s">
        <v>3942</v>
      </c>
      <c r="D43" s="128" t="s">
        <v>3939</v>
      </c>
      <c r="E43" s="128" t="s">
        <v>163</v>
      </c>
      <c r="F43" s="128" t="s">
        <v>3949</v>
      </c>
    </row>
    <row r="44" spans="1:6">
      <c r="A44" s="128" t="s">
        <v>4045</v>
      </c>
      <c r="B44" s="128" t="s">
        <v>4046</v>
      </c>
      <c r="C44" s="128" t="s">
        <v>4047</v>
      </c>
      <c r="D44" s="128" t="s">
        <v>3948</v>
      </c>
      <c r="E44" s="128" t="s">
        <v>3935</v>
      </c>
      <c r="F44" s="128" t="s">
        <v>3926</v>
      </c>
    </row>
    <row r="45" spans="1:6">
      <c r="A45" s="128" t="s">
        <v>4048</v>
      </c>
      <c r="B45" s="128" t="s">
        <v>4049</v>
      </c>
      <c r="C45" s="128" t="s">
        <v>3933</v>
      </c>
      <c r="D45" s="128" t="s">
        <v>3934</v>
      </c>
      <c r="E45" s="128" t="s">
        <v>33</v>
      </c>
      <c r="F45" s="128" t="s">
        <v>3949</v>
      </c>
    </row>
    <row r="46" spans="1:6">
      <c r="A46" s="128" t="s">
        <v>4050</v>
      </c>
      <c r="B46" s="128" t="s">
        <v>4051</v>
      </c>
      <c r="C46" s="128" t="s">
        <v>4052</v>
      </c>
      <c r="D46" s="128" t="s">
        <v>3930</v>
      </c>
      <c r="E46" s="128" t="s">
        <v>3935</v>
      </c>
      <c r="F46" s="128" t="s">
        <v>3926</v>
      </c>
    </row>
    <row r="47" spans="1:6">
      <c r="A47" s="128" t="s">
        <v>4053</v>
      </c>
      <c r="B47" s="128" t="s">
        <v>4054</v>
      </c>
      <c r="C47" s="128" t="s">
        <v>4055</v>
      </c>
      <c r="D47" s="128" t="s">
        <v>3948</v>
      </c>
      <c r="E47" s="128" t="s">
        <v>67</v>
      </c>
      <c r="F47" s="128" t="s">
        <v>3926</v>
      </c>
    </row>
    <row r="48" spans="1:6">
      <c r="A48" s="128" t="s">
        <v>4056</v>
      </c>
      <c r="B48" s="128" t="s">
        <v>4057</v>
      </c>
      <c r="C48" s="128" t="s">
        <v>3929</v>
      </c>
      <c r="D48" s="128" t="s">
        <v>3939</v>
      </c>
      <c r="E48" s="128" t="s">
        <v>33</v>
      </c>
      <c r="F48" s="128" t="s">
        <v>3949</v>
      </c>
    </row>
    <row r="49" spans="1:6">
      <c r="A49" s="128" t="s">
        <v>4058</v>
      </c>
      <c r="B49" s="128" t="s">
        <v>4059</v>
      </c>
      <c r="C49" s="128" t="s">
        <v>3972</v>
      </c>
      <c r="D49" s="128" t="s">
        <v>3948</v>
      </c>
      <c r="E49" s="128" t="s">
        <v>34</v>
      </c>
      <c r="F49" s="128" t="s">
        <v>3926</v>
      </c>
    </row>
    <row r="50" spans="1:6">
      <c r="A50" s="128" t="s">
        <v>4060</v>
      </c>
      <c r="B50" s="128" t="s">
        <v>4061</v>
      </c>
      <c r="C50" s="128" t="s">
        <v>3942</v>
      </c>
      <c r="D50" s="128" t="s">
        <v>3939</v>
      </c>
      <c r="E50" s="128" t="s">
        <v>50</v>
      </c>
      <c r="F50" s="128" t="s">
        <v>3949</v>
      </c>
    </row>
    <row r="51" spans="1:6">
      <c r="A51" s="128" t="s">
        <v>4062</v>
      </c>
      <c r="B51" s="128" t="s">
        <v>4063</v>
      </c>
      <c r="C51" s="128" t="s">
        <v>3942</v>
      </c>
      <c r="D51" s="128" t="s">
        <v>3939</v>
      </c>
      <c r="E51" s="128" t="s">
        <v>127</v>
      </c>
      <c r="F51" s="128" t="s">
        <v>3956</v>
      </c>
    </row>
    <row r="52" spans="1:6">
      <c r="A52" s="128" t="s">
        <v>4064</v>
      </c>
      <c r="B52" s="128" t="s">
        <v>4065</v>
      </c>
      <c r="C52" s="128" t="s">
        <v>3986</v>
      </c>
      <c r="D52" s="128" t="s">
        <v>3978</v>
      </c>
      <c r="E52" s="128" t="s">
        <v>3935</v>
      </c>
      <c r="F52" s="128" t="s">
        <v>3926</v>
      </c>
    </row>
    <row r="53" spans="1:6">
      <c r="A53" s="128" t="s">
        <v>4066</v>
      </c>
      <c r="B53" s="128" t="s">
        <v>4067</v>
      </c>
      <c r="C53" s="128" t="s">
        <v>3938</v>
      </c>
      <c r="D53" s="128" t="s">
        <v>3978</v>
      </c>
      <c r="E53" s="128" t="s">
        <v>30</v>
      </c>
      <c r="F53" s="128" t="s">
        <v>3956</v>
      </c>
    </row>
    <row r="54" spans="1:6">
      <c r="A54" s="128" t="s">
        <v>4068</v>
      </c>
      <c r="B54" s="128" t="s">
        <v>4069</v>
      </c>
      <c r="C54" s="128" t="s">
        <v>3929</v>
      </c>
      <c r="D54" s="128" t="s">
        <v>3978</v>
      </c>
      <c r="E54" s="128" t="s">
        <v>3935</v>
      </c>
      <c r="F54" s="128" t="s">
        <v>3926</v>
      </c>
    </row>
    <row r="55" spans="1:6">
      <c r="A55" s="128" t="s">
        <v>4070</v>
      </c>
      <c r="B55" s="128" t="s">
        <v>4071</v>
      </c>
      <c r="C55" s="128" t="s">
        <v>3929</v>
      </c>
      <c r="D55" s="128" t="s">
        <v>3934</v>
      </c>
      <c r="E55" s="128" t="s">
        <v>33</v>
      </c>
      <c r="F55" s="128" t="s">
        <v>3949</v>
      </c>
    </row>
    <row r="56" spans="1:6">
      <c r="A56" s="128" t="s">
        <v>4072</v>
      </c>
      <c r="B56" s="128" t="s">
        <v>4073</v>
      </c>
      <c r="C56" s="128" t="s">
        <v>3924</v>
      </c>
      <c r="D56" s="128" t="s">
        <v>3925</v>
      </c>
      <c r="E56" s="128" t="s">
        <v>3935</v>
      </c>
      <c r="F56" s="128" t="s">
        <v>3926</v>
      </c>
    </row>
    <row r="57" spans="1:6">
      <c r="A57" s="128" t="s">
        <v>4074</v>
      </c>
      <c r="B57" s="128" t="s">
        <v>4075</v>
      </c>
      <c r="C57" s="128" t="s">
        <v>4076</v>
      </c>
      <c r="D57" s="128" t="s">
        <v>3939</v>
      </c>
      <c r="E57" s="128" t="s">
        <v>34</v>
      </c>
      <c r="F57" s="128" t="s">
        <v>3926</v>
      </c>
    </row>
    <row r="58" spans="1:6">
      <c r="A58" s="128" t="s">
        <v>4077</v>
      </c>
      <c r="B58" s="128" t="s">
        <v>4078</v>
      </c>
      <c r="C58" s="128" t="s">
        <v>3986</v>
      </c>
      <c r="D58" s="128" t="s">
        <v>3948</v>
      </c>
      <c r="E58" s="128" t="s">
        <v>4023</v>
      </c>
      <c r="F58" s="128" t="s">
        <v>4024</v>
      </c>
    </row>
    <row r="59" spans="1:6">
      <c r="A59" s="128" t="s">
        <v>4079</v>
      </c>
      <c r="B59" s="128" t="s">
        <v>4080</v>
      </c>
      <c r="C59" s="128" t="s">
        <v>3924</v>
      </c>
      <c r="D59" s="128" t="s">
        <v>4028</v>
      </c>
      <c r="E59" s="128" t="s">
        <v>33</v>
      </c>
      <c r="F59" s="128" t="s">
        <v>3949</v>
      </c>
    </row>
    <row r="60" spans="1:6">
      <c r="A60" s="128" t="s">
        <v>4081</v>
      </c>
      <c r="B60" s="128" t="s">
        <v>4082</v>
      </c>
      <c r="C60" s="128" t="s">
        <v>4012</v>
      </c>
      <c r="D60" s="128" t="s">
        <v>3955</v>
      </c>
      <c r="E60" s="128" t="s">
        <v>50</v>
      </c>
      <c r="F60" s="128" t="s">
        <v>3949</v>
      </c>
    </row>
    <row r="61" spans="1:6">
      <c r="A61" s="128" t="s">
        <v>4083</v>
      </c>
      <c r="B61" s="128" t="s">
        <v>4084</v>
      </c>
      <c r="C61" s="128" t="s">
        <v>3924</v>
      </c>
      <c r="D61" s="128" t="s">
        <v>3934</v>
      </c>
      <c r="E61" s="128" t="s">
        <v>3935</v>
      </c>
      <c r="F61" s="128" t="s">
        <v>3926</v>
      </c>
    </row>
    <row r="62" spans="1:6">
      <c r="A62" s="128" t="s">
        <v>4085</v>
      </c>
      <c r="B62" s="128" t="s">
        <v>4086</v>
      </c>
      <c r="C62" s="128" t="s">
        <v>3933</v>
      </c>
      <c r="D62" s="128" t="s">
        <v>3945</v>
      </c>
      <c r="E62" s="128" t="s">
        <v>50</v>
      </c>
      <c r="F62" s="128" t="s">
        <v>3949</v>
      </c>
    </row>
    <row r="63" spans="1:6">
      <c r="A63" s="128" t="s">
        <v>4087</v>
      </c>
      <c r="B63" s="128" t="s">
        <v>4088</v>
      </c>
      <c r="C63" s="128" t="s">
        <v>3972</v>
      </c>
      <c r="D63" s="128" t="s">
        <v>3934</v>
      </c>
      <c r="E63" s="128" t="s">
        <v>67</v>
      </c>
      <c r="F63" s="128" t="s">
        <v>3926</v>
      </c>
    </row>
    <row r="64" spans="1:6">
      <c r="A64" s="128" t="s">
        <v>4089</v>
      </c>
      <c r="B64" s="128" t="s">
        <v>4090</v>
      </c>
      <c r="C64" s="128" t="s">
        <v>3986</v>
      </c>
      <c r="D64" s="128" t="s">
        <v>3934</v>
      </c>
      <c r="E64" s="128" t="s">
        <v>33</v>
      </c>
      <c r="F64" s="128" t="s">
        <v>3949</v>
      </c>
    </row>
    <row r="65" spans="1:6">
      <c r="A65" s="128" t="s">
        <v>4091</v>
      </c>
      <c r="B65" s="128" t="s">
        <v>4092</v>
      </c>
      <c r="C65" s="128" t="s">
        <v>3965</v>
      </c>
      <c r="D65" s="128" t="s">
        <v>3948</v>
      </c>
      <c r="E65" s="128" t="s">
        <v>163</v>
      </c>
      <c r="F65" s="128" t="s">
        <v>3949</v>
      </c>
    </row>
    <row r="66" spans="1:6">
      <c r="A66" s="128" t="s">
        <v>4093</v>
      </c>
      <c r="B66" s="128" t="s">
        <v>4094</v>
      </c>
      <c r="C66" s="128" t="s">
        <v>3933</v>
      </c>
      <c r="D66" s="128" t="s">
        <v>3948</v>
      </c>
      <c r="E66" s="128" t="s">
        <v>32</v>
      </c>
      <c r="F66" s="128" t="s">
        <v>3981</v>
      </c>
    </row>
    <row r="67" spans="1:6">
      <c r="A67" s="128" t="s">
        <v>4095</v>
      </c>
      <c r="B67" s="128" t="s">
        <v>4096</v>
      </c>
      <c r="C67" s="128" t="s">
        <v>3975</v>
      </c>
      <c r="D67" s="128" t="s">
        <v>4097</v>
      </c>
      <c r="E67" s="128" t="s">
        <v>138</v>
      </c>
      <c r="F67" s="128" t="s">
        <v>3956</v>
      </c>
    </row>
    <row r="68" spans="1:6">
      <c r="A68" s="128" t="s">
        <v>4098</v>
      </c>
      <c r="B68" s="128" t="s">
        <v>4099</v>
      </c>
      <c r="C68" s="128" t="s">
        <v>4031</v>
      </c>
      <c r="D68" s="128" t="s">
        <v>4028</v>
      </c>
      <c r="E68" s="128" t="s">
        <v>3935</v>
      </c>
      <c r="F68" s="128" t="s">
        <v>3926</v>
      </c>
    </row>
    <row r="69" spans="1:6">
      <c r="A69" s="128" t="s">
        <v>4100</v>
      </c>
      <c r="B69" s="128" t="s">
        <v>4101</v>
      </c>
      <c r="C69" s="128" t="s">
        <v>3986</v>
      </c>
      <c r="D69" s="128" t="s">
        <v>3948</v>
      </c>
      <c r="E69" s="128" t="s">
        <v>40</v>
      </c>
      <c r="F69" s="128" t="s">
        <v>3956</v>
      </c>
    </row>
    <row r="70" spans="1:6">
      <c r="A70" s="128" t="s">
        <v>4102</v>
      </c>
      <c r="B70" s="128" t="s">
        <v>4103</v>
      </c>
      <c r="C70" s="128" t="s">
        <v>3929</v>
      </c>
      <c r="D70" s="128" t="s">
        <v>3966</v>
      </c>
      <c r="E70" s="128" t="s">
        <v>4023</v>
      </c>
      <c r="F70" s="128" t="s">
        <v>4024</v>
      </c>
    </row>
    <row r="71" spans="1:6">
      <c r="A71" s="128" t="s">
        <v>4104</v>
      </c>
      <c r="B71" s="128" t="s">
        <v>4105</v>
      </c>
      <c r="C71" s="128" t="s">
        <v>4047</v>
      </c>
      <c r="D71" s="128" t="s">
        <v>3925</v>
      </c>
      <c r="E71" s="128" t="s">
        <v>3935</v>
      </c>
      <c r="F71" s="128" t="s">
        <v>3926</v>
      </c>
    </row>
    <row r="72" spans="1:6">
      <c r="A72" s="128" t="s">
        <v>4106</v>
      </c>
      <c r="B72" s="128" t="s">
        <v>4107</v>
      </c>
      <c r="C72" s="128" t="s">
        <v>3986</v>
      </c>
      <c r="D72" s="128" t="s">
        <v>3939</v>
      </c>
      <c r="E72" s="128" t="s">
        <v>40</v>
      </c>
      <c r="F72" s="128" t="s">
        <v>3956</v>
      </c>
    </row>
    <row r="73" spans="1:6">
      <c r="A73" s="128" t="s">
        <v>4108</v>
      </c>
      <c r="B73" s="128" t="s">
        <v>4109</v>
      </c>
      <c r="C73" s="128" t="s">
        <v>3929</v>
      </c>
      <c r="D73" s="128" t="s">
        <v>4028</v>
      </c>
      <c r="E73" s="128" t="s">
        <v>3935</v>
      </c>
      <c r="F73" s="128" t="s">
        <v>3926</v>
      </c>
    </row>
    <row r="74" spans="1:6">
      <c r="A74" s="128" t="s">
        <v>4110</v>
      </c>
      <c r="B74" s="128" t="s">
        <v>4111</v>
      </c>
      <c r="C74" s="128" t="s">
        <v>3942</v>
      </c>
      <c r="D74" s="128" t="s">
        <v>3948</v>
      </c>
      <c r="E74" s="128" t="s">
        <v>33</v>
      </c>
      <c r="F74" s="128" t="s">
        <v>3949</v>
      </c>
    </row>
    <row r="75" spans="1:6">
      <c r="A75" s="128" t="s">
        <v>4112</v>
      </c>
      <c r="B75" s="128" t="s">
        <v>4113</v>
      </c>
      <c r="C75" s="128" t="s">
        <v>3975</v>
      </c>
      <c r="D75" s="128" t="s">
        <v>3945</v>
      </c>
      <c r="E75" s="128" t="s">
        <v>63</v>
      </c>
      <c r="F75" s="128" t="s">
        <v>3926</v>
      </c>
    </row>
    <row r="76" spans="1:6">
      <c r="A76" s="128" t="s">
        <v>4114</v>
      </c>
      <c r="B76" s="128" t="s">
        <v>4115</v>
      </c>
      <c r="C76" s="128" t="s">
        <v>4116</v>
      </c>
      <c r="D76" s="128" t="s">
        <v>3948</v>
      </c>
      <c r="E76" s="128" t="s">
        <v>33</v>
      </c>
      <c r="F76" s="128" t="s">
        <v>3949</v>
      </c>
    </row>
    <row r="77" spans="1:6">
      <c r="A77" s="128" t="s">
        <v>4117</v>
      </c>
      <c r="B77" s="128" t="s">
        <v>4118</v>
      </c>
      <c r="C77" s="128" t="s">
        <v>3972</v>
      </c>
      <c r="D77" s="128" t="s">
        <v>3966</v>
      </c>
      <c r="E77" s="128" t="s">
        <v>63</v>
      </c>
      <c r="F77" s="128" t="s">
        <v>3926</v>
      </c>
    </row>
    <row r="78" spans="1:6">
      <c r="A78" s="128" t="s">
        <v>4119</v>
      </c>
      <c r="B78" s="128" t="s">
        <v>4120</v>
      </c>
      <c r="C78" s="128" t="s">
        <v>4121</v>
      </c>
      <c r="D78" s="128" t="s">
        <v>4122</v>
      </c>
      <c r="E78" s="128" t="s">
        <v>67</v>
      </c>
      <c r="F78" s="128" t="s">
        <v>3926</v>
      </c>
    </row>
    <row r="79" spans="1:6">
      <c r="A79" s="128" t="s">
        <v>4123</v>
      </c>
      <c r="B79" s="128" t="s">
        <v>4124</v>
      </c>
      <c r="C79" s="128" t="s">
        <v>3962</v>
      </c>
      <c r="D79" s="128" t="s">
        <v>3939</v>
      </c>
      <c r="E79" s="128" t="s">
        <v>127</v>
      </c>
      <c r="F79" s="128" t="s">
        <v>3956</v>
      </c>
    </row>
    <row r="80" spans="1:6">
      <c r="A80" s="128" t="s">
        <v>4125</v>
      </c>
      <c r="B80" s="128" t="s">
        <v>4126</v>
      </c>
      <c r="C80" s="128" t="s">
        <v>3972</v>
      </c>
      <c r="D80" s="128" t="s">
        <v>3978</v>
      </c>
      <c r="E80" s="128" t="s">
        <v>3935</v>
      </c>
      <c r="F80" s="128" t="s">
        <v>3926</v>
      </c>
    </row>
    <row r="81" spans="1:6">
      <c r="A81" s="128" t="s">
        <v>4127</v>
      </c>
      <c r="B81" s="128" t="s">
        <v>4128</v>
      </c>
      <c r="C81" s="128" t="s">
        <v>3942</v>
      </c>
      <c r="D81" s="128" t="s">
        <v>3948</v>
      </c>
      <c r="E81" s="128" t="s">
        <v>3935</v>
      </c>
      <c r="F81" s="128" t="s">
        <v>3926</v>
      </c>
    </row>
    <row r="82" spans="1:6">
      <c r="A82" s="128" t="s">
        <v>4129</v>
      </c>
      <c r="B82" s="128" t="s">
        <v>4130</v>
      </c>
      <c r="C82" s="128" t="s">
        <v>3924</v>
      </c>
      <c r="D82" s="128" t="s">
        <v>3939</v>
      </c>
      <c r="E82" s="128" t="s">
        <v>3935</v>
      </c>
      <c r="F82" s="128" t="s">
        <v>3926</v>
      </c>
    </row>
    <row r="83" spans="1:6">
      <c r="A83" s="128" t="s">
        <v>4131</v>
      </c>
      <c r="B83" s="128" t="s">
        <v>4132</v>
      </c>
      <c r="C83" s="128" t="s">
        <v>3924</v>
      </c>
      <c r="D83" s="128" t="s">
        <v>3945</v>
      </c>
      <c r="E83" s="128" t="s">
        <v>33</v>
      </c>
      <c r="F83" s="128" t="s">
        <v>3949</v>
      </c>
    </row>
    <row r="84" spans="1:6">
      <c r="A84" s="128" t="s">
        <v>4133</v>
      </c>
      <c r="B84" s="128" t="s">
        <v>4134</v>
      </c>
      <c r="C84" s="128" t="s">
        <v>4052</v>
      </c>
      <c r="D84" s="128" t="s">
        <v>3945</v>
      </c>
      <c r="E84" s="128" t="s">
        <v>4023</v>
      </c>
      <c r="F84" s="128" t="s">
        <v>4024</v>
      </c>
    </row>
    <row r="85" spans="1:6">
      <c r="A85" s="128" t="s">
        <v>4135</v>
      </c>
      <c r="B85" s="128" t="s">
        <v>4136</v>
      </c>
      <c r="C85" s="128" t="s">
        <v>3999</v>
      </c>
      <c r="D85" s="128" t="s">
        <v>3948</v>
      </c>
      <c r="E85" s="128" t="s">
        <v>127</v>
      </c>
      <c r="F85" s="128" t="s">
        <v>3956</v>
      </c>
    </row>
    <row r="86" spans="1:6">
      <c r="A86" s="128" t="s">
        <v>4137</v>
      </c>
      <c r="B86" s="128" t="s">
        <v>4138</v>
      </c>
      <c r="C86" s="128" t="s">
        <v>3924</v>
      </c>
      <c r="D86" s="128" t="s">
        <v>3945</v>
      </c>
      <c r="E86" s="128" t="s">
        <v>33</v>
      </c>
      <c r="F86" s="128" t="s">
        <v>3949</v>
      </c>
    </row>
    <row r="87" spans="1:6">
      <c r="A87" s="128" t="s">
        <v>4139</v>
      </c>
      <c r="B87" s="128" t="s">
        <v>4140</v>
      </c>
      <c r="C87" s="128" t="s">
        <v>3929</v>
      </c>
      <c r="D87" s="128" t="s">
        <v>3945</v>
      </c>
      <c r="E87" s="128" t="s">
        <v>163</v>
      </c>
      <c r="F87" s="128" t="s">
        <v>3949</v>
      </c>
    </row>
    <row r="88" spans="1:6">
      <c r="A88" s="128" t="s">
        <v>4141</v>
      </c>
      <c r="B88" s="128" t="s">
        <v>4142</v>
      </c>
      <c r="C88" s="128" t="s">
        <v>4143</v>
      </c>
      <c r="D88" s="128" t="s">
        <v>3966</v>
      </c>
      <c r="E88" s="128" t="s">
        <v>60</v>
      </c>
      <c r="F88" s="128" t="s">
        <v>3956</v>
      </c>
    </row>
    <row r="89" spans="1:6">
      <c r="A89" s="128" t="s">
        <v>4144</v>
      </c>
      <c r="B89" s="128" t="s">
        <v>4145</v>
      </c>
      <c r="C89" s="128" t="s">
        <v>4116</v>
      </c>
      <c r="D89" s="128" t="s">
        <v>3978</v>
      </c>
      <c r="E89" s="128" t="s">
        <v>32</v>
      </c>
      <c r="F89" s="128" t="s">
        <v>3981</v>
      </c>
    </row>
    <row r="90" spans="1:6">
      <c r="A90" s="128" t="s">
        <v>4146</v>
      </c>
      <c r="B90" s="128" t="s">
        <v>4147</v>
      </c>
      <c r="C90" s="128" t="s">
        <v>4015</v>
      </c>
      <c r="D90" s="128" t="s">
        <v>4028</v>
      </c>
      <c r="E90" s="128" t="s">
        <v>51</v>
      </c>
      <c r="F90" s="128" t="s">
        <v>3981</v>
      </c>
    </row>
    <row r="91" spans="1:6">
      <c r="A91" s="128" t="s">
        <v>4148</v>
      </c>
      <c r="B91" s="128" t="s">
        <v>4149</v>
      </c>
      <c r="C91" s="128" t="s">
        <v>4150</v>
      </c>
      <c r="D91" s="128" t="s">
        <v>3945</v>
      </c>
      <c r="E91" s="128" t="s">
        <v>55</v>
      </c>
      <c r="F91" s="128" t="s">
        <v>4020</v>
      </c>
    </row>
    <row r="92" spans="1:6">
      <c r="A92" s="132" t="s">
        <v>4151</v>
      </c>
      <c r="B92" s="132" t="s">
        <v>4152</v>
      </c>
      <c r="C92" s="132" t="s">
        <v>3965</v>
      </c>
      <c r="D92" s="132" t="s">
        <v>3978</v>
      </c>
      <c r="E92" s="132" t="s">
        <v>33</v>
      </c>
      <c r="F92" s="132" t="s">
        <v>3949</v>
      </c>
    </row>
  </sheetData>
  <phoneticPr fontId="4" type="noConversion"/>
  <conditionalFormatting sqref="A2:F92">
    <cfRule type="expression" dxfId="5" priority="4">
      <formula>#REF!&gt;=25000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732A-EDBB-45C5-9C87-ECB6807133EA}">
  <sheetPr>
    <tabColor rgb="FF7030A0"/>
  </sheetPr>
  <dimension ref="B2:C38"/>
  <sheetViews>
    <sheetView showGridLines="0" topLeftCell="A9" workbookViewId="0">
      <selection activeCell="C4" sqref="C4"/>
    </sheetView>
  </sheetViews>
  <sheetFormatPr defaultColWidth="9" defaultRowHeight="11.4"/>
  <cols>
    <col min="1" max="1" width="10.21875" style="65" customWidth="1"/>
    <col min="2" max="2" width="18.6640625" style="148" bestFit="1" customWidth="1"/>
    <col min="3" max="16384" width="9" style="65"/>
  </cols>
  <sheetData>
    <row r="2" spans="2:3" ht="18.75" customHeight="1">
      <c r="B2" s="145" t="s">
        <v>4153</v>
      </c>
    </row>
    <row r="3" spans="2:3" ht="18.75" customHeight="1">
      <c r="B3" s="146" t="s">
        <v>4154</v>
      </c>
      <c r="C3" s="65" t="s">
        <v>2001</v>
      </c>
    </row>
    <row r="4" spans="2:3" ht="14.25" customHeight="1">
      <c r="B4" s="147" t="s">
        <v>4155</v>
      </c>
      <c r="C4" s="65" t="s">
        <v>4156</v>
      </c>
    </row>
    <row r="5" spans="2:3" ht="14.25" customHeight="1">
      <c r="B5" s="147" t="s">
        <v>4157</v>
      </c>
      <c r="C5" s="65" t="s">
        <v>4158</v>
      </c>
    </row>
    <row r="6" spans="2:3" ht="14.25" customHeight="1">
      <c r="B6" s="147" t="s">
        <v>4159</v>
      </c>
      <c r="C6" s="65" t="s">
        <v>4160</v>
      </c>
    </row>
    <row r="7" spans="2:3" ht="14.25" customHeight="1">
      <c r="B7" s="147" t="s">
        <v>4161</v>
      </c>
      <c r="C7" s="65" t="s">
        <v>4162</v>
      </c>
    </row>
    <row r="8" spans="2:3" ht="14.25" customHeight="1">
      <c r="B8" s="147" t="s">
        <v>4163</v>
      </c>
      <c r="C8" s="65" t="s">
        <v>4164</v>
      </c>
    </row>
    <row r="9" spans="2:3" ht="14.25" customHeight="1">
      <c r="B9" s="147" t="s">
        <v>4165</v>
      </c>
      <c r="C9" s="65" t="s">
        <v>4166</v>
      </c>
    </row>
    <row r="10" spans="2:3" ht="14.25" customHeight="1">
      <c r="B10" s="147" t="s">
        <v>4167</v>
      </c>
      <c r="C10" s="65" t="s">
        <v>4168</v>
      </c>
    </row>
    <row r="11" spans="2:3" ht="14.25" customHeight="1">
      <c r="B11" s="147" t="s">
        <v>4169</v>
      </c>
      <c r="C11" s="65" t="s">
        <v>4170</v>
      </c>
    </row>
    <row r="12" spans="2:3" ht="14.25" customHeight="1">
      <c r="B12" s="147" t="s">
        <v>4171</v>
      </c>
      <c r="C12" s="65" t="s">
        <v>4172</v>
      </c>
    </row>
    <row r="13" spans="2:3" ht="14.25" customHeight="1">
      <c r="B13" s="147" t="s">
        <v>4173</v>
      </c>
      <c r="C13" s="65" t="s">
        <v>4174</v>
      </c>
    </row>
    <row r="14" spans="2:3" ht="14.25" customHeight="1">
      <c r="B14" s="147" t="s">
        <v>4175</v>
      </c>
      <c r="C14" s="65" t="s">
        <v>4176</v>
      </c>
    </row>
    <row r="15" spans="2:3" ht="14.25" customHeight="1">
      <c r="B15" s="147" t="s">
        <v>4177</v>
      </c>
      <c r="C15" s="65" t="s">
        <v>4178</v>
      </c>
    </row>
    <row r="16" spans="2:3" ht="14.25" customHeight="1">
      <c r="B16" s="147" t="s">
        <v>4179</v>
      </c>
      <c r="C16" s="65" t="s">
        <v>4180</v>
      </c>
    </row>
    <row r="17" spans="2:3" ht="14.25" customHeight="1">
      <c r="B17" s="147" t="s">
        <v>4181</v>
      </c>
      <c r="C17" s="65" t="s">
        <v>4182</v>
      </c>
    </row>
    <row r="18" spans="2:3" ht="14.25" customHeight="1">
      <c r="B18" s="147" t="s">
        <v>4183</v>
      </c>
      <c r="C18" s="65" t="s">
        <v>4184</v>
      </c>
    </row>
    <row r="19" spans="2:3" ht="14.25" customHeight="1">
      <c r="B19" s="147" t="s">
        <v>4185</v>
      </c>
      <c r="C19" s="65" t="s">
        <v>4186</v>
      </c>
    </row>
    <row r="20" spans="2:3" ht="14.25" customHeight="1">
      <c r="B20" s="147" t="s">
        <v>4187</v>
      </c>
      <c r="C20" s="65" t="s">
        <v>4188</v>
      </c>
    </row>
    <row r="21" spans="2:3" ht="14.25" customHeight="1">
      <c r="B21" s="147" t="s">
        <v>4189</v>
      </c>
      <c r="C21" s="65" t="s">
        <v>4190</v>
      </c>
    </row>
    <row r="22" spans="2:3" ht="14.25" customHeight="1">
      <c r="B22" s="147" t="s">
        <v>4191</v>
      </c>
      <c r="C22" s="65" t="s">
        <v>4192</v>
      </c>
    </row>
    <row r="23" spans="2:3" ht="14.25" customHeight="1">
      <c r="B23" s="147" t="s">
        <v>4193</v>
      </c>
      <c r="C23" s="65" t="s">
        <v>4194</v>
      </c>
    </row>
    <row r="24" spans="2:3" ht="14.25" customHeight="1">
      <c r="B24" s="147" t="s">
        <v>4195</v>
      </c>
      <c r="C24" s="65" t="s">
        <v>4196</v>
      </c>
    </row>
    <row r="25" spans="2:3" ht="14.25" customHeight="1">
      <c r="B25" s="147" t="s">
        <v>4197</v>
      </c>
      <c r="C25" s="65" t="s">
        <v>4198</v>
      </c>
    </row>
    <row r="26" spans="2:3" ht="14.25" customHeight="1">
      <c r="B26" s="147" t="s">
        <v>4199</v>
      </c>
      <c r="C26" s="65" t="s">
        <v>4200</v>
      </c>
    </row>
    <row r="27" spans="2:3" ht="14.25" customHeight="1">
      <c r="B27" s="147" t="s">
        <v>4201</v>
      </c>
      <c r="C27" s="65" t="s">
        <v>4202</v>
      </c>
    </row>
    <row r="28" spans="2:3" ht="14.25" customHeight="1">
      <c r="B28" s="147" t="s">
        <v>4203</v>
      </c>
      <c r="C28" s="65" t="s">
        <v>4204</v>
      </c>
    </row>
    <row r="29" spans="2:3" ht="14.25" customHeight="1">
      <c r="B29" s="147" t="s">
        <v>4205</v>
      </c>
      <c r="C29" s="65" t="s">
        <v>4206</v>
      </c>
    </row>
    <row r="30" spans="2:3" ht="14.25" customHeight="1">
      <c r="B30" s="147" t="s">
        <v>4207</v>
      </c>
      <c r="C30" s="65" t="s">
        <v>4208</v>
      </c>
    </row>
    <row r="31" spans="2:3" ht="14.25" customHeight="1">
      <c r="B31" s="147" t="s">
        <v>4209</v>
      </c>
      <c r="C31" s="65" t="s">
        <v>4210</v>
      </c>
    </row>
    <row r="32" spans="2:3" ht="14.25" customHeight="1">
      <c r="B32" s="147" t="s">
        <v>4211</v>
      </c>
      <c r="C32" s="65" t="s">
        <v>4212</v>
      </c>
    </row>
    <row r="33" spans="2:3" ht="14.25" customHeight="1">
      <c r="B33" s="147" t="s">
        <v>4213</v>
      </c>
      <c r="C33" s="65" t="s">
        <v>4214</v>
      </c>
    </row>
    <row r="34" spans="2:3" ht="14.25" customHeight="1">
      <c r="B34" s="147" t="s">
        <v>4215</v>
      </c>
      <c r="C34" s="65" t="s">
        <v>4216</v>
      </c>
    </row>
    <row r="35" spans="2:3" ht="14.25" customHeight="1">
      <c r="B35" s="147" t="s">
        <v>4217</v>
      </c>
      <c r="C35" s="65" t="s">
        <v>4218</v>
      </c>
    </row>
    <row r="36" spans="2:3" ht="14.25" customHeight="1">
      <c r="B36" s="147" t="s">
        <v>4219</v>
      </c>
      <c r="C36" s="65" t="s">
        <v>4220</v>
      </c>
    </row>
    <row r="37" spans="2:3" ht="14.25" customHeight="1">
      <c r="B37" s="147" t="s">
        <v>4221</v>
      </c>
      <c r="C37" s="65" t="s">
        <v>4222</v>
      </c>
    </row>
    <row r="38" spans="2:3" ht="14.25" customHeight="1">
      <c r="B38" s="147" t="s">
        <v>4223</v>
      </c>
      <c r="C38" s="65" t="s">
        <v>4224</v>
      </c>
    </row>
  </sheetData>
  <phoneticPr fontId="4" type="noConversion"/>
  <pageMargins left="0.7" right="0.7" top="0.75" bottom="0.75" header="0.3" footer="0.3"/>
  <pageSetup paperSize="9" orientation="portrait" r:id="rId1"/>
  <picture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BA6B-7150-452C-B76E-ACE8A901C06E}">
  <sheetPr>
    <tabColor rgb="FF7030A0"/>
  </sheetPr>
  <dimension ref="A1:L1778"/>
  <sheetViews>
    <sheetView zoomScaleNormal="100" workbookViewId="0">
      <pane ySplit="4" topLeftCell="A221" activePane="bottomLeft" state="frozen"/>
      <selection activeCell="D27" sqref="D27"/>
      <selection pane="bottomLeft" activeCell="E5" sqref="E5:E1778"/>
    </sheetView>
  </sheetViews>
  <sheetFormatPr defaultColWidth="9" defaultRowHeight="11.4"/>
  <cols>
    <col min="1" max="1" width="5.21875" style="65" bestFit="1" customWidth="1"/>
    <col min="2" max="2" width="11.77734375" style="77" bestFit="1" customWidth="1"/>
    <col min="3" max="3" width="8" style="91" bestFit="1" customWidth="1"/>
    <col min="4" max="4" width="4.77734375" style="91" bestFit="1" customWidth="1"/>
    <col min="5" max="5" width="12.6640625" style="91" bestFit="1" customWidth="1"/>
    <col min="6" max="6" width="8" style="91" bestFit="1" customWidth="1"/>
    <col min="7" max="7" width="21.21875" style="65" bestFit="1" customWidth="1"/>
    <col min="8" max="8" width="11.77734375" style="91" customWidth="1"/>
    <col min="9" max="9" width="35" style="65" bestFit="1" customWidth="1"/>
    <col min="10" max="12" width="8.21875" style="65" bestFit="1" customWidth="1"/>
    <col min="13" max="16384" width="9" style="65"/>
  </cols>
  <sheetData>
    <row r="1" spans="1:12" ht="33" customHeight="1"/>
    <row r="2" spans="1:12" ht="19.8" thickBot="1">
      <c r="A2" s="149" t="s">
        <v>4225</v>
      </c>
      <c r="B2" s="149"/>
      <c r="C2" s="150"/>
      <c r="D2" s="150"/>
      <c r="E2" s="150"/>
      <c r="F2" s="150"/>
      <c r="G2" s="150"/>
      <c r="H2" s="150"/>
      <c r="I2" s="150"/>
      <c r="J2" s="151"/>
      <c r="K2" s="150"/>
      <c r="L2" s="150"/>
    </row>
    <row r="3" spans="1:12" ht="12" thickTop="1"/>
    <row r="4" spans="1:12" ht="12.75" customHeight="1">
      <c r="A4" s="152" t="s">
        <v>1</v>
      </c>
      <c r="B4" s="153" t="s">
        <v>4226</v>
      </c>
      <c r="C4" s="154" t="s">
        <v>4227</v>
      </c>
      <c r="D4" s="154" t="s">
        <v>4228</v>
      </c>
      <c r="E4" s="154" t="s">
        <v>4229</v>
      </c>
      <c r="F4" s="154" t="s">
        <v>4230</v>
      </c>
      <c r="G4" s="155" t="s">
        <v>4231</v>
      </c>
      <c r="H4" s="154" t="s">
        <v>4232</v>
      </c>
      <c r="I4" s="155" t="s">
        <v>4233</v>
      </c>
      <c r="J4" s="155" t="s">
        <v>4234</v>
      </c>
      <c r="K4" s="155" t="s">
        <v>4235</v>
      </c>
      <c r="L4" s="156" t="s">
        <v>4236</v>
      </c>
    </row>
    <row r="5" spans="1:12" ht="12.75" customHeight="1">
      <c r="A5" s="157" t="s">
        <v>4237</v>
      </c>
      <c r="B5" s="158" t="s">
        <v>4238</v>
      </c>
      <c r="C5" s="159" t="s">
        <v>4239</v>
      </c>
      <c r="D5" s="159" t="s">
        <v>4240</v>
      </c>
      <c r="E5" s="159" t="str">
        <f>VLOOKUP(MID(B5,5,2),行政区划代码!$B$4:$C$38,2,0)</f>
        <v>北京市</v>
      </c>
      <c r="F5" s="159" t="str">
        <f>LEFT(B5,3)</f>
        <v>115</v>
      </c>
      <c r="G5" s="160" t="s">
        <v>4241</v>
      </c>
      <c r="H5" s="158" t="s">
        <v>4242</v>
      </c>
      <c r="I5" s="160" t="s">
        <v>4243</v>
      </c>
      <c r="J5" s="161">
        <v>127</v>
      </c>
      <c r="K5" s="161">
        <v>70</v>
      </c>
      <c r="L5" s="162">
        <v>98.5</v>
      </c>
    </row>
    <row r="6" spans="1:12" ht="12.75" customHeight="1">
      <c r="A6" s="157" t="s">
        <v>4244</v>
      </c>
      <c r="B6" s="158" t="s">
        <v>4245</v>
      </c>
      <c r="C6" s="159" t="s">
        <v>4246</v>
      </c>
      <c r="D6" s="159" t="s">
        <v>4240</v>
      </c>
      <c r="E6" s="159" t="str">
        <f>VLOOKUP(MID(B6,5,2),行政区划代码!$B$4:$C$38,2,0)</f>
        <v>北京市</v>
      </c>
      <c r="F6" s="159" t="str">
        <f t="shared" ref="F6:F69" si="0">LEFT(B6,3)</f>
        <v>115</v>
      </c>
      <c r="G6" s="160" t="s">
        <v>4241</v>
      </c>
      <c r="H6" s="158" t="s">
        <v>4247</v>
      </c>
      <c r="I6" s="160" t="s">
        <v>4243</v>
      </c>
      <c r="J6" s="161">
        <v>150</v>
      </c>
      <c r="K6" s="161">
        <v>52</v>
      </c>
      <c r="L6" s="162">
        <v>101</v>
      </c>
    </row>
    <row r="7" spans="1:12" ht="12.75" customHeight="1">
      <c r="A7" s="157" t="s">
        <v>4248</v>
      </c>
      <c r="B7" s="158" t="s">
        <v>4249</v>
      </c>
      <c r="C7" s="159" t="s">
        <v>4250</v>
      </c>
      <c r="D7" s="159" t="s">
        <v>4240</v>
      </c>
      <c r="E7" s="159" t="str">
        <f>VLOOKUP(MID(B7,5,2),行政区划代码!$B$4:$C$38,2,0)</f>
        <v>北京市</v>
      </c>
      <c r="F7" s="159" t="str">
        <f t="shared" si="0"/>
        <v>115</v>
      </c>
      <c r="G7" s="160" t="s">
        <v>4241</v>
      </c>
      <c r="H7" s="158" t="s">
        <v>4251</v>
      </c>
      <c r="I7" s="160" t="s">
        <v>4243</v>
      </c>
      <c r="J7" s="161">
        <v>120.75</v>
      </c>
      <c r="K7" s="161">
        <v>87</v>
      </c>
      <c r="L7" s="162">
        <v>103.875</v>
      </c>
    </row>
    <row r="8" spans="1:12" ht="12.75" customHeight="1">
      <c r="A8" s="157" t="s">
        <v>4252</v>
      </c>
      <c r="B8" s="158" t="s">
        <v>4253</v>
      </c>
      <c r="C8" s="159" t="s">
        <v>4254</v>
      </c>
      <c r="D8" s="159" t="s">
        <v>4240</v>
      </c>
      <c r="E8" s="159" t="str">
        <f>VLOOKUP(MID(B8,5,2),行政区划代码!$B$4:$C$38,2,0)</f>
        <v>北京市</v>
      </c>
      <c r="F8" s="159" t="str">
        <f t="shared" si="0"/>
        <v>115</v>
      </c>
      <c r="G8" s="160" t="s">
        <v>4241</v>
      </c>
      <c r="H8" s="158" t="s">
        <v>4255</v>
      </c>
      <c r="I8" s="160" t="s">
        <v>4243</v>
      </c>
      <c r="J8" s="161">
        <v>130.25</v>
      </c>
      <c r="K8" s="161">
        <v>100</v>
      </c>
      <c r="L8" s="162">
        <v>115.125</v>
      </c>
    </row>
    <row r="9" spans="1:12" ht="12.75" customHeight="1">
      <c r="A9" s="157" t="s">
        <v>4256</v>
      </c>
      <c r="B9" s="158" t="s">
        <v>4257</v>
      </c>
      <c r="C9" s="159" t="s">
        <v>4258</v>
      </c>
      <c r="D9" s="159" t="s">
        <v>4240</v>
      </c>
      <c r="E9" s="159" t="str">
        <f>VLOOKUP(MID(B9,5,2),行政区划代码!$B$4:$C$38,2,0)</f>
        <v>北京市</v>
      </c>
      <c r="F9" s="159" t="str">
        <f t="shared" si="0"/>
        <v>115</v>
      </c>
      <c r="G9" s="160" t="s">
        <v>4241</v>
      </c>
      <c r="H9" s="158" t="s">
        <v>4259</v>
      </c>
      <c r="I9" s="160" t="s">
        <v>4243</v>
      </c>
      <c r="J9" s="161">
        <v>145.5</v>
      </c>
      <c r="K9" s="161">
        <v>69</v>
      </c>
      <c r="L9" s="162">
        <v>107.25</v>
      </c>
    </row>
    <row r="10" spans="1:12" ht="12.75" customHeight="1">
      <c r="A10" s="157" t="s">
        <v>4260</v>
      </c>
      <c r="B10" s="158" t="s">
        <v>4261</v>
      </c>
      <c r="C10" s="159" t="s">
        <v>4262</v>
      </c>
      <c r="D10" s="159" t="s">
        <v>4240</v>
      </c>
      <c r="E10" s="159" t="str">
        <f>VLOOKUP(MID(B10,5,2),行政区划代码!$B$4:$C$38,2,0)</f>
        <v>北京市</v>
      </c>
      <c r="F10" s="159" t="str">
        <f t="shared" si="0"/>
        <v>115</v>
      </c>
      <c r="G10" s="160" t="s">
        <v>4241</v>
      </c>
      <c r="H10" s="158" t="s">
        <v>4263</v>
      </c>
      <c r="I10" s="160" t="s">
        <v>4243</v>
      </c>
      <c r="J10" s="161">
        <v>135.5</v>
      </c>
      <c r="K10" s="161">
        <v>92</v>
      </c>
      <c r="L10" s="162">
        <v>113.75</v>
      </c>
    </row>
    <row r="11" spans="1:12" ht="12.75" customHeight="1">
      <c r="A11" s="157" t="s">
        <v>4264</v>
      </c>
      <c r="B11" s="158" t="s">
        <v>4265</v>
      </c>
      <c r="C11" s="159" t="s">
        <v>4266</v>
      </c>
      <c r="D11" s="159" t="s">
        <v>4240</v>
      </c>
      <c r="E11" s="159" t="str">
        <f>VLOOKUP(MID(B11,5,2),行政区划代码!$B$4:$C$38,2,0)</f>
        <v>北京市</v>
      </c>
      <c r="F11" s="159" t="str">
        <f t="shared" si="0"/>
        <v>115</v>
      </c>
      <c r="G11" s="160" t="s">
        <v>4241</v>
      </c>
      <c r="H11" s="158" t="s">
        <v>4267</v>
      </c>
      <c r="I11" s="160" t="s">
        <v>4243</v>
      </c>
      <c r="J11" s="161">
        <v>116.25</v>
      </c>
      <c r="K11" s="161">
        <v>83</v>
      </c>
      <c r="L11" s="162">
        <v>99.625</v>
      </c>
    </row>
    <row r="12" spans="1:12" ht="12.75" customHeight="1">
      <c r="A12" s="157" t="s">
        <v>4268</v>
      </c>
      <c r="B12" s="158" t="s">
        <v>4269</v>
      </c>
      <c r="C12" s="159" t="s">
        <v>4270</v>
      </c>
      <c r="D12" s="159" t="s">
        <v>4240</v>
      </c>
      <c r="E12" s="159" t="str">
        <f>VLOOKUP(MID(B12,5,2),行政区划代码!$B$4:$C$38,2,0)</f>
        <v>北京市</v>
      </c>
      <c r="F12" s="159" t="str">
        <f t="shared" si="0"/>
        <v>115</v>
      </c>
      <c r="G12" s="160" t="s">
        <v>4241</v>
      </c>
      <c r="H12" s="158" t="s">
        <v>4263</v>
      </c>
      <c r="I12" s="160" t="s">
        <v>4243</v>
      </c>
      <c r="J12" s="161">
        <v>112</v>
      </c>
      <c r="K12" s="161">
        <v>39</v>
      </c>
      <c r="L12" s="162">
        <v>75.5</v>
      </c>
    </row>
    <row r="13" spans="1:12" ht="12.75" customHeight="1">
      <c r="A13" s="157" t="s">
        <v>4271</v>
      </c>
      <c r="B13" s="158" t="s">
        <v>4272</v>
      </c>
      <c r="C13" s="159" t="s">
        <v>4273</v>
      </c>
      <c r="D13" s="159" t="s">
        <v>4240</v>
      </c>
      <c r="E13" s="159" t="str">
        <f>VLOOKUP(MID(B13,5,2),行政区划代码!$B$4:$C$38,2,0)</f>
        <v>北京市</v>
      </c>
      <c r="F13" s="159" t="str">
        <f t="shared" si="0"/>
        <v>115</v>
      </c>
      <c r="G13" s="160" t="s">
        <v>4241</v>
      </c>
      <c r="H13" s="158" t="s">
        <v>4267</v>
      </c>
      <c r="I13" s="160" t="s">
        <v>4243</v>
      </c>
      <c r="J13" s="161">
        <v>147.75</v>
      </c>
      <c r="K13" s="161">
        <v>69</v>
      </c>
      <c r="L13" s="162">
        <v>108.375</v>
      </c>
    </row>
    <row r="14" spans="1:12" ht="12.75" customHeight="1">
      <c r="A14" s="157" t="s">
        <v>4274</v>
      </c>
      <c r="B14" s="158" t="s">
        <v>4275</v>
      </c>
      <c r="C14" s="159" t="s">
        <v>4276</v>
      </c>
      <c r="D14" s="159" t="s">
        <v>4240</v>
      </c>
      <c r="E14" s="159" t="str">
        <f>VLOOKUP(MID(B14,5,2),行政区划代码!$B$4:$C$38,2,0)</f>
        <v>北京市</v>
      </c>
      <c r="F14" s="159" t="str">
        <f t="shared" si="0"/>
        <v>115</v>
      </c>
      <c r="G14" s="160" t="s">
        <v>4241</v>
      </c>
      <c r="H14" s="158" t="s">
        <v>4277</v>
      </c>
      <c r="I14" s="160" t="s">
        <v>4243</v>
      </c>
      <c r="J14" s="161">
        <v>128.25</v>
      </c>
      <c r="K14" s="161">
        <v>47</v>
      </c>
      <c r="L14" s="162">
        <v>87.625</v>
      </c>
    </row>
    <row r="15" spans="1:12" ht="12.75" customHeight="1">
      <c r="A15" s="157" t="s">
        <v>4278</v>
      </c>
      <c r="B15" s="158" t="s">
        <v>4279</v>
      </c>
      <c r="C15" s="159" t="s">
        <v>4280</v>
      </c>
      <c r="D15" s="159" t="s">
        <v>4240</v>
      </c>
      <c r="E15" s="159" t="str">
        <f>VLOOKUP(MID(B15,5,2),行政区划代码!$B$4:$C$38,2,0)</f>
        <v>北京市</v>
      </c>
      <c r="F15" s="159" t="str">
        <f t="shared" si="0"/>
        <v>115</v>
      </c>
      <c r="G15" s="160" t="s">
        <v>4241</v>
      </c>
      <c r="H15" s="158" t="s">
        <v>4255</v>
      </c>
      <c r="I15" s="160" t="s">
        <v>4243</v>
      </c>
      <c r="J15" s="161">
        <v>134.75</v>
      </c>
      <c r="K15" s="161">
        <v>47</v>
      </c>
      <c r="L15" s="162">
        <v>90.875</v>
      </c>
    </row>
    <row r="16" spans="1:12" ht="12.75" customHeight="1">
      <c r="A16" s="157" t="s">
        <v>4281</v>
      </c>
      <c r="B16" s="158" t="s">
        <v>4282</v>
      </c>
      <c r="C16" s="159" t="s">
        <v>4283</v>
      </c>
      <c r="D16" s="159" t="s">
        <v>4240</v>
      </c>
      <c r="E16" s="159" t="str">
        <f>VLOOKUP(MID(B16,5,2),行政区划代码!$B$4:$C$38,2,0)</f>
        <v>北京市</v>
      </c>
      <c r="F16" s="159" t="str">
        <f t="shared" si="0"/>
        <v>115</v>
      </c>
      <c r="G16" s="160" t="s">
        <v>4241</v>
      </c>
      <c r="H16" s="158" t="s">
        <v>4255</v>
      </c>
      <c r="I16" s="160" t="s">
        <v>4243</v>
      </c>
      <c r="J16" s="161">
        <v>140.75</v>
      </c>
      <c r="K16" s="161">
        <v>75</v>
      </c>
      <c r="L16" s="162">
        <v>107.875</v>
      </c>
    </row>
    <row r="17" spans="1:12" ht="12.75" customHeight="1">
      <c r="A17" s="157" t="s">
        <v>4284</v>
      </c>
      <c r="B17" s="158" t="s">
        <v>4285</v>
      </c>
      <c r="C17" s="159" t="s">
        <v>4286</v>
      </c>
      <c r="D17" s="159" t="s">
        <v>4287</v>
      </c>
      <c r="E17" s="159" t="str">
        <f>VLOOKUP(MID(B17,5,2),行政区划代码!$B$4:$C$38,2,0)</f>
        <v>北京市</v>
      </c>
      <c r="F17" s="159" t="str">
        <f t="shared" si="0"/>
        <v>115</v>
      </c>
      <c r="G17" s="160" t="s">
        <v>4241</v>
      </c>
      <c r="H17" s="158" t="s">
        <v>4242</v>
      </c>
      <c r="I17" s="160" t="s">
        <v>4243</v>
      </c>
      <c r="J17" s="161">
        <v>127</v>
      </c>
      <c r="K17" s="161">
        <v>50</v>
      </c>
      <c r="L17" s="162">
        <v>88.5</v>
      </c>
    </row>
    <row r="18" spans="1:12" ht="12.75" customHeight="1">
      <c r="A18" s="157" t="s">
        <v>4288</v>
      </c>
      <c r="B18" s="158" t="s">
        <v>4289</v>
      </c>
      <c r="C18" s="159" t="s">
        <v>4290</v>
      </c>
      <c r="D18" s="159" t="s">
        <v>4240</v>
      </c>
      <c r="E18" s="159" t="str">
        <f>VLOOKUP(MID(B18,5,2),行政区划代码!$B$4:$C$38,2,0)</f>
        <v>北京市</v>
      </c>
      <c r="F18" s="159" t="str">
        <f t="shared" si="0"/>
        <v>115</v>
      </c>
      <c r="G18" s="160" t="s">
        <v>4241</v>
      </c>
      <c r="H18" s="158" t="s">
        <v>4255</v>
      </c>
      <c r="I18" s="160" t="s">
        <v>4243</v>
      </c>
      <c r="J18" s="161">
        <v>146</v>
      </c>
      <c r="K18" s="161">
        <v>78</v>
      </c>
      <c r="L18" s="162">
        <v>112</v>
      </c>
    </row>
    <row r="19" spans="1:12" ht="12.75" customHeight="1">
      <c r="A19" s="157" t="s">
        <v>4291</v>
      </c>
      <c r="B19" s="158" t="s">
        <v>4292</v>
      </c>
      <c r="C19" s="159" t="s">
        <v>4293</v>
      </c>
      <c r="D19" s="159" t="s">
        <v>4240</v>
      </c>
      <c r="E19" s="159" t="str">
        <f>VLOOKUP(MID(B19,5,2),行政区划代码!$B$4:$C$38,2,0)</f>
        <v>北京市</v>
      </c>
      <c r="F19" s="159" t="str">
        <f t="shared" si="0"/>
        <v>115</v>
      </c>
      <c r="G19" s="160" t="s">
        <v>4241</v>
      </c>
      <c r="H19" s="158" t="s">
        <v>4294</v>
      </c>
      <c r="I19" s="160" t="s">
        <v>4243</v>
      </c>
      <c r="J19" s="161">
        <v>118.5</v>
      </c>
      <c r="K19" s="161">
        <v>73</v>
      </c>
      <c r="L19" s="162">
        <v>95.75</v>
      </c>
    </row>
    <row r="20" spans="1:12" ht="12.75" customHeight="1">
      <c r="A20" s="157" t="s">
        <v>4295</v>
      </c>
      <c r="B20" s="158" t="s">
        <v>4296</v>
      </c>
      <c r="C20" s="159" t="s">
        <v>4297</v>
      </c>
      <c r="D20" s="159" t="s">
        <v>4240</v>
      </c>
      <c r="E20" s="159" t="str">
        <f>VLOOKUP(MID(B20,5,2),行政区划代码!$B$4:$C$38,2,0)</f>
        <v>北京市</v>
      </c>
      <c r="F20" s="159" t="str">
        <f t="shared" si="0"/>
        <v>115</v>
      </c>
      <c r="G20" s="160" t="s">
        <v>4241</v>
      </c>
      <c r="H20" s="158" t="s">
        <v>4242</v>
      </c>
      <c r="I20" s="160" t="s">
        <v>4243</v>
      </c>
      <c r="J20" s="161">
        <v>122</v>
      </c>
      <c r="K20" s="161">
        <v>49</v>
      </c>
      <c r="L20" s="162">
        <v>85.5</v>
      </c>
    </row>
    <row r="21" spans="1:12" ht="12.75" customHeight="1">
      <c r="A21" s="157" t="s">
        <v>4298</v>
      </c>
      <c r="B21" s="158" t="s">
        <v>4299</v>
      </c>
      <c r="C21" s="159" t="s">
        <v>4300</v>
      </c>
      <c r="D21" s="159" t="s">
        <v>4240</v>
      </c>
      <c r="E21" s="159" t="str">
        <f>VLOOKUP(MID(B21,5,2),行政区划代码!$B$4:$C$38,2,0)</f>
        <v>北京市</v>
      </c>
      <c r="F21" s="159" t="str">
        <f t="shared" si="0"/>
        <v>115</v>
      </c>
      <c r="G21" s="160" t="s">
        <v>4241</v>
      </c>
      <c r="H21" s="158" t="s">
        <v>4263</v>
      </c>
      <c r="I21" s="160" t="s">
        <v>4243</v>
      </c>
      <c r="J21" s="161">
        <v>143.75</v>
      </c>
      <c r="K21" s="161">
        <v>45</v>
      </c>
      <c r="L21" s="162">
        <v>94.375</v>
      </c>
    </row>
    <row r="22" spans="1:12" ht="12.75" customHeight="1">
      <c r="A22" s="157" t="s">
        <v>4301</v>
      </c>
      <c r="B22" s="158" t="s">
        <v>4302</v>
      </c>
      <c r="C22" s="159" t="s">
        <v>4303</v>
      </c>
      <c r="D22" s="159" t="s">
        <v>4240</v>
      </c>
      <c r="E22" s="159" t="str">
        <f>VLOOKUP(MID(B22,5,2),行政区划代码!$B$4:$C$38,2,0)</f>
        <v>北京市</v>
      </c>
      <c r="F22" s="159" t="str">
        <f t="shared" si="0"/>
        <v>115</v>
      </c>
      <c r="G22" s="160" t="s">
        <v>4241</v>
      </c>
      <c r="H22" s="158" t="s">
        <v>4277</v>
      </c>
      <c r="I22" s="160" t="s">
        <v>4243</v>
      </c>
      <c r="J22" s="161">
        <v>123.25</v>
      </c>
      <c r="K22" s="161">
        <v>60</v>
      </c>
      <c r="L22" s="162">
        <v>91.625</v>
      </c>
    </row>
    <row r="23" spans="1:12" ht="12.75" customHeight="1">
      <c r="A23" s="157" t="s">
        <v>4304</v>
      </c>
      <c r="B23" s="158" t="s">
        <v>4305</v>
      </c>
      <c r="C23" s="159" t="s">
        <v>4306</v>
      </c>
      <c r="D23" s="159" t="s">
        <v>4240</v>
      </c>
      <c r="E23" s="159" t="str">
        <f>VLOOKUP(MID(B23,5,2),行政区划代码!$B$4:$C$38,2,0)</f>
        <v>北京市</v>
      </c>
      <c r="F23" s="159" t="str">
        <f t="shared" si="0"/>
        <v>115</v>
      </c>
      <c r="G23" s="160" t="s">
        <v>4241</v>
      </c>
      <c r="H23" s="158" t="s">
        <v>4307</v>
      </c>
      <c r="I23" s="160" t="s">
        <v>4243</v>
      </c>
      <c r="J23" s="161">
        <v>133.75</v>
      </c>
      <c r="K23" s="161">
        <v>51</v>
      </c>
      <c r="L23" s="162">
        <v>92.375</v>
      </c>
    </row>
    <row r="24" spans="1:12" ht="12.75" customHeight="1">
      <c r="A24" s="157" t="s">
        <v>4308</v>
      </c>
      <c r="B24" s="158" t="s">
        <v>4309</v>
      </c>
      <c r="C24" s="159" t="s">
        <v>4310</v>
      </c>
      <c r="D24" s="159" t="s">
        <v>4240</v>
      </c>
      <c r="E24" s="159" t="str">
        <f>VLOOKUP(MID(B24,5,2),行政区划代码!$B$4:$C$38,2,0)</f>
        <v>北京市</v>
      </c>
      <c r="F24" s="159" t="str">
        <f t="shared" si="0"/>
        <v>115</v>
      </c>
      <c r="G24" s="160" t="s">
        <v>4241</v>
      </c>
      <c r="H24" s="158" t="s">
        <v>4307</v>
      </c>
      <c r="I24" s="160" t="s">
        <v>4243</v>
      </c>
      <c r="J24" s="161">
        <v>148</v>
      </c>
      <c r="K24" s="161">
        <v>79</v>
      </c>
      <c r="L24" s="162">
        <v>113.5</v>
      </c>
    </row>
    <row r="25" spans="1:12" ht="12.75" customHeight="1">
      <c r="A25" s="157" t="s">
        <v>4311</v>
      </c>
      <c r="B25" s="158" t="s">
        <v>4312</v>
      </c>
      <c r="C25" s="159" t="s">
        <v>4313</v>
      </c>
      <c r="D25" s="159" t="s">
        <v>4240</v>
      </c>
      <c r="E25" s="159" t="str">
        <f>VLOOKUP(MID(B25,5,2),行政区划代码!$B$4:$C$38,2,0)</f>
        <v>北京市</v>
      </c>
      <c r="F25" s="159" t="str">
        <f t="shared" si="0"/>
        <v>115</v>
      </c>
      <c r="G25" s="160" t="s">
        <v>4241</v>
      </c>
      <c r="H25" s="158" t="s">
        <v>4255</v>
      </c>
      <c r="I25" s="160" t="s">
        <v>4243</v>
      </c>
      <c r="J25" s="161">
        <v>145</v>
      </c>
      <c r="K25" s="161">
        <v>64</v>
      </c>
      <c r="L25" s="162">
        <v>104.5</v>
      </c>
    </row>
    <row r="26" spans="1:12" ht="12.75" customHeight="1">
      <c r="A26" s="157" t="s">
        <v>4314</v>
      </c>
      <c r="B26" s="158" t="s">
        <v>4315</v>
      </c>
      <c r="C26" s="159" t="s">
        <v>4316</v>
      </c>
      <c r="D26" s="159" t="s">
        <v>4287</v>
      </c>
      <c r="E26" s="159" t="str">
        <f>VLOOKUP(MID(B26,5,2),行政区划代码!$B$4:$C$38,2,0)</f>
        <v>北京市</v>
      </c>
      <c r="F26" s="159" t="str">
        <f t="shared" si="0"/>
        <v>115</v>
      </c>
      <c r="G26" s="160" t="s">
        <v>4241</v>
      </c>
      <c r="H26" s="158" t="s">
        <v>4267</v>
      </c>
      <c r="I26" s="160" t="s">
        <v>4243</v>
      </c>
      <c r="J26" s="161">
        <v>141.75</v>
      </c>
      <c r="K26" s="161">
        <v>79</v>
      </c>
      <c r="L26" s="162">
        <v>110.375</v>
      </c>
    </row>
    <row r="27" spans="1:12" ht="12.75" customHeight="1">
      <c r="A27" s="157" t="s">
        <v>4317</v>
      </c>
      <c r="B27" s="158" t="s">
        <v>4318</v>
      </c>
      <c r="C27" s="159" t="s">
        <v>4319</v>
      </c>
      <c r="D27" s="159" t="s">
        <v>4240</v>
      </c>
      <c r="E27" s="159" t="str">
        <f>VLOOKUP(MID(B27,5,2),行政区划代码!$B$4:$C$38,2,0)</f>
        <v>北京市</v>
      </c>
      <c r="F27" s="159" t="str">
        <f t="shared" si="0"/>
        <v>115</v>
      </c>
      <c r="G27" s="160" t="s">
        <v>4241</v>
      </c>
      <c r="H27" s="158" t="s">
        <v>4247</v>
      </c>
      <c r="I27" s="160" t="s">
        <v>4243</v>
      </c>
      <c r="J27" s="161">
        <v>116.5</v>
      </c>
      <c r="K27" s="161">
        <v>54</v>
      </c>
      <c r="L27" s="162">
        <v>85.25</v>
      </c>
    </row>
    <row r="28" spans="1:12" ht="12.75" customHeight="1">
      <c r="A28" s="157" t="s">
        <v>4320</v>
      </c>
      <c r="B28" s="158" t="s">
        <v>4321</v>
      </c>
      <c r="C28" s="159" t="s">
        <v>4322</v>
      </c>
      <c r="D28" s="159" t="s">
        <v>4240</v>
      </c>
      <c r="E28" s="159" t="str">
        <f>VLOOKUP(MID(B28,5,2),行政区划代码!$B$4:$C$38,2,0)</f>
        <v>北京市</v>
      </c>
      <c r="F28" s="159" t="str">
        <f t="shared" si="0"/>
        <v>115</v>
      </c>
      <c r="G28" s="160" t="s">
        <v>4241</v>
      </c>
      <c r="H28" s="158" t="s">
        <v>4323</v>
      </c>
      <c r="I28" s="160" t="s">
        <v>4243</v>
      </c>
      <c r="J28" s="161">
        <v>117.25</v>
      </c>
      <c r="K28" s="161">
        <v>46</v>
      </c>
      <c r="L28" s="162">
        <v>81.625</v>
      </c>
    </row>
    <row r="29" spans="1:12" ht="12.75" customHeight="1">
      <c r="A29" s="157" t="s">
        <v>4324</v>
      </c>
      <c r="B29" s="158" t="s">
        <v>4325</v>
      </c>
      <c r="C29" s="159" t="s">
        <v>4326</v>
      </c>
      <c r="D29" s="159" t="s">
        <v>4240</v>
      </c>
      <c r="E29" s="159" t="str">
        <f>VLOOKUP(MID(B29,5,2),行政区划代码!$B$4:$C$38,2,0)</f>
        <v>北京市</v>
      </c>
      <c r="F29" s="159" t="str">
        <f t="shared" si="0"/>
        <v>115</v>
      </c>
      <c r="G29" s="160" t="s">
        <v>4241</v>
      </c>
      <c r="H29" s="158" t="s">
        <v>4255</v>
      </c>
      <c r="I29" s="160" t="s">
        <v>4243</v>
      </c>
      <c r="J29" s="161">
        <v>132.5</v>
      </c>
      <c r="K29" s="161">
        <v>56</v>
      </c>
      <c r="L29" s="162">
        <v>94.25</v>
      </c>
    </row>
    <row r="30" spans="1:12" ht="12.75" customHeight="1">
      <c r="A30" s="157" t="s">
        <v>4327</v>
      </c>
      <c r="B30" s="158" t="s">
        <v>4328</v>
      </c>
      <c r="C30" s="159" t="s">
        <v>4329</v>
      </c>
      <c r="D30" s="159" t="s">
        <v>4240</v>
      </c>
      <c r="E30" s="159" t="str">
        <f>VLOOKUP(MID(B30,5,2),行政区划代码!$B$4:$C$38,2,0)</f>
        <v>北京市</v>
      </c>
      <c r="F30" s="159" t="str">
        <f t="shared" si="0"/>
        <v>115</v>
      </c>
      <c r="G30" s="160" t="s">
        <v>4241</v>
      </c>
      <c r="H30" s="158" t="s">
        <v>4251</v>
      </c>
      <c r="I30" s="160" t="s">
        <v>4243</v>
      </c>
      <c r="J30" s="161">
        <v>120.5</v>
      </c>
      <c r="K30" s="161">
        <v>63</v>
      </c>
      <c r="L30" s="162">
        <v>91.75</v>
      </c>
    </row>
    <row r="31" spans="1:12" ht="12.75" customHeight="1">
      <c r="A31" s="157" t="s">
        <v>4330</v>
      </c>
      <c r="B31" s="158" t="s">
        <v>4331</v>
      </c>
      <c r="C31" s="159" t="s">
        <v>4332</v>
      </c>
      <c r="D31" s="159" t="s">
        <v>4240</v>
      </c>
      <c r="E31" s="159" t="str">
        <f>VLOOKUP(MID(B31,5,2),行政区划代码!$B$4:$C$38,2,0)</f>
        <v>北京市</v>
      </c>
      <c r="F31" s="159" t="str">
        <f t="shared" si="0"/>
        <v>115</v>
      </c>
      <c r="G31" s="160" t="s">
        <v>4241</v>
      </c>
      <c r="H31" s="158" t="s">
        <v>4277</v>
      </c>
      <c r="I31" s="160" t="s">
        <v>4243</v>
      </c>
      <c r="J31" s="161">
        <v>150</v>
      </c>
      <c r="K31" s="161">
        <v>33</v>
      </c>
      <c r="L31" s="162">
        <v>91.5</v>
      </c>
    </row>
    <row r="32" spans="1:12" ht="12.75" customHeight="1">
      <c r="A32" s="157" t="s">
        <v>4333</v>
      </c>
      <c r="B32" s="158" t="s">
        <v>4334</v>
      </c>
      <c r="C32" s="159" t="s">
        <v>4335</v>
      </c>
      <c r="D32" s="159" t="s">
        <v>4240</v>
      </c>
      <c r="E32" s="159" t="str">
        <f>VLOOKUP(MID(B32,5,2),行政区划代码!$B$4:$C$38,2,0)</f>
        <v>北京市</v>
      </c>
      <c r="F32" s="159" t="str">
        <f t="shared" si="0"/>
        <v>115</v>
      </c>
      <c r="G32" s="160" t="s">
        <v>4241</v>
      </c>
      <c r="H32" s="158" t="s">
        <v>4247</v>
      </c>
      <c r="I32" s="160" t="s">
        <v>4243</v>
      </c>
      <c r="J32" s="161">
        <v>115.75</v>
      </c>
      <c r="K32" s="161">
        <v>89</v>
      </c>
      <c r="L32" s="162">
        <v>102.375</v>
      </c>
    </row>
    <row r="33" spans="1:12" ht="12.75" customHeight="1">
      <c r="A33" s="157" t="s">
        <v>4336</v>
      </c>
      <c r="B33" s="158" t="s">
        <v>4337</v>
      </c>
      <c r="C33" s="159" t="s">
        <v>4338</v>
      </c>
      <c r="D33" s="159" t="s">
        <v>4240</v>
      </c>
      <c r="E33" s="159" t="str">
        <f>VLOOKUP(MID(B33,5,2),行政区划代码!$B$4:$C$38,2,0)</f>
        <v>北京市</v>
      </c>
      <c r="F33" s="159" t="str">
        <f t="shared" si="0"/>
        <v>115</v>
      </c>
      <c r="G33" s="160" t="s">
        <v>4241</v>
      </c>
      <c r="H33" s="158" t="s">
        <v>4247</v>
      </c>
      <c r="I33" s="160" t="s">
        <v>4243</v>
      </c>
      <c r="J33" s="161">
        <v>120.5</v>
      </c>
      <c r="K33" s="161">
        <v>37</v>
      </c>
      <c r="L33" s="162">
        <v>78.75</v>
      </c>
    </row>
    <row r="34" spans="1:12" ht="12.75" customHeight="1">
      <c r="A34" s="157" t="s">
        <v>4339</v>
      </c>
      <c r="B34" s="158" t="s">
        <v>4340</v>
      </c>
      <c r="C34" s="159" t="s">
        <v>4341</v>
      </c>
      <c r="D34" s="159" t="s">
        <v>4240</v>
      </c>
      <c r="E34" s="159" t="str">
        <f>VLOOKUP(MID(B34,5,2),行政区划代码!$B$4:$C$38,2,0)</f>
        <v>北京市</v>
      </c>
      <c r="F34" s="159" t="str">
        <f t="shared" si="0"/>
        <v>115</v>
      </c>
      <c r="G34" s="160" t="s">
        <v>4241</v>
      </c>
      <c r="H34" s="158" t="s">
        <v>4251</v>
      </c>
      <c r="I34" s="160" t="s">
        <v>4243</v>
      </c>
      <c r="J34" s="161">
        <v>145.75</v>
      </c>
      <c r="K34" s="161">
        <v>59</v>
      </c>
      <c r="L34" s="162">
        <v>102.375</v>
      </c>
    </row>
    <row r="35" spans="1:12" ht="12.75" customHeight="1">
      <c r="A35" s="157" t="s">
        <v>4342</v>
      </c>
      <c r="B35" s="158" t="s">
        <v>4343</v>
      </c>
      <c r="C35" s="159" t="s">
        <v>4344</v>
      </c>
      <c r="D35" s="159" t="s">
        <v>4240</v>
      </c>
      <c r="E35" s="159" t="str">
        <f>VLOOKUP(MID(B35,5,2),行政区划代码!$B$4:$C$38,2,0)</f>
        <v>北京市</v>
      </c>
      <c r="F35" s="159" t="str">
        <f t="shared" si="0"/>
        <v>115</v>
      </c>
      <c r="G35" s="160" t="s">
        <v>4241</v>
      </c>
      <c r="H35" s="158" t="s">
        <v>4307</v>
      </c>
      <c r="I35" s="160" t="s">
        <v>4243</v>
      </c>
      <c r="J35" s="161">
        <v>143</v>
      </c>
      <c r="K35" s="161">
        <v>52</v>
      </c>
      <c r="L35" s="162">
        <v>97.5</v>
      </c>
    </row>
    <row r="36" spans="1:12" ht="12.75" customHeight="1">
      <c r="A36" s="157" t="s">
        <v>4345</v>
      </c>
      <c r="B36" s="158" t="s">
        <v>4346</v>
      </c>
      <c r="C36" s="159" t="s">
        <v>4347</v>
      </c>
      <c r="D36" s="159" t="s">
        <v>4240</v>
      </c>
      <c r="E36" s="159" t="str">
        <f>VLOOKUP(MID(B36,5,2),行政区划代码!$B$4:$C$38,2,0)</f>
        <v>北京市</v>
      </c>
      <c r="F36" s="159" t="str">
        <f t="shared" si="0"/>
        <v>115</v>
      </c>
      <c r="G36" s="160" t="s">
        <v>4241</v>
      </c>
      <c r="H36" s="158" t="s">
        <v>4307</v>
      </c>
      <c r="I36" s="160" t="s">
        <v>4243</v>
      </c>
      <c r="J36" s="161">
        <v>141.5</v>
      </c>
      <c r="K36" s="161">
        <v>38</v>
      </c>
      <c r="L36" s="162">
        <v>89.75</v>
      </c>
    </row>
    <row r="37" spans="1:12" ht="12.75" customHeight="1">
      <c r="A37" s="157" t="s">
        <v>4348</v>
      </c>
      <c r="B37" s="158" t="s">
        <v>4349</v>
      </c>
      <c r="C37" s="159" t="s">
        <v>4350</v>
      </c>
      <c r="D37" s="159" t="s">
        <v>4240</v>
      </c>
      <c r="E37" s="159" t="str">
        <f>VLOOKUP(MID(B37,5,2),行政区划代码!$B$4:$C$38,2,0)</f>
        <v>北京市</v>
      </c>
      <c r="F37" s="159" t="str">
        <f t="shared" si="0"/>
        <v>115</v>
      </c>
      <c r="G37" s="160" t="s">
        <v>4241</v>
      </c>
      <c r="H37" s="158" t="s">
        <v>4255</v>
      </c>
      <c r="I37" s="160" t="s">
        <v>4243</v>
      </c>
      <c r="J37" s="161">
        <v>127.25</v>
      </c>
      <c r="K37" s="161">
        <v>86</v>
      </c>
      <c r="L37" s="162">
        <v>106.625</v>
      </c>
    </row>
    <row r="38" spans="1:12" ht="12.75" customHeight="1">
      <c r="A38" s="157" t="s">
        <v>4351</v>
      </c>
      <c r="B38" s="158" t="s">
        <v>4352</v>
      </c>
      <c r="C38" s="159" t="s">
        <v>4353</v>
      </c>
      <c r="D38" s="159" t="s">
        <v>4240</v>
      </c>
      <c r="E38" s="159" t="str">
        <f>VLOOKUP(MID(B38,5,2),行政区划代码!$B$4:$C$38,2,0)</f>
        <v>北京市</v>
      </c>
      <c r="F38" s="159" t="str">
        <f t="shared" si="0"/>
        <v>115</v>
      </c>
      <c r="G38" s="160" t="s">
        <v>4241</v>
      </c>
      <c r="H38" s="158" t="s">
        <v>4247</v>
      </c>
      <c r="I38" s="160" t="s">
        <v>4243</v>
      </c>
      <c r="J38" s="161">
        <v>111.75</v>
      </c>
      <c r="K38" s="161">
        <v>31</v>
      </c>
      <c r="L38" s="162">
        <v>71.375</v>
      </c>
    </row>
    <row r="39" spans="1:12" ht="12.75" customHeight="1">
      <c r="A39" s="157" t="s">
        <v>4354</v>
      </c>
      <c r="B39" s="158" t="s">
        <v>4355</v>
      </c>
      <c r="C39" s="159" t="s">
        <v>4356</v>
      </c>
      <c r="D39" s="159" t="s">
        <v>4240</v>
      </c>
      <c r="E39" s="159" t="str">
        <f>VLOOKUP(MID(B39,5,2),行政区划代码!$B$4:$C$38,2,0)</f>
        <v>北京市</v>
      </c>
      <c r="F39" s="159" t="str">
        <f t="shared" si="0"/>
        <v>115</v>
      </c>
      <c r="G39" s="160" t="s">
        <v>4241</v>
      </c>
      <c r="H39" s="158" t="s">
        <v>4247</v>
      </c>
      <c r="I39" s="160" t="s">
        <v>4243</v>
      </c>
      <c r="J39" s="161">
        <v>129.5</v>
      </c>
      <c r="K39" s="161">
        <v>59</v>
      </c>
      <c r="L39" s="162">
        <v>94.25</v>
      </c>
    </row>
    <row r="40" spans="1:12" ht="12.75" customHeight="1">
      <c r="A40" s="157" t="s">
        <v>4357</v>
      </c>
      <c r="B40" s="158" t="s">
        <v>4358</v>
      </c>
      <c r="C40" s="159" t="s">
        <v>4359</v>
      </c>
      <c r="D40" s="159" t="s">
        <v>4240</v>
      </c>
      <c r="E40" s="159" t="str">
        <f>VLOOKUP(MID(B40,5,2),行政区划代码!$B$4:$C$38,2,0)</f>
        <v>北京市</v>
      </c>
      <c r="F40" s="159" t="str">
        <f t="shared" si="0"/>
        <v>115</v>
      </c>
      <c r="G40" s="160" t="s">
        <v>4241</v>
      </c>
      <c r="H40" s="158" t="s">
        <v>4259</v>
      </c>
      <c r="I40" s="160" t="s">
        <v>4243</v>
      </c>
      <c r="J40" s="161">
        <v>140.75</v>
      </c>
      <c r="K40" s="161">
        <v>52</v>
      </c>
      <c r="L40" s="162">
        <v>96.375</v>
      </c>
    </row>
    <row r="41" spans="1:12" ht="12.75" customHeight="1">
      <c r="A41" s="157" t="s">
        <v>4360</v>
      </c>
      <c r="B41" s="158" t="s">
        <v>4361</v>
      </c>
      <c r="C41" s="159" t="s">
        <v>4362</v>
      </c>
      <c r="D41" s="159" t="s">
        <v>4240</v>
      </c>
      <c r="E41" s="159" t="str">
        <f>VLOOKUP(MID(B41,5,2),行政区划代码!$B$4:$C$38,2,0)</f>
        <v>北京市</v>
      </c>
      <c r="F41" s="159" t="str">
        <f t="shared" si="0"/>
        <v>115</v>
      </c>
      <c r="G41" s="160" t="s">
        <v>4241</v>
      </c>
      <c r="H41" s="158" t="s">
        <v>4255</v>
      </c>
      <c r="I41" s="160" t="s">
        <v>4243</v>
      </c>
      <c r="J41" s="161">
        <v>126.75</v>
      </c>
      <c r="K41" s="161">
        <v>74</v>
      </c>
      <c r="L41" s="162">
        <v>100.375</v>
      </c>
    </row>
    <row r="42" spans="1:12" ht="12.75" customHeight="1">
      <c r="A42" s="157" t="s">
        <v>4363</v>
      </c>
      <c r="B42" s="158" t="s">
        <v>4364</v>
      </c>
      <c r="C42" s="159" t="s">
        <v>4365</v>
      </c>
      <c r="D42" s="159" t="s">
        <v>4240</v>
      </c>
      <c r="E42" s="159" t="str">
        <f>VLOOKUP(MID(B42,5,2),行政区划代码!$B$4:$C$38,2,0)</f>
        <v>天津市</v>
      </c>
      <c r="F42" s="159" t="str">
        <f t="shared" si="0"/>
        <v>115</v>
      </c>
      <c r="G42" s="160" t="s">
        <v>4241</v>
      </c>
      <c r="H42" s="158" t="s">
        <v>4323</v>
      </c>
      <c r="I42" s="160" t="s">
        <v>4243</v>
      </c>
      <c r="J42" s="161">
        <v>122</v>
      </c>
      <c r="K42" s="161">
        <v>94</v>
      </c>
      <c r="L42" s="162">
        <v>108</v>
      </c>
    </row>
    <row r="43" spans="1:12" ht="12.75" customHeight="1">
      <c r="A43" s="157" t="s">
        <v>4366</v>
      </c>
      <c r="B43" s="158" t="s">
        <v>4367</v>
      </c>
      <c r="C43" s="159" t="s">
        <v>4368</v>
      </c>
      <c r="D43" s="159" t="s">
        <v>4240</v>
      </c>
      <c r="E43" s="159" t="str">
        <f>VLOOKUP(MID(B43,5,2),行政区划代码!$B$4:$C$38,2,0)</f>
        <v>天津市</v>
      </c>
      <c r="F43" s="159" t="str">
        <f t="shared" si="0"/>
        <v>115</v>
      </c>
      <c r="G43" s="160" t="s">
        <v>4241</v>
      </c>
      <c r="H43" s="158" t="s">
        <v>4267</v>
      </c>
      <c r="I43" s="160" t="s">
        <v>4243</v>
      </c>
      <c r="J43" s="161">
        <v>130.75</v>
      </c>
      <c r="K43" s="161">
        <v>57</v>
      </c>
      <c r="L43" s="162">
        <v>93.875</v>
      </c>
    </row>
    <row r="44" spans="1:12" ht="12.75" customHeight="1">
      <c r="A44" s="157" t="s">
        <v>4369</v>
      </c>
      <c r="B44" s="158" t="s">
        <v>4370</v>
      </c>
      <c r="C44" s="159" t="s">
        <v>4371</v>
      </c>
      <c r="D44" s="159" t="s">
        <v>4240</v>
      </c>
      <c r="E44" s="159" t="str">
        <f>VLOOKUP(MID(B44,5,2),行政区划代码!$B$4:$C$38,2,0)</f>
        <v>天津市</v>
      </c>
      <c r="F44" s="159" t="str">
        <f t="shared" si="0"/>
        <v>115</v>
      </c>
      <c r="G44" s="160" t="s">
        <v>4241</v>
      </c>
      <c r="H44" s="158" t="s">
        <v>4372</v>
      </c>
      <c r="I44" s="160" t="s">
        <v>4243</v>
      </c>
      <c r="J44" s="161">
        <v>135</v>
      </c>
      <c r="K44" s="161">
        <v>58</v>
      </c>
      <c r="L44" s="162">
        <v>96.5</v>
      </c>
    </row>
    <row r="45" spans="1:12" ht="12.75" customHeight="1">
      <c r="A45" s="157" t="s">
        <v>4373</v>
      </c>
      <c r="B45" s="158" t="s">
        <v>4374</v>
      </c>
      <c r="C45" s="159" t="s">
        <v>4375</v>
      </c>
      <c r="D45" s="159" t="s">
        <v>4240</v>
      </c>
      <c r="E45" s="159" t="str">
        <f>VLOOKUP(MID(B45,5,2),行政区划代码!$B$4:$C$38,2,0)</f>
        <v>河北省</v>
      </c>
      <c r="F45" s="159" t="str">
        <f t="shared" si="0"/>
        <v>115</v>
      </c>
      <c r="G45" s="160" t="s">
        <v>4241</v>
      </c>
      <c r="H45" s="158" t="s">
        <v>4307</v>
      </c>
      <c r="I45" s="160" t="s">
        <v>4243</v>
      </c>
      <c r="J45" s="161">
        <v>150</v>
      </c>
      <c r="K45" s="161">
        <v>70</v>
      </c>
      <c r="L45" s="162">
        <v>110</v>
      </c>
    </row>
    <row r="46" spans="1:12" ht="12.75" customHeight="1">
      <c r="A46" s="157" t="s">
        <v>4376</v>
      </c>
      <c r="B46" s="158" t="s">
        <v>4377</v>
      </c>
      <c r="C46" s="159" t="s">
        <v>4378</v>
      </c>
      <c r="D46" s="159" t="s">
        <v>4240</v>
      </c>
      <c r="E46" s="159" t="str">
        <f>VLOOKUP(MID(B46,5,2),行政区划代码!$B$4:$C$38,2,0)</f>
        <v>河北省</v>
      </c>
      <c r="F46" s="159" t="str">
        <f t="shared" si="0"/>
        <v>115</v>
      </c>
      <c r="G46" s="160" t="s">
        <v>4241</v>
      </c>
      <c r="H46" s="158" t="s">
        <v>4267</v>
      </c>
      <c r="I46" s="160" t="s">
        <v>4243</v>
      </c>
      <c r="J46" s="161">
        <v>119.75</v>
      </c>
      <c r="K46" s="161">
        <v>50</v>
      </c>
      <c r="L46" s="162">
        <v>84.875</v>
      </c>
    </row>
    <row r="47" spans="1:12" ht="12.75" customHeight="1">
      <c r="A47" s="157" t="s">
        <v>4379</v>
      </c>
      <c r="B47" s="158" t="s">
        <v>4380</v>
      </c>
      <c r="C47" s="159" t="s">
        <v>4381</v>
      </c>
      <c r="D47" s="159" t="s">
        <v>4240</v>
      </c>
      <c r="E47" s="159" t="str">
        <f>VLOOKUP(MID(B47,5,2),行政区划代码!$B$4:$C$38,2,0)</f>
        <v>河北省</v>
      </c>
      <c r="F47" s="159" t="str">
        <f t="shared" si="0"/>
        <v>115</v>
      </c>
      <c r="G47" s="160" t="s">
        <v>4241</v>
      </c>
      <c r="H47" s="158" t="s">
        <v>4267</v>
      </c>
      <c r="I47" s="160" t="s">
        <v>4243</v>
      </c>
      <c r="J47" s="161">
        <v>139</v>
      </c>
      <c r="K47" s="161">
        <v>39</v>
      </c>
      <c r="L47" s="162">
        <v>89</v>
      </c>
    </row>
    <row r="48" spans="1:12" ht="12.75" customHeight="1">
      <c r="A48" s="157" t="s">
        <v>4382</v>
      </c>
      <c r="B48" s="158" t="s">
        <v>4383</v>
      </c>
      <c r="C48" s="159" t="s">
        <v>4384</v>
      </c>
      <c r="D48" s="159" t="s">
        <v>4287</v>
      </c>
      <c r="E48" s="159" t="str">
        <f>VLOOKUP(MID(B48,5,2),行政区划代码!$B$4:$C$38,2,0)</f>
        <v>内蒙古自治区</v>
      </c>
      <c r="F48" s="159" t="str">
        <f t="shared" si="0"/>
        <v>115</v>
      </c>
      <c r="G48" s="160" t="s">
        <v>4241</v>
      </c>
      <c r="H48" s="158" t="s">
        <v>4385</v>
      </c>
      <c r="I48" s="160" t="s">
        <v>4243</v>
      </c>
      <c r="J48" s="161">
        <v>121.5</v>
      </c>
      <c r="K48" s="161">
        <v>34</v>
      </c>
      <c r="L48" s="162">
        <v>77.75</v>
      </c>
    </row>
    <row r="49" spans="1:12" ht="12.75" customHeight="1">
      <c r="A49" s="157" t="s">
        <v>4386</v>
      </c>
      <c r="B49" s="158" t="s">
        <v>4387</v>
      </c>
      <c r="C49" s="159" t="s">
        <v>4388</v>
      </c>
      <c r="D49" s="159" t="s">
        <v>4240</v>
      </c>
      <c r="E49" s="159" t="str">
        <f>VLOOKUP(MID(B49,5,2),行政区划代码!$B$4:$C$38,2,0)</f>
        <v>辽宁省</v>
      </c>
      <c r="F49" s="159" t="str">
        <f t="shared" si="0"/>
        <v>115</v>
      </c>
      <c r="G49" s="160" t="s">
        <v>4241</v>
      </c>
      <c r="H49" s="158" t="s">
        <v>4267</v>
      </c>
      <c r="I49" s="160" t="s">
        <v>4243</v>
      </c>
      <c r="J49" s="161">
        <v>111.25</v>
      </c>
      <c r="K49" s="161">
        <v>38</v>
      </c>
      <c r="L49" s="162">
        <v>74.625</v>
      </c>
    </row>
    <row r="50" spans="1:12" ht="12.75" customHeight="1">
      <c r="A50" s="157" t="s">
        <v>4389</v>
      </c>
      <c r="B50" s="158" t="s">
        <v>4390</v>
      </c>
      <c r="C50" s="159" t="s">
        <v>4391</v>
      </c>
      <c r="D50" s="159" t="s">
        <v>4240</v>
      </c>
      <c r="E50" s="159" t="str">
        <f>VLOOKUP(MID(B50,5,2),行政区划代码!$B$4:$C$38,2,0)</f>
        <v>辽宁省</v>
      </c>
      <c r="F50" s="159" t="str">
        <f t="shared" si="0"/>
        <v>115</v>
      </c>
      <c r="G50" s="160" t="s">
        <v>4241</v>
      </c>
      <c r="H50" s="158" t="s">
        <v>4392</v>
      </c>
      <c r="I50" s="160" t="s">
        <v>4243</v>
      </c>
      <c r="J50" s="161">
        <v>122.25</v>
      </c>
      <c r="K50" s="161">
        <v>65</v>
      </c>
      <c r="L50" s="162">
        <v>93.625</v>
      </c>
    </row>
    <row r="51" spans="1:12" ht="12.75" customHeight="1">
      <c r="A51" s="157" t="s">
        <v>4393</v>
      </c>
      <c r="B51" s="158" t="s">
        <v>4394</v>
      </c>
      <c r="C51" s="159" t="s">
        <v>4395</v>
      </c>
      <c r="D51" s="159" t="s">
        <v>4240</v>
      </c>
      <c r="E51" s="159" t="str">
        <f>VLOOKUP(MID(B51,5,2),行政区划代码!$B$4:$C$38,2,0)</f>
        <v>上海市</v>
      </c>
      <c r="F51" s="159" t="str">
        <f t="shared" si="0"/>
        <v>115</v>
      </c>
      <c r="G51" s="160" t="s">
        <v>4241</v>
      </c>
      <c r="H51" s="158" t="s">
        <v>4267</v>
      </c>
      <c r="I51" s="160" t="s">
        <v>4243</v>
      </c>
      <c r="J51" s="161">
        <v>135.25</v>
      </c>
      <c r="K51" s="161">
        <v>60</v>
      </c>
      <c r="L51" s="162">
        <v>97.625</v>
      </c>
    </row>
    <row r="52" spans="1:12" ht="12.75" customHeight="1">
      <c r="A52" s="157" t="s">
        <v>4396</v>
      </c>
      <c r="B52" s="158" t="s">
        <v>4397</v>
      </c>
      <c r="C52" s="159" t="s">
        <v>4398</v>
      </c>
      <c r="D52" s="159" t="s">
        <v>4240</v>
      </c>
      <c r="E52" s="159" t="str">
        <f>VLOOKUP(MID(B52,5,2),行政区划代码!$B$4:$C$38,2,0)</f>
        <v>上海市</v>
      </c>
      <c r="F52" s="159" t="str">
        <f t="shared" si="0"/>
        <v>115</v>
      </c>
      <c r="G52" s="160" t="s">
        <v>4241</v>
      </c>
      <c r="H52" s="158" t="s">
        <v>4385</v>
      </c>
      <c r="I52" s="160" t="s">
        <v>4243</v>
      </c>
      <c r="J52" s="161">
        <v>130.5</v>
      </c>
      <c r="K52" s="161">
        <v>37</v>
      </c>
      <c r="L52" s="162">
        <v>83.75</v>
      </c>
    </row>
    <row r="53" spans="1:12" ht="12.75" customHeight="1">
      <c r="A53" s="157" t="s">
        <v>4399</v>
      </c>
      <c r="B53" s="158" t="s">
        <v>4400</v>
      </c>
      <c r="C53" s="159" t="s">
        <v>4401</v>
      </c>
      <c r="D53" s="159" t="s">
        <v>4240</v>
      </c>
      <c r="E53" s="159" t="str">
        <f>VLOOKUP(MID(B53,5,2),行政区划代码!$B$4:$C$38,2,0)</f>
        <v>上海市</v>
      </c>
      <c r="F53" s="159" t="str">
        <f t="shared" si="0"/>
        <v>115</v>
      </c>
      <c r="G53" s="160" t="s">
        <v>4241</v>
      </c>
      <c r="H53" s="158" t="s">
        <v>4267</v>
      </c>
      <c r="I53" s="160" t="s">
        <v>4243</v>
      </c>
      <c r="J53" s="161">
        <v>123.75</v>
      </c>
      <c r="K53" s="161">
        <v>55</v>
      </c>
      <c r="L53" s="162">
        <v>89.375</v>
      </c>
    </row>
    <row r="54" spans="1:12" ht="12.75" customHeight="1">
      <c r="A54" s="157" t="s">
        <v>4402</v>
      </c>
      <c r="B54" s="158" t="s">
        <v>4403</v>
      </c>
      <c r="C54" s="159" t="s">
        <v>4404</v>
      </c>
      <c r="D54" s="159" t="s">
        <v>4240</v>
      </c>
      <c r="E54" s="159" t="str">
        <f>VLOOKUP(MID(B54,5,2),行政区划代码!$B$4:$C$38,2,0)</f>
        <v>江苏省</v>
      </c>
      <c r="F54" s="159" t="str">
        <f t="shared" si="0"/>
        <v>115</v>
      </c>
      <c r="G54" s="160" t="s">
        <v>4241</v>
      </c>
      <c r="H54" s="158" t="s">
        <v>4277</v>
      </c>
      <c r="I54" s="160" t="s">
        <v>4243</v>
      </c>
      <c r="J54" s="161">
        <v>146.5</v>
      </c>
      <c r="K54" s="161">
        <v>83</v>
      </c>
      <c r="L54" s="162">
        <v>114.75</v>
      </c>
    </row>
    <row r="55" spans="1:12" ht="12.75" customHeight="1">
      <c r="A55" s="157" t="s">
        <v>4405</v>
      </c>
      <c r="B55" s="158" t="s">
        <v>4406</v>
      </c>
      <c r="C55" s="159" t="s">
        <v>4407</v>
      </c>
      <c r="D55" s="159" t="s">
        <v>4240</v>
      </c>
      <c r="E55" s="159" t="str">
        <f>VLOOKUP(MID(B55,5,2),行政区划代码!$B$4:$C$38,2,0)</f>
        <v>浙江省</v>
      </c>
      <c r="F55" s="159" t="str">
        <f t="shared" si="0"/>
        <v>115</v>
      </c>
      <c r="G55" s="160" t="s">
        <v>4241</v>
      </c>
      <c r="H55" s="158" t="s">
        <v>4408</v>
      </c>
      <c r="I55" s="160" t="s">
        <v>4243</v>
      </c>
      <c r="J55" s="161">
        <v>141.5</v>
      </c>
      <c r="K55" s="161">
        <v>61</v>
      </c>
      <c r="L55" s="162">
        <v>101.25</v>
      </c>
    </row>
    <row r="56" spans="1:12" ht="12.75" customHeight="1">
      <c r="A56" s="157" t="s">
        <v>4409</v>
      </c>
      <c r="B56" s="158" t="s">
        <v>4410</v>
      </c>
      <c r="C56" s="159" t="s">
        <v>4411</v>
      </c>
      <c r="D56" s="159" t="s">
        <v>4240</v>
      </c>
      <c r="E56" s="159" t="str">
        <f>VLOOKUP(MID(B56,5,2),行政区划代码!$B$4:$C$38,2,0)</f>
        <v>浙江省</v>
      </c>
      <c r="F56" s="159" t="str">
        <f t="shared" si="0"/>
        <v>115</v>
      </c>
      <c r="G56" s="160" t="s">
        <v>4241</v>
      </c>
      <c r="H56" s="158" t="s">
        <v>4372</v>
      </c>
      <c r="I56" s="160" t="s">
        <v>4243</v>
      </c>
      <c r="J56" s="161">
        <v>116</v>
      </c>
      <c r="K56" s="161">
        <v>43</v>
      </c>
      <c r="L56" s="162">
        <v>79.5</v>
      </c>
    </row>
    <row r="57" spans="1:12" ht="12.75" customHeight="1">
      <c r="A57" s="157" t="s">
        <v>4412</v>
      </c>
      <c r="B57" s="158" t="s">
        <v>4413</v>
      </c>
      <c r="C57" s="159" t="s">
        <v>4414</v>
      </c>
      <c r="D57" s="159" t="s">
        <v>4240</v>
      </c>
      <c r="E57" s="159" t="str">
        <f>VLOOKUP(MID(B57,5,2),行政区划代码!$B$4:$C$38,2,0)</f>
        <v>浙江省</v>
      </c>
      <c r="F57" s="159" t="str">
        <f t="shared" si="0"/>
        <v>115</v>
      </c>
      <c r="G57" s="160" t="s">
        <v>4241</v>
      </c>
      <c r="H57" s="158" t="s">
        <v>4372</v>
      </c>
      <c r="I57" s="160" t="s">
        <v>4243</v>
      </c>
      <c r="J57" s="161">
        <v>118.5</v>
      </c>
      <c r="K57" s="161">
        <v>90</v>
      </c>
      <c r="L57" s="162">
        <v>104.25</v>
      </c>
    </row>
    <row r="58" spans="1:12" ht="12.75" customHeight="1">
      <c r="A58" s="157" t="s">
        <v>4415</v>
      </c>
      <c r="B58" s="158" t="s">
        <v>4416</v>
      </c>
      <c r="C58" s="159" t="s">
        <v>4417</v>
      </c>
      <c r="D58" s="159" t="s">
        <v>4240</v>
      </c>
      <c r="E58" s="159" t="str">
        <f>VLOOKUP(MID(B58,5,2),行政区划代码!$B$4:$C$38,2,0)</f>
        <v>安徽省</v>
      </c>
      <c r="F58" s="159" t="str">
        <f t="shared" si="0"/>
        <v>115</v>
      </c>
      <c r="G58" s="160" t="s">
        <v>4241</v>
      </c>
      <c r="H58" s="158" t="s">
        <v>4392</v>
      </c>
      <c r="I58" s="160" t="s">
        <v>4243</v>
      </c>
      <c r="J58" s="161">
        <v>147.5</v>
      </c>
      <c r="K58" s="161">
        <v>30</v>
      </c>
      <c r="L58" s="162">
        <v>88.75</v>
      </c>
    </row>
    <row r="59" spans="1:12" ht="12.75" customHeight="1">
      <c r="A59" s="157" t="s">
        <v>4418</v>
      </c>
      <c r="B59" s="158" t="s">
        <v>4419</v>
      </c>
      <c r="C59" s="159" t="s">
        <v>4420</v>
      </c>
      <c r="D59" s="159" t="s">
        <v>4240</v>
      </c>
      <c r="E59" s="159" t="str">
        <f>VLOOKUP(MID(B59,5,2),行政区划代码!$B$4:$C$38,2,0)</f>
        <v>安徽省</v>
      </c>
      <c r="F59" s="159" t="str">
        <f t="shared" si="0"/>
        <v>115</v>
      </c>
      <c r="G59" s="160" t="s">
        <v>4241</v>
      </c>
      <c r="H59" s="158" t="s">
        <v>4267</v>
      </c>
      <c r="I59" s="160" t="s">
        <v>4243</v>
      </c>
      <c r="J59" s="161">
        <v>140</v>
      </c>
      <c r="K59" s="161">
        <v>50</v>
      </c>
      <c r="L59" s="162">
        <v>95</v>
      </c>
    </row>
    <row r="60" spans="1:12" ht="12.75" customHeight="1">
      <c r="A60" s="157" t="s">
        <v>4421</v>
      </c>
      <c r="B60" s="158" t="s">
        <v>4422</v>
      </c>
      <c r="C60" s="159" t="s">
        <v>4423</v>
      </c>
      <c r="D60" s="159" t="s">
        <v>4240</v>
      </c>
      <c r="E60" s="159" t="str">
        <f>VLOOKUP(MID(B60,5,2),行政区划代码!$B$4:$C$38,2,0)</f>
        <v>福建省</v>
      </c>
      <c r="F60" s="159" t="str">
        <f t="shared" si="0"/>
        <v>115</v>
      </c>
      <c r="G60" s="160" t="s">
        <v>4241</v>
      </c>
      <c r="H60" s="158" t="s">
        <v>4385</v>
      </c>
      <c r="I60" s="160" t="s">
        <v>4243</v>
      </c>
      <c r="J60" s="161">
        <v>144.25</v>
      </c>
      <c r="K60" s="161">
        <v>73</v>
      </c>
      <c r="L60" s="162">
        <v>108.625</v>
      </c>
    </row>
    <row r="61" spans="1:12" ht="12.75" customHeight="1">
      <c r="A61" s="157" t="s">
        <v>4424</v>
      </c>
      <c r="B61" s="158" t="s">
        <v>4425</v>
      </c>
      <c r="C61" s="159" t="s">
        <v>4426</v>
      </c>
      <c r="D61" s="159" t="s">
        <v>4240</v>
      </c>
      <c r="E61" s="159" t="str">
        <f>VLOOKUP(MID(B61,5,2),行政区划代码!$B$4:$C$38,2,0)</f>
        <v>福建省</v>
      </c>
      <c r="F61" s="159" t="str">
        <f t="shared" si="0"/>
        <v>115</v>
      </c>
      <c r="G61" s="160" t="s">
        <v>4241</v>
      </c>
      <c r="H61" s="158" t="s">
        <v>4385</v>
      </c>
      <c r="I61" s="160" t="s">
        <v>4243</v>
      </c>
      <c r="J61" s="161">
        <v>118.75</v>
      </c>
      <c r="K61" s="161">
        <v>38</v>
      </c>
      <c r="L61" s="162">
        <v>78.375</v>
      </c>
    </row>
    <row r="62" spans="1:12" ht="12.75" customHeight="1">
      <c r="A62" s="157" t="s">
        <v>4427</v>
      </c>
      <c r="B62" s="158" t="s">
        <v>4428</v>
      </c>
      <c r="C62" s="159" t="s">
        <v>4429</v>
      </c>
      <c r="D62" s="159" t="s">
        <v>4240</v>
      </c>
      <c r="E62" s="159" t="str">
        <f>VLOOKUP(MID(B62,5,2),行政区划代码!$B$4:$C$38,2,0)</f>
        <v>福建省</v>
      </c>
      <c r="F62" s="159" t="str">
        <f t="shared" si="0"/>
        <v>115</v>
      </c>
      <c r="G62" s="160" t="s">
        <v>4241</v>
      </c>
      <c r="H62" s="158" t="s">
        <v>4408</v>
      </c>
      <c r="I62" s="160" t="s">
        <v>4243</v>
      </c>
      <c r="J62" s="161">
        <v>144.5</v>
      </c>
      <c r="K62" s="161">
        <v>33</v>
      </c>
      <c r="L62" s="162">
        <v>88.75</v>
      </c>
    </row>
    <row r="63" spans="1:12" ht="12.75" customHeight="1">
      <c r="A63" s="157" t="s">
        <v>4430</v>
      </c>
      <c r="B63" s="158" t="s">
        <v>4431</v>
      </c>
      <c r="C63" s="159" t="s">
        <v>4432</v>
      </c>
      <c r="D63" s="159" t="s">
        <v>4240</v>
      </c>
      <c r="E63" s="159" t="str">
        <f>VLOOKUP(MID(B63,5,2),行政区划代码!$B$4:$C$38,2,0)</f>
        <v>福建省</v>
      </c>
      <c r="F63" s="159" t="str">
        <f t="shared" si="0"/>
        <v>115</v>
      </c>
      <c r="G63" s="160" t="s">
        <v>4241</v>
      </c>
      <c r="H63" s="158" t="s">
        <v>4259</v>
      </c>
      <c r="I63" s="160" t="s">
        <v>4243</v>
      </c>
      <c r="J63" s="161">
        <v>137.75</v>
      </c>
      <c r="K63" s="161">
        <v>67</v>
      </c>
      <c r="L63" s="162">
        <v>102.375</v>
      </c>
    </row>
    <row r="64" spans="1:12" ht="12.75" customHeight="1">
      <c r="A64" s="157" t="s">
        <v>4433</v>
      </c>
      <c r="B64" s="158" t="s">
        <v>4434</v>
      </c>
      <c r="C64" s="159" t="s">
        <v>4435</v>
      </c>
      <c r="D64" s="159" t="s">
        <v>4240</v>
      </c>
      <c r="E64" s="159" t="str">
        <f>VLOOKUP(MID(B64,5,2),行政区划代码!$B$4:$C$38,2,0)</f>
        <v>福建省</v>
      </c>
      <c r="F64" s="159" t="str">
        <f t="shared" si="0"/>
        <v>115</v>
      </c>
      <c r="G64" s="160" t="s">
        <v>4241</v>
      </c>
      <c r="H64" s="158" t="s">
        <v>4267</v>
      </c>
      <c r="I64" s="160" t="s">
        <v>4243</v>
      </c>
      <c r="J64" s="161">
        <v>136.5</v>
      </c>
      <c r="K64" s="161">
        <v>53</v>
      </c>
      <c r="L64" s="162">
        <v>94.75</v>
      </c>
    </row>
    <row r="65" spans="1:12" ht="12.75" customHeight="1">
      <c r="A65" s="157" t="s">
        <v>4436</v>
      </c>
      <c r="B65" s="158" t="s">
        <v>4437</v>
      </c>
      <c r="C65" s="159" t="s">
        <v>4438</v>
      </c>
      <c r="D65" s="159" t="s">
        <v>4240</v>
      </c>
      <c r="E65" s="159" t="str">
        <f>VLOOKUP(MID(B65,5,2),行政区划代码!$B$4:$C$38,2,0)</f>
        <v>江西省</v>
      </c>
      <c r="F65" s="159" t="str">
        <f t="shared" si="0"/>
        <v>115</v>
      </c>
      <c r="G65" s="160" t="s">
        <v>4241</v>
      </c>
      <c r="H65" s="158" t="s">
        <v>4307</v>
      </c>
      <c r="I65" s="160" t="s">
        <v>4243</v>
      </c>
      <c r="J65" s="161">
        <v>146.75</v>
      </c>
      <c r="K65" s="161">
        <v>55</v>
      </c>
      <c r="L65" s="162">
        <v>100.875</v>
      </c>
    </row>
    <row r="66" spans="1:12" ht="12.75" customHeight="1">
      <c r="A66" s="157" t="s">
        <v>4439</v>
      </c>
      <c r="B66" s="158" t="s">
        <v>4440</v>
      </c>
      <c r="C66" s="159" t="s">
        <v>4441</v>
      </c>
      <c r="D66" s="159" t="s">
        <v>4240</v>
      </c>
      <c r="E66" s="159" t="str">
        <f>VLOOKUP(MID(B66,5,2),行政区划代码!$B$4:$C$38,2,0)</f>
        <v>山东省</v>
      </c>
      <c r="F66" s="159" t="str">
        <f t="shared" si="0"/>
        <v>115</v>
      </c>
      <c r="G66" s="160" t="s">
        <v>4241</v>
      </c>
      <c r="H66" s="158" t="s">
        <v>4294</v>
      </c>
      <c r="I66" s="160" t="s">
        <v>4243</v>
      </c>
      <c r="J66" s="161">
        <v>122.5</v>
      </c>
      <c r="K66" s="161">
        <v>86</v>
      </c>
      <c r="L66" s="162">
        <v>104.25</v>
      </c>
    </row>
    <row r="67" spans="1:12" ht="12.75" customHeight="1">
      <c r="A67" s="157" t="s">
        <v>4442</v>
      </c>
      <c r="B67" s="158" t="s">
        <v>4443</v>
      </c>
      <c r="C67" s="159" t="s">
        <v>4444</v>
      </c>
      <c r="D67" s="159" t="s">
        <v>4287</v>
      </c>
      <c r="E67" s="159" t="str">
        <f>VLOOKUP(MID(B67,5,2),行政区划代码!$B$4:$C$38,2,0)</f>
        <v>山东省</v>
      </c>
      <c r="F67" s="159" t="str">
        <f t="shared" si="0"/>
        <v>115</v>
      </c>
      <c r="G67" s="160" t="s">
        <v>4241</v>
      </c>
      <c r="H67" s="158" t="s">
        <v>4277</v>
      </c>
      <c r="I67" s="160" t="s">
        <v>4243</v>
      </c>
      <c r="J67" s="161">
        <v>148.5</v>
      </c>
      <c r="K67" s="161">
        <v>95</v>
      </c>
      <c r="L67" s="162">
        <v>121.75</v>
      </c>
    </row>
    <row r="68" spans="1:12" ht="12.75" customHeight="1">
      <c r="A68" s="157" t="s">
        <v>4445</v>
      </c>
      <c r="B68" s="158" t="s">
        <v>4446</v>
      </c>
      <c r="C68" s="159" t="s">
        <v>4447</v>
      </c>
      <c r="D68" s="159" t="s">
        <v>4287</v>
      </c>
      <c r="E68" s="159" t="str">
        <f>VLOOKUP(MID(B68,5,2),行政区划代码!$B$4:$C$38,2,0)</f>
        <v>山东省</v>
      </c>
      <c r="F68" s="159" t="str">
        <f t="shared" si="0"/>
        <v>115</v>
      </c>
      <c r="G68" s="160" t="s">
        <v>4241</v>
      </c>
      <c r="H68" s="158" t="s">
        <v>4408</v>
      </c>
      <c r="I68" s="160" t="s">
        <v>4243</v>
      </c>
      <c r="J68" s="161">
        <v>126.25</v>
      </c>
      <c r="K68" s="161">
        <v>31</v>
      </c>
      <c r="L68" s="162">
        <v>78.625</v>
      </c>
    </row>
    <row r="69" spans="1:12" ht="12.75" customHeight="1">
      <c r="A69" s="157" t="s">
        <v>4448</v>
      </c>
      <c r="B69" s="158" t="s">
        <v>4449</v>
      </c>
      <c r="C69" s="159" t="s">
        <v>4450</v>
      </c>
      <c r="D69" s="159" t="s">
        <v>4287</v>
      </c>
      <c r="E69" s="159" t="str">
        <f>VLOOKUP(MID(B69,5,2),行政区划代码!$B$4:$C$38,2,0)</f>
        <v>山东省</v>
      </c>
      <c r="F69" s="159" t="str">
        <f t="shared" si="0"/>
        <v>115</v>
      </c>
      <c r="G69" s="160" t="s">
        <v>4241</v>
      </c>
      <c r="H69" s="158" t="s">
        <v>4408</v>
      </c>
      <c r="I69" s="160" t="s">
        <v>4243</v>
      </c>
      <c r="J69" s="161">
        <v>147.75</v>
      </c>
      <c r="K69" s="161">
        <v>62</v>
      </c>
      <c r="L69" s="162">
        <v>104.875</v>
      </c>
    </row>
    <row r="70" spans="1:12" ht="12.75" customHeight="1">
      <c r="A70" s="157" t="s">
        <v>4451</v>
      </c>
      <c r="B70" s="158" t="s">
        <v>4452</v>
      </c>
      <c r="C70" s="159" t="s">
        <v>4453</v>
      </c>
      <c r="D70" s="159" t="s">
        <v>4287</v>
      </c>
      <c r="E70" s="159" t="str">
        <f>VLOOKUP(MID(B70,5,2),行政区划代码!$B$4:$C$38,2,0)</f>
        <v>山东省</v>
      </c>
      <c r="F70" s="159" t="str">
        <f t="shared" ref="F70:F133" si="1">LEFT(B70,3)</f>
        <v>115</v>
      </c>
      <c r="G70" s="160" t="s">
        <v>4241</v>
      </c>
      <c r="H70" s="158" t="s">
        <v>4277</v>
      </c>
      <c r="I70" s="160" t="s">
        <v>4243</v>
      </c>
      <c r="J70" s="161">
        <v>149</v>
      </c>
      <c r="K70" s="161">
        <v>91</v>
      </c>
      <c r="L70" s="162">
        <v>120</v>
      </c>
    </row>
    <row r="71" spans="1:12" ht="12.75" customHeight="1">
      <c r="A71" s="157" t="s">
        <v>4454</v>
      </c>
      <c r="B71" s="158" t="s">
        <v>4455</v>
      </c>
      <c r="C71" s="159" t="s">
        <v>4456</v>
      </c>
      <c r="D71" s="159" t="s">
        <v>4287</v>
      </c>
      <c r="E71" s="159" t="str">
        <f>VLOOKUP(MID(B71,5,2),行政区划代码!$B$4:$C$38,2,0)</f>
        <v>山东省</v>
      </c>
      <c r="F71" s="159" t="str">
        <f t="shared" si="1"/>
        <v>115</v>
      </c>
      <c r="G71" s="160" t="s">
        <v>4241</v>
      </c>
      <c r="H71" s="158" t="s">
        <v>4457</v>
      </c>
      <c r="I71" s="160" t="s">
        <v>4243</v>
      </c>
      <c r="J71" s="161">
        <v>146</v>
      </c>
      <c r="K71" s="161">
        <v>48</v>
      </c>
      <c r="L71" s="162">
        <v>97</v>
      </c>
    </row>
    <row r="72" spans="1:12" ht="12.75" customHeight="1">
      <c r="A72" s="157" t="s">
        <v>4458</v>
      </c>
      <c r="B72" s="158" t="s">
        <v>4459</v>
      </c>
      <c r="C72" s="159" t="s">
        <v>4460</v>
      </c>
      <c r="D72" s="159" t="s">
        <v>4240</v>
      </c>
      <c r="E72" s="159" t="str">
        <f>VLOOKUP(MID(B72,5,2),行政区划代码!$B$4:$C$38,2,0)</f>
        <v>山东省</v>
      </c>
      <c r="F72" s="159" t="str">
        <f t="shared" si="1"/>
        <v>115</v>
      </c>
      <c r="G72" s="160" t="s">
        <v>4241</v>
      </c>
      <c r="H72" s="158" t="s">
        <v>4259</v>
      </c>
      <c r="I72" s="160" t="s">
        <v>4243</v>
      </c>
      <c r="J72" s="161">
        <v>128.75</v>
      </c>
      <c r="K72" s="161">
        <v>99</v>
      </c>
      <c r="L72" s="162">
        <v>113.875</v>
      </c>
    </row>
    <row r="73" spans="1:12" ht="12.75" customHeight="1">
      <c r="A73" s="157" t="s">
        <v>4461</v>
      </c>
      <c r="B73" s="158" t="s">
        <v>4462</v>
      </c>
      <c r="C73" s="159" t="s">
        <v>4463</v>
      </c>
      <c r="D73" s="159" t="s">
        <v>4240</v>
      </c>
      <c r="E73" s="159" t="str">
        <f>VLOOKUP(MID(B73,5,2),行政区划代码!$B$4:$C$38,2,0)</f>
        <v>山东省</v>
      </c>
      <c r="F73" s="159" t="str">
        <f t="shared" si="1"/>
        <v>115</v>
      </c>
      <c r="G73" s="160" t="s">
        <v>4241</v>
      </c>
      <c r="H73" s="158" t="s">
        <v>4247</v>
      </c>
      <c r="I73" s="160" t="s">
        <v>4243</v>
      </c>
      <c r="J73" s="161">
        <v>111.75</v>
      </c>
      <c r="K73" s="161">
        <v>48</v>
      </c>
      <c r="L73" s="162">
        <v>79.875</v>
      </c>
    </row>
    <row r="74" spans="1:12" ht="12.75" customHeight="1">
      <c r="A74" s="157" t="s">
        <v>4464</v>
      </c>
      <c r="B74" s="158" t="s">
        <v>4465</v>
      </c>
      <c r="C74" s="159" t="s">
        <v>4466</v>
      </c>
      <c r="D74" s="159" t="s">
        <v>4240</v>
      </c>
      <c r="E74" s="159" t="str">
        <f>VLOOKUP(MID(B74,5,2),行政区划代码!$B$4:$C$38,2,0)</f>
        <v>山东省</v>
      </c>
      <c r="F74" s="159" t="str">
        <f t="shared" si="1"/>
        <v>115</v>
      </c>
      <c r="G74" s="160" t="s">
        <v>4241</v>
      </c>
      <c r="H74" s="158" t="s">
        <v>4467</v>
      </c>
      <c r="I74" s="160" t="s">
        <v>4243</v>
      </c>
      <c r="J74" s="161">
        <v>116</v>
      </c>
      <c r="K74" s="161">
        <v>38</v>
      </c>
      <c r="L74" s="162">
        <v>77</v>
      </c>
    </row>
    <row r="75" spans="1:12" ht="12.75" customHeight="1">
      <c r="A75" s="157" t="s">
        <v>4468</v>
      </c>
      <c r="B75" s="158" t="s">
        <v>4469</v>
      </c>
      <c r="C75" s="159" t="s">
        <v>4470</v>
      </c>
      <c r="D75" s="159" t="s">
        <v>4240</v>
      </c>
      <c r="E75" s="159" t="str">
        <f>VLOOKUP(MID(B75,5,2),行政区划代码!$B$4:$C$38,2,0)</f>
        <v>山东省</v>
      </c>
      <c r="F75" s="159" t="str">
        <f t="shared" si="1"/>
        <v>115</v>
      </c>
      <c r="G75" s="160" t="s">
        <v>4241</v>
      </c>
      <c r="H75" s="158" t="s">
        <v>4467</v>
      </c>
      <c r="I75" s="160" t="s">
        <v>4243</v>
      </c>
      <c r="J75" s="161">
        <v>135.75</v>
      </c>
      <c r="K75" s="161">
        <v>47</v>
      </c>
      <c r="L75" s="162">
        <v>91.375</v>
      </c>
    </row>
    <row r="76" spans="1:12" ht="12.75" customHeight="1">
      <c r="A76" s="157" t="s">
        <v>4471</v>
      </c>
      <c r="B76" s="158" t="s">
        <v>4472</v>
      </c>
      <c r="C76" s="159" t="s">
        <v>4473</v>
      </c>
      <c r="D76" s="159" t="s">
        <v>4240</v>
      </c>
      <c r="E76" s="159" t="str">
        <f>VLOOKUP(MID(B76,5,2),行政区划代码!$B$4:$C$38,2,0)</f>
        <v>河南省</v>
      </c>
      <c r="F76" s="159" t="str">
        <f t="shared" si="1"/>
        <v>115</v>
      </c>
      <c r="G76" s="160" t="s">
        <v>4241</v>
      </c>
      <c r="H76" s="158" t="s">
        <v>4277</v>
      </c>
      <c r="I76" s="160" t="s">
        <v>4243</v>
      </c>
      <c r="J76" s="161">
        <v>130.75</v>
      </c>
      <c r="K76" s="161">
        <v>35</v>
      </c>
      <c r="L76" s="162">
        <v>82.875</v>
      </c>
    </row>
    <row r="77" spans="1:12" ht="12.75" customHeight="1">
      <c r="A77" s="157" t="s">
        <v>4474</v>
      </c>
      <c r="B77" s="158" t="s">
        <v>4475</v>
      </c>
      <c r="C77" s="159" t="s">
        <v>4476</v>
      </c>
      <c r="D77" s="159" t="s">
        <v>4240</v>
      </c>
      <c r="E77" s="159" t="str">
        <f>VLOOKUP(MID(B77,5,2),行政区划代码!$B$4:$C$38,2,0)</f>
        <v>河南省</v>
      </c>
      <c r="F77" s="159" t="str">
        <f t="shared" si="1"/>
        <v>115</v>
      </c>
      <c r="G77" s="160" t="s">
        <v>4241</v>
      </c>
      <c r="H77" s="158" t="s">
        <v>4277</v>
      </c>
      <c r="I77" s="160" t="s">
        <v>4243</v>
      </c>
      <c r="J77" s="161">
        <v>149.5</v>
      </c>
      <c r="K77" s="161">
        <v>74</v>
      </c>
      <c r="L77" s="162">
        <v>111.75</v>
      </c>
    </row>
    <row r="78" spans="1:12" ht="12.75" customHeight="1">
      <c r="A78" s="157" t="s">
        <v>4477</v>
      </c>
      <c r="B78" s="158" t="s">
        <v>4478</v>
      </c>
      <c r="C78" s="159" t="s">
        <v>4479</v>
      </c>
      <c r="D78" s="159" t="s">
        <v>4240</v>
      </c>
      <c r="E78" s="159" t="str">
        <f>VLOOKUP(MID(B78,5,2),行政区划代码!$B$4:$C$38,2,0)</f>
        <v>河南省</v>
      </c>
      <c r="F78" s="159" t="str">
        <f t="shared" si="1"/>
        <v>115</v>
      </c>
      <c r="G78" s="160" t="s">
        <v>4241</v>
      </c>
      <c r="H78" s="158" t="s">
        <v>4267</v>
      </c>
      <c r="I78" s="160" t="s">
        <v>4243</v>
      </c>
      <c r="J78" s="161">
        <v>141.25</v>
      </c>
      <c r="K78" s="161">
        <v>82</v>
      </c>
      <c r="L78" s="162">
        <v>111.625</v>
      </c>
    </row>
    <row r="79" spans="1:12" ht="12.75" customHeight="1">
      <c r="A79" s="157" t="s">
        <v>4480</v>
      </c>
      <c r="B79" s="158" t="s">
        <v>4481</v>
      </c>
      <c r="C79" s="159" t="s">
        <v>4482</v>
      </c>
      <c r="D79" s="159" t="s">
        <v>4240</v>
      </c>
      <c r="E79" s="159" t="str">
        <f>VLOOKUP(MID(B79,5,2),行政区划代码!$B$4:$C$38,2,0)</f>
        <v>湖北省</v>
      </c>
      <c r="F79" s="159" t="str">
        <f t="shared" si="1"/>
        <v>115</v>
      </c>
      <c r="G79" s="160" t="s">
        <v>4241</v>
      </c>
      <c r="H79" s="158" t="s">
        <v>4242</v>
      </c>
      <c r="I79" s="160" t="s">
        <v>4243</v>
      </c>
      <c r="J79" s="161">
        <v>126.75</v>
      </c>
      <c r="K79" s="161">
        <v>43</v>
      </c>
      <c r="L79" s="162">
        <v>84.875</v>
      </c>
    </row>
    <row r="80" spans="1:12" ht="12.75" customHeight="1">
      <c r="A80" s="157" t="s">
        <v>4483</v>
      </c>
      <c r="B80" s="158" t="s">
        <v>4484</v>
      </c>
      <c r="C80" s="159" t="s">
        <v>4485</v>
      </c>
      <c r="D80" s="159" t="s">
        <v>4287</v>
      </c>
      <c r="E80" s="159" t="str">
        <f>VLOOKUP(MID(B80,5,2),行政区划代码!$B$4:$C$38,2,0)</f>
        <v>湖南省</v>
      </c>
      <c r="F80" s="159" t="str">
        <f t="shared" si="1"/>
        <v>115</v>
      </c>
      <c r="G80" s="160" t="s">
        <v>4241</v>
      </c>
      <c r="H80" s="158" t="s">
        <v>4467</v>
      </c>
      <c r="I80" s="160" t="s">
        <v>4243</v>
      </c>
      <c r="J80" s="161">
        <v>116.5</v>
      </c>
      <c r="K80" s="161">
        <v>48</v>
      </c>
      <c r="L80" s="162">
        <v>82.25</v>
      </c>
    </row>
    <row r="81" spans="1:12" ht="12.75" customHeight="1">
      <c r="A81" s="157" t="s">
        <v>4486</v>
      </c>
      <c r="B81" s="158" t="s">
        <v>4487</v>
      </c>
      <c r="C81" s="159" t="s">
        <v>4488</v>
      </c>
      <c r="D81" s="159" t="s">
        <v>4287</v>
      </c>
      <c r="E81" s="159" t="str">
        <f>VLOOKUP(MID(B81,5,2),行政区划代码!$B$4:$C$38,2,0)</f>
        <v>湖南省</v>
      </c>
      <c r="F81" s="159" t="str">
        <f t="shared" si="1"/>
        <v>115</v>
      </c>
      <c r="G81" s="160" t="s">
        <v>4241</v>
      </c>
      <c r="H81" s="158" t="s">
        <v>4408</v>
      </c>
      <c r="I81" s="160" t="s">
        <v>4243</v>
      </c>
      <c r="J81" s="161">
        <v>116.25</v>
      </c>
      <c r="K81" s="161">
        <v>100</v>
      </c>
      <c r="L81" s="162">
        <v>108.125</v>
      </c>
    </row>
    <row r="82" spans="1:12" ht="12.75" customHeight="1">
      <c r="A82" s="157" t="s">
        <v>4489</v>
      </c>
      <c r="B82" s="158" t="s">
        <v>4490</v>
      </c>
      <c r="C82" s="159" t="s">
        <v>4491</v>
      </c>
      <c r="D82" s="159" t="s">
        <v>4287</v>
      </c>
      <c r="E82" s="159" t="str">
        <f>VLOOKUP(MID(B82,5,2),行政区划代码!$B$4:$C$38,2,0)</f>
        <v>广东省</v>
      </c>
      <c r="F82" s="159" t="str">
        <f t="shared" si="1"/>
        <v>115</v>
      </c>
      <c r="G82" s="160" t="s">
        <v>4241</v>
      </c>
      <c r="H82" s="158" t="s">
        <v>4267</v>
      </c>
      <c r="I82" s="160" t="s">
        <v>4243</v>
      </c>
      <c r="J82" s="161">
        <v>134.5</v>
      </c>
      <c r="K82" s="161">
        <v>46</v>
      </c>
      <c r="L82" s="162">
        <v>90.25</v>
      </c>
    </row>
    <row r="83" spans="1:12" ht="12.75" customHeight="1">
      <c r="A83" s="157" t="s">
        <v>4492</v>
      </c>
      <c r="B83" s="158" t="s">
        <v>4493</v>
      </c>
      <c r="C83" s="159" t="s">
        <v>4494</v>
      </c>
      <c r="D83" s="159" t="s">
        <v>4287</v>
      </c>
      <c r="E83" s="159" t="str">
        <f>VLOOKUP(MID(B83,5,2),行政区划代码!$B$4:$C$38,2,0)</f>
        <v>广东省</v>
      </c>
      <c r="F83" s="159" t="str">
        <f t="shared" si="1"/>
        <v>115</v>
      </c>
      <c r="G83" s="160" t="s">
        <v>4241</v>
      </c>
      <c r="H83" s="158" t="s">
        <v>4392</v>
      </c>
      <c r="I83" s="160" t="s">
        <v>4243</v>
      </c>
      <c r="J83" s="161">
        <v>137.5</v>
      </c>
      <c r="K83" s="161">
        <v>32</v>
      </c>
      <c r="L83" s="162">
        <v>84.75</v>
      </c>
    </row>
    <row r="84" spans="1:12" ht="12.75" customHeight="1">
      <c r="A84" s="157" t="s">
        <v>4495</v>
      </c>
      <c r="B84" s="158" t="s">
        <v>4496</v>
      </c>
      <c r="C84" s="159" t="s">
        <v>4497</v>
      </c>
      <c r="D84" s="159" t="s">
        <v>4287</v>
      </c>
      <c r="E84" s="159" t="str">
        <f>VLOOKUP(MID(B84,5,2),行政区划代码!$B$4:$C$38,2,0)</f>
        <v>广东省</v>
      </c>
      <c r="F84" s="159" t="str">
        <f t="shared" si="1"/>
        <v>115</v>
      </c>
      <c r="G84" s="160" t="s">
        <v>4241</v>
      </c>
      <c r="H84" s="158" t="s">
        <v>4247</v>
      </c>
      <c r="I84" s="160" t="s">
        <v>4243</v>
      </c>
      <c r="J84" s="161">
        <v>145.75</v>
      </c>
      <c r="K84" s="161">
        <v>44</v>
      </c>
      <c r="L84" s="162">
        <v>94.875</v>
      </c>
    </row>
    <row r="85" spans="1:12" ht="12.75" customHeight="1">
      <c r="A85" s="157" t="s">
        <v>4498</v>
      </c>
      <c r="B85" s="158" t="s">
        <v>4499</v>
      </c>
      <c r="C85" s="159" t="s">
        <v>4500</v>
      </c>
      <c r="D85" s="159" t="s">
        <v>4287</v>
      </c>
      <c r="E85" s="159" t="str">
        <f>VLOOKUP(MID(B85,5,2),行政区划代码!$B$4:$C$38,2,0)</f>
        <v>广东省</v>
      </c>
      <c r="F85" s="159" t="str">
        <f t="shared" si="1"/>
        <v>115</v>
      </c>
      <c r="G85" s="160" t="s">
        <v>4241</v>
      </c>
      <c r="H85" s="158" t="s">
        <v>4255</v>
      </c>
      <c r="I85" s="160" t="s">
        <v>4243</v>
      </c>
      <c r="J85" s="161">
        <v>117.5</v>
      </c>
      <c r="K85" s="161">
        <v>55</v>
      </c>
      <c r="L85" s="162">
        <v>86.25</v>
      </c>
    </row>
    <row r="86" spans="1:12" ht="12.75" customHeight="1">
      <c r="A86" s="157" t="s">
        <v>4501</v>
      </c>
      <c r="B86" s="158" t="s">
        <v>4502</v>
      </c>
      <c r="C86" s="159" t="s">
        <v>4503</v>
      </c>
      <c r="D86" s="159" t="s">
        <v>4240</v>
      </c>
      <c r="E86" s="159" t="str">
        <f>VLOOKUP(MID(B86,5,2),行政区划代码!$B$4:$C$38,2,0)</f>
        <v>广东省</v>
      </c>
      <c r="F86" s="159" t="str">
        <f t="shared" si="1"/>
        <v>115</v>
      </c>
      <c r="G86" s="160" t="s">
        <v>4241</v>
      </c>
      <c r="H86" s="158" t="s">
        <v>4307</v>
      </c>
      <c r="I86" s="160" t="s">
        <v>4243</v>
      </c>
      <c r="J86" s="161">
        <v>116.75</v>
      </c>
      <c r="K86" s="161">
        <v>53</v>
      </c>
      <c r="L86" s="162">
        <v>84.875</v>
      </c>
    </row>
    <row r="87" spans="1:12" ht="12.75" customHeight="1">
      <c r="A87" s="157" t="s">
        <v>4504</v>
      </c>
      <c r="B87" s="158" t="s">
        <v>4505</v>
      </c>
      <c r="C87" s="159" t="s">
        <v>4506</v>
      </c>
      <c r="D87" s="159" t="s">
        <v>4240</v>
      </c>
      <c r="E87" s="159" t="str">
        <f>VLOOKUP(MID(B87,5,2),行政区划代码!$B$4:$C$38,2,0)</f>
        <v>云南省</v>
      </c>
      <c r="F87" s="159" t="str">
        <f t="shared" si="1"/>
        <v>115</v>
      </c>
      <c r="G87" s="160" t="s">
        <v>4241</v>
      </c>
      <c r="H87" s="158" t="s">
        <v>4251</v>
      </c>
      <c r="I87" s="160" t="s">
        <v>4243</v>
      </c>
      <c r="J87" s="161">
        <v>129.25</v>
      </c>
      <c r="K87" s="161">
        <v>31</v>
      </c>
      <c r="L87" s="162">
        <v>80.125</v>
      </c>
    </row>
    <row r="88" spans="1:12" ht="12.75" customHeight="1">
      <c r="A88" s="157" t="s">
        <v>4507</v>
      </c>
      <c r="B88" s="158" t="s">
        <v>4508</v>
      </c>
      <c r="C88" s="159" t="s">
        <v>4509</v>
      </c>
      <c r="D88" s="159" t="s">
        <v>4240</v>
      </c>
      <c r="E88" s="159" t="str">
        <f>VLOOKUP(MID(B88,5,2),行政区划代码!$B$4:$C$38,2,0)</f>
        <v>云南省</v>
      </c>
      <c r="F88" s="159" t="str">
        <f t="shared" si="1"/>
        <v>115</v>
      </c>
      <c r="G88" s="160" t="s">
        <v>4241</v>
      </c>
      <c r="H88" s="158" t="s">
        <v>4277</v>
      </c>
      <c r="I88" s="160" t="s">
        <v>4243</v>
      </c>
      <c r="J88" s="161">
        <v>145.5</v>
      </c>
      <c r="K88" s="161">
        <v>63</v>
      </c>
      <c r="L88" s="162">
        <v>104.25</v>
      </c>
    </row>
    <row r="89" spans="1:12" ht="12.75" customHeight="1">
      <c r="A89" s="157" t="s">
        <v>4510</v>
      </c>
      <c r="B89" s="158" t="s">
        <v>4511</v>
      </c>
      <c r="C89" s="159" t="s">
        <v>4512</v>
      </c>
      <c r="D89" s="159" t="s">
        <v>4240</v>
      </c>
      <c r="E89" s="159" t="str">
        <f>VLOOKUP(MID(B89,5,2),行政区划代码!$B$4:$C$38,2,0)</f>
        <v>其他</v>
      </c>
      <c r="F89" s="159" t="str">
        <f t="shared" si="1"/>
        <v>115</v>
      </c>
      <c r="G89" s="160" t="s">
        <v>4241</v>
      </c>
      <c r="H89" s="158" t="s">
        <v>4267</v>
      </c>
      <c r="I89" s="160" t="s">
        <v>4243</v>
      </c>
      <c r="J89" s="161">
        <v>130.75</v>
      </c>
      <c r="K89" s="161">
        <v>90</v>
      </c>
      <c r="L89" s="162">
        <v>110.375</v>
      </c>
    </row>
    <row r="90" spans="1:12" ht="12.75" customHeight="1">
      <c r="A90" s="157" t="s">
        <v>4513</v>
      </c>
      <c r="B90" s="158" t="s">
        <v>4514</v>
      </c>
      <c r="C90" s="159" t="s">
        <v>4515</v>
      </c>
      <c r="D90" s="159" t="s">
        <v>4240</v>
      </c>
      <c r="E90" s="159" t="str">
        <f>VLOOKUP(MID(B90,5,2),行政区划代码!$B$4:$C$38,2,0)</f>
        <v>其他</v>
      </c>
      <c r="F90" s="159" t="str">
        <f t="shared" si="1"/>
        <v>115</v>
      </c>
      <c r="G90" s="160" t="s">
        <v>4241</v>
      </c>
      <c r="H90" s="158" t="s">
        <v>4267</v>
      </c>
      <c r="I90" s="160" t="s">
        <v>4243</v>
      </c>
      <c r="J90" s="161">
        <v>116.5</v>
      </c>
      <c r="K90" s="161">
        <v>55</v>
      </c>
      <c r="L90" s="162">
        <v>85.75</v>
      </c>
    </row>
    <row r="91" spans="1:12" ht="12.75" customHeight="1">
      <c r="A91" s="157" t="s">
        <v>4516</v>
      </c>
      <c r="B91" s="158" t="s">
        <v>4517</v>
      </c>
      <c r="C91" s="159" t="s">
        <v>4518</v>
      </c>
      <c r="D91" s="159" t="s">
        <v>4240</v>
      </c>
      <c r="E91" s="159" t="str">
        <f>VLOOKUP(MID(B91,5,2),行政区划代码!$B$4:$C$38,2,0)</f>
        <v>其他</v>
      </c>
      <c r="F91" s="159" t="str">
        <f t="shared" si="1"/>
        <v>115</v>
      </c>
      <c r="G91" s="160" t="s">
        <v>4241</v>
      </c>
      <c r="H91" s="158" t="s">
        <v>4294</v>
      </c>
      <c r="I91" s="160" t="s">
        <v>4243</v>
      </c>
      <c r="J91" s="161">
        <v>148.5</v>
      </c>
      <c r="K91" s="161">
        <v>35</v>
      </c>
      <c r="L91" s="162">
        <v>91.75</v>
      </c>
    </row>
    <row r="92" spans="1:12" ht="12.75" customHeight="1">
      <c r="A92" s="157" t="s">
        <v>4519</v>
      </c>
      <c r="B92" s="158" t="s">
        <v>4520</v>
      </c>
      <c r="C92" s="159" t="s">
        <v>4521</v>
      </c>
      <c r="D92" s="159" t="s">
        <v>4240</v>
      </c>
      <c r="E92" s="159" t="str">
        <f>VLOOKUP(MID(B92,5,2),行政区划代码!$B$4:$C$38,2,0)</f>
        <v>其他</v>
      </c>
      <c r="F92" s="159" t="str">
        <f t="shared" si="1"/>
        <v>115</v>
      </c>
      <c r="G92" s="160" t="s">
        <v>4241</v>
      </c>
      <c r="H92" s="158" t="s">
        <v>4247</v>
      </c>
      <c r="I92" s="160" t="s">
        <v>4243</v>
      </c>
      <c r="J92" s="161">
        <v>147</v>
      </c>
      <c r="K92" s="161">
        <v>-37</v>
      </c>
      <c r="L92" s="162">
        <v>55</v>
      </c>
    </row>
    <row r="93" spans="1:12" ht="12.75" customHeight="1">
      <c r="A93" s="157" t="s">
        <v>4522</v>
      </c>
      <c r="B93" s="158" t="s">
        <v>4523</v>
      </c>
      <c r="C93" s="159" t="s">
        <v>4524</v>
      </c>
      <c r="D93" s="159" t="s">
        <v>4240</v>
      </c>
      <c r="E93" s="159" t="str">
        <f>VLOOKUP(MID(B93,5,2),行政区划代码!$B$4:$C$38,2,0)</f>
        <v>其他</v>
      </c>
      <c r="F93" s="159" t="str">
        <f t="shared" si="1"/>
        <v>115</v>
      </c>
      <c r="G93" s="160" t="s">
        <v>4241</v>
      </c>
      <c r="H93" s="158" t="s">
        <v>4277</v>
      </c>
      <c r="I93" s="160" t="s">
        <v>4243</v>
      </c>
      <c r="J93" s="161">
        <v>142.5</v>
      </c>
      <c r="K93" s="161">
        <v>72</v>
      </c>
      <c r="L93" s="162">
        <v>107.25</v>
      </c>
    </row>
    <row r="94" spans="1:12" ht="12.75" customHeight="1">
      <c r="A94" s="157" t="s">
        <v>4525</v>
      </c>
      <c r="B94" s="158" t="s">
        <v>4526</v>
      </c>
      <c r="C94" s="159" t="s">
        <v>4527</v>
      </c>
      <c r="D94" s="159" t="s">
        <v>4240</v>
      </c>
      <c r="E94" s="159" t="str">
        <f>VLOOKUP(MID(B94,5,2),行政区划代码!$B$4:$C$38,2,0)</f>
        <v>其他</v>
      </c>
      <c r="F94" s="159" t="str">
        <f t="shared" si="1"/>
        <v>115</v>
      </c>
      <c r="G94" s="160" t="s">
        <v>4241</v>
      </c>
      <c r="H94" s="158" t="s">
        <v>4259</v>
      </c>
      <c r="I94" s="160" t="s">
        <v>4243</v>
      </c>
      <c r="J94" s="161">
        <v>132.25</v>
      </c>
      <c r="K94" s="161">
        <v>48</v>
      </c>
      <c r="L94" s="162">
        <v>90.125</v>
      </c>
    </row>
    <row r="95" spans="1:12" ht="12.75" customHeight="1">
      <c r="A95" s="157" t="s">
        <v>4528</v>
      </c>
      <c r="B95" s="158" t="s">
        <v>4529</v>
      </c>
      <c r="C95" s="159" t="s">
        <v>4530</v>
      </c>
      <c r="D95" s="159" t="s">
        <v>4287</v>
      </c>
      <c r="E95" s="159" t="str">
        <f>VLOOKUP(MID(B95,5,2),行政区划代码!$B$4:$C$38,2,0)</f>
        <v>北京市</v>
      </c>
      <c r="F95" s="159" t="str">
        <f t="shared" si="1"/>
        <v>115</v>
      </c>
      <c r="G95" s="160" t="s">
        <v>4241</v>
      </c>
      <c r="H95" s="158" t="s">
        <v>4242</v>
      </c>
      <c r="I95" s="160" t="s">
        <v>4243</v>
      </c>
      <c r="J95" s="161">
        <v>133.5</v>
      </c>
      <c r="K95" s="161">
        <v>36</v>
      </c>
      <c r="L95" s="162">
        <v>84.75</v>
      </c>
    </row>
    <row r="96" spans="1:12" ht="12.75" customHeight="1">
      <c r="A96" s="157" t="s">
        <v>4531</v>
      </c>
      <c r="B96" s="158" t="s">
        <v>4532</v>
      </c>
      <c r="C96" s="159" t="s">
        <v>4533</v>
      </c>
      <c r="D96" s="159" t="s">
        <v>4240</v>
      </c>
      <c r="E96" s="159" t="str">
        <f>VLOOKUP(MID(B96,5,2),行政区划代码!$B$4:$C$38,2,0)</f>
        <v>江苏省</v>
      </c>
      <c r="F96" s="159" t="str">
        <f t="shared" si="1"/>
        <v>115</v>
      </c>
      <c r="G96" s="160" t="s">
        <v>4241</v>
      </c>
      <c r="H96" s="158" t="s">
        <v>4457</v>
      </c>
      <c r="I96" s="160" t="s">
        <v>4243</v>
      </c>
      <c r="J96" s="161">
        <v>126.75</v>
      </c>
      <c r="K96" s="161">
        <v>51</v>
      </c>
      <c r="L96" s="162">
        <v>88.875</v>
      </c>
    </row>
    <row r="97" spans="1:12" ht="12.75" customHeight="1">
      <c r="A97" s="157" t="s">
        <v>4534</v>
      </c>
      <c r="B97" s="158" t="s">
        <v>4535</v>
      </c>
      <c r="C97" s="159" t="s">
        <v>4536</v>
      </c>
      <c r="D97" s="159" t="s">
        <v>4240</v>
      </c>
      <c r="E97" s="159" t="str">
        <f>VLOOKUP(MID(B97,5,2),行政区划代码!$B$4:$C$38,2,0)</f>
        <v>广东省</v>
      </c>
      <c r="F97" s="159" t="str">
        <f t="shared" si="1"/>
        <v>115</v>
      </c>
      <c r="G97" s="160" t="s">
        <v>4241</v>
      </c>
      <c r="H97" s="158" t="s">
        <v>4372</v>
      </c>
      <c r="I97" s="160" t="s">
        <v>4243</v>
      </c>
      <c r="J97" s="161">
        <v>121.25</v>
      </c>
      <c r="K97" s="161">
        <v>91</v>
      </c>
      <c r="L97" s="162">
        <v>106.125</v>
      </c>
    </row>
    <row r="98" spans="1:12" ht="12.75" customHeight="1">
      <c r="A98" s="157" t="s">
        <v>4537</v>
      </c>
      <c r="B98" s="158" t="s">
        <v>4538</v>
      </c>
      <c r="C98" s="159" t="s">
        <v>4539</v>
      </c>
      <c r="D98" s="159" t="s">
        <v>4287</v>
      </c>
      <c r="E98" s="159" t="str">
        <f>VLOOKUP(MID(B98,5,2),行政区划代码!$B$4:$C$38,2,0)</f>
        <v>山东省</v>
      </c>
      <c r="F98" s="159" t="str">
        <f t="shared" si="1"/>
        <v>115</v>
      </c>
      <c r="G98" s="160" t="s">
        <v>4241</v>
      </c>
      <c r="H98" s="158" t="s">
        <v>4457</v>
      </c>
      <c r="I98" s="160" t="s">
        <v>4243</v>
      </c>
      <c r="J98" s="161">
        <v>124.25</v>
      </c>
      <c r="K98" s="161">
        <v>53</v>
      </c>
      <c r="L98" s="162">
        <v>88.625</v>
      </c>
    </row>
    <row r="99" spans="1:12" ht="12.75" customHeight="1">
      <c r="A99" s="157" t="s">
        <v>4540</v>
      </c>
      <c r="B99" s="158" t="s">
        <v>4541</v>
      </c>
      <c r="C99" s="159" t="s">
        <v>4542</v>
      </c>
      <c r="D99" s="159" t="s">
        <v>4240</v>
      </c>
      <c r="E99" s="159" t="str">
        <f>VLOOKUP(MID(B99,5,2),行政区划代码!$B$4:$C$38,2,0)</f>
        <v>北京市</v>
      </c>
      <c r="F99" s="159" t="str">
        <f t="shared" si="1"/>
        <v>108</v>
      </c>
      <c r="G99" s="160" t="s">
        <v>4543</v>
      </c>
      <c r="H99" s="158" t="s">
        <v>4544</v>
      </c>
      <c r="I99" s="160" t="s">
        <v>4545</v>
      </c>
      <c r="J99" s="161">
        <v>122.5</v>
      </c>
      <c r="K99" s="161">
        <v>55</v>
      </c>
      <c r="L99" s="162">
        <v>88.75</v>
      </c>
    </row>
    <row r="100" spans="1:12" ht="12.75" customHeight="1">
      <c r="A100" s="157" t="s">
        <v>4546</v>
      </c>
      <c r="B100" s="158" t="s">
        <v>4547</v>
      </c>
      <c r="C100" s="159" t="s">
        <v>4548</v>
      </c>
      <c r="D100" s="159" t="s">
        <v>1728</v>
      </c>
      <c r="E100" s="159" t="str">
        <f>VLOOKUP(MID(B100,5,2),行政区划代码!$B$4:$C$38,2,0)</f>
        <v>北京市</v>
      </c>
      <c r="F100" s="159" t="str">
        <f t="shared" si="1"/>
        <v>108</v>
      </c>
      <c r="G100" s="160" t="s">
        <v>4543</v>
      </c>
      <c r="H100" s="158" t="s">
        <v>4549</v>
      </c>
      <c r="I100" s="160" t="s">
        <v>4550</v>
      </c>
      <c r="J100" s="161">
        <v>139</v>
      </c>
      <c r="K100" s="161">
        <v>62</v>
      </c>
      <c r="L100" s="162">
        <v>100.5</v>
      </c>
    </row>
    <row r="101" spans="1:12" ht="12.75" customHeight="1">
      <c r="A101" s="157" t="s">
        <v>4551</v>
      </c>
      <c r="B101" s="158" t="s">
        <v>4552</v>
      </c>
      <c r="C101" s="159" t="s">
        <v>4553</v>
      </c>
      <c r="D101" s="159" t="s">
        <v>1728</v>
      </c>
      <c r="E101" s="159" t="str">
        <f>VLOOKUP(MID(B101,5,2),行政区划代码!$B$4:$C$38,2,0)</f>
        <v>北京市</v>
      </c>
      <c r="F101" s="159" t="str">
        <f t="shared" si="1"/>
        <v>108</v>
      </c>
      <c r="G101" s="160" t="s">
        <v>4543</v>
      </c>
      <c r="H101" s="158" t="s">
        <v>4554</v>
      </c>
      <c r="I101" s="160" t="s">
        <v>4555</v>
      </c>
      <c r="J101" s="161">
        <v>127.5</v>
      </c>
      <c r="K101" s="161">
        <v>78</v>
      </c>
      <c r="L101" s="162">
        <v>102.75</v>
      </c>
    </row>
    <row r="102" spans="1:12" ht="12.75" customHeight="1">
      <c r="A102" s="157" t="s">
        <v>4556</v>
      </c>
      <c r="B102" s="158" t="s">
        <v>4557</v>
      </c>
      <c r="C102" s="159" t="s">
        <v>4558</v>
      </c>
      <c r="D102" s="159" t="s">
        <v>1728</v>
      </c>
      <c r="E102" s="159" t="str">
        <f>VLOOKUP(MID(B102,5,2),行政区划代码!$B$4:$C$38,2,0)</f>
        <v>北京市</v>
      </c>
      <c r="F102" s="159" t="str">
        <f t="shared" si="1"/>
        <v>108</v>
      </c>
      <c r="G102" s="160" t="s">
        <v>4543</v>
      </c>
      <c r="H102" s="158" t="s">
        <v>4559</v>
      </c>
      <c r="I102" s="160" t="s">
        <v>4560</v>
      </c>
      <c r="J102" s="161">
        <v>113.5</v>
      </c>
      <c r="K102" s="161">
        <v>69</v>
      </c>
      <c r="L102" s="162">
        <v>91.25</v>
      </c>
    </row>
    <row r="103" spans="1:12" ht="12.75" customHeight="1">
      <c r="A103" s="157" t="s">
        <v>4561</v>
      </c>
      <c r="B103" s="158" t="s">
        <v>4562</v>
      </c>
      <c r="C103" s="159" t="s">
        <v>4563</v>
      </c>
      <c r="D103" s="159" t="s">
        <v>1728</v>
      </c>
      <c r="E103" s="159" t="str">
        <f>VLOOKUP(MID(B103,5,2),行政区划代码!$B$4:$C$38,2,0)</f>
        <v>北京市</v>
      </c>
      <c r="F103" s="159" t="str">
        <f t="shared" si="1"/>
        <v>108</v>
      </c>
      <c r="G103" s="160" t="s">
        <v>4543</v>
      </c>
      <c r="H103" s="158" t="s">
        <v>4564</v>
      </c>
      <c r="I103" s="160" t="s">
        <v>4565</v>
      </c>
      <c r="J103" s="161">
        <v>137.5</v>
      </c>
      <c r="K103" s="161">
        <v>67</v>
      </c>
      <c r="L103" s="162">
        <v>102.25</v>
      </c>
    </row>
    <row r="104" spans="1:12" ht="12.75" customHeight="1">
      <c r="A104" s="157" t="s">
        <v>4566</v>
      </c>
      <c r="B104" s="158" t="s">
        <v>4567</v>
      </c>
      <c r="C104" s="159" t="s">
        <v>4568</v>
      </c>
      <c r="D104" s="159" t="s">
        <v>4240</v>
      </c>
      <c r="E104" s="159" t="str">
        <f>VLOOKUP(MID(B104,5,2),行政区划代码!$B$4:$C$38,2,0)</f>
        <v>北京市</v>
      </c>
      <c r="F104" s="159" t="str">
        <f t="shared" si="1"/>
        <v>108</v>
      </c>
      <c r="G104" s="160" t="s">
        <v>4543</v>
      </c>
      <c r="H104" s="158" t="s">
        <v>4569</v>
      </c>
      <c r="I104" s="160" t="s">
        <v>4570</v>
      </c>
      <c r="J104" s="161">
        <v>120</v>
      </c>
      <c r="K104" s="161">
        <v>86</v>
      </c>
      <c r="L104" s="162">
        <v>103</v>
      </c>
    </row>
    <row r="105" spans="1:12" ht="12.75" customHeight="1">
      <c r="A105" s="157" t="s">
        <v>4571</v>
      </c>
      <c r="B105" s="158" t="s">
        <v>4572</v>
      </c>
      <c r="C105" s="159" t="s">
        <v>4573</v>
      </c>
      <c r="D105" s="159" t="s">
        <v>1728</v>
      </c>
      <c r="E105" s="159" t="str">
        <f>VLOOKUP(MID(B105,5,2),行政区划代码!$B$4:$C$38,2,0)</f>
        <v>北京市</v>
      </c>
      <c r="F105" s="159" t="str">
        <f t="shared" si="1"/>
        <v>108</v>
      </c>
      <c r="G105" s="160" t="s">
        <v>4543</v>
      </c>
      <c r="H105" s="158" t="s">
        <v>4574</v>
      </c>
      <c r="I105" s="160" t="s">
        <v>4575</v>
      </c>
      <c r="J105" s="161">
        <v>138.5</v>
      </c>
      <c r="K105" s="161">
        <v>69</v>
      </c>
      <c r="L105" s="162">
        <v>103.75</v>
      </c>
    </row>
    <row r="106" spans="1:12" ht="12.75" customHeight="1">
      <c r="A106" s="157" t="s">
        <v>4576</v>
      </c>
      <c r="B106" s="158" t="s">
        <v>4577</v>
      </c>
      <c r="C106" s="159" t="s">
        <v>4578</v>
      </c>
      <c r="D106" s="159" t="s">
        <v>1728</v>
      </c>
      <c r="E106" s="159" t="str">
        <f>VLOOKUP(MID(B106,5,2),行政区划代码!$B$4:$C$38,2,0)</f>
        <v>北京市</v>
      </c>
      <c r="F106" s="159" t="str">
        <f t="shared" si="1"/>
        <v>108</v>
      </c>
      <c r="G106" s="160" t="s">
        <v>4543</v>
      </c>
      <c r="H106" s="158" t="s">
        <v>4579</v>
      </c>
      <c r="I106" s="160" t="s">
        <v>4580</v>
      </c>
      <c r="J106" s="161">
        <v>125</v>
      </c>
      <c r="K106" s="161">
        <v>33</v>
      </c>
      <c r="L106" s="162">
        <v>79</v>
      </c>
    </row>
    <row r="107" spans="1:12" ht="12.75" customHeight="1">
      <c r="A107" s="157" t="s">
        <v>4581</v>
      </c>
      <c r="B107" s="158" t="s">
        <v>4582</v>
      </c>
      <c r="C107" s="159" t="s">
        <v>4583</v>
      </c>
      <c r="D107" s="159" t="s">
        <v>4240</v>
      </c>
      <c r="E107" s="159" t="str">
        <f>VLOOKUP(MID(B107,5,2),行政区划代码!$B$4:$C$38,2,0)</f>
        <v>北京市</v>
      </c>
      <c r="F107" s="159" t="str">
        <f t="shared" si="1"/>
        <v>108</v>
      </c>
      <c r="G107" s="160" t="s">
        <v>4543</v>
      </c>
      <c r="H107" s="158" t="s">
        <v>4584</v>
      </c>
      <c r="I107" s="160" t="s">
        <v>4560</v>
      </c>
      <c r="J107" s="161">
        <v>128.75</v>
      </c>
      <c r="K107" s="161">
        <v>52</v>
      </c>
      <c r="L107" s="162">
        <v>90.375</v>
      </c>
    </row>
    <row r="108" spans="1:12" ht="12.75" customHeight="1">
      <c r="A108" s="157" t="s">
        <v>4585</v>
      </c>
      <c r="B108" s="158" t="s">
        <v>4586</v>
      </c>
      <c r="C108" s="159" t="s">
        <v>4587</v>
      </c>
      <c r="D108" s="159" t="s">
        <v>4240</v>
      </c>
      <c r="E108" s="159" t="str">
        <f>VLOOKUP(MID(B108,5,2),行政区划代码!$B$4:$C$38,2,0)</f>
        <v>北京市</v>
      </c>
      <c r="F108" s="159" t="str">
        <f t="shared" si="1"/>
        <v>108</v>
      </c>
      <c r="G108" s="160" t="s">
        <v>4543</v>
      </c>
      <c r="H108" s="158" t="s">
        <v>4588</v>
      </c>
      <c r="I108" s="160" t="s">
        <v>4560</v>
      </c>
      <c r="J108" s="161">
        <v>110</v>
      </c>
      <c r="K108" s="161">
        <v>87</v>
      </c>
      <c r="L108" s="162">
        <v>98.5</v>
      </c>
    </row>
    <row r="109" spans="1:12" ht="12.75" customHeight="1">
      <c r="A109" s="157" t="s">
        <v>4589</v>
      </c>
      <c r="B109" s="158" t="s">
        <v>4590</v>
      </c>
      <c r="C109" s="159" t="s">
        <v>4591</v>
      </c>
      <c r="D109" s="159" t="s">
        <v>1728</v>
      </c>
      <c r="E109" s="159" t="str">
        <f>VLOOKUP(MID(B109,5,2),行政区划代码!$B$4:$C$38,2,0)</f>
        <v>北京市</v>
      </c>
      <c r="F109" s="159" t="str">
        <f t="shared" si="1"/>
        <v>108</v>
      </c>
      <c r="G109" s="160" t="s">
        <v>4543</v>
      </c>
      <c r="H109" s="158" t="s">
        <v>4554</v>
      </c>
      <c r="I109" s="160" t="s">
        <v>4555</v>
      </c>
      <c r="J109" s="161">
        <v>141.5</v>
      </c>
      <c r="K109" s="161">
        <v>50</v>
      </c>
      <c r="L109" s="162">
        <v>95.75</v>
      </c>
    </row>
    <row r="110" spans="1:12" ht="12.75" customHeight="1">
      <c r="A110" s="157" t="s">
        <v>4592</v>
      </c>
      <c r="B110" s="158" t="s">
        <v>4593</v>
      </c>
      <c r="C110" s="159" t="s">
        <v>4594</v>
      </c>
      <c r="D110" s="159" t="s">
        <v>4240</v>
      </c>
      <c r="E110" s="159" t="str">
        <f>VLOOKUP(MID(B110,5,2),行政区划代码!$B$4:$C$38,2,0)</f>
        <v>北京市</v>
      </c>
      <c r="F110" s="159" t="str">
        <f t="shared" si="1"/>
        <v>108</v>
      </c>
      <c r="G110" s="160" t="s">
        <v>4543</v>
      </c>
      <c r="H110" s="158" t="s">
        <v>4595</v>
      </c>
      <c r="I110" s="160" t="s">
        <v>4596</v>
      </c>
      <c r="J110" s="161">
        <v>114.5</v>
      </c>
      <c r="K110" s="161">
        <v>94</v>
      </c>
      <c r="L110" s="162">
        <v>104.25</v>
      </c>
    </row>
    <row r="111" spans="1:12" ht="12.75" customHeight="1">
      <c r="A111" s="157" t="s">
        <v>4597</v>
      </c>
      <c r="B111" s="158" t="s">
        <v>4598</v>
      </c>
      <c r="C111" s="159" t="s">
        <v>4599</v>
      </c>
      <c r="D111" s="159" t="s">
        <v>4240</v>
      </c>
      <c r="E111" s="159" t="str">
        <f>VLOOKUP(MID(B111,5,2),行政区划代码!$B$4:$C$38,2,0)</f>
        <v>北京市</v>
      </c>
      <c r="F111" s="159" t="str">
        <f t="shared" si="1"/>
        <v>108</v>
      </c>
      <c r="G111" s="160" t="s">
        <v>4543</v>
      </c>
      <c r="H111" s="158" t="s">
        <v>4574</v>
      </c>
      <c r="I111" s="160" t="s">
        <v>4575</v>
      </c>
      <c r="J111" s="161">
        <v>115.75</v>
      </c>
      <c r="K111" s="161">
        <v>57</v>
      </c>
      <c r="L111" s="162">
        <v>86.375</v>
      </c>
    </row>
    <row r="112" spans="1:12" ht="12.75" customHeight="1">
      <c r="A112" s="157" t="s">
        <v>4600</v>
      </c>
      <c r="B112" s="158" t="s">
        <v>4601</v>
      </c>
      <c r="C112" s="159" t="s">
        <v>4602</v>
      </c>
      <c r="D112" s="159" t="s">
        <v>1728</v>
      </c>
      <c r="E112" s="159" t="str">
        <f>VLOOKUP(MID(B112,5,2),行政区划代码!$B$4:$C$38,2,0)</f>
        <v>北京市</v>
      </c>
      <c r="F112" s="159" t="str">
        <f t="shared" si="1"/>
        <v>108</v>
      </c>
      <c r="G112" s="160" t="s">
        <v>4543</v>
      </c>
      <c r="H112" s="158" t="s">
        <v>4569</v>
      </c>
      <c r="I112" s="160" t="s">
        <v>4570</v>
      </c>
      <c r="J112" s="161">
        <v>128</v>
      </c>
      <c r="K112" s="161">
        <v>53</v>
      </c>
      <c r="L112" s="162">
        <v>90.5</v>
      </c>
    </row>
    <row r="113" spans="1:12" ht="12.75" customHeight="1">
      <c r="A113" s="157" t="s">
        <v>4603</v>
      </c>
      <c r="B113" s="158" t="s">
        <v>4604</v>
      </c>
      <c r="C113" s="159" t="s">
        <v>4605</v>
      </c>
      <c r="D113" s="159" t="s">
        <v>1728</v>
      </c>
      <c r="E113" s="159" t="str">
        <f>VLOOKUP(MID(B113,5,2),行政区划代码!$B$4:$C$38,2,0)</f>
        <v>北京市</v>
      </c>
      <c r="F113" s="159" t="str">
        <f t="shared" si="1"/>
        <v>108</v>
      </c>
      <c r="G113" s="160" t="s">
        <v>4543</v>
      </c>
      <c r="H113" s="158" t="s">
        <v>4606</v>
      </c>
      <c r="I113" s="160" t="s">
        <v>4607</v>
      </c>
      <c r="J113" s="161">
        <v>117</v>
      </c>
      <c r="K113" s="161">
        <v>70</v>
      </c>
      <c r="L113" s="162">
        <v>93.5</v>
      </c>
    </row>
    <row r="114" spans="1:12" ht="12.75" customHeight="1">
      <c r="A114" s="157" t="s">
        <v>4608</v>
      </c>
      <c r="B114" s="158" t="s">
        <v>4609</v>
      </c>
      <c r="C114" s="159" t="s">
        <v>4610</v>
      </c>
      <c r="D114" s="159" t="s">
        <v>4240</v>
      </c>
      <c r="E114" s="159" t="str">
        <f>VLOOKUP(MID(B114,5,2),行政区划代码!$B$4:$C$38,2,0)</f>
        <v>北京市</v>
      </c>
      <c r="F114" s="159" t="str">
        <f t="shared" si="1"/>
        <v>108</v>
      </c>
      <c r="G114" s="160" t="s">
        <v>4543</v>
      </c>
      <c r="H114" s="158" t="s">
        <v>4611</v>
      </c>
      <c r="I114" s="160" t="s">
        <v>4560</v>
      </c>
      <c r="J114" s="161">
        <v>139.75</v>
      </c>
      <c r="K114" s="161">
        <v>79</v>
      </c>
      <c r="L114" s="162">
        <v>109.375</v>
      </c>
    </row>
    <row r="115" spans="1:12" ht="12.75" customHeight="1">
      <c r="A115" s="157" t="s">
        <v>4612</v>
      </c>
      <c r="B115" s="158" t="s">
        <v>4613</v>
      </c>
      <c r="C115" s="159" t="s">
        <v>4614</v>
      </c>
      <c r="D115" s="159" t="s">
        <v>4240</v>
      </c>
      <c r="E115" s="159" t="str">
        <f>VLOOKUP(MID(B115,5,2),行政区划代码!$B$4:$C$38,2,0)</f>
        <v>北京市</v>
      </c>
      <c r="F115" s="159" t="str">
        <f t="shared" si="1"/>
        <v>108</v>
      </c>
      <c r="G115" s="160" t="s">
        <v>4543</v>
      </c>
      <c r="H115" s="158" t="s">
        <v>4574</v>
      </c>
      <c r="I115" s="160" t="s">
        <v>4575</v>
      </c>
      <c r="J115" s="161">
        <v>138.75</v>
      </c>
      <c r="K115" s="161">
        <v>36</v>
      </c>
      <c r="L115" s="162">
        <v>87.375</v>
      </c>
    </row>
    <row r="116" spans="1:12" ht="12.75" customHeight="1">
      <c r="A116" s="157" t="s">
        <v>4615</v>
      </c>
      <c r="B116" s="158" t="s">
        <v>4616</v>
      </c>
      <c r="C116" s="159" t="s">
        <v>4617</v>
      </c>
      <c r="D116" s="159" t="s">
        <v>4240</v>
      </c>
      <c r="E116" s="159" t="str">
        <f>VLOOKUP(MID(B116,5,2),行政区划代码!$B$4:$C$38,2,0)</f>
        <v>北京市</v>
      </c>
      <c r="F116" s="159" t="str">
        <f t="shared" si="1"/>
        <v>108</v>
      </c>
      <c r="G116" s="160" t="s">
        <v>4543</v>
      </c>
      <c r="H116" s="158" t="s">
        <v>4588</v>
      </c>
      <c r="I116" s="160" t="s">
        <v>4560</v>
      </c>
      <c r="J116" s="161">
        <v>112</v>
      </c>
      <c r="K116" s="161">
        <v>53</v>
      </c>
      <c r="L116" s="162">
        <v>82.5</v>
      </c>
    </row>
    <row r="117" spans="1:12" ht="12.75" customHeight="1">
      <c r="A117" s="157" t="s">
        <v>4618</v>
      </c>
      <c r="B117" s="158" t="s">
        <v>4619</v>
      </c>
      <c r="C117" s="159" t="s">
        <v>4620</v>
      </c>
      <c r="D117" s="159" t="s">
        <v>1728</v>
      </c>
      <c r="E117" s="159" t="str">
        <f>VLOOKUP(MID(B117,5,2),行政区划代码!$B$4:$C$38,2,0)</f>
        <v>北京市</v>
      </c>
      <c r="F117" s="159" t="str">
        <f t="shared" si="1"/>
        <v>108</v>
      </c>
      <c r="G117" s="160" t="s">
        <v>4543</v>
      </c>
      <c r="H117" s="158" t="s">
        <v>4621</v>
      </c>
      <c r="I117" s="160" t="s">
        <v>4622</v>
      </c>
      <c r="J117" s="161">
        <v>144.5</v>
      </c>
      <c r="K117" s="161">
        <v>44</v>
      </c>
      <c r="L117" s="162">
        <v>94.25</v>
      </c>
    </row>
    <row r="118" spans="1:12" ht="12.75" customHeight="1">
      <c r="A118" s="157" t="s">
        <v>4623</v>
      </c>
      <c r="B118" s="158" t="s">
        <v>4624</v>
      </c>
      <c r="C118" s="159" t="s">
        <v>4625</v>
      </c>
      <c r="D118" s="159" t="s">
        <v>4240</v>
      </c>
      <c r="E118" s="159" t="str">
        <f>VLOOKUP(MID(B118,5,2),行政区划代码!$B$4:$C$38,2,0)</f>
        <v>北京市</v>
      </c>
      <c r="F118" s="159" t="str">
        <f t="shared" si="1"/>
        <v>108</v>
      </c>
      <c r="G118" s="160" t="s">
        <v>4543</v>
      </c>
      <c r="H118" s="158" t="s">
        <v>4595</v>
      </c>
      <c r="I118" s="160" t="s">
        <v>4596</v>
      </c>
      <c r="J118" s="161">
        <v>119</v>
      </c>
      <c r="K118" s="161">
        <v>47</v>
      </c>
      <c r="L118" s="162">
        <v>83</v>
      </c>
    </row>
    <row r="119" spans="1:12" ht="12.75" customHeight="1">
      <c r="A119" s="157" t="s">
        <v>4626</v>
      </c>
      <c r="B119" s="158" t="s">
        <v>4627</v>
      </c>
      <c r="C119" s="159" t="s">
        <v>4628</v>
      </c>
      <c r="D119" s="159" t="s">
        <v>4240</v>
      </c>
      <c r="E119" s="159" t="str">
        <f>VLOOKUP(MID(B119,5,2),行政区划代码!$B$4:$C$38,2,0)</f>
        <v>北京市</v>
      </c>
      <c r="F119" s="159" t="str">
        <f t="shared" si="1"/>
        <v>108</v>
      </c>
      <c r="G119" s="160" t="s">
        <v>4543</v>
      </c>
      <c r="H119" s="158" t="s">
        <v>4629</v>
      </c>
      <c r="I119" s="160" t="s">
        <v>4607</v>
      </c>
      <c r="J119" s="161">
        <v>116.5</v>
      </c>
      <c r="K119" s="161">
        <v>40</v>
      </c>
      <c r="L119" s="162">
        <v>78.25</v>
      </c>
    </row>
    <row r="120" spans="1:12" ht="12.75" customHeight="1">
      <c r="A120" s="157" t="s">
        <v>4630</v>
      </c>
      <c r="B120" s="158" t="s">
        <v>4631</v>
      </c>
      <c r="C120" s="159" t="s">
        <v>4632</v>
      </c>
      <c r="D120" s="159" t="s">
        <v>4240</v>
      </c>
      <c r="E120" s="159" t="str">
        <f>VLOOKUP(MID(B120,5,2),行政区划代码!$B$4:$C$38,2,0)</f>
        <v>北京市</v>
      </c>
      <c r="F120" s="159" t="str">
        <f t="shared" si="1"/>
        <v>108</v>
      </c>
      <c r="G120" s="160" t="s">
        <v>4543</v>
      </c>
      <c r="H120" s="158" t="s">
        <v>4621</v>
      </c>
      <c r="I120" s="160" t="s">
        <v>4622</v>
      </c>
      <c r="J120" s="161">
        <v>138.5</v>
      </c>
      <c r="K120" s="161">
        <v>50</v>
      </c>
      <c r="L120" s="162">
        <v>94.25</v>
      </c>
    </row>
    <row r="121" spans="1:12" ht="12.75" customHeight="1">
      <c r="A121" s="157" t="s">
        <v>4633</v>
      </c>
      <c r="B121" s="158" t="s">
        <v>4634</v>
      </c>
      <c r="C121" s="159" t="s">
        <v>4635</v>
      </c>
      <c r="D121" s="159" t="s">
        <v>1728</v>
      </c>
      <c r="E121" s="159" t="str">
        <f>VLOOKUP(MID(B121,5,2),行政区划代码!$B$4:$C$38,2,0)</f>
        <v>北京市</v>
      </c>
      <c r="F121" s="159" t="str">
        <f t="shared" si="1"/>
        <v>108</v>
      </c>
      <c r="G121" s="160" t="s">
        <v>4543</v>
      </c>
      <c r="H121" s="158" t="s">
        <v>4636</v>
      </c>
      <c r="I121" s="160" t="s">
        <v>4637</v>
      </c>
      <c r="J121" s="161">
        <v>140.25</v>
      </c>
      <c r="K121" s="161">
        <v>73</v>
      </c>
      <c r="L121" s="162">
        <v>106.625</v>
      </c>
    </row>
    <row r="122" spans="1:12" ht="12.75" customHeight="1">
      <c r="A122" s="157" t="s">
        <v>4638</v>
      </c>
      <c r="B122" s="158" t="s">
        <v>4639</v>
      </c>
      <c r="C122" s="159" t="s">
        <v>4640</v>
      </c>
      <c r="D122" s="159" t="s">
        <v>4240</v>
      </c>
      <c r="E122" s="159" t="str">
        <f>VLOOKUP(MID(B122,5,2),行政区划代码!$B$4:$C$38,2,0)</f>
        <v>北京市</v>
      </c>
      <c r="F122" s="159" t="str">
        <f t="shared" si="1"/>
        <v>108</v>
      </c>
      <c r="G122" s="160" t="s">
        <v>4543</v>
      </c>
      <c r="H122" s="158" t="s">
        <v>4641</v>
      </c>
      <c r="I122" s="160" t="s">
        <v>4642</v>
      </c>
      <c r="J122" s="161">
        <v>144</v>
      </c>
      <c r="K122" s="161">
        <v>89</v>
      </c>
      <c r="L122" s="162">
        <v>116.5</v>
      </c>
    </row>
    <row r="123" spans="1:12" ht="12.75" customHeight="1">
      <c r="A123" s="157" t="s">
        <v>4643</v>
      </c>
      <c r="B123" s="158" t="s">
        <v>4644</v>
      </c>
      <c r="C123" s="159" t="s">
        <v>4645</v>
      </c>
      <c r="D123" s="159" t="s">
        <v>4240</v>
      </c>
      <c r="E123" s="159" t="str">
        <f>VLOOKUP(MID(B123,5,2),行政区划代码!$B$4:$C$38,2,0)</f>
        <v>北京市</v>
      </c>
      <c r="F123" s="159" t="str">
        <f t="shared" si="1"/>
        <v>108</v>
      </c>
      <c r="G123" s="160" t="s">
        <v>4543</v>
      </c>
      <c r="H123" s="158" t="s">
        <v>4646</v>
      </c>
      <c r="I123" s="160" t="s">
        <v>4607</v>
      </c>
      <c r="J123" s="161">
        <v>135.75</v>
      </c>
      <c r="K123" s="161">
        <v>82</v>
      </c>
      <c r="L123" s="162">
        <v>108.875</v>
      </c>
    </row>
    <row r="124" spans="1:12" ht="12.75" customHeight="1">
      <c r="A124" s="157" t="s">
        <v>4647</v>
      </c>
      <c r="B124" s="158" t="s">
        <v>4648</v>
      </c>
      <c r="C124" s="159" t="s">
        <v>4649</v>
      </c>
      <c r="D124" s="159" t="s">
        <v>4240</v>
      </c>
      <c r="E124" s="159" t="str">
        <f>VLOOKUP(MID(B124,5,2),行政区划代码!$B$4:$C$38,2,0)</f>
        <v>北京市</v>
      </c>
      <c r="F124" s="159" t="str">
        <f t="shared" si="1"/>
        <v>108</v>
      </c>
      <c r="G124" s="160" t="s">
        <v>4543</v>
      </c>
      <c r="H124" s="158" t="s">
        <v>4650</v>
      </c>
      <c r="I124" s="160" t="s">
        <v>4651</v>
      </c>
      <c r="J124" s="161">
        <v>114.75</v>
      </c>
      <c r="K124" s="161">
        <v>58</v>
      </c>
      <c r="L124" s="162">
        <v>86.375</v>
      </c>
    </row>
    <row r="125" spans="1:12" ht="12.75" customHeight="1">
      <c r="A125" s="157" t="s">
        <v>4652</v>
      </c>
      <c r="B125" s="158" t="s">
        <v>4653</v>
      </c>
      <c r="C125" s="159" t="s">
        <v>4654</v>
      </c>
      <c r="D125" s="159" t="s">
        <v>4240</v>
      </c>
      <c r="E125" s="159" t="str">
        <f>VLOOKUP(MID(B125,5,2),行政区划代码!$B$4:$C$38,2,0)</f>
        <v>北京市</v>
      </c>
      <c r="F125" s="159" t="str">
        <f t="shared" si="1"/>
        <v>108</v>
      </c>
      <c r="G125" s="160" t="s">
        <v>4543</v>
      </c>
      <c r="H125" s="158" t="s">
        <v>4579</v>
      </c>
      <c r="I125" s="160" t="s">
        <v>4580</v>
      </c>
      <c r="J125" s="161">
        <v>137.5</v>
      </c>
      <c r="K125" s="161">
        <v>76</v>
      </c>
      <c r="L125" s="162">
        <v>106.75</v>
      </c>
    </row>
    <row r="126" spans="1:12" ht="12.75" customHeight="1">
      <c r="A126" s="157" t="s">
        <v>4655</v>
      </c>
      <c r="B126" s="158" t="s">
        <v>4656</v>
      </c>
      <c r="C126" s="159" t="s">
        <v>4657</v>
      </c>
      <c r="D126" s="159" t="s">
        <v>4240</v>
      </c>
      <c r="E126" s="159" t="str">
        <f>VLOOKUP(MID(B126,5,2),行政区划代码!$B$4:$C$38,2,0)</f>
        <v>北京市</v>
      </c>
      <c r="F126" s="159" t="str">
        <f t="shared" si="1"/>
        <v>108</v>
      </c>
      <c r="G126" s="160" t="s">
        <v>4543</v>
      </c>
      <c r="H126" s="158" t="s">
        <v>4595</v>
      </c>
      <c r="I126" s="160" t="s">
        <v>4596</v>
      </c>
      <c r="J126" s="161">
        <v>140</v>
      </c>
      <c r="K126" s="161">
        <v>42</v>
      </c>
      <c r="L126" s="162">
        <v>91</v>
      </c>
    </row>
    <row r="127" spans="1:12" ht="12.75" customHeight="1">
      <c r="A127" s="157" t="s">
        <v>4658</v>
      </c>
      <c r="B127" s="158" t="s">
        <v>4659</v>
      </c>
      <c r="C127" s="159" t="s">
        <v>4660</v>
      </c>
      <c r="D127" s="159" t="s">
        <v>4240</v>
      </c>
      <c r="E127" s="159" t="str">
        <f>VLOOKUP(MID(B127,5,2),行政区划代码!$B$4:$C$38,2,0)</f>
        <v>北京市</v>
      </c>
      <c r="F127" s="159" t="str">
        <f t="shared" si="1"/>
        <v>108</v>
      </c>
      <c r="G127" s="160" t="s">
        <v>4543</v>
      </c>
      <c r="H127" s="158" t="s">
        <v>4661</v>
      </c>
      <c r="I127" s="160" t="s">
        <v>4662</v>
      </c>
      <c r="J127" s="161">
        <v>149</v>
      </c>
      <c r="K127" s="161">
        <v>32</v>
      </c>
      <c r="L127" s="162">
        <v>90.5</v>
      </c>
    </row>
    <row r="128" spans="1:12" ht="12.75" customHeight="1">
      <c r="A128" s="157" t="s">
        <v>4663</v>
      </c>
      <c r="B128" s="158" t="s">
        <v>4664</v>
      </c>
      <c r="C128" s="159" t="s">
        <v>4665</v>
      </c>
      <c r="D128" s="159" t="s">
        <v>1728</v>
      </c>
      <c r="E128" s="159" t="str">
        <f>VLOOKUP(MID(B128,5,2),行政区划代码!$B$4:$C$38,2,0)</f>
        <v>北京市</v>
      </c>
      <c r="F128" s="159" t="str">
        <f t="shared" si="1"/>
        <v>108</v>
      </c>
      <c r="G128" s="160" t="s">
        <v>4543</v>
      </c>
      <c r="H128" s="158" t="s">
        <v>4564</v>
      </c>
      <c r="I128" s="160" t="s">
        <v>4565</v>
      </c>
      <c r="J128" s="161">
        <v>148</v>
      </c>
      <c r="K128" s="161">
        <v>57</v>
      </c>
      <c r="L128" s="162">
        <v>102.5</v>
      </c>
    </row>
    <row r="129" spans="1:12" ht="12.75" customHeight="1">
      <c r="A129" s="157" t="s">
        <v>4666</v>
      </c>
      <c r="B129" s="158" t="s">
        <v>4667</v>
      </c>
      <c r="C129" s="159" t="s">
        <v>4668</v>
      </c>
      <c r="D129" s="159" t="s">
        <v>4240</v>
      </c>
      <c r="E129" s="159" t="str">
        <f>VLOOKUP(MID(B129,5,2),行政区划代码!$B$4:$C$38,2,0)</f>
        <v>北京市</v>
      </c>
      <c r="F129" s="159" t="str">
        <f t="shared" si="1"/>
        <v>108</v>
      </c>
      <c r="G129" s="160" t="s">
        <v>4543</v>
      </c>
      <c r="H129" s="158" t="s">
        <v>4544</v>
      </c>
      <c r="I129" s="160" t="s">
        <v>4545</v>
      </c>
      <c r="J129" s="161">
        <v>147.5</v>
      </c>
      <c r="K129" s="161">
        <v>95</v>
      </c>
      <c r="L129" s="162">
        <v>121.25</v>
      </c>
    </row>
    <row r="130" spans="1:12" ht="12.75" customHeight="1">
      <c r="A130" s="157" t="s">
        <v>4669</v>
      </c>
      <c r="B130" s="158" t="s">
        <v>4670</v>
      </c>
      <c r="C130" s="159" t="s">
        <v>4671</v>
      </c>
      <c r="D130" s="159" t="s">
        <v>1728</v>
      </c>
      <c r="E130" s="159" t="str">
        <f>VLOOKUP(MID(B130,5,2),行政区划代码!$B$4:$C$38,2,0)</f>
        <v>北京市</v>
      </c>
      <c r="F130" s="159" t="str">
        <f t="shared" si="1"/>
        <v>108</v>
      </c>
      <c r="G130" s="160" t="s">
        <v>4543</v>
      </c>
      <c r="H130" s="158" t="s">
        <v>4650</v>
      </c>
      <c r="I130" s="160" t="s">
        <v>4651</v>
      </c>
      <c r="J130" s="161">
        <v>116.5</v>
      </c>
      <c r="K130" s="161">
        <v>61</v>
      </c>
      <c r="L130" s="162">
        <v>88.75</v>
      </c>
    </row>
    <row r="131" spans="1:12" ht="12.75" customHeight="1">
      <c r="A131" s="157" t="s">
        <v>4672</v>
      </c>
      <c r="B131" s="158" t="s">
        <v>4673</v>
      </c>
      <c r="C131" s="159" t="s">
        <v>4674</v>
      </c>
      <c r="D131" s="159" t="s">
        <v>4240</v>
      </c>
      <c r="E131" s="159" t="str">
        <f>VLOOKUP(MID(B131,5,2),行政区划代码!$B$4:$C$38,2,0)</f>
        <v>河北省</v>
      </c>
      <c r="F131" s="159" t="str">
        <f t="shared" si="1"/>
        <v>108</v>
      </c>
      <c r="G131" s="160" t="s">
        <v>4543</v>
      </c>
      <c r="H131" s="158" t="s">
        <v>4675</v>
      </c>
      <c r="I131" s="160" t="s">
        <v>4676</v>
      </c>
      <c r="J131" s="161">
        <v>140.25</v>
      </c>
      <c r="K131" s="161">
        <v>57</v>
      </c>
      <c r="L131" s="162">
        <v>98.625</v>
      </c>
    </row>
    <row r="132" spans="1:12" ht="12.75" customHeight="1">
      <c r="A132" s="157" t="s">
        <v>4677</v>
      </c>
      <c r="B132" s="158" t="s">
        <v>4678</v>
      </c>
      <c r="C132" s="159" t="s">
        <v>4679</v>
      </c>
      <c r="D132" s="159" t="s">
        <v>4240</v>
      </c>
      <c r="E132" s="159" t="str">
        <f>VLOOKUP(MID(B132,5,2),行政区划代码!$B$4:$C$38,2,0)</f>
        <v>河北省</v>
      </c>
      <c r="F132" s="159" t="str">
        <f t="shared" si="1"/>
        <v>108</v>
      </c>
      <c r="G132" s="160" t="s">
        <v>4543</v>
      </c>
      <c r="H132" s="158" t="s">
        <v>4549</v>
      </c>
      <c r="I132" s="160" t="s">
        <v>4550</v>
      </c>
      <c r="J132" s="161">
        <v>143</v>
      </c>
      <c r="K132" s="161">
        <v>98</v>
      </c>
      <c r="L132" s="162">
        <v>120.5</v>
      </c>
    </row>
    <row r="133" spans="1:12" ht="12.75" customHeight="1">
      <c r="A133" s="157" t="s">
        <v>4680</v>
      </c>
      <c r="B133" s="158" t="s">
        <v>4681</v>
      </c>
      <c r="C133" s="159" t="s">
        <v>4682</v>
      </c>
      <c r="D133" s="159" t="s">
        <v>4240</v>
      </c>
      <c r="E133" s="159" t="str">
        <f>VLOOKUP(MID(B133,5,2),行政区划代码!$B$4:$C$38,2,0)</f>
        <v>山西省</v>
      </c>
      <c r="F133" s="159" t="str">
        <f t="shared" si="1"/>
        <v>108</v>
      </c>
      <c r="G133" s="160" t="s">
        <v>4543</v>
      </c>
      <c r="H133" s="158" t="s">
        <v>4683</v>
      </c>
      <c r="I133" s="160" t="s">
        <v>4684</v>
      </c>
      <c r="J133" s="161">
        <v>117</v>
      </c>
      <c r="K133" s="161">
        <v>44</v>
      </c>
      <c r="L133" s="162">
        <v>80.5</v>
      </c>
    </row>
    <row r="134" spans="1:12" ht="12.75" customHeight="1">
      <c r="A134" s="157" t="s">
        <v>4685</v>
      </c>
      <c r="B134" s="158" t="s">
        <v>4686</v>
      </c>
      <c r="C134" s="159" t="s">
        <v>4687</v>
      </c>
      <c r="D134" s="159" t="s">
        <v>1728</v>
      </c>
      <c r="E134" s="159" t="str">
        <f>VLOOKUP(MID(B134,5,2),行政区划代码!$B$4:$C$38,2,0)</f>
        <v>山西省</v>
      </c>
      <c r="F134" s="159" t="str">
        <f t="shared" ref="F134:F197" si="2">LEFT(B134,3)</f>
        <v>108</v>
      </c>
      <c r="G134" s="160" t="s">
        <v>4543</v>
      </c>
      <c r="H134" s="158" t="s">
        <v>4688</v>
      </c>
      <c r="I134" s="160" t="s">
        <v>4560</v>
      </c>
      <c r="J134" s="161">
        <v>116.5</v>
      </c>
      <c r="K134" s="161">
        <v>84</v>
      </c>
      <c r="L134" s="162">
        <v>100.25</v>
      </c>
    </row>
    <row r="135" spans="1:12" ht="12.75" customHeight="1">
      <c r="A135" s="157" t="s">
        <v>4689</v>
      </c>
      <c r="B135" s="158" t="s">
        <v>4690</v>
      </c>
      <c r="C135" s="159" t="s">
        <v>4691</v>
      </c>
      <c r="D135" s="159" t="s">
        <v>1728</v>
      </c>
      <c r="E135" s="159" t="str">
        <f>VLOOKUP(MID(B135,5,2),行政区划代码!$B$4:$C$38,2,0)</f>
        <v>山西省</v>
      </c>
      <c r="F135" s="159" t="str">
        <f t="shared" si="2"/>
        <v>108</v>
      </c>
      <c r="G135" s="160" t="s">
        <v>4543</v>
      </c>
      <c r="H135" s="158" t="s">
        <v>4692</v>
      </c>
      <c r="I135" s="160" t="s">
        <v>4693</v>
      </c>
      <c r="J135" s="161">
        <v>138.5</v>
      </c>
      <c r="K135" s="161">
        <v>78</v>
      </c>
      <c r="L135" s="162">
        <v>108.25</v>
      </c>
    </row>
    <row r="136" spans="1:12" ht="12.75" customHeight="1">
      <c r="A136" s="157" t="s">
        <v>4694</v>
      </c>
      <c r="B136" s="158" t="s">
        <v>4695</v>
      </c>
      <c r="C136" s="159" t="s">
        <v>4696</v>
      </c>
      <c r="D136" s="159" t="s">
        <v>4240</v>
      </c>
      <c r="E136" s="159" t="str">
        <f>VLOOKUP(MID(B136,5,2),行政区划代码!$B$4:$C$38,2,0)</f>
        <v>山西省</v>
      </c>
      <c r="F136" s="159" t="str">
        <f t="shared" si="2"/>
        <v>108</v>
      </c>
      <c r="G136" s="160" t="s">
        <v>4543</v>
      </c>
      <c r="H136" s="158" t="s">
        <v>4611</v>
      </c>
      <c r="I136" s="160" t="s">
        <v>4560</v>
      </c>
      <c r="J136" s="161">
        <v>121.5</v>
      </c>
      <c r="K136" s="161">
        <v>80</v>
      </c>
      <c r="L136" s="162">
        <v>100.75</v>
      </c>
    </row>
    <row r="137" spans="1:12" ht="12.75" customHeight="1">
      <c r="A137" s="157" t="s">
        <v>4697</v>
      </c>
      <c r="B137" s="158" t="s">
        <v>4698</v>
      </c>
      <c r="C137" s="159" t="s">
        <v>4699</v>
      </c>
      <c r="D137" s="159" t="s">
        <v>4240</v>
      </c>
      <c r="E137" s="159" t="str">
        <f>VLOOKUP(MID(B137,5,2),行政区划代码!$B$4:$C$38,2,0)</f>
        <v>山西省</v>
      </c>
      <c r="F137" s="159" t="str">
        <f t="shared" si="2"/>
        <v>108</v>
      </c>
      <c r="G137" s="160" t="s">
        <v>4543</v>
      </c>
      <c r="H137" s="158" t="s">
        <v>4559</v>
      </c>
      <c r="I137" s="160" t="s">
        <v>4560</v>
      </c>
      <c r="J137" s="161">
        <v>113.5</v>
      </c>
      <c r="K137" s="161">
        <v>33</v>
      </c>
      <c r="L137" s="162">
        <v>73.25</v>
      </c>
    </row>
    <row r="138" spans="1:12" ht="12.75" customHeight="1">
      <c r="A138" s="157" t="s">
        <v>4700</v>
      </c>
      <c r="B138" s="158" t="s">
        <v>4701</v>
      </c>
      <c r="C138" s="159" t="s">
        <v>4702</v>
      </c>
      <c r="D138" s="159" t="s">
        <v>4240</v>
      </c>
      <c r="E138" s="159" t="str">
        <f>VLOOKUP(MID(B138,5,2),行政区划代码!$B$4:$C$38,2,0)</f>
        <v>山西省</v>
      </c>
      <c r="F138" s="159" t="str">
        <f t="shared" si="2"/>
        <v>108</v>
      </c>
      <c r="G138" s="160" t="s">
        <v>4543</v>
      </c>
      <c r="H138" s="158" t="s">
        <v>4703</v>
      </c>
      <c r="I138" s="160" t="s">
        <v>4704</v>
      </c>
      <c r="J138" s="161">
        <v>129</v>
      </c>
      <c r="K138" s="161">
        <v>81</v>
      </c>
      <c r="L138" s="162">
        <v>105</v>
      </c>
    </row>
    <row r="139" spans="1:12" ht="12.75" customHeight="1">
      <c r="A139" s="157" t="s">
        <v>4705</v>
      </c>
      <c r="B139" s="158" t="s">
        <v>4706</v>
      </c>
      <c r="C139" s="159" t="s">
        <v>4707</v>
      </c>
      <c r="D139" s="159" t="s">
        <v>1728</v>
      </c>
      <c r="E139" s="159" t="str">
        <f>VLOOKUP(MID(B139,5,2),行政区划代码!$B$4:$C$38,2,0)</f>
        <v>山西省</v>
      </c>
      <c r="F139" s="159" t="str">
        <f t="shared" si="2"/>
        <v>108</v>
      </c>
      <c r="G139" s="160" t="s">
        <v>4543</v>
      </c>
      <c r="H139" s="158" t="s">
        <v>4554</v>
      </c>
      <c r="I139" s="160" t="s">
        <v>4555</v>
      </c>
      <c r="J139" s="161">
        <v>124.25</v>
      </c>
      <c r="K139" s="161">
        <v>95</v>
      </c>
      <c r="L139" s="162">
        <v>109.625</v>
      </c>
    </row>
    <row r="140" spans="1:12" ht="12.75" customHeight="1">
      <c r="A140" s="157" t="s">
        <v>4708</v>
      </c>
      <c r="B140" s="158" t="s">
        <v>4709</v>
      </c>
      <c r="C140" s="159" t="s">
        <v>4710</v>
      </c>
      <c r="D140" s="159" t="s">
        <v>4240</v>
      </c>
      <c r="E140" s="159" t="str">
        <f>VLOOKUP(MID(B140,5,2),行政区划代码!$B$4:$C$38,2,0)</f>
        <v>山西省</v>
      </c>
      <c r="F140" s="159" t="str">
        <f t="shared" si="2"/>
        <v>108</v>
      </c>
      <c r="G140" s="160" t="s">
        <v>4543</v>
      </c>
      <c r="H140" s="158" t="s">
        <v>4683</v>
      </c>
      <c r="I140" s="160" t="s">
        <v>4684</v>
      </c>
      <c r="J140" s="161">
        <v>136</v>
      </c>
      <c r="K140" s="161">
        <v>52</v>
      </c>
      <c r="L140" s="162">
        <v>94</v>
      </c>
    </row>
    <row r="141" spans="1:12" ht="12.75" customHeight="1">
      <c r="A141" s="157" t="s">
        <v>4711</v>
      </c>
      <c r="B141" s="158" t="s">
        <v>4712</v>
      </c>
      <c r="C141" s="159" t="s">
        <v>4713</v>
      </c>
      <c r="D141" s="159" t="s">
        <v>4240</v>
      </c>
      <c r="E141" s="159" t="str">
        <f>VLOOKUP(MID(B141,5,2),行政区划代码!$B$4:$C$38,2,0)</f>
        <v>内蒙古自治区</v>
      </c>
      <c r="F141" s="159" t="str">
        <f t="shared" si="2"/>
        <v>108</v>
      </c>
      <c r="G141" s="160" t="s">
        <v>4543</v>
      </c>
      <c r="H141" s="158" t="s">
        <v>4579</v>
      </c>
      <c r="I141" s="160" t="s">
        <v>4580</v>
      </c>
      <c r="J141" s="161">
        <v>115.25</v>
      </c>
      <c r="K141" s="161">
        <v>43</v>
      </c>
      <c r="L141" s="162">
        <v>79.125</v>
      </c>
    </row>
    <row r="142" spans="1:12" ht="12.75" customHeight="1">
      <c r="A142" s="157" t="s">
        <v>4714</v>
      </c>
      <c r="B142" s="158" t="s">
        <v>4715</v>
      </c>
      <c r="C142" s="159" t="s">
        <v>4716</v>
      </c>
      <c r="D142" s="159" t="s">
        <v>4240</v>
      </c>
      <c r="E142" s="159" t="str">
        <f>VLOOKUP(MID(B142,5,2),行政区划代码!$B$4:$C$38,2,0)</f>
        <v>辽宁省</v>
      </c>
      <c r="F142" s="159" t="str">
        <f t="shared" si="2"/>
        <v>108</v>
      </c>
      <c r="G142" s="160" t="s">
        <v>4543</v>
      </c>
      <c r="H142" s="158" t="s">
        <v>4717</v>
      </c>
      <c r="I142" s="160" t="s">
        <v>4718</v>
      </c>
      <c r="J142" s="161">
        <v>141</v>
      </c>
      <c r="K142" s="161">
        <v>40</v>
      </c>
      <c r="L142" s="162">
        <v>90.5</v>
      </c>
    </row>
    <row r="143" spans="1:12" ht="12.75" customHeight="1">
      <c r="A143" s="157" t="s">
        <v>4719</v>
      </c>
      <c r="B143" s="158" t="s">
        <v>4720</v>
      </c>
      <c r="C143" s="159" t="s">
        <v>4721</v>
      </c>
      <c r="D143" s="159" t="s">
        <v>1728</v>
      </c>
      <c r="E143" s="159" t="str">
        <f>VLOOKUP(MID(B143,5,2),行政区划代码!$B$4:$C$38,2,0)</f>
        <v>吉林省</v>
      </c>
      <c r="F143" s="159" t="str">
        <f t="shared" si="2"/>
        <v>108</v>
      </c>
      <c r="G143" s="160" t="s">
        <v>4543</v>
      </c>
      <c r="H143" s="158" t="s">
        <v>4722</v>
      </c>
      <c r="I143" s="160" t="s">
        <v>4723</v>
      </c>
      <c r="J143" s="161">
        <v>149.5</v>
      </c>
      <c r="K143" s="161">
        <v>43</v>
      </c>
      <c r="L143" s="162">
        <v>96.25</v>
      </c>
    </row>
    <row r="144" spans="1:12" ht="12.75" customHeight="1">
      <c r="A144" s="157" t="s">
        <v>4724</v>
      </c>
      <c r="B144" s="158" t="s">
        <v>4725</v>
      </c>
      <c r="C144" s="159" t="s">
        <v>4726</v>
      </c>
      <c r="D144" s="159" t="s">
        <v>4240</v>
      </c>
      <c r="E144" s="159" t="str">
        <f>VLOOKUP(MID(B144,5,2),行政区划代码!$B$4:$C$38,2,0)</f>
        <v>黑龙江</v>
      </c>
      <c r="F144" s="159" t="str">
        <f t="shared" si="2"/>
        <v>108</v>
      </c>
      <c r="G144" s="160" t="s">
        <v>4543</v>
      </c>
      <c r="H144" s="158" t="s">
        <v>4727</v>
      </c>
      <c r="I144" s="160" t="s">
        <v>4728</v>
      </c>
      <c r="J144" s="161">
        <v>113.75</v>
      </c>
      <c r="K144" s="161">
        <v>71</v>
      </c>
      <c r="L144" s="162">
        <v>92.375</v>
      </c>
    </row>
    <row r="145" spans="1:12" ht="12.75" customHeight="1">
      <c r="A145" s="157" t="s">
        <v>4729</v>
      </c>
      <c r="B145" s="158" t="s">
        <v>4730</v>
      </c>
      <c r="C145" s="159" t="s">
        <v>4731</v>
      </c>
      <c r="D145" s="159" t="s">
        <v>4240</v>
      </c>
      <c r="E145" s="159" t="str">
        <f>VLOOKUP(MID(B145,5,2),行政区划代码!$B$4:$C$38,2,0)</f>
        <v>黑龙江</v>
      </c>
      <c r="F145" s="159" t="str">
        <f t="shared" si="2"/>
        <v>108</v>
      </c>
      <c r="G145" s="160" t="s">
        <v>4543</v>
      </c>
      <c r="H145" s="158" t="s">
        <v>4732</v>
      </c>
      <c r="I145" s="160" t="s">
        <v>4560</v>
      </c>
      <c r="J145" s="161">
        <v>137.5</v>
      </c>
      <c r="K145" s="161">
        <v>61</v>
      </c>
      <c r="L145" s="162">
        <v>99.25</v>
      </c>
    </row>
    <row r="146" spans="1:12" ht="12.75" customHeight="1">
      <c r="A146" s="157" t="s">
        <v>4733</v>
      </c>
      <c r="B146" s="158" t="s">
        <v>4734</v>
      </c>
      <c r="C146" s="159" t="s">
        <v>4735</v>
      </c>
      <c r="D146" s="159" t="s">
        <v>4240</v>
      </c>
      <c r="E146" s="159" t="str">
        <f>VLOOKUP(MID(B146,5,2),行政区划代码!$B$4:$C$38,2,0)</f>
        <v>黑龙江</v>
      </c>
      <c r="F146" s="159" t="str">
        <f t="shared" si="2"/>
        <v>108</v>
      </c>
      <c r="G146" s="160" t="s">
        <v>4543</v>
      </c>
      <c r="H146" s="158" t="s">
        <v>4559</v>
      </c>
      <c r="I146" s="160" t="s">
        <v>4560</v>
      </c>
      <c r="J146" s="161">
        <v>117.5</v>
      </c>
      <c r="K146" s="161">
        <v>67</v>
      </c>
      <c r="L146" s="162">
        <v>92.25</v>
      </c>
    </row>
    <row r="147" spans="1:12" ht="12.75" customHeight="1">
      <c r="A147" s="157" t="s">
        <v>4736</v>
      </c>
      <c r="B147" s="158" t="s">
        <v>4737</v>
      </c>
      <c r="C147" s="159" t="s">
        <v>4738</v>
      </c>
      <c r="D147" s="159" t="s">
        <v>4240</v>
      </c>
      <c r="E147" s="159" t="str">
        <f>VLOOKUP(MID(B147,5,2),行政区划代码!$B$4:$C$38,2,0)</f>
        <v>黑龙江</v>
      </c>
      <c r="F147" s="159" t="str">
        <f t="shared" si="2"/>
        <v>108</v>
      </c>
      <c r="G147" s="160" t="s">
        <v>4543</v>
      </c>
      <c r="H147" s="158" t="s">
        <v>4732</v>
      </c>
      <c r="I147" s="160" t="s">
        <v>4560</v>
      </c>
      <c r="J147" s="161">
        <v>148.25</v>
      </c>
      <c r="K147" s="161">
        <v>64</v>
      </c>
      <c r="L147" s="162">
        <v>106.125</v>
      </c>
    </row>
    <row r="148" spans="1:12" ht="12.75" customHeight="1">
      <c r="A148" s="157" t="s">
        <v>4739</v>
      </c>
      <c r="B148" s="158" t="s">
        <v>4740</v>
      </c>
      <c r="C148" s="159" t="s">
        <v>4741</v>
      </c>
      <c r="D148" s="159" t="s">
        <v>4240</v>
      </c>
      <c r="E148" s="159" t="str">
        <f>VLOOKUP(MID(B148,5,2),行政区划代码!$B$4:$C$38,2,0)</f>
        <v>上海市</v>
      </c>
      <c r="F148" s="159" t="str">
        <f t="shared" si="2"/>
        <v>108</v>
      </c>
      <c r="G148" s="160" t="s">
        <v>4543</v>
      </c>
      <c r="H148" s="158" t="s">
        <v>4646</v>
      </c>
      <c r="I148" s="160" t="s">
        <v>4607</v>
      </c>
      <c r="J148" s="161">
        <v>149.5</v>
      </c>
      <c r="K148" s="161">
        <v>33</v>
      </c>
      <c r="L148" s="162">
        <v>91.25</v>
      </c>
    </row>
    <row r="149" spans="1:12" ht="12.75" customHeight="1">
      <c r="A149" s="157" t="s">
        <v>4742</v>
      </c>
      <c r="B149" s="158" t="s">
        <v>4743</v>
      </c>
      <c r="C149" s="159" t="s">
        <v>4744</v>
      </c>
      <c r="D149" s="159" t="s">
        <v>4240</v>
      </c>
      <c r="E149" s="159" t="str">
        <f>VLOOKUP(MID(B149,5,2),行政区划代码!$B$4:$C$38,2,0)</f>
        <v>上海市</v>
      </c>
      <c r="F149" s="159" t="str">
        <f t="shared" si="2"/>
        <v>108</v>
      </c>
      <c r="G149" s="160" t="s">
        <v>4543</v>
      </c>
      <c r="H149" s="158" t="s">
        <v>4554</v>
      </c>
      <c r="I149" s="160" t="s">
        <v>4555</v>
      </c>
      <c r="J149" s="161">
        <v>111</v>
      </c>
      <c r="K149" s="161">
        <v>52</v>
      </c>
      <c r="L149" s="162">
        <v>81.5</v>
      </c>
    </row>
    <row r="150" spans="1:12" ht="12.75" customHeight="1">
      <c r="A150" s="157" t="s">
        <v>4745</v>
      </c>
      <c r="B150" s="158" t="s">
        <v>4746</v>
      </c>
      <c r="C150" s="159" t="s">
        <v>4747</v>
      </c>
      <c r="D150" s="159" t="s">
        <v>4240</v>
      </c>
      <c r="E150" s="159" t="str">
        <f>VLOOKUP(MID(B150,5,2),行政区划代码!$B$4:$C$38,2,0)</f>
        <v>上海市</v>
      </c>
      <c r="F150" s="159" t="str">
        <f t="shared" si="2"/>
        <v>108</v>
      </c>
      <c r="G150" s="160" t="s">
        <v>4543</v>
      </c>
      <c r="H150" s="158" t="s">
        <v>4727</v>
      </c>
      <c r="I150" s="160" t="s">
        <v>4728</v>
      </c>
      <c r="J150" s="161">
        <v>127.25</v>
      </c>
      <c r="K150" s="161">
        <v>56</v>
      </c>
      <c r="L150" s="162">
        <v>91.625</v>
      </c>
    </row>
    <row r="151" spans="1:12" ht="12.75" customHeight="1">
      <c r="A151" s="157" t="s">
        <v>4748</v>
      </c>
      <c r="B151" s="158" t="s">
        <v>4749</v>
      </c>
      <c r="C151" s="159" t="s">
        <v>4750</v>
      </c>
      <c r="D151" s="159" t="s">
        <v>4240</v>
      </c>
      <c r="E151" s="159" t="str">
        <f>VLOOKUP(MID(B151,5,2),行政区划代码!$B$4:$C$38,2,0)</f>
        <v>上海市</v>
      </c>
      <c r="F151" s="159" t="str">
        <f t="shared" si="2"/>
        <v>108</v>
      </c>
      <c r="G151" s="160" t="s">
        <v>4543</v>
      </c>
      <c r="H151" s="158" t="s">
        <v>4544</v>
      </c>
      <c r="I151" s="160" t="s">
        <v>4545</v>
      </c>
      <c r="J151" s="161">
        <v>145</v>
      </c>
      <c r="K151" s="161">
        <v>56</v>
      </c>
      <c r="L151" s="162">
        <v>100.5</v>
      </c>
    </row>
    <row r="152" spans="1:12" ht="12.75" customHeight="1">
      <c r="A152" s="157" t="s">
        <v>4751</v>
      </c>
      <c r="B152" s="158" t="s">
        <v>4752</v>
      </c>
      <c r="C152" s="159" t="s">
        <v>4753</v>
      </c>
      <c r="D152" s="159" t="s">
        <v>4240</v>
      </c>
      <c r="E152" s="159" t="str">
        <f>VLOOKUP(MID(B152,5,2),行政区划代码!$B$4:$C$38,2,0)</f>
        <v>江苏省</v>
      </c>
      <c r="F152" s="159" t="str">
        <f t="shared" si="2"/>
        <v>108</v>
      </c>
      <c r="G152" s="160" t="s">
        <v>4543</v>
      </c>
      <c r="H152" s="158" t="s">
        <v>4754</v>
      </c>
      <c r="I152" s="160" t="s">
        <v>4755</v>
      </c>
      <c r="J152" s="161">
        <v>136.5</v>
      </c>
      <c r="K152" s="161">
        <v>68</v>
      </c>
      <c r="L152" s="162">
        <v>102.25</v>
      </c>
    </row>
    <row r="153" spans="1:12" ht="12.75" customHeight="1">
      <c r="A153" s="157" t="s">
        <v>4756</v>
      </c>
      <c r="B153" s="158" t="s">
        <v>4757</v>
      </c>
      <c r="C153" s="159" t="s">
        <v>4758</v>
      </c>
      <c r="D153" s="159" t="s">
        <v>4240</v>
      </c>
      <c r="E153" s="159" t="str">
        <f>VLOOKUP(MID(B153,5,2),行政区划代码!$B$4:$C$38,2,0)</f>
        <v>江苏省</v>
      </c>
      <c r="F153" s="159" t="str">
        <f t="shared" si="2"/>
        <v>108</v>
      </c>
      <c r="G153" s="160" t="s">
        <v>4543</v>
      </c>
      <c r="H153" s="158" t="s">
        <v>4675</v>
      </c>
      <c r="I153" s="160" t="s">
        <v>4676</v>
      </c>
      <c r="J153" s="161">
        <v>131</v>
      </c>
      <c r="K153" s="161">
        <v>97</v>
      </c>
      <c r="L153" s="162">
        <v>114</v>
      </c>
    </row>
    <row r="154" spans="1:12" ht="12.75" customHeight="1">
      <c r="A154" s="157" t="s">
        <v>4759</v>
      </c>
      <c r="B154" s="158" t="s">
        <v>4760</v>
      </c>
      <c r="C154" s="159" t="s">
        <v>4761</v>
      </c>
      <c r="D154" s="159" t="s">
        <v>1728</v>
      </c>
      <c r="E154" s="159" t="str">
        <f>VLOOKUP(MID(B154,5,2),行政区划代码!$B$4:$C$38,2,0)</f>
        <v>江苏省</v>
      </c>
      <c r="F154" s="159" t="str">
        <f t="shared" si="2"/>
        <v>108</v>
      </c>
      <c r="G154" s="160" t="s">
        <v>4543</v>
      </c>
      <c r="H154" s="158" t="s">
        <v>4762</v>
      </c>
      <c r="I154" s="160" t="s">
        <v>4763</v>
      </c>
      <c r="J154" s="161">
        <v>116.25</v>
      </c>
      <c r="K154" s="161">
        <v>98</v>
      </c>
      <c r="L154" s="162">
        <v>107.125</v>
      </c>
    </row>
    <row r="155" spans="1:12" ht="12.75" customHeight="1">
      <c r="A155" s="157" t="s">
        <v>4764</v>
      </c>
      <c r="B155" s="158" t="s">
        <v>4765</v>
      </c>
      <c r="C155" s="159" t="s">
        <v>4766</v>
      </c>
      <c r="D155" s="159" t="s">
        <v>1728</v>
      </c>
      <c r="E155" s="159" t="str">
        <f>VLOOKUP(MID(B155,5,2),行政区划代码!$B$4:$C$38,2,0)</f>
        <v>江苏省</v>
      </c>
      <c r="F155" s="159" t="str">
        <f t="shared" si="2"/>
        <v>108</v>
      </c>
      <c r="G155" s="160" t="s">
        <v>4543</v>
      </c>
      <c r="H155" s="158" t="s">
        <v>4688</v>
      </c>
      <c r="I155" s="160" t="s">
        <v>4560</v>
      </c>
      <c r="J155" s="161">
        <v>133.5</v>
      </c>
      <c r="K155" s="161">
        <v>59</v>
      </c>
      <c r="L155" s="162">
        <v>96.25</v>
      </c>
    </row>
    <row r="156" spans="1:12" ht="12.75" customHeight="1">
      <c r="A156" s="157" t="s">
        <v>4767</v>
      </c>
      <c r="B156" s="158" t="s">
        <v>4768</v>
      </c>
      <c r="C156" s="159" t="s">
        <v>4769</v>
      </c>
      <c r="D156" s="159" t="s">
        <v>4240</v>
      </c>
      <c r="E156" s="159" t="str">
        <f>VLOOKUP(MID(B156,5,2),行政区划代码!$B$4:$C$38,2,0)</f>
        <v>江苏省</v>
      </c>
      <c r="F156" s="159" t="str">
        <f t="shared" si="2"/>
        <v>108</v>
      </c>
      <c r="G156" s="160" t="s">
        <v>4543</v>
      </c>
      <c r="H156" s="158" t="s">
        <v>4770</v>
      </c>
      <c r="I156" s="160" t="s">
        <v>4550</v>
      </c>
      <c r="J156" s="161">
        <v>125</v>
      </c>
      <c r="K156" s="161">
        <v>93</v>
      </c>
      <c r="L156" s="162">
        <v>109</v>
      </c>
    </row>
    <row r="157" spans="1:12" ht="12.75" customHeight="1">
      <c r="A157" s="157" t="s">
        <v>4771</v>
      </c>
      <c r="B157" s="158" t="s">
        <v>4772</v>
      </c>
      <c r="C157" s="159" t="s">
        <v>4773</v>
      </c>
      <c r="D157" s="159" t="s">
        <v>1728</v>
      </c>
      <c r="E157" s="159" t="str">
        <f>VLOOKUP(MID(B157,5,2),行政区划代码!$B$4:$C$38,2,0)</f>
        <v>江苏省</v>
      </c>
      <c r="F157" s="159" t="str">
        <f t="shared" si="2"/>
        <v>108</v>
      </c>
      <c r="G157" s="160" t="s">
        <v>4543</v>
      </c>
      <c r="H157" s="158" t="s">
        <v>4774</v>
      </c>
      <c r="I157" s="160" t="s">
        <v>4775</v>
      </c>
      <c r="J157" s="161">
        <v>134</v>
      </c>
      <c r="K157" s="161">
        <v>77</v>
      </c>
      <c r="L157" s="162">
        <v>105.5</v>
      </c>
    </row>
    <row r="158" spans="1:12" ht="12.75" customHeight="1">
      <c r="A158" s="157" t="s">
        <v>4776</v>
      </c>
      <c r="B158" s="158" t="s">
        <v>4777</v>
      </c>
      <c r="C158" s="159" t="s">
        <v>4778</v>
      </c>
      <c r="D158" s="159" t="s">
        <v>1728</v>
      </c>
      <c r="E158" s="159" t="str">
        <f>VLOOKUP(MID(B158,5,2),行政区划代码!$B$4:$C$38,2,0)</f>
        <v>江苏省</v>
      </c>
      <c r="F158" s="159" t="str">
        <f t="shared" si="2"/>
        <v>108</v>
      </c>
      <c r="G158" s="160" t="s">
        <v>4543</v>
      </c>
      <c r="H158" s="158" t="s">
        <v>4703</v>
      </c>
      <c r="I158" s="160" t="s">
        <v>4704</v>
      </c>
      <c r="J158" s="161">
        <v>120.75</v>
      </c>
      <c r="K158" s="161">
        <v>66</v>
      </c>
      <c r="L158" s="162">
        <v>93.375</v>
      </c>
    </row>
    <row r="159" spans="1:12" ht="12.75" customHeight="1">
      <c r="A159" s="157" t="s">
        <v>4779</v>
      </c>
      <c r="B159" s="158" t="s">
        <v>4780</v>
      </c>
      <c r="C159" s="159" t="s">
        <v>4781</v>
      </c>
      <c r="D159" s="159" t="s">
        <v>4240</v>
      </c>
      <c r="E159" s="159" t="str">
        <f>VLOOKUP(MID(B159,5,2),行政区划代码!$B$4:$C$38,2,0)</f>
        <v>江苏省</v>
      </c>
      <c r="F159" s="159" t="str">
        <f t="shared" si="2"/>
        <v>108</v>
      </c>
      <c r="G159" s="160" t="s">
        <v>4543</v>
      </c>
      <c r="H159" s="158" t="s">
        <v>4641</v>
      </c>
      <c r="I159" s="160" t="s">
        <v>4642</v>
      </c>
      <c r="J159" s="161">
        <v>133.5</v>
      </c>
      <c r="K159" s="161">
        <v>90</v>
      </c>
      <c r="L159" s="162">
        <v>111.75</v>
      </c>
    </row>
    <row r="160" spans="1:12" ht="12.75" customHeight="1">
      <c r="A160" s="157" t="s">
        <v>4782</v>
      </c>
      <c r="B160" s="158" t="s">
        <v>4783</v>
      </c>
      <c r="C160" s="159" t="s">
        <v>4784</v>
      </c>
      <c r="D160" s="159" t="s">
        <v>4240</v>
      </c>
      <c r="E160" s="159" t="str">
        <f>VLOOKUP(MID(B160,5,2),行政区划代码!$B$4:$C$38,2,0)</f>
        <v>江苏省</v>
      </c>
      <c r="F160" s="159" t="str">
        <f t="shared" si="2"/>
        <v>108</v>
      </c>
      <c r="G160" s="160" t="s">
        <v>4543</v>
      </c>
      <c r="H160" s="158" t="s">
        <v>4785</v>
      </c>
      <c r="I160" s="160" t="s">
        <v>4607</v>
      </c>
      <c r="J160" s="161">
        <v>115.5</v>
      </c>
      <c r="K160" s="161">
        <v>99</v>
      </c>
      <c r="L160" s="162">
        <v>107.25</v>
      </c>
    </row>
    <row r="161" spans="1:12" ht="12.75" customHeight="1">
      <c r="A161" s="157" t="s">
        <v>4786</v>
      </c>
      <c r="B161" s="158" t="s">
        <v>4787</v>
      </c>
      <c r="C161" s="159" t="s">
        <v>4788</v>
      </c>
      <c r="D161" s="159" t="s">
        <v>4240</v>
      </c>
      <c r="E161" s="159" t="str">
        <f>VLOOKUP(MID(B161,5,2),行政区划代码!$B$4:$C$38,2,0)</f>
        <v>江苏省</v>
      </c>
      <c r="F161" s="159" t="str">
        <f t="shared" si="2"/>
        <v>108</v>
      </c>
      <c r="G161" s="160" t="s">
        <v>4543</v>
      </c>
      <c r="H161" s="158" t="s">
        <v>4650</v>
      </c>
      <c r="I161" s="160" t="s">
        <v>4651</v>
      </c>
      <c r="J161" s="161">
        <v>144.5</v>
      </c>
      <c r="K161" s="161">
        <v>75</v>
      </c>
      <c r="L161" s="162">
        <v>109.75</v>
      </c>
    </row>
    <row r="162" spans="1:12" ht="12.75" customHeight="1">
      <c r="A162" s="157" t="s">
        <v>4789</v>
      </c>
      <c r="B162" s="158" t="s">
        <v>4790</v>
      </c>
      <c r="C162" s="159" t="s">
        <v>4791</v>
      </c>
      <c r="D162" s="159" t="s">
        <v>4240</v>
      </c>
      <c r="E162" s="159" t="str">
        <f>VLOOKUP(MID(B162,5,2),行政区划代码!$B$4:$C$38,2,0)</f>
        <v>江苏省</v>
      </c>
      <c r="F162" s="159" t="str">
        <f t="shared" si="2"/>
        <v>108</v>
      </c>
      <c r="G162" s="160" t="s">
        <v>4543</v>
      </c>
      <c r="H162" s="158" t="s">
        <v>4774</v>
      </c>
      <c r="I162" s="160" t="s">
        <v>4775</v>
      </c>
      <c r="J162" s="161">
        <v>137.25</v>
      </c>
      <c r="K162" s="161">
        <v>75</v>
      </c>
      <c r="L162" s="162">
        <v>106.125</v>
      </c>
    </row>
    <row r="163" spans="1:12" ht="12.75" customHeight="1">
      <c r="A163" s="157" t="s">
        <v>4792</v>
      </c>
      <c r="B163" s="158" t="s">
        <v>4793</v>
      </c>
      <c r="C163" s="159" t="s">
        <v>4794</v>
      </c>
      <c r="D163" s="159" t="s">
        <v>1728</v>
      </c>
      <c r="E163" s="159" t="str">
        <f>VLOOKUP(MID(B163,5,2),行政区划代码!$B$4:$C$38,2,0)</f>
        <v>江苏省</v>
      </c>
      <c r="F163" s="159" t="str">
        <f t="shared" si="2"/>
        <v>108</v>
      </c>
      <c r="G163" s="160" t="s">
        <v>4543</v>
      </c>
      <c r="H163" s="158" t="s">
        <v>4717</v>
      </c>
      <c r="I163" s="160" t="s">
        <v>4718</v>
      </c>
      <c r="J163" s="161">
        <v>142.25</v>
      </c>
      <c r="K163" s="161">
        <v>57</v>
      </c>
      <c r="L163" s="162">
        <v>99.625</v>
      </c>
    </row>
    <row r="164" spans="1:12" ht="12.75" customHeight="1">
      <c r="A164" s="157" t="s">
        <v>4795</v>
      </c>
      <c r="B164" s="158" t="s">
        <v>4796</v>
      </c>
      <c r="C164" s="159" t="s">
        <v>4797</v>
      </c>
      <c r="D164" s="159" t="s">
        <v>4240</v>
      </c>
      <c r="E164" s="159" t="str">
        <f>VLOOKUP(MID(B164,5,2),行政区划代码!$B$4:$C$38,2,0)</f>
        <v>江苏省</v>
      </c>
      <c r="F164" s="159" t="str">
        <f t="shared" si="2"/>
        <v>108</v>
      </c>
      <c r="G164" s="160" t="s">
        <v>4543</v>
      </c>
      <c r="H164" s="158" t="s">
        <v>4646</v>
      </c>
      <c r="I164" s="160" t="s">
        <v>4607</v>
      </c>
      <c r="J164" s="161">
        <v>114</v>
      </c>
      <c r="K164" s="161">
        <v>67</v>
      </c>
      <c r="L164" s="162">
        <v>90.5</v>
      </c>
    </row>
    <row r="165" spans="1:12" ht="12.75" customHeight="1">
      <c r="A165" s="157" t="s">
        <v>4798</v>
      </c>
      <c r="B165" s="158" t="s">
        <v>4799</v>
      </c>
      <c r="C165" s="159" t="s">
        <v>4800</v>
      </c>
      <c r="D165" s="159" t="s">
        <v>4240</v>
      </c>
      <c r="E165" s="159" t="str">
        <f>VLOOKUP(MID(B165,5,2),行政区划代码!$B$4:$C$38,2,0)</f>
        <v>江苏省</v>
      </c>
      <c r="F165" s="159" t="str">
        <f t="shared" si="2"/>
        <v>108</v>
      </c>
      <c r="G165" s="160" t="s">
        <v>4543</v>
      </c>
      <c r="H165" s="158" t="s">
        <v>4801</v>
      </c>
      <c r="I165" s="160" t="s">
        <v>4704</v>
      </c>
      <c r="J165" s="161">
        <v>144.75</v>
      </c>
      <c r="K165" s="161">
        <v>52</v>
      </c>
      <c r="L165" s="162">
        <v>98.375</v>
      </c>
    </row>
    <row r="166" spans="1:12" ht="12.75" customHeight="1">
      <c r="A166" s="157" t="s">
        <v>4802</v>
      </c>
      <c r="B166" s="158" t="s">
        <v>4803</v>
      </c>
      <c r="C166" s="159" t="s">
        <v>4804</v>
      </c>
      <c r="D166" s="159" t="s">
        <v>1728</v>
      </c>
      <c r="E166" s="159" t="str">
        <f>VLOOKUP(MID(B166,5,2),行政区划代码!$B$4:$C$38,2,0)</f>
        <v>浙江省</v>
      </c>
      <c r="F166" s="159" t="str">
        <f t="shared" si="2"/>
        <v>108</v>
      </c>
      <c r="G166" s="160" t="s">
        <v>4543</v>
      </c>
      <c r="H166" s="158" t="s">
        <v>4805</v>
      </c>
      <c r="I166" s="160" t="s">
        <v>4806</v>
      </c>
      <c r="J166" s="161">
        <v>116.75</v>
      </c>
      <c r="K166" s="161">
        <v>64</v>
      </c>
      <c r="L166" s="162">
        <v>90.375</v>
      </c>
    </row>
    <row r="167" spans="1:12" ht="12.75" customHeight="1">
      <c r="A167" s="157" t="s">
        <v>4807</v>
      </c>
      <c r="B167" s="158" t="s">
        <v>4808</v>
      </c>
      <c r="C167" s="159" t="s">
        <v>4809</v>
      </c>
      <c r="D167" s="159" t="s">
        <v>1728</v>
      </c>
      <c r="E167" s="159" t="str">
        <f>VLOOKUP(MID(B167,5,2),行政区划代码!$B$4:$C$38,2,0)</f>
        <v>浙江省</v>
      </c>
      <c r="F167" s="159" t="str">
        <f t="shared" si="2"/>
        <v>108</v>
      </c>
      <c r="G167" s="160" t="s">
        <v>4543</v>
      </c>
      <c r="H167" s="158" t="s">
        <v>4703</v>
      </c>
      <c r="I167" s="160" t="s">
        <v>4704</v>
      </c>
      <c r="J167" s="161">
        <v>128.25</v>
      </c>
      <c r="K167" s="161">
        <v>64</v>
      </c>
      <c r="L167" s="162">
        <v>96.125</v>
      </c>
    </row>
    <row r="168" spans="1:12" ht="12.75" customHeight="1">
      <c r="A168" s="157" t="s">
        <v>4810</v>
      </c>
      <c r="B168" s="158" t="s">
        <v>4811</v>
      </c>
      <c r="C168" s="159" t="s">
        <v>4812</v>
      </c>
      <c r="D168" s="159" t="s">
        <v>1728</v>
      </c>
      <c r="E168" s="159" t="str">
        <f>VLOOKUP(MID(B168,5,2),行政区划代码!$B$4:$C$38,2,0)</f>
        <v>浙江省</v>
      </c>
      <c r="F168" s="159" t="str">
        <f t="shared" si="2"/>
        <v>108</v>
      </c>
      <c r="G168" s="160" t="s">
        <v>4543</v>
      </c>
      <c r="H168" s="158" t="s">
        <v>4717</v>
      </c>
      <c r="I168" s="160" t="s">
        <v>4718</v>
      </c>
      <c r="J168" s="161">
        <v>113.5</v>
      </c>
      <c r="K168" s="161">
        <v>55</v>
      </c>
      <c r="L168" s="162">
        <v>84.25</v>
      </c>
    </row>
    <row r="169" spans="1:12" ht="12.75" customHeight="1">
      <c r="A169" s="157" t="s">
        <v>4813</v>
      </c>
      <c r="B169" s="158" t="s">
        <v>4814</v>
      </c>
      <c r="C169" s="159" t="s">
        <v>4815</v>
      </c>
      <c r="D169" s="159" t="s">
        <v>1728</v>
      </c>
      <c r="E169" s="159" t="str">
        <f>VLOOKUP(MID(B169,5,2),行政区划代码!$B$4:$C$38,2,0)</f>
        <v>浙江省</v>
      </c>
      <c r="F169" s="159" t="str">
        <f t="shared" si="2"/>
        <v>108</v>
      </c>
      <c r="G169" s="160" t="s">
        <v>4543</v>
      </c>
      <c r="H169" s="158" t="s">
        <v>4816</v>
      </c>
      <c r="I169" s="160" t="s">
        <v>4817</v>
      </c>
      <c r="J169" s="161">
        <v>128.25</v>
      </c>
      <c r="K169" s="161">
        <v>81</v>
      </c>
      <c r="L169" s="162">
        <v>104.625</v>
      </c>
    </row>
    <row r="170" spans="1:12" ht="12.75" customHeight="1">
      <c r="A170" s="157" t="s">
        <v>4818</v>
      </c>
      <c r="B170" s="158" t="s">
        <v>4819</v>
      </c>
      <c r="C170" s="159" t="s">
        <v>4645</v>
      </c>
      <c r="D170" s="159" t="s">
        <v>4240</v>
      </c>
      <c r="E170" s="159" t="str">
        <f>VLOOKUP(MID(B170,5,2),行政区划代码!$B$4:$C$38,2,0)</f>
        <v>浙江省</v>
      </c>
      <c r="F170" s="159" t="str">
        <f t="shared" si="2"/>
        <v>108</v>
      </c>
      <c r="G170" s="160" t="s">
        <v>4543</v>
      </c>
      <c r="H170" s="158" t="s">
        <v>4579</v>
      </c>
      <c r="I170" s="160" t="s">
        <v>4580</v>
      </c>
      <c r="J170" s="161">
        <v>119</v>
      </c>
      <c r="K170" s="161">
        <v>73</v>
      </c>
      <c r="L170" s="162">
        <v>96</v>
      </c>
    </row>
    <row r="171" spans="1:12" ht="12.75" customHeight="1">
      <c r="A171" s="157" t="s">
        <v>4820</v>
      </c>
      <c r="B171" s="158" t="s">
        <v>4821</v>
      </c>
      <c r="C171" s="159" t="s">
        <v>4822</v>
      </c>
      <c r="D171" s="159" t="s">
        <v>4240</v>
      </c>
      <c r="E171" s="159" t="str">
        <f>VLOOKUP(MID(B171,5,2),行政区划代码!$B$4:$C$38,2,0)</f>
        <v>浙江省</v>
      </c>
      <c r="F171" s="159" t="str">
        <f t="shared" si="2"/>
        <v>108</v>
      </c>
      <c r="G171" s="160" t="s">
        <v>4543</v>
      </c>
      <c r="H171" s="158" t="s">
        <v>4646</v>
      </c>
      <c r="I171" s="160" t="s">
        <v>4607</v>
      </c>
      <c r="J171" s="161">
        <v>123.25</v>
      </c>
      <c r="K171" s="161">
        <v>94</v>
      </c>
      <c r="L171" s="162">
        <v>108.625</v>
      </c>
    </row>
    <row r="172" spans="1:12" ht="12.75" customHeight="1">
      <c r="A172" s="157" t="s">
        <v>4823</v>
      </c>
      <c r="B172" s="158" t="s">
        <v>4824</v>
      </c>
      <c r="C172" s="159" t="s">
        <v>4825</v>
      </c>
      <c r="D172" s="159" t="s">
        <v>4240</v>
      </c>
      <c r="E172" s="159" t="str">
        <f>VLOOKUP(MID(B172,5,2),行政区划代码!$B$4:$C$38,2,0)</f>
        <v>浙江省</v>
      </c>
      <c r="F172" s="159" t="str">
        <f t="shared" si="2"/>
        <v>108</v>
      </c>
      <c r="G172" s="160" t="s">
        <v>4543</v>
      </c>
      <c r="H172" s="158" t="s">
        <v>4826</v>
      </c>
      <c r="I172" s="160" t="s">
        <v>4827</v>
      </c>
      <c r="J172" s="161">
        <v>123.25</v>
      </c>
      <c r="K172" s="161">
        <v>81</v>
      </c>
      <c r="L172" s="162">
        <v>102.125</v>
      </c>
    </row>
    <row r="173" spans="1:12" ht="12.75" customHeight="1">
      <c r="A173" s="157" t="s">
        <v>4828</v>
      </c>
      <c r="B173" s="158" t="s">
        <v>4829</v>
      </c>
      <c r="C173" s="159" t="s">
        <v>4830</v>
      </c>
      <c r="D173" s="159" t="s">
        <v>4240</v>
      </c>
      <c r="E173" s="159" t="str">
        <f>VLOOKUP(MID(B173,5,2),行政区划代码!$B$4:$C$38,2,0)</f>
        <v>浙江省</v>
      </c>
      <c r="F173" s="159" t="str">
        <f t="shared" si="2"/>
        <v>108</v>
      </c>
      <c r="G173" s="160" t="s">
        <v>4543</v>
      </c>
      <c r="H173" s="158" t="s">
        <v>4762</v>
      </c>
      <c r="I173" s="160" t="s">
        <v>4763</v>
      </c>
      <c r="J173" s="161">
        <v>110.25</v>
      </c>
      <c r="K173" s="161">
        <v>83</v>
      </c>
      <c r="L173" s="162">
        <v>96.625</v>
      </c>
    </row>
    <row r="174" spans="1:12" ht="12.75" customHeight="1">
      <c r="A174" s="157" t="s">
        <v>4831</v>
      </c>
      <c r="B174" s="158" t="s">
        <v>4832</v>
      </c>
      <c r="C174" s="159" t="s">
        <v>4833</v>
      </c>
      <c r="D174" s="159" t="s">
        <v>1728</v>
      </c>
      <c r="E174" s="159" t="str">
        <f>VLOOKUP(MID(B174,5,2),行政区划代码!$B$4:$C$38,2,0)</f>
        <v>浙江省</v>
      </c>
      <c r="F174" s="159" t="str">
        <f t="shared" si="2"/>
        <v>108</v>
      </c>
      <c r="G174" s="160" t="s">
        <v>4543</v>
      </c>
      <c r="H174" s="158" t="s">
        <v>4692</v>
      </c>
      <c r="I174" s="160" t="s">
        <v>4693</v>
      </c>
      <c r="J174" s="161">
        <v>125.75</v>
      </c>
      <c r="K174" s="161">
        <v>55</v>
      </c>
      <c r="L174" s="162">
        <v>90.375</v>
      </c>
    </row>
    <row r="175" spans="1:12" ht="12.75" customHeight="1">
      <c r="A175" s="157" t="s">
        <v>4834</v>
      </c>
      <c r="B175" s="158" t="s">
        <v>4835</v>
      </c>
      <c r="C175" s="159" t="s">
        <v>4836</v>
      </c>
      <c r="D175" s="159" t="s">
        <v>4240</v>
      </c>
      <c r="E175" s="159" t="str">
        <f>VLOOKUP(MID(B175,5,2),行政区划代码!$B$4:$C$38,2,0)</f>
        <v>浙江省</v>
      </c>
      <c r="F175" s="159" t="str">
        <f t="shared" si="2"/>
        <v>108</v>
      </c>
      <c r="G175" s="160" t="s">
        <v>4543</v>
      </c>
      <c r="H175" s="158" t="s">
        <v>4837</v>
      </c>
      <c r="I175" s="160" t="s">
        <v>4550</v>
      </c>
      <c r="J175" s="161">
        <v>111.5</v>
      </c>
      <c r="K175" s="161">
        <v>85</v>
      </c>
      <c r="L175" s="162">
        <v>98.25</v>
      </c>
    </row>
    <row r="176" spans="1:12" ht="12.75" customHeight="1">
      <c r="A176" s="157" t="s">
        <v>4838</v>
      </c>
      <c r="B176" s="158" t="s">
        <v>4839</v>
      </c>
      <c r="C176" s="159" t="s">
        <v>4840</v>
      </c>
      <c r="D176" s="159" t="s">
        <v>4240</v>
      </c>
      <c r="E176" s="159" t="str">
        <f>VLOOKUP(MID(B176,5,2),行政区划代码!$B$4:$C$38,2,0)</f>
        <v>浙江省</v>
      </c>
      <c r="F176" s="159" t="str">
        <f t="shared" si="2"/>
        <v>108</v>
      </c>
      <c r="G176" s="160" t="s">
        <v>4543</v>
      </c>
      <c r="H176" s="158" t="s">
        <v>4629</v>
      </c>
      <c r="I176" s="160" t="s">
        <v>4607</v>
      </c>
      <c r="J176" s="161">
        <v>127.5</v>
      </c>
      <c r="K176" s="161">
        <v>85</v>
      </c>
      <c r="L176" s="162">
        <v>106.25</v>
      </c>
    </row>
    <row r="177" spans="1:12" ht="12.75" customHeight="1">
      <c r="A177" s="157" t="s">
        <v>4841</v>
      </c>
      <c r="B177" s="158" t="s">
        <v>4842</v>
      </c>
      <c r="C177" s="159" t="s">
        <v>4843</v>
      </c>
      <c r="D177" s="159" t="s">
        <v>4240</v>
      </c>
      <c r="E177" s="159" t="str">
        <f>VLOOKUP(MID(B177,5,2),行政区划代码!$B$4:$C$38,2,0)</f>
        <v>浙江省</v>
      </c>
      <c r="F177" s="159" t="str">
        <f t="shared" si="2"/>
        <v>108</v>
      </c>
      <c r="G177" s="160" t="s">
        <v>4543</v>
      </c>
      <c r="H177" s="158" t="s">
        <v>4629</v>
      </c>
      <c r="I177" s="160" t="s">
        <v>4607</v>
      </c>
      <c r="J177" s="161">
        <v>149</v>
      </c>
      <c r="K177" s="161">
        <v>84</v>
      </c>
      <c r="L177" s="162">
        <v>116.5</v>
      </c>
    </row>
    <row r="178" spans="1:12" ht="12.75" customHeight="1">
      <c r="A178" s="157" t="s">
        <v>4844</v>
      </c>
      <c r="B178" s="158" t="s">
        <v>4845</v>
      </c>
      <c r="C178" s="159" t="s">
        <v>4846</v>
      </c>
      <c r="D178" s="159" t="s">
        <v>4240</v>
      </c>
      <c r="E178" s="159" t="str">
        <f>VLOOKUP(MID(B178,5,2),行政区划代码!$B$4:$C$38,2,0)</f>
        <v>浙江省</v>
      </c>
      <c r="F178" s="159" t="str">
        <f t="shared" si="2"/>
        <v>108</v>
      </c>
      <c r="G178" s="160" t="s">
        <v>4543</v>
      </c>
      <c r="H178" s="158" t="s">
        <v>4683</v>
      </c>
      <c r="I178" s="160" t="s">
        <v>4684</v>
      </c>
      <c r="J178" s="161">
        <v>136</v>
      </c>
      <c r="K178" s="161">
        <v>55</v>
      </c>
      <c r="L178" s="162">
        <v>95.5</v>
      </c>
    </row>
    <row r="179" spans="1:12" ht="12.75" customHeight="1">
      <c r="A179" s="157" t="s">
        <v>4847</v>
      </c>
      <c r="B179" s="158" t="s">
        <v>4848</v>
      </c>
      <c r="C179" s="159" t="s">
        <v>4849</v>
      </c>
      <c r="D179" s="159" t="s">
        <v>4240</v>
      </c>
      <c r="E179" s="159" t="str">
        <f>VLOOKUP(MID(B179,5,2),行政区划代码!$B$4:$C$38,2,0)</f>
        <v>浙江省</v>
      </c>
      <c r="F179" s="159" t="str">
        <f t="shared" si="2"/>
        <v>108</v>
      </c>
      <c r="G179" s="160" t="s">
        <v>4543</v>
      </c>
      <c r="H179" s="158" t="s">
        <v>4801</v>
      </c>
      <c r="I179" s="160" t="s">
        <v>4704</v>
      </c>
      <c r="J179" s="161">
        <v>130.5</v>
      </c>
      <c r="K179" s="161">
        <v>69</v>
      </c>
      <c r="L179" s="162">
        <v>99.75</v>
      </c>
    </row>
    <row r="180" spans="1:12" ht="12.75" customHeight="1">
      <c r="A180" s="157" t="s">
        <v>4850</v>
      </c>
      <c r="B180" s="158" t="s">
        <v>4851</v>
      </c>
      <c r="C180" s="159" t="s">
        <v>4852</v>
      </c>
      <c r="D180" s="159" t="s">
        <v>4240</v>
      </c>
      <c r="E180" s="159" t="str">
        <f>VLOOKUP(MID(B180,5,2),行政区划代码!$B$4:$C$38,2,0)</f>
        <v>浙江省</v>
      </c>
      <c r="F180" s="159" t="str">
        <f t="shared" si="2"/>
        <v>108</v>
      </c>
      <c r="G180" s="160" t="s">
        <v>4543</v>
      </c>
      <c r="H180" s="158" t="s">
        <v>4816</v>
      </c>
      <c r="I180" s="160" t="s">
        <v>4817</v>
      </c>
      <c r="J180" s="161">
        <v>135.5</v>
      </c>
      <c r="K180" s="161">
        <v>54</v>
      </c>
      <c r="L180" s="162">
        <v>94.75</v>
      </c>
    </row>
    <row r="181" spans="1:12" ht="12.75" customHeight="1">
      <c r="A181" s="157" t="s">
        <v>4853</v>
      </c>
      <c r="B181" s="158" t="s">
        <v>4854</v>
      </c>
      <c r="C181" s="159" t="s">
        <v>4855</v>
      </c>
      <c r="D181" s="159" t="s">
        <v>4240</v>
      </c>
      <c r="E181" s="159" t="str">
        <f>VLOOKUP(MID(B181,5,2),行政区划代码!$B$4:$C$38,2,0)</f>
        <v>安徽省</v>
      </c>
      <c r="F181" s="159" t="str">
        <f t="shared" si="2"/>
        <v>108</v>
      </c>
      <c r="G181" s="160" t="s">
        <v>4543</v>
      </c>
      <c r="H181" s="158" t="s">
        <v>4816</v>
      </c>
      <c r="I181" s="160" t="s">
        <v>4817</v>
      </c>
      <c r="J181" s="161">
        <v>126.75</v>
      </c>
      <c r="K181" s="161">
        <v>62</v>
      </c>
      <c r="L181" s="162">
        <v>94.375</v>
      </c>
    </row>
    <row r="182" spans="1:12" ht="12.75" customHeight="1">
      <c r="A182" s="157" t="s">
        <v>4856</v>
      </c>
      <c r="B182" s="158" t="s">
        <v>4857</v>
      </c>
      <c r="C182" s="159" t="s">
        <v>4858</v>
      </c>
      <c r="D182" s="159" t="s">
        <v>4240</v>
      </c>
      <c r="E182" s="159" t="str">
        <f>VLOOKUP(MID(B182,5,2),行政区划代码!$B$4:$C$38,2,0)</f>
        <v>安徽省</v>
      </c>
      <c r="F182" s="159" t="str">
        <f t="shared" si="2"/>
        <v>108</v>
      </c>
      <c r="G182" s="160" t="s">
        <v>4543</v>
      </c>
      <c r="H182" s="158" t="s">
        <v>4859</v>
      </c>
      <c r="I182" s="160" t="s">
        <v>4860</v>
      </c>
      <c r="J182" s="161">
        <v>123.5</v>
      </c>
      <c r="K182" s="161">
        <v>50</v>
      </c>
      <c r="L182" s="162">
        <v>86.75</v>
      </c>
    </row>
    <row r="183" spans="1:12" ht="12.75" customHeight="1">
      <c r="A183" s="157" t="s">
        <v>4861</v>
      </c>
      <c r="B183" s="158" t="s">
        <v>4862</v>
      </c>
      <c r="C183" s="159" t="s">
        <v>4863</v>
      </c>
      <c r="D183" s="159" t="s">
        <v>1728</v>
      </c>
      <c r="E183" s="159" t="str">
        <f>VLOOKUP(MID(B183,5,2),行政区划代码!$B$4:$C$38,2,0)</f>
        <v>安徽省</v>
      </c>
      <c r="F183" s="159" t="str">
        <f t="shared" si="2"/>
        <v>108</v>
      </c>
      <c r="G183" s="160" t="s">
        <v>4543</v>
      </c>
      <c r="H183" s="158" t="s">
        <v>4606</v>
      </c>
      <c r="I183" s="160" t="s">
        <v>4607</v>
      </c>
      <c r="J183" s="161">
        <v>111</v>
      </c>
      <c r="K183" s="161">
        <v>87</v>
      </c>
      <c r="L183" s="162">
        <v>99</v>
      </c>
    </row>
    <row r="184" spans="1:12" ht="12.75" customHeight="1">
      <c r="A184" s="157" t="s">
        <v>4864</v>
      </c>
      <c r="B184" s="158" t="s">
        <v>4865</v>
      </c>
      <c r="C184" s="159" t="s">
        <v>4866</v>
      </c>
      <c r="D184" s="159" t="s">
        <v>1728</v>
      </c>
      <c r="E184" s="159" t="str">
        <f>VLOOKUP(MID(B184,5,2),行政区划代码!$B$4:$C$38,2,0)</f>
        <v>安徽省</v>
      </c>
      <c r="F184" s="159" t="str">
        <f t="shared" si="2"/>
        <v>108</v>
      </c>
      <c r="G184" s="160" t="s">
        <v>4543</v>
      </c>
      <c r="H184" s="158" t="s">
        <v>4629</v>
      </c>
      <c r="I184" s="160" t="s">
        <v>4607</v>
      </c>
      <c r="J184" s="161">
        <v>121.25</v>
      </c>
      <c r="K184" s="161">
        <v>74</v>
      </c>
      <c r="L184" s="162">
        <v>97.625</v>
      </c>
    </row>
    <row r="185" spans="1:12" ht="12.75" customHeight="1">
      <c r="A185" s="157" t="s">
        <v>4867</v>
      </c>
      <c r="B185" s="158" t="s">
        <v>4868</v>
      </c>
      <c r="C185" s="159" t="s">
        <v>4869</v>
      </c>
      <c r="D185" s="159" t="s">
        <v>4240</v>
      </c>
      <c r="E185" s="159" t="str">
        <f>VLOOKUP(MID(B185,5,2),行政区划代码!$B$4:$C$38,2,0)</f>
        <v>安徽省</v>
      </c>
      <c r="F185" s="159" t="str">
        <f t="shared" si="2"/>
        <v>108</v>
      </c>
      <c r="G185" s="160" t="s">
        <v>4543</v>
      </c>
      <c r="H185" s="158" t="s">
        <v>4574</v>
      </c>
      <c r="I185" s="160" t="s">
        <v>4575</v>
      </c>
      <c r="J185" s="161">
        <v>143.75</v>
      </c>
      <c r="K185" s="161">
        <v>48</v>
      </c>
      <c r="L185" s="162">
        <v>95.875</v>
      </c>
    </row>
    <row r="186" spans="1:12" ht="12.75" customHeight="1">
      <c r="A186" s="157" t="s">
        <v>4870</v>
      </c>
      <c r="B186" s="158" t="s">
        <v>4871</v>
      </c>
      <c r="C186" s="159" t="s">
        <v>4872</v>
      </c>
      <c r="D186" s="159" t="s">
        <v>4240</v>
      </c>
      <c r="E186" s="159" t="str">
        <f>VLOOKUP(MID(B186,5,2),行政区划代码!$B$4:$C$38,2,0)</f>
        <v>安徽省</v>
      </c>
      <c r="F186" s="159" t="str">
        <f t="shared" si="2"/>
        <v>108</v>
      </c>
      <c r="G186" s="160" t="s">
        <v>4543</v>
      </c>
      <c r="H186" s="158" t="s">
        <v>4826</v>
      </c>
      <c r="I186" s="160" t="s">
        <v>4827</v>
      </c>
      <c r="J186" s="161">
        <v>150</v>
      </c>
      <c r="K186" s="161">
        <v>39</v>
      </c>
      <c r="L186" s="162">
        <v>94.5</v>
      </c>
    </row>
    <row r="187" spans="1:12" ht="12.75" customHeight="1">
      <c r="A187" s="157" t="s">
        <v>4873</v>
      </c>
      <c r="B187" s="158" t="s">
        <v>4874</v>
      </c>
      <c r="C187" s="159" t="s">
        <v>4875</v>
      </c>
      <c r="D187" s="159" t="s">
        <v>1728</v>
      </c>
      <c r="E187" s="159" t="str">
        <f>VLOOKUP(MID(B187,5,2),行政区划代码!$B$4:$C$38,2,0)</f>
        <v>安徽省</v>
      </c>
      <c r="F187" s="159" t="str">
        <f t="shared" si="2"/>
        <v>108</v>
      </c>
      <c r="G187" s="160" t="s">
        <v>4543</v>
      </c>
      <c r="H187" s="158" t="s">
        <v>4816</v>
      </c>
      <c r="I187" s="160" t="s">
        <v>4817</v>
      </c>
      <c r="J187" s="161">
        <v>120.5</v>
      </c>
      <c r="K187" s="161">
        <v>79</v>
      </c>
      <c r="L187" s="162">
        <v>99.75</v>
      </c>
    </row>
    <row r="188" spans="1:12" ht="12.75" customHeight="1">
      <c r="A188" s="157" t="s">
        <v>4876</v>
      </c>
      <c r="B188" s="158" t="s">
        <v>4877</v>
      </c>
      <c r="C188" s="159" t="s">
        <v>4878</v>
      </c>
      <c r="D188" s="159" t="s">
        <v>1728</v>
      </c>
      <c r="E188" s="159" t="str">
        <f>VLOOKUP(MID(B188,5,2),行政区划代码!$B$4:$C$38,2,0)</f>
        <v>安徽省</v>
      </c>
      <c r="F188" s="159" t="str">
        <f t="shared" si="2"/>
        <v>108</v>
      </c>
      <c r="G188" s="160" t="s">
        <v>4543</v>
      </c>
      <c r="H188" s="158" t="s">
        <v>4879</v>
      </c>
      <c r="I188" s="160" t="s">
        <v>4880</v>
      </c>
      <c r="J188" s="161">
        <v>145.25</v>
      </c>
      <c r="K188" s="161">
        <v>87</v>
      </c>
      <c r="L188" s="162">
        <v>116.125</v>
      </c>
    </row>
    <row r="189" spans="1:12" ht="12.75" customHeight="1">
      <c r="A189" s="157" t="s">
        <v>4881</v>
      </c>
      <c r="B189" s="158" t="s">
        <v>4882</v>
      </c>
      <c r="C189" s="159" t="s">
        <v>4883</v>
      </c>
      <c r="D189" s="159" t="s">
        <v>4240</v>
      </c>
      <c r="E189" s="159" t="str">
        <f>VLOOKUP(MID(B189,5,2),行政区划代码!$B$4:$C$38,2,0)</f>
        <v>福建省</v>
      </c>
      <c r="F189" s="159" t="str">
        <f t="shared" si="2"/>
        <v>108</v>
      </c>
      <c r="G189" s="160" t="s">
        <v>4543</v>
      </c>
      <c r="H189" s="158" t="s">
        <v>4801</v>
      </c>
      <c r="I189" s="160" t="s">
        <v>4704</v>
      </c>
      <c r="J189" s="161">
        <v>149.25</v>
      </c>
      <c r="K189" s="161">
        <v>67</v>
      </c>
      <c r="L189" s="162">
        <v>108.125</v>
      </c>
    </row>
    <row r="190" spans="1:12" ht="12.75" customHeight="1">
      <c r="A190" s="157" t="s">
        <v>4884</v>
      </c>
      <c r="B190" s="158" t="s">
        <v>4885</v>
      </c>
      <c r="C190" s="159" t="s">
        <v>4886</v>
      </c>
      <c r="D190" s="159" t="s">
        <v>1728</v>
      </c>
      <c r="E190" s="159" t="str">
        <f>VLOOKUP(MID(B190,5,2),行政区划代码!$B$4:$C$38,2,0)</f>
        <v>福建省</v>
      </c>
      <c r="F190" s="159" t="str">
        <f t="shared" si="2"/>
        <v>108</v>
      </c>
      <c r="G190" s="160" t="s">
        <v>4543</v>
      </c>
      <c r="H190" s="158" t="s">
        <v>4887</v>
      </c>
      <c r="I190" s="160" t="s">
        <v>4704</v>
      </c>
      <c r="J190" s="161">
        <v>139.75</v>
      </c>
      <c r="K190" s="161">
        <v>91</v>
      </c>
      <c r="L190" s="162">
        <v>115.375</v>
      </c>
    </row>
    <row r="191" spans="1:12" ht="12.75" customHeight="1">
      <c r="A191" s="157" t="s">
        <v>4888</v>
      </c>
      <c r="B191" s="158" t="s">
        <v>4889</v>
      </c>
      <c r="C191" s="159" t="s">
        <v>4890</v>
      </c>
      <c r="D191" s="159" t="s">
        <v>4240</v>
      </c>
      <c r="E191" s="159" t="str">
        <f>VLOOKUP(MID(B191,5,2),行政区划代码!$B$4:$C$38,2,0)</f>
        <v>福建省</v>
      </c>
      <c r="F191" s="159" t="str">
        <f t="shared" si="2"/>
        <v>108</v>
      </c>
      <c r="G191" s="160" t="s">
        <v>4543</v>
      </c>
      <c r="H191" s="158" t="s">
        <v>4887</v>
      </c>
      <c r="I191" s="160" t="s">
        <v>4704</v>
      </c>
      <c r="J191" s="161">
        <v>133.75</v>
      </c>
      <c r="K191" s="161">
        <v>56</v>
      </c>
      <c r="L191" s="162">
        <v>94.875</v>
      </c>
    </row>
    <row r="192" spans="1:12" ht="12.75" customHeight="1">
      <c r="A192" s="157" t="s">
        <v>4891</v>
      </c>
      <c r="B192" s="158" t="s">
        <v>4892</v>
      </c>
      <c r="C192" s="159" t="s">
        <v>4893</v>
      </c>
      <c r="D192" s="159" t="s">
        <v>4240</v>
      </c>
      <c r="E192" s="159" t="str">
        <f>VLOOKUP(MID(B192,5,2),行政区划代码!$B$4:$C$38,2,0)</f>
        <v>福建省</v>
      </c>
      <c r="F192" s="159" t="str">
        <f t="shared" si="2"/>
        <v>108</v>
      </c>
      <c r="G192" s="160" t="s">
        <v>4543</v>
      </c>
      <c r="H192" s="158" t="s">
        <v>4887</v>
      </c>
      <c r="I192" s="160" t="s">
        <v>4704</v>
      </c>
      <c r="J192" s="161">
        <v>114.5</v>
      </c>
      <c r="K192" s="161">
        <v>54</v>
      </c>
      <c r="L192" s="162">
        <v>84.25</v>
      </c>
    </row>
    <row r="193" spans="1:12" ht="12.75" customHeight="1">
      <c r="A193" s="157" t="s">
        <v>4894</v>
      </c>
      <c r="B193" s="158" t="s">
        <v>4895</v>
      </c>
      <c r="C193" s="159" t="s">
        <v>4896</v>
      </c>
      <c r="D193" s="159" t="s">
        <v>4240</v>
      </c>
      <c r="E193" s="159" t="str">
        <f>VLOOKUP(MID(B193,5,2),行政区划代码!$B$4:$C$38,2,0)</f>
        <v>福建省</v>
      </c>
      <c r="F193" s="159" t="str">
        <f t="shared" si="2"/>
        <v>108</v>
      </c>
      <c r="G193" s="160" t="s">
        <v>4543</v>
      </c>
      <c r="H193" s="158" t="s">
        <v>4887</v>
      </c>
      <c r="I193" s="160" t="s">
        <v>4704</v>
      </c>
      <c r="J193" s="161">
        <v>115.5</v>
      </c>
      <c r="K193" s="161">
        <v>56</v>
      </c>
      <c r="L193" s="162">
        <v>85.75</v>
      </c>
    </row>
    <row r="194" spans="1:12" ht="12.75" customHeight="1">
      <c r="A194" s="157" t="s">
        <v>4897</v>
      </c>
      <c r="B194" s="158" t="s">
        <v>4898</v>
      </c>
      <c r="C194" s="159" t="s">
        <v>4899</v>
      </c>
      <c r="D194" s="159" t="s">
        <v>4240</v>
      </c>
      <c r="E194" s="159" t="str">
        <f>VLOOKUP(MID(B194,5,2),行政区划代码!$B$4:$C$38,2,0)</f>
        <v>福建省</v>
      </c>
      <c r="F194" s="159" t="str">
        <f t="shared" si="2"/>
        <v>108</v>
      </c>
      <c r="G194" s="160" t="s">
        <v>4543</v>
      </c>
      <c r="H194" s="158" t="s">
        <v>4887</v>
      </c>
      <c r="I194" s="160" t="s">
        <v>4704</v>
      </c>
      <c r="J194" s="161">
        <v>124.75</v>
      </c>
      <c r="K194" s="161">
        <v>96</v>
      </c>
      <c r="L194" s="162">
        <v>110.375</v>
      </c>
    </row>
    <row r="195" spans="1:12" ht="12.75" customHeight="1">
      <c r="A195" s="157" t="s">
        <v>4900</v>
      </c>
      <c r="B195" s="158" t="s">
        <v>4901</v>
      </c>
      <c r="C195" s="159" t="s">
        <v>4902</v>
      </c>
      <c r="D195" s="159" t="s">
        <v>4240</v>
      </c>
      <c r="E195" s="159" t="str">
        <f>VLOOKUP(MID(B195,5,2),行政区划代码!$B$4:$C$38,2,0)</f>
        <v>江西省</v>
      </c>
      <c r="F195" s="159" t="str">
        <f t="shared" si="2"/>
        <v>108</v>
      </c>
      <c r="G195" s="160" t="s">
        <v>4543</v>
      </c>
      <c r="H195" s="158" t="s">
        <v>4859</v>
      </c>
      <c r="I195" s="160" t="s">
        <v>4860</v>
      </c>
      <c r="J195" s="161">
        <v>134.25</v>
      </c>
      <c r="K195" s="161">
        <v>99</v>
      </c>
      <c r="L195" s="162">
        <v>116.625</v>
      </c>
    </row>
    <row r="196" spans="1:12" ht="12.75" customHeight="1">
      <c r="A196" s="157" t="s">
        <v>4903</v>
      </c>
      <c r="B196" s="158" t="s">
        <v>4904</v>
      </c>
      <c r="C196" s="159" t="s">
        <v>4905</v>
      </c>
      <c r="D196" s="159" t="s">
        <v>4240</v>
      </c>
      <c r="E196" s="159" t="str">
        <f>VLOOKUP(MID(B196,5,2),行政区划代码!$B$4:$C$38,2,0)</f>
        <v>山东省</v>
      </c>
      <c r="F196" s="159" t="str">
        <f t="shared" si="2"/>
        <v>108</v>
      </c>
      <c r="G196" s="160" t="s">
        <v>4543</v>
      </c>
      <c r="H196" s="158" t="s">
        <v>4549</v>
      </c>
      <c r="I196" s="160" t="s">
        <v>4550</v>
      </c>
      <c r="J196" s="161">
        <v>141.75</v>
      </c>
      <c r="K196" s="161">
        <v>40</v>
      </c>
      <c r="L196" s="162">
        <v>90.875</v>
      </c>
    </row>
    <row r="197" spans="1:12" ht="12.75" customHeight="1">
      <c r="A197" s="157" t="s">
        <v>4906</v>
      </c>
      <c r="B197" s="158" t="s">
        <v>4907</v>
      </c>
      <c r="C197" s="159" t="s">
        <v>4908</v>
      </c>
      <c r="D197" s="159" t="s">
        <v>4240</v>
      </c>
      <c r="E197" s="159" t="str">
        <f>VLOOKUP(MID(B197,5,2),行政区划代码!$B$4:$C$38,2,0)</f>
        <v>山东省</v>
      </c>
      <c r="F197" s="159" t="str">
        <f t="shared" si="2"/>
        <v>108</v>
      </c>
      <c r="G197" s="160" t="s">
        <v>4543</v>
      </c>
      <c r="H197" s="158" t="s">
        <v>4826</v>
      </c>
      <c r="I197" s="160" t="s">
        <v>4827</v>
      </c>
      <c r="J197" s="161">
        <v>110.5</v>
      </c>
      <c r="K197" s="161">
        <v>57</v>
      </c>
      <c r="L197" s="162">
        <v>83.75</v>
      </c>
    </row>
    <row r="198" spans="1:12" ht="12.75" customHeight="1">
      <c r="A198" s="157" t="s">
        <v>4909</v>
      </c>
      <c r="B198" s="158" t="s">
        <v>4910</v>
      </c>
      <c r="C198" s="159" t="s">
        <v>4911</v>
      </c>
      <c r="D198" s="159" t="s">
        <v>4240</v>
      </c>
      <c r="E198" s="159" t="str">
        <f>VLOOKUP(MID(B198,5,2),行政区划代码!$B$4:$C$38,2,0)</f>
        <v>山东省</v>
      </c>
      <c r="F198" s="159" t="str">
        <f t="shared" ref="F198:F261" si="3">LEFT(B198,3)</f>
        <v>108</v>
      </c>
      <c r="G198" s="160" t="s">
        <v>4543</v>
      </c>
      <c r="H198" s="158" t="s">
        <v>4879</v>
      </c>
      <c r="I198" s="160" t="s">
        <v>4880</v>
      </c>
      <c r="J198" s="161">
        <v>144.25</v>
      </c>
      <c r="K198" s="161">
        <v>43</v>
      </c>
      <c r="L198" s="162">
        <v>93.625</v>
      </c>
    </row>
    <row r="199" spans="1:12" ht="12.75" customHeight="1">
      <c r="A199" s="157" t="s">
        <v>4912</v>
      </c>
      <c r="B199" s="158" t="s">
        <v>4913</v>
      </c>
      <c r="C199" s="159" t="s">
        <v>4914</v>
      </c>
      <c r="D199" s="159" t="s">
        <v>4240</v>
      </c>
      <c r="E199" s="159" t="str">
        <f>VLOOKUP(MID(B199,5,2),行政区划代码!$B$4:$C$38,2,0)</f>
        <v>山东省</v>
      </c>
      <c r="F199" s="159" t="str">
        <f t="shared" si="3"/>
        <v>108</v>
      </c>
      <c r="G199" s="160" t="s">
        <v>4543</v>
      </c>
      <c r="H199" s="158" t="s">
        <v>4770</v>
      </c>
      <c r="I199" s="160" t="s">
        <v>4550</v>
      </c>
      <c r="J199" s="161">
        <v>122</v>
      </c>
      <c r="K199" s="161">
        <v>83</v>
      </c>
      <c r="L199" s="162">
        <v>102.5</v>
      </c>
    </row>
    <row r="200" spans="1:12" ht="12.75" customHeight="1">
      <c r="A200" s="157" t="s">
        <v>4915</v>
      </c>
      <c r="B200" s="158" t="s">
        <v>4916</v>
      </c>
      <c r="C200" s="159" t="s">
        <v>4917</v>
      </c>
      <c r="D200" s="159" t="s">
        <v>4240</v>
      </c>
      <c r="E200" s="159" t="str">
        <f>VLOOKUP(MID(B200,5,2),行政区划代码!$B$4:$C$38,2,0)</f>
        <v>山东省</v>
      </c>
      <c r="F200" s="159" t="str">
        <f t="shared" si="3"/>
        <v>108</v>
      </c>
      <c r="G200" s="160" t="s">
        <v>4543</v>
      </c>
      <c r="H200" s="158" t="s">
        <v>4606</v>
      </c>
      <c r="I200" s="160" t="s">
        <v>4607</v>
      </c>
      <c r="J200" s="161">
        <v>118.75</v>
      </c>
      <c r="K200" s="161">
        <v>60</v>
      </c>
      <c r="L200" s="162">
        <v>89.375</v>
      </c>
    </row>
    <row r="201" spans="1:12" ht="12.75" customHeight="1">
      <c r="A201" s="157" t="s">
        <v>4918</v>
      </c>
      <c r="B201" s="158" t="s">
        <v>4919</v>
      </c>
      <c r="C201" s="159" t="s">
        <v>4920</v>
      </c>
      <c r="D201" s="159" t="s">
        <v>4240</v>
      </c>
      <c r="E201" s="159" t="str">
        <f>VLOOKUP(MID(B201,5,2),行政区划代码!$B$4:$C$38,2,0)</f>
        <v>山东省</v>
      </c>
      <c r="F201" s="159" t="str">
        <f t="shared" si="3"/>
        <v>108</v>
      </c>
      <c r="G201" s="160" t="s">
        <v>4543</v>
      </c>
      <c r="H201" s="158" t="s">
        <v>4595</v>
      </c>
      <c r="I201" s="160" t="s">
        <v>4596</v>
      </c>
      <c r="J201" s="161">
        <v>115.25</v>
      </c>
      <c r="K201" s="161">
        <v>66</v>
      </c>
      <c r="L201" s="162">
        <v>90.625</v>
      </c>
    </row>
    <row r="202" spans="1:12" ht="12.75" customHeight="1">
      <c r="A202" s="157" t="s">
        <v>4921</v>
      </c>
      <c r="B202" s="158" t="s">
        <v>4922</v>
      </c>
      <c r="C202" s="159" t="s">
        <v>4923</v>
      </c>
      <c r="D202" s="159" t="s">
        <v>1728</v>
      </c>
      <c r="E202" s="159" t="str">
        <f>VLOOKUP(MID(B202,5,2),行政区划代码!$B$4:$C$38,2,0)</f>
        <v>河南省</v>
      </c>
      <c r="F202" s="159" t="str">
        <f t="shared" si="3"/>
        <v>108</v>
      </c>
      <c r="G202" s="160" t="s">
        <v>4543</v>
      </c>
      <c r="H202" s="158" t="s">
        <v>4629</v>
      </c>
      <c r="I202" s="160" t="s">
        <v>4607</v>
      </c>
      <c r="J202" s="161">
        <v>124.75</v>
      </c>
      <c r="K202" s="161">
        <v>90</v>
      </c>
      <c r="L202" s="162">
        <v>107.375</v>
      </c>
    </row>
    <row r="203" spans="1:12" ht="12.75" customHeight="1">
      <c r="A203" s="157" t="s">
        <v>4924</v>
      </c>
      <c r="B203" s="158" t="s">
        <v>4925</v>
      </c>
      <c r="C203" s="159" t="s">
        <v>4926</v>
      </c>
      <c r="D203" s="159" t="s">
        <v>1728</v>
      </c>
      <c r="E203" s="159" t="str">
        <f>VLOOKUP(MID(B203,5,2),行政区划代码!$B$4:$C$38,2,0)</f>
        <v>河南省</v>
      </c>
      <c r="F203" s="159" t="str">
        <f t="shared" si="3"/>
        <v>108</v>
      </c>
      <c r="G203" s="160" t="s">
        <v>4543</v>
      </c>
      <c r="H203" s="158" t="s">
        <v>4837</v>
      </c>
      <c r="I203" s="160" t="s">
        <v>4550</v>
      </c>
      <c r="J203" s="161">
        <v>125.25</v>
      </c>
      <c r="K203" s="161">
        <v>32</v>
      </c>
      <c r="L203" s="162">
        <v>78.625</v>
      </c>
    </row>
    <row r="204" spans="1:12" ht="12.75" customHeight="1">
      <c r="A204" s="157" t="s">
        <v>4927</v>
      </c>
      <c r="B204" s="158" t="s">
        <v>4928</v>
      </c>
      <c r="C204" s="159" t="s">
        <v>4929</v>
      </c>
      <c r="D204" s="159" t="s">
        <v>4240</v>
      </c>
      <c r="E204" s="159" t="str">
        <f>VLOOKUP(MID(B204,5,2),行政区划代码!$B$4:$C$38,2,0)</f>
        <v>河南省</v>
      </c>
      <c r="F204" s="159" t="str">
        <f t="shared" si="3"/>
        <v>108</v>
      </c>
      <c r="G204" s="160" t="s">
        <v>4543</v>
      </c>
      <c r="H204" s="158" t="s">
        <v>4661</v>
      </c>
      <c r="I204" s="160" t="s">
        <v>4662</v>
      </c>
      <c r="J204" s="161">
        <v>124</v>
      </c>
      <c r="K204" s="161">
        <v>43</v>
      </c>
      <c r="L204" s="162">
        <v>83.5</v>
      </c>
    </row>
    <row r="205" spans="1:12" ht="12.75" customHeight="1">
      <c r="A205" s="157" t="s">
        <v>4930</v>
      </c>
      <c r="B205" s="158" t="s">
        <v>4931</v>
      </c>
      <c r="C205" s="159" t="s">
        <v>4932</v>
      </c>
      <c r="D205" s="159" t="s">
        <v>1728</v>
      </c>
      <c r="E205" s="159" t="str">
        <f>VLOOKUP(MID(B205,5,2),行政区划代码!$B$4:$C$38,2,0)</f>
        <v>河南省</v>
      </c>
      <c r="F205" s="159" t="str">
        <f t="shared" si="3"/>
        <v>108</v>
      </c>
      <c r="G205" s="160" t="s">
        <v>4543</v>
      </c>
      <c r="H205" s="158" t="s">
        <v>4683</v>
      </c>
      <c r="I205" s="160" t="s">
        <v>4684</v>
      </c>
      <c r="J205" s="161">
        <v>125.75</v>
      </c>
      <c r="K205" s="161">
        <v>34</v>
      </c>
      <c r="L205" s="162">
        <v>79.875</v>
      </c>
    </row>
    <row r="206" spans="1:12" ht="12.75" customHeight="1">
      <c r="A206" s="157" t="s">
        <v>4933</v>
      </c>
      <c r="B206" s="158" t="s">
        <v>4934</v>
      </c>
      <c r="C206" s="159" t="s">
        <v>4935</v>
      </c>
      <c r="D206" s="159" t="s">
        <v>1728</v>
      </c>
      <c r="E206" s="159" t="str">
        <f>VLOOKUP(MID(B206,5,2),行政区划代码!$B$4:$C$38,2,0)</f>
        <v>河南省</v>
      </c>
      <c r="F206" s="159" t="str">
        <f t="shared" si="3"/>
        <v>108</v>
      </c>
      <c r="G206" s="160" t="s">
        <v>4543</v>
      </c>
      <c r="H206" s="158" t="s">
        <v>4816</v>
      </c>
      <c r="I206" s="160" t="s">
        <v>4817</v>
      </c>
      <c r="J206" s="161">
        <v>145</v>
      </c>
      <c r="K206" s="161">
        <v>55</v>
      </c>
      <c r="L206" s="162">
        <v>100</v>
      </c>
    </row>
    <row r="207" spans="1:12" ht="12.75" customHeight="1">
      <c r="A207" s="157" t="s">
        <v>4936</v>
      </c>
      <c r="B207" s="158" t="s">
        <v>4937</v>
      </c>
      <c r="C207" s="159" t="s">
        <v>4938</v>
      </c>
      <c r="D207" s="159" t="s">
        <v>4240</v>
      </c>
      <c r="E207" s="159" t="str">
        <f>VLOOKUP(MID(B207,5,2),行政区划代码!$B$4:$C$38,2,0)</f>
        <v>河南省</v>
      </c>
      <c r="F207" s="159" t="str">
        <f t="shared" si="3"/>
        <v>108</v>
      </c>
      <c r="G207" s="160" t="s">
        <v>4543</v>
      </c>
      <c r="H207" s="158" t="s">
        <v>4588</v>
      </c>
      <c r="I207" s="160" t="s">
        <v>4560</v>
      </c>
      <c r="J207" s="161">
        <v>131.5</v>
      </c>
      <c r="K207" s="161">
        <v>76</v>
      </c>
      <c r="L207" s="162">
        <v>103.75</v>
      </c>
    </row>
    <row r="208" spans="1:12" ht="12.75" customHeight="1">
      <c r="A208" s="157" t="s">
        <v>4939</v>
      </c>
      <c r="B208" s="158" t="s">
        <v>4940</v>
      </c>
      <c r="C208" s="159" t="s">
        <v>4941</v>
      </c>
      <c r="D208" s="159" t="s">
        <v>4240</v>
      </c>
      <c r="E208" s="159" t="str">
        <f>VLOOKUP(MID(B208,5,2),行政区划代码!$B$4:$C$38,2,0)</f>
        <v>广东省</v>
      </c>
      <c r="F208" s="159" t="str">
        <f t="shared" si="3"/>
        <v>108</v>
      </c>
      <c r="G208" s="160" t="s">
        <v>4543</v>
      </c>
      <c r="H208" s="158" t="s">
        <v>4549</v>
      </c>
      <c r="I208" s="160" t="s">
        <v>4550</v>
      </c>
      <c r="J208" s="161">
        <v>126</v>
      </c>
      <c r="K208" s="161">
        <v>92</v>
      </c>
      <c r="L208" s="162">
        <v>109</v>
      </c>
    </row>
    <row r="209" spans="1:12" ht="12.75" customHeight="1">
      <c r="A209" s="157" t="s">
        <v>4942</v>
      </c>
      <c r="B209" s="158" t="s">
        <v>4943</v>
      </c>
      <c r="C209" s="159" t="s">
        <v>4944</v>
      </c>
      <c r="D209" s="159" t="s">
        <v>1728</v>
      </c>
      <c r="E209" s="159" t="str">
        <f>VLOOKUP(MID(B209,5,2),行政区划代码!$B$4:$C$38,2,0)</f>
        <v>广东省</v>
      </c>
      <c r="F209" s="159" t="str">
        <f t="shared" si="3"/>
        <v>108</v>
      </c>
      <c r="G209" s="160" t="s">
        <v>4543</v>
      </c>
      <c r="H209" s="158" t="s">
        <v>4683</v>
      </c>
      <c r="I209" s="160" t="s">
        <v>4684</v>
      </c>
      <c r="J209" s="161">
        <v>143.25</v>
      </c>
      <c r="K209" s="161">
        <v>84</v>
      </c>
      <c r="L209" s="162">
        <v>113.625</v>
      </c>
    </row>
    <row r="210" spans="1:12" ht="12.75" customHeight="1">
      <c r="A210" s="157" t="s">
        <v>4945</v>
      </c>
      <c r="B210" s="158" t="s">
        <v>4946</v>
      </c>
      <c r="C210" s="159" t="s">
        <v>4947</v>
      </c>
      <c r="D210" s="159" t="s">
        <v>1728</v>
      </c>
      <c r="E210" s="159" t="str">
        <f>VLOOKUP(MID(B210,5,2),行政区划代码!$B$4:$C$38,2,0)</f>
        <v>广东省</v>
      </c>
      <c r="F210" s="159" t="str">
        <f t="shared" si="3"/>
        <v>108</v>
      </c>
      <c r="G210" s="160" t="s">
        <v>4543</v>
      </c>
      <c r="H210" s="158" t="s">
        <v>4785</v>
      </c>
      <c r="I210" s="160" t="s">
        <v>4607</v>
      </c>
      <c r="J210" s="161">
        <v>125.75</v>
      </c>
      <c r="K210" s="161">
        <v>52</v>
      </c>
      <c r="L210" s="162">
        <v>88.875</v>
      </c>
    </row>
    <row r="211" spans="1:12" ht="12.75" customHeight="1">
      <c r="A211" s="157" t="s">
        <v>4948</v>
      </c>
      <c r="B211" s="158" t="s">
        <v>4949</v>
      </c>
      <c r="C211" s="159" t="s">
        <v>4950</v>
      </c>
      <c r="D211" s="159" t="s">
        <v>4240</v>
      </c>
      <c r="E211" s="159" t="str">
        <f>VLOOKUP(MID(B211,5,2),行政区划代码!$B$4:$C$38,2,0)</f>
        <v>广东省</v>
      </c>
      <c r="F211" s="159" t="str">
        <f t="shared" si="3"/>
        <v>108</v>
      </c>
      <c r="G211" s="160" t="s">
        <v>4543</v>
      </c>
      <c r="H211" s="158" t="s">
        <v>4805</v>
      </c>
      <c r="I211" s="160" t="s">
        <v>4806</v>
      </c>
      <c r="J211" s="161">
        <v>132.75</v>
      </c>
      <c r="K211" s="161">
        <v>90</v>
      </c>
      <c r="L211" s="162">
        <v>111.375</v>
      </c>
    </row>
    <row r="212" spans="1:12" ht="12.75" customHeight="1">
      <c r="A212" s="157" t="s">
        <v>4951</v>
      </c>
      <c r="B212" s="158" t="s">
        <v>4952</v>
      </c>
      <c r="C212" s="159" t="s">
        <v>4953</v>
      </c>
      <c r="D212" s="159" t="s">
        <v>4240</v>
      </c>
      <c r="E212" s="159" t="str">
        <f>VLOOKUP(MID(B212,5,2),行政区划代码!$B$4:$C$38,2,0)</f>
        <v>广东省</v>
      </c>
      <c r="F212" s="159" t="str">
        <f t="shared" si="3"/>
        <v>108</v>
      </c>
      <c r="G212" s="160" t="s">
        <v>4543</v>
      </c>
      <c r="H212" s="158" t="s">
        <v>4816</v>
      </c>
      <c r="I212" s="160" t="s">
        <v>4817</v>
      </c>
      <c r="J212" s="161">
        <v>140.5</v>
      </c>
      <c r="K212" s="161">
        <v>58</v>
      </c>
      <c r="L212" s="162">
        <v>99.25</v>
      </c>
    </row>
    <row r="213" spans="1:12" ht="12.75" customHeight="1">
      <c r="A213" s="157" t="s">
        <v>4954</v>
      </c>
      <c r="B213" s="158" t="s">
        <v>4955</v>
      </c>
      <c r="C213" s="159" t="s">
        <v>4956</v>
      </c>
      <c r="D213" s="159" t="s">
        <v>4240</v>
      </c>
      <c r="E213" s="159" t="str">
        <f>VLOOKUP(MID(B213,5,2),行政区划代码!$B$4:$C$38,2,0)</f>
        <v>广东省</v>
      </c>
      <c r="F213" s="159" t="str">
        <f t="shared" si="3"/>
        <v>108</v>
      </c>
      <c r="G213" s="160" t="s">
        <v>4543</v>
      </c>
      <c r="H213" s="158" t="s">
        <v>4801</v>
      </c>
      <c r="I213" s="160" t="s">
        <v>4704</v>
      </c>
      <c r="J213" s="161">
        <v>115.75</v>
      </c>
      <c r="K213" s="161">
        <v>45</v>
      </c>
      <c r="L213" s="162">
        <v>80.375</v>
      </c>
    </row>
    <row r="214" spans="1:12" ht="12.75" customHeight="1">
      <c r="A214" s="157" t="s">
        <v>4957</v>
      </c>
      <c r="B214" s="158" t="s">
        <v>4958</v>
      </c>
      <c r="C214" s="159" t="s">
        <v>4959</v>
      </c>
      <c r="D214" s="159" t="s">
        <v>1728</v>
      </c>
      <c r="E214" s="159" t="str">
        <f>VLOOKUP(MID(B214,5,2),行政区划代码!$B$4:$C$38,2,0)</f>
        <v>广东省</v>
      </c>
      <c r="F214" s="159" t="str">
        <f t="shared" si="3"/>
        <v>108</v>
      </c>
      <c r="G214" s="160" t="s">
        <v>4543</v>
      </c>
      <c r="H214" s="158" t="s">
        <v>4785</v>
      </c>
      <c r="I214" s="160" t="s">
        <v>4607</v>
      </c>
      <c r="J214" s="161">
        <v>127</v>
      </c>
      <c r="K214" s="161">
        <v>50</v>
      </c>
      <c r="L214" s="162">
        <v>88.5</v>
      </c>
    </row>
    <row r="215" spans="1:12" ht="12.75" customHeight="1">
      <c r="A215" s="157" t="s">
        <v>4960</v>
      </c>
      <c r="B215" s="158" t="s">
        <v>4961</v>
      </c>
      <c r="C215" s="159" t="s">
        <v>4962</v>
      </c>
      <c r="D215" s="159" t="s">
        <v>1728</v>
      </c>
      <c r="E215" s="159" t="str">
        <f>VLOOKUP(MID(B215,5,2),行政区划代码!$B$4:$C$38,2,0)</f>
        <v>广东省</v>
      </c>
      <c r="F215" s="159" t="str">
        <f t="shared" si="3"/>
        <v>108</v>
      </c>
      <c r="G215" s="160" t="s">
        <v>4543</v>
      </c>
      <c r="H215" s="158" t="s">
        <v>4963</v>
      </c>
      <c r="I215" s="160" t="s">
        <v>4704</v>
      </c>
      <c r="J215" s="161">
        <v>128</v>
      </c>
      <c r="K215" s="161">
        <v>69</v>
      </c>
      <c r="L215" s="162">
        <v>98.5</v>
      </c>
    </row>
    <row r="216" spans="1:12" ht="12.75" customHeight="1">
      <c r="A216" s="157" t="s">
        <v>4964</v>
      </c>
      <c r="B216" s="158" t="s">
        <v>4965</v>
      </c>
      <c r="C216" s="159" t="s">
        <v>4966</v>
      </c>
      <c r="D216" s="159" t="s">
        <v>1728</v>
      </c>
      <c r="E216" s="159" t="str">
        <f>VLOOKUP(MID(B216,5,2),行政区划代码!$B$4:$C$38,2,0)</f>
        <v>海南省</v>
      </c>
      <c r="F216" s="159" t="str">
        <f t="shared" si="3"/>
        <v>108</v>
      </c>
      <c r="G216" s="160" t="s">
        <v>4543</v>
      </c>
      <c r="H216" s="158" t="s">
        <v>4770</v>
      </c>
      <c r="I216" s="160" t="s">
        <v>4550</v>
      </c>
      <c r="J216" s="161">
        <v>148.5</v>
      </c>
      <c r="K216" s="161">
        <v>76</v>
      </c>
      <c r="L216" s="162">
        <v>112.25</v>
      </c>
    </row>
    <row r="217" spans="1:12" ht="12.75" customHeight="1">
      <c r="A217" s="157" t="s">
        <v>4967</v>
      </c>
      <c r="B217" s="158" t="s">
        <v>4968</v>
      </c>
      <c r="C217" s="159" t="s">
        <v>4969</v>
      </c>
      <c r="D217" s="159" t="s">
        <v>4240</v>
      </c>
      <c r="E217" s="159" t="str">
        <f>VLOOKUP(MID(B217,5,2),行政区划代码!$B$4:$C$38,2,0)</f>
        <v>重庆市</v>
      </c>
      <c r="F217" s="159" t="str">
        <f t="shared" si="3"/>
        <v>108</v>
      </c>
      <c r="G217" s="160" t="s">
        <v>4543</v>
      </c>
      <c r="H217" s="158" t="s">
        <v>4970</v>
      </c>
      <c r="I217" s="160" t="s">
        <v>4607</v>
      </c>
      <c r="J217" s="161">
        <v>148.75</v>
      </c>
      <c r="K217" s="161">
        <v>92</v>
      </c>
      <c r="L217" s="162">
        <v>120.375</v>
      </c>
    </row>
    <row r="218" spans="1:12" ht="12.75" customHeight="1">
      <c r="A218" s="157" t="s">
        <v>4971</v>
      </c>
      <c r="B218" s="158" t="s">
        <v>4972</v>
      </c>
      <c r="C218" s="159" t="s">
        <v>4973</v>
      </c>
      <c r="D218" s="159" t="s">
        <v>1728</v>
      </c>
      <c r="E218" s="159" t="str">
        <f>VLOOKUP(MID(B218,5,2),行政区划代码!$B$4:$C$38,2,0)</f>
        <v>四川省</v>
      </c>
      <c r="F218" s="159" t="str">
        <f t="shared" si="3"/>
        <v>108</v>
      </c>
      <c r="G218" s="160" t="s">
        <v>4543</v>
      </c>
      <c r="H218" s="158" t="s">
        <v>4692</v>
      </c>
      <c r="I218" s="160" t="s">
        <v>4693</v>
      </c>
      <c r="J218" s="161">
        <v>124.75</v>
      </c>
      <c r="K218" s="161">
        <v>66</v>
      </c>
      <c r="L218" s="162">
        <v>95.375</v>
      </c>
    </row>
    <row r="219" spans="1:12" ht="12.75" customHeight="1">
      <c r="A219" s="157" t="s">
        <v>4974</v>
      </c>
      <c r="B219" s="158" t="s">
        <v>4975</v>
      </c>
      <c r="C219" s="159" t="s">
        <v>4976</v>
      </c>
      <c r="D219" s="159" t="s">
        <v>4240</v>
      </c>
      <c r="E219" s="159" t="str">
        <f>VLOOKUP(MID(B219,5,2),行政区划代码!$B$4:$C$38,2,0)</f>
        <v>四川省</v>
      </c>
      <c r="F219" s="159" t="str">
        <f t="shared" si="3"/>
        <v>108</v>
      </c>
      <c r="G219" s="160" t="s">
        <v>4543</v>
      </c>
      <c r="H219" s="158" t="s">
        <v>4859</v>
      </c>
      <c r="I219" s="160" t="s">
        <v>4860</v>
      </c>
      <c r="J219" s="161">
        <v>147.25</v>
      </c>
      <c r="K219" s="161">
        <v>65</v>
      </c>
      <c r="L219" s="162">
        <v>106.125</v>
      </c>
    </row>
    <row r="220" spans="1:12" ht="12.75" customHeight="1">
      <c r="A220" s="157" t="s">
        <v>4977</v>
      </c>
      <c r="B220" s="158" t="s">
        <v>4978</v>
      </c>
      <c r="C220" s="159" t="s">
        <v>4979</v>
      </c>
      <c r="D220" s="159" t="s">
        <v>4240</v>
      </c>
      <c r="E220" s="159" t="str">
        <f>VLOOKUP(MID(B220,5,2),行政区划代码!$B$4:$C$38,2,0)</f>
        <v>四川省</v>
      </c>
      <c r="F220" s="159" t="str">
        <f t="shared" si="3"/>
        <v>108</v>
      </c>
      <c r="G220" s="160" t="s">
        <v>4543</v>
      </c>
      <c r="H220" s="158" t="s">
        <v>4970</v>
      </c>
      <c r="I220" s="160" t="s">
        <v>4607</v>
      </c>
      <c r="J220" s="161">
        <v>133.75</v>
      </c>
      <c r="K220" s="161">
        <v>93</v>
      </c>
      <c r="L220" s="162">
        <v>113.375</v>
      </c>
    </row>
    <row r="221" spans="1:12" ht="12.75" customHeight="1">
      <c r="A221" s="157" t="s">
        <v>4980</v>
      </c>
      <c r="B221" s="158" t="s">
        <v>4981</v>
      </c>
      <c r="C221" s="159" t="s">
        <v>4982</v>
      </c>
      <c r="D221" s="159" t="s">
        <v>4240</v>
      </c>
      <c r="E221" s="159" t="str">
        <f>VLOOKUP(MID(B221,5,2),行政区划代码!$B$4:$C$38,2,0)</f>
        <v>四川省</v>
      </c>
      <c r="F221" s="159" t="str">
        <f t="shared" si="3"/>
        <v>108</v>
      </c>
      <c r="G221" s="160" t="s">
        <v>4543</v>
      </c>
      <c r="H221" s="158" t="s">
        <v>4970</v>
      </c>
      <c r="I221" s="160" t="s">
        <v>4607</v>
      </c>
      <c r="J221" s="161">
        <v>147.25</v>
      </c>
      <c r="K221" s="161">
        <v>67</v>
      </c>
      <c r="L221" s="162">
        <v>107.125</v>
      </c>
    </row>
    <row r="222" spans="1:12" ht="12.75" customHeight="1">
      <c r="A222" s="157" t="s">
        <v>4983</v>
      </c>
      <c r="B222" s="158" t="s">
        <v>4984</v>
      </c>
      <c r="C222" s="159" t="s">
        <v>4985</v>
      </c>
      <c r="D222" s="159" t="s">
        <v>4240</v>
      </c>
      <c r="E222" s="159" t="str">
        <f>VLOOKUP(MID(B222,5,2),行政区划代码!$B$4:$C$38,2,0)</f>
        <v>四川省</v>
      </c>
      <c r="F222" s="159" t="str">
        <f t="shared" si="3"/>
        <v>108</v>
      </c>
      <c r="G222" s="160" t="s">
        <v>4543</v>
      </c>
      <c r="H222" s="158" t="s">
        <v>4770</v>
      </c>
      <c r="I222" s="160" t="s">
        <v>4550</v>
      </c>
      <c r="J222" s="161">
        <v>140.25</v>
      </c>
      <c r="K222" s="161">
        <v>90</v>
      </c>
      <c r="L222" s="162">
        <v>115.125</v>
      </c>
    </row>
    <row r="223" spans="1:12" ht="12.75" customHeight="1">
      <c r="A223" s="157" t="s">
        <v>4986</v>
      </c>
      <c r="B223" s="158" t="s">
        <v>4987</v>
      </c>
      <c r="C223" s="159" t="s">
        <v>4988</v>
      </c>
      <c r="D223" s="159" t="s">
        <v>4240</v>
      </c>
      <c r="E223" s="159" t="str">
        <f>VLOOKUP(MID(B223,5,2),行政区划代码!$B$4:$C$38,2,0)</f>
        <v>四川省</v>
      </c>
      <c r="F223" s="159" t="str">
        <f t="shared" si="3"/>
        <v>108</v>
      </c>
      <c r="G223" s="160" t="s">
        <v>4543</v>
      </c>
      <c r="H223" s="158" t="s">
        <v>4805</v>
      </c>
      <c r="I223" s="160" t="s">
        <v>4806</v>
      </c>
      <c r="J223" s="161">
        <v>112.75</v>
      </c>
      <c r="K223" s="161">
        <v>45</v>
      </c>
      <c r="L223" s="162">
        <v>78.875</v>
      </c>
    </row>
    <row r="224" spans="1:12" ht="12.75" customHeight="1">
      <c r="A224" s="157" t="s">
        <v>4989</v>
      </c>
      <c r="B224" s="158" t="s">
        <v>4990</v>
      </c>
      <c r="C224" s="159" t="s">
        <v>4991</v>
      </c>
      <c r="D224" s="159" t="s">
        <v>4240</v>
      </c>
      <c r="E224" s="159" t="str">
        <f>VLOOKUP(MID(B224,5,2),行政区划代码!$B$4:$C$38,2,0)</f>
        <v>四川省</v>
      </c>
      <c r="F224" s="159" t="str">
        <f t="shared" si="3"/>
        <v>108</v>
      </c>
      <c r="G224" s="160" t="s">
        <v>4543</v>
      </c>
      <c r="H224" s="158" t="s">
        <v>4770</v>
      </c>
      <c r="I224" s="160" t="s">
        <v>4550</v>
      </c>
      <c r="J224" s="161">
        <v>136</v>
      </c>
      <c r="K224" s="161">
        <v>50</v>
      </c>
      <c r="L224" s="162">
        <v>93</v>
      </c>
    </row>
    <row r="225" spans="1:12" ht="12.75" customHeight="1">
      <c r="A225" s="157" t="s">
        <v>4992</v>
      </c>
      <c r="B225" s="158" t="s">
        <v>4993</v>
      </c>
      <c r="C225" s="159" t="s">
        <v>4994</v>
      </c>
      <c r="D225" s="159" t="s">
        <v>4240</v>
      </c>
      <c r="E225" s="159" t="str">
        <f>VLOOKUP(MID(B225,5,2),行政区划代码!$B$4:$C$38,2,0)</f>
        <v>四川省</v>
      </c>
      <c r="F225" s="159" t="str">
        <f t="shared" si="3"/>
        <v>108</v>
      </c>
      <c r="G225" s="160" t="s">
        <v>4543</v>
      </c>
      <c r="H225" s="158" t="s">
        <v>4859</v>
      </c>
      <c r="I225" s="160" t="s">
        <v>4860</v>
      </c>
      <c r="J225" s="161">
        <v>120.25</v>
      </c>
      <c r="K225" s="161">
        <v>62</v>
      </c>
      <c r="L225" s="162">
        <v>91.125</v>
      </c>
    </row>
    <row r="226" spans="1:12" ht="12.75" customHeight="1">
      <c r="A226" s="157" t="s">
        <v>4995</v>
      </c>
      <c r="B226" s="158" t="s">
        <v>4996</v>
      </c>
      <c r="C226" s="159" t="s">
        <v>4997</v>
      </c>
      <c r="D226" s="159" t="s">
        <v>4240</v>
      </c>
      <c r="E226" s="159" t="str">
        <f>VLOOKUP(MID(B226,5,2),行政区划代码!$B$4:$C$38,2,0)</f>
        <v>四川省</v>
      </c>
      <c r="F226" s="159" t="str">
        <f t="shared" si="3"/>
        <v>108</v>
      </c>
      <c r="G226" s="160" t="s">
        <v>4543</v>
      </c>
      <c r="H226" s="158" t="s">
        <v>4859</v>
      </c>
      <c r="I226" s="160" t="s">
        <v>4860</v>
      </c>
      <c r="J226" s="161">
        <v>112.25</v>
      </c>
      <c r="K226" s="161">
        <v>72</v>
      </c>
      <c r="L226" s="162">
        <v>92.125</v>
      </c>
    </row>
    <row r="227" spans="1:12" ht="12.75" customHeight="1">
      <c r="A227" s="157" t="s">
        <v>4998</v>
      </c>
      <c r="B227" s="158" t="s">
        <v>4999</v>
      </c>
      <c r="C227" s="159" t="s">
        <v>5000</v>
      </c>
      <c r="D227" s="159" t="s">
        <v>4240</v>
      </c>
      <c r="E227" s="159" t="str">
        <f>VLOOKUP(MID(B227,5,2),行政区划代码!$B$4:$C$38,2,0)</f>
        <v>四川省</v>
      </c>
      <c r="F227" s="159" t="str">
        <f t="shared" si="3"/>
        <v>108</v>
      </c>
      <c r="G227" s="160" t="s">
        <v>4543</v>
      </c>
      <c r="H227" s="158" t="s">
        <v>4970</v>
      </c>
      <c r="I227" s="160" t="s">
        <v>4607</v>
      </c>
      <c r="J227" s="161">
        <v>137.5</v>
      </c>
      <c r="K227" s="161">
        <v>-40</v>
      </c>
      <c r="L227" s="162">
        <v>48.75</v>
      </c>
    </row>
    <row r="228" spans="1:12" ht="12.75" customHeight="1">
      <c r="A228" s="157" t="s">
        <v>5001</v>
      </c>
      <c r="B228" s="158" t="s">
        <v>5002</v>
      </c>
      <c r="C228" s="159" t="s">
        <v>5003</v>
      </c>
      <c r="D228" s="159" t="s">
        <v>4240</v>
      </c>
      <c r="E228" s="159" t="str">
        <f>VLOOKUP(MID(B228,5,2),行政区划代码!$B$4:$C$38,2,0)</f>
        <v>四川省</v>
      </c>
      <c r="F228" s="159" t="str">
        <f t="shared" si="3"/>
        <v>108</v>
      </c>
      <c r="G228" s="160" t="s">
        <v>4543</v>
      </c>
      <c r="H228" s="158" t="s">
        <v>4970</v>
      </c>
      <c r="I228" s="160" t="s">
        <v>4607</v>
      </c>
      <c r="J228" s="161">
        <v>124</v>
      </c>
      <c r="K228" s="161">
        <v>38</v>
      </c>
      <c r="L228" s="162">
        <v>81</v>
      </c>
    </row>
    <row r="229" spans="1:12" ht="12.75" customHeight="1">
      <c r="A229" s="157" t="s">
        <v>5004</v>
      </c>
      <c r="B229" s="158" t="s">
        <v>5005</v>
      </c>
      <c r="C229" s="159" t="s">
        <v>5006</v>
      </c>
      <c r="D229" s="159" t="s">
        <v>1728</v>
      </c>
      <c r="E229" s="159" t="str">
        <f>VLOOKUP(MID(B229,5,2),行政区划代码!$B$4:$C$38,2,0)</f>
        <v>其他</v>
      </c>
      <c r="F229" s="159" t="str">
        <f t="shared" si="3"/>
        <v>108</v>
      </c>
      <c r="G229" s="160" t="s">
        <v>4543</v>
      </c>
      <c r="H229" s="158" t="s">
        <v>4544</v>
      </c>
      <c r="I229" s="160" t="s">
        <v>4545</v>
      </c>
      <c r="J229" s="161">
        <v>140.75</v>
      </c>
      <c r="K229" s="161">
        <v>59</v>
      </c>
      <c r="L229" s="162">
        <v>99.875</v>
      </c>
    </row>
    <row r="230" spans="1:12" ht="12.75" customHeight="1">
      <c r="A230" s="157" t="s">
        <v>5007</v>
      </c>
      <c r="B230" s="158" t="s">
        <v>5008</v>
      </c>
      <c r="C230" s="159" t="s">
        <v>5009</v>
      </c>
      <c r="D230" s="159" t="s">
        <v>1728</v>
      </c>
      <c r="E230" s="159" t="str">
        <f>VLOOKUP(MID(B230,5,2),行政区划代码!$B$4:$C$38,2,0)</f>
        <v>其他</v>
      </c>
      <c r="F230" s="159" t="str">
        <f t="shared" si="3"/>
        <v>108</v>
      </c>
      <c r="G230" s="160" t="s">
        <v>4543</v>
      </c>
      <c r="H230" s="158" t="s">
        <v>4727</v>
      </c>
      <c r="I230" s="160" t="s">
        <v>4728</v>
      </c>
      <c r="J230" s="161">
        <v>130</v>
      </c>
      <c r="K230" s="161">
        <v>90</v>
      </c>
      <c r="L230" s="162">
        <v>110</v>
      </c>
    </row>
    <row r="231" spans="1:12" ht="12.75" customHeight="1">
      <c r="A231" s="157" t="s">
        <v>5010</v>
      </c>
      <c r="B231" s="158" t="s">
        <v>5011</v>
      </c>
      <c r="C231" s="159" t="s">
        <v>5012</v>
      </c>
      <c r="D231" s="159" t="s">
        <v>1728</v>
      </c>
      <c r="E231" s="159" t="str">
        <f>VLOOKUP(MID(B231,5,2),行政区划代码!$B$4:$C$38,2,0)</f>
        <v>其他</v>
      </c>
      <c r="F231" s="159" t="str">
        <f t="shared" si="3"/>
        <v>108</v>
      </c>
      <c r="G231" s="160" t="s">
        <v>4543</v>
      </c>
      <c r="H231" s="158" t="s">
        <v>4762</v>
      </c>
      <c r="I231" s="160" t="s">
        <v>4763</v>
      </c>
      <c r="J231" s="161">
        <v>112.25</v>
      </c>
      <c r="K231" s="161">
        <v>45</v>
      </c>
      <c r="L231" s="162">
        <v>78.625</v>
      </c>
    </row>
    <row r="232" spans="1:12" ht="12.75" customHeight="1">
      <c r="A232" s="157" t="s">
        <v>5013</v>
      </c>
      <c r="B232" s="158" t="s">
        <v>5014</v>
      </c>
      <c r="C232" s="159" t="s">
        <v>5015</v>
      </c>
      <c r="D232" s="159" t="s">
        <v>1728</v>
      </c>
      <c r="E232" s="159" t="str">
        <f>VLOOKUP(MID(B232,5,2),行政区划代码!$B$4:$C$38,2,0)</f>
        <v>其他</v>
      </c>
      <c r="F232" s="159" t="str">
        <f t="shared" si="3"/>
        <v>108</v>
      </c>
      <c r="G232" s="160" t="s">
        <v>4543</v>
      </c>
      <c r="H232" s="158" t="s">
        <v>4816</v>
      </c>
      <c r="I232" s="160" t="s">
        <v>4817</v>
      </c>
      <c r="J232" s="161">
        <v>111.25</v>
      </c>
      <c r="K232" s="161">
        <v>77</v>
      </c>
      <c r="L232" s="162">
        <v>94.125</v>
      </c>
    </row>
    <row r="233" spans="1:12" ht="12.75" customHeight="1">
      <c r="A233" s="157" t="s">
        <v>5016</v>
      </c>
      <c r="B233" s="158" t="s">
        <v>5017</v>
      </c>
      <c r="C233" s="159" t="s">
        <v>5018</v>
      </c>
      <c r="D233" s="159" t="s">
        <v>1728</v>
      </c>
      <c r="E233" s="159" t="str">
        <f>VLOOKUP(MID(B233,5,2),行政区划代码!$B$4:$C$38,2,0)</f>
        <v>其他</v>
      </c>
      <c r="F233" s="159" t="str">
        <f t="shared" si="3"/>
        <v>108</v>
      </c>
      <c r="G233" s="160" t="s">
        <v>4543</v>
      </c>
      <c r="H233" s="158" t="s">
        <v>4611</v>
      </c>
      <c r="I233" s="160" t="s">
        <v>4560</v>
      </c>
      <c r="J233" s="161">
        <v>110.25</v>
      </c>
      <c r="K233" s="161">
        <v>30</v>
      </c>
      <c r="L233" s="162">
        <v>70.125</v>
      </c>
    </row>
    <row r="234" spans="1:12" ht="12.75" customHeight="1">
      <c r="A234" s="157" t="s">
        <v>5019</v>
      </c>
      <c r="B234" s="158" t="s">
        <v>5020</v>
      </c>
      <c r="C234" s="159" t="s">
        <v>5021</v>
      </c>
      <c r="D234" s="159" t="s">
        <v>1728</v>
      </c>
      <c r="E234" s="159" t="str">
        <f>VLOOKUP(MID(B234,5,2),行政区划代码!$B$4:$C$38,2,0)</f>
        <v>北京市</v>
      </c>
      <c r="F234" s="159" t="str">
        <f t="shared" si="3"/>
        <v>110</v>
      </c>
      <c r="G234" s="160" t="s">
        <v>5022</v>
      </c>
      <c r="H234" s="158" t="s">
        <v>4294</v>
      </c>
      <c r="I234" s="160" t="s">
        <v>5023</v>
      </c>
      <c r="J234" s="161">
        <v>142.25</v>
      </c>
      <c r="K234" s="161">
        <v>43</v>
      </c>
      <c r="L234" s="162">
        <v>92.625</v>
      </c>
    </row>
    <row r="235" spans="1:12" ht="12.75" customHeight="1">
      <c r="A235" s="157" t="s">
        <v>5024</v>
      </c>
      <c r="B235" s="158" t="s">
        <v>5025</v>
      </c>
      <c r="C235" s="159" t="s">
        <v>5026</v>
      </c>
      <c r="D235" s="159" t="s">
        <v>4240</v>
      </c>
      <c r="E235" s="159" t="str">
        <f>VLOOKUP(MID(B235,5,2),行政区划代码!$B$4:$C$38,2,0)</f>
        <v>北京市</v>
      </c>
      <c r="F235" s="159" t="str">
        <f t="shared" si="3"/>
        <v>110</v>
      </c>
      <c r="G235" s="160" t="s">
        <v>5022</v>
      </c>
      <c r="H235" s="158" t="s">
        <v>5027</v>
      </c>
      <c r="I235" s="160" t="s">
        <v>5028</v>
      </c>
      <c r="J235" s="161">
        <v>138.5</v>
      </c>
      <c r="K235" s="161">
        <v>66</v>
      </c>
      <c r="L235" s="162">
        <v>102.25</v>
      </c>
    </row>
    <row r="236" spans="1:12" ht="12.75" customHeight="1">
      <c r="A236" s="157" t="s">
        <v>5029</v>
      </c>
      <c r="B236" s="158" t="s">
        <v>5030</v>
      </c>
      <c r="C236" s="159" t="s">
        <v>5031</v>
      </c>
      <c r="D236" s="159" t="s">
        <v>1728</v>
      </c>
      <c r="E236" s="159" t="str">
        <f>VLOOKUP(MID(B236,5,2),行政区划代码!$B$4:$C$38,2,0)</f>
        <v>北京市</v>
      </c>
      <c r="F236" s="159" t="str">
        <f t="shared" si="3"/>
        <v>110</v>
      </c>
      <c r="G236" s="160" t="s">
        <v>5022</v>
      </c>
      <c r="H236" s="158" t="s">
        <v>5032</v>
      </c>
      <c r="I236" s="160" t="s">
        <v>5033</v>
      </c>
      <c r="J236" s="161">
        <v>112.5</v>
      </c>
      <c r="K236" s="161">
        <v>99</v>
      </c>
      <c r="L236" s="162">
        <v>105.75</v>
      </c>
    </row>
    <row r="237" spans="1:12" ht="12.75" customHeight="1">
      <c r="A237" s="157" t="s">
        <v>5034</v>
      </c>
      <c r="B237" s="158" t="s">
        <v>5035</v>
      </c>
      <c r="C237" s="159" t="s">
        <v>5036</v>
      </c>
      <c r="D237" s="159" t="s">
        <v>4240</v>
      </c>
      <c r="E237" s="159" t="str">
        <f>VLOOKUP(MID(B237,5,2),行政区划代码!$B$4:$C$38,2,0)</f>
        <v>北京市</v>
      </c>
      <c r="F237" s="159" t="str">
        <f t="shared" si="3"/>
        <v>110</v>
      </c>
      <c r="G237" s="160" t="s">
        <v>5022</v>
      </c>
      <c r="H237" s="158" t="s">
        <v>4255</v>
      </c>
      <c r="I237" s="160" t="s">
        <v>5037</v>
      </c>
      <c r="J237" s="161">
        <v>118.75</v>
      </c>
      <c r="K237" s="161">
        <v>76</v>
      </c>
      <c r="L237" s="162">
        <v>97.375</v>
      </c>
    </row>
    <row r="238" spans="1:12" ht="12.75" customHeight="1">
      <c r="A238" s="157" t="s">
        <v>5038</v>
      </c>
      <c r="B238" s="158" t="s">
        <v>5039</v>
      </c>
      <c r="C238" s="159" t="s">
        <v>5040</v>
      </c>
      <c r="D238" s="159" t="s">
        <v>1728</v>
      </c>
      <c r="E238" s="159" t="str">
        <f>VLOOKUP(MID(B238,5,2),行政区划代码!$B$4:$C$38,2,0)</f>
        <v>北京市</v>
      </c>
      <c r="F238" s="159" t="str">
        <f t="shared" si="3"/>
        <v>110</v>
      </c>
      <c r="G238" s="160" t="s">
        <v>5022</v>
      </c>
      <c r="H238" s="158" t="s">
        <v>5041</v>
      </c>
      <c r="I238" s="160" t="s">
        <v>5042</v>
      </c>
      <c r="J238" s="161">
        <v>127.5</v>
      </c>
      <c r="K238" s="161">
        <v>71</v>
      </c>
      <c r="L238" s="162">
        <v>99.25</v>
      </c>
    </row>
    <row r="239" spans="1:12" ht="12.75" customHeight="1">
      <c r="A239" s="157" t="s">
        <v>5043</v>
      </c>
      <c r="B239" s="158" t="s">
        <v>5044</v>
      </c>
      <c r="C239" s="159" t="s">
        <v>5045</v>
      </c>
      <c r="D239" s="159" t="s">
        <v>4240</v>
      </c>
      <c r="E239" s="159" t="str">
        <f>VLOOKUP(MID(B239,5,2),行政区划代码!$B$4:$C$38,2,0)</f>
        <v>北京市</v>
      </c>
      <c r="F239" s="159" t="str">
        <f t="shared" si="3"/>
        <v>110</v>
      </c>
      <c r="G239" s="160" t="s">
        <v>5022</v>
      </c>
      <c r="H239" s="158" t="s">
        <v>5046</v>
      </c>
      <c r="I239" s="160" t="s">
        <v>4718</v>
      </c>
      <c r="J239" s="161">
        <v>130.5</v>
      </c>
      <c r="K239" s="161">
        <v>89</v>
      </c>
      <c r="L239" s="162">
        <v>109.75</v>
      </c>
    </row>
    <row r="240" spans="1:12" ht="12.75" customHeight="1">
      <c r="A240" s="157" t="s">
        <v>5047</v>
      </c>
      <c r="B240" s="158" t="s">
        <v>5048</v>
      </c>
      <c r="C240" s="159" t="s">
        <v>5049</v>
      </c>
      <c r="D240" s="159" t="s">
        <v>4240</v>
      </c>
      <c r="E240" s="159" t="str">
        <f>VLOOKUP(MID(B240,5,2),行政区划代码!$B$4:$C$38,2,0)</f>
        <v>北京市</v>
      </c>
      <c r="F240" s="159" t="str">
        <f t="shared" si="3"/>
        <v>110</v>
      </c>
      <c r="G240" s="160" t="s">
        <v>5022</v>
      </c>
      <c r="H240" s="158" t="s">
        <v>5050</v>
      </c>
      <c r="I240" s="160" t="s">
        <v>5051</v>
      </c>
      <c r="J240" s="161">
        <v>119.5</v>
      </c>
      <c r="K240" s="161">
        <v>65</v>
      </c>
      <c r="L240" s="162">
        <v>92.25</v>
      </c>
    </row>
    <row r="241" spans="1:12" ht="12.75" customHeight="1">
      <c r="A241" s="157" t="s">
        <v>5052</v>
      </c>
      <c r="B241" s="158" t="s">
        <v>5053</v>
      </c>
      <c r="C241" s="159" t="s">
        <v>5054</v>
      </c>
      <c r="D241" s="159" t="s">
        <v>1728</v>
      </c>
      <c r="E241" s="159" t="str">
        <f>VLOOKUP(MID(B241,5,2),行政区划代码!$B$4:$C$38,2,0)</f>
        <v>北京市</v>
      </c>
      <c r="F241" s="159" t="str">
        <f t="shared" si="3"/>
        <v>110</v>
      </c>
      <c r="G241" s="160" t="s">
        <v>5022</v>
      </c>
      <c r="H241" s="158" t="s">
        <v>5050</v>
      </c>
      <c r="I241" s="160" t="s">
        <v>5051</v>
      </c>
      <c r="J241" s="161">
        <v>146.5</v>
      </c>
      <c r="K241" s="161">
        <v>50</v>
      </c>
      <c r="L241" s="162">
        <v>98.25</v>
      </c>
    </row>
    <row r="242" spans="1:12" ht="12.75" customHeight="1">
      <c r="A242" s="157" t="s">
        <v>5055</v>
      </c>
      <c r="B242" s="158" t="s">
        <v>5056</v>
      </c>
      <c r="C242" s="159" t="s">
        <v>5057</v>
      </c>
      <c r="D242" s="159" t="s">
        <v>4240</v>
      </c>
      <c r="E242" s="159" t="str">
        <f>VLOOKUP(MID(B242,5,2),行政区划代码!$B$4:$C$38,2,0)</f>
        <v>北京市</v>
      </c>
      <c r="F242" s="159" t="str">
        <f t="shared" si="3"/>
        <v>110</v>
      </c>
      <c r="G242" s="160" t="s">
        <v>5022</v>
      </c>
      <c r="H242" s="158" t="s">
        <v>5058</v>
      </c>
      <c r="I242" s="160" t="s">
        <v>5059</v>
      </c>
      <c r="J242" s="161">
        <v>136.75</v>
      </c>
      <c r="K242" s="161">
        <v>59</v>
      </c>
      <c r="L242" s="162">
        <v>97.875</v>
      </c>
    </row>
    <row r="243" spans="1:12" ht="12.75" customHeight="1">
      <c r="A243" s="157" t="s">
        <v>5060</v>
      </c>
      <c r="B243" s="158" t="s">
        <v>5061</v>
      </c>
      <c r="C243" s="159" t="s">
        <v>5062</v>
      </c>
      <c r="D243" s="159" t="s">
        <v>4240</v>
      </c>
      <c r="E243" s="159" t="str">
        <f>VLOOKUP(MID(B243,5,2),行政区划代码!$B$4:$C$38,2,0)</f>
        <v>北京市</v>
      </c>
      <c r="F243" s="159" t="str">
        <f t="shared" si="3"/>
        <v>110</v>
      </c>
      <c r="G243" s="160" t="s">
        <v>5022</v>
      </c>
      <c r="H243" s="158" t="s">
        <v>5050</v>
      </c>
      <c r="I243" s="160" t="s">
        <v>5051</v>
      </c>
      <c r="J243" s="161">
        <v>122.5</v>
      </c>
      <c r="K243" s="161">
        <v>47</v>
      </c>
      <c r="L243" s="162">
        <v>84.75</v>
      </c>
    </row>
    <row r="244" spans="1:12" ht="12.75" customHeight="1">
      <c r="A244" s="157" t="s">
        <v>5063</v>
      </c>
      <c r="B244" s="158" t="s">
        <v>5064</v>
      </c>
      <c r="C244" s="159" t="s">
        <v>5065</v>
      </c>
      <c r="D244" s="159" t="s">
        <v>4240</v>
      </c>
      <c r="E244" s="159" t="str">
        <f>VLOOKUP(MID(B244,5,2),行政区划代码!$B$4:$C$38,2,0)</f>
        <v>北京市</v>
      </c>
      <c r="F244" s="159" t="str">
        <f t="shared" si="3"/>
        <v>110</v>
      </c>
      <c r="G244" s="160" t="s">
        <v>5022</v>
      </c>
      <c r="H244" s="158" t="s">
        <v>5066</v>
      </c>
      <c r="I244" s="160" t="s">
        <v>5067</v>
      </c>
      <c r="J244" s="161">
        <v>113.5</v>
      </c>
      <c r="K244" s="161">
        <v>79</v>
      </c>
      <c r="L244" s="162">
        <v>96.25</v>
      </c>
    </row>
    <row r="245" spans="1:12" ht="12.75" customHeight="1">
      <c r="A245" s="157" t="s">
        <v>5068</v>
      </c>
      <c r="B245" s="158" t="s">
        <v>5069</v>
      </c>
      <c r="C245" s="159" t="s">
        <v>5070</v>
      </c>
      <c r="D245" s="159" t="s">
        <v>4240</v>
      </c>
      <c r="E245" s="159" t="str">
        <f>VLOOKUP(MID(B245,5,2),行政区划代码!$B$4:$C$38,2,0)</f>
        <v>北京市</v>
      </c>
      <c r="F245" s="159" t="str">
        <f t="shared" si="3"/>
        <v>110</v>
      </c>
      <c r="G245" s="160" t="s">
        <v>5022</v>
      </c>
      <c r="H245" s="158" t="s">
        <v>4294</v>
      </c>
      <c r="I245" s="160" t="s">
        <v>5023</v>
      </c>
      <c r="J245" s="161">
        <v>136.5</v>
      </c>
      <c r="K245" s="161">
        <v>70</v>
      </c>
      <c r="L245" s="162">
        <v>103.25</v>
      </c>
    </row>
    <row r="246" spans="1:12" ht="12.75" customHeight="1">
      <c r="A246" s="157" t="s">
        <v>5071</v>
      </c>
      <c r="B246" s="158" t="s">
        <v>5072</v>
      </c>
      <c r="C246" s="159" t="s">
        <v>5073</v>
      </c>
      <c r="D246" s="159" t="s">
        <v>4240</v>
      </c>
      <c r="E246" s="159" t="str">
        <f>VLOOKUP(MID(B246,5,2),行政区划代码!$B$4:$C$38,2,0)</f>
        <v>北京市</v>
      </c>
      <c r="F246" s="159" t="str">
        <f t="shared" si="3"/>
        <v>110</v>
      </c>
      <c r="G246" s="160" t="s">
        <v>5022</v>
      </c>
      <c r="H246" s="158" t="s">
        <v>5074</v>
      </c>
      <c r="I246" s="160" t="s">
        <v>5075</v>
      </c>
      <c r="J246" s="161">
        <v>147</v>
      </c>
      <c r="K246" s="161">
        <v>85</v>
      </c>
      <c r="L246" s="162">
        <v>116</v>
      </c>
    </row>
    <row r="247" spans="1:12" ht="12.75" customHeight="1">
      <c r="A247" s="157" t="s">
        <v>5076</v>
      </c>
      <c r="B247" s="158" t="s">
        <v>5077</v>
      </c>
      <c r="C247" s="159" t="s">
        <v>5078</v>
      </c>
      <c r="D247" s="159" t="s">
        <v>4240</v>
      </c>
      <c r="E247" s="159" t="str">
        <f>VLOOKUP(MID(B247,5,2),行政区划代码!$B$4:$C$38,2,0)</f>
        <v>北京市</v>
      </c>
      <c r="F247" s="159" t="str">
        <f t="shared" si="3"/>
        <v>110</v>
      </c>
      <c r="G247" s="160" t="s">
        <v>5022</v>
      </c>
      <c r="H247" s="158" t="s">
        <v>5079</v>
      </c>
      <c r="I247" s="160" t="s">
        <v>5080</v>
      </c>
      <c r="J247" s="161">
        <v>137</v>
      </c>
      <c r="K247" s="161">
        <v>51</v>
      </c>
      <c r="L247" s="162">
        <v>94</v>
      </c>
    </row>
    <row r="248" spans="1:12" ht="12.75" customHeight="1">
      <c r="A248" s="157" t="s">
        <v>5081</v>
      </c>
      <c r="B248" s="158" t="s">
        <v>5082</v>
      </c>
      <c r="C248" s="159" t="s">
        <v>5083</v>
      </c>
      <c r="D248" s="159" t="s">
        <v>4240</v>
      </c>
      <c r="E248" s="159" t="str">
        <f>VLOOKUP(MID(B248,5,2),行政区划代码!$B$4:$C$38,2,0)</f>
        <v>北京市</v>
      </c>
      <c r="F248" s="159" t="str">
        <f t="shared" si="3"/>
        <v>110</v>
      </c>
      <c r="G248" s="160" t="s">
        <v>5022</v>
      </c>
      <c r="H248" s="158" t="s">
        <v>5084</v>
      </c>
      <c r="I248" s="160" t="s">
        <v>5085</v>
      </c>
      <c r="J248" s="161">
        <v>136.5</v>
      </c>
      <c r="K248" s="161">
        <v>36</v>
      </c>
      <c r="L248" s="162">
        <v>86.25</v>
      </c>
    </row>
    <row r="249" spans="1:12" ht="12.75" customHeight="1">
      <c r="A249" s="157" t="s">
        <v>5086</v>
      </c>
      <c r="B249" s="158" t="s">
        <v>5087</v>
      </c>
      <c r="C249" s="159" t="s">
        <v>5088</v>
      </c>
      <c r="D249" s="159" t="s">
        <v>4240</v>
      </c>
      <c r="E249" s="159" t="str">
        <f>VLOOKUP(MID(B249,5,2),行政区划代码!$B$4:$C$38,2,0)</f>
        <v>北京市</v>
      </c>
      <c r="F249" s="159" t="str">
        <f t="shared" si="3"/>
        <v>110</v>
      </c>
      <c r="G249" s="160" t="s">
        <v>5022</v>
      </c>
      <c r="H249" s="158" t="s">
        <v>5089</v>
      </c>
      <c r="I249" s="160" t="s">
        <v>5090</v>
      </c>
      <c r="J249" s="161">
        <v>144</v>
      </c>
      <c r="K249" s="161">
        <v>33</v>
      </c>
      <c r="L249" s="162">
        <v>88.5</v>
      </c>
    </row>
    <row r="250" spans="1:12" ht="12.75" customHeight="1">
      <c r="A250" s="157" t="s">
        <v>5091</v>
      </c>
      <c r="B250" s="158" t="s">
        <v>5092</v>
      </c>
      <c r="C250" s="159" t="s">
        <v>5093</v>
      </c>
      <c r="D250" s="159" t="s">
        <v>4240</v>
      </c>
      <c r="E250" s="159" t="str">
        <f>VLOOKUP(MID(B250,5,2),行政区划代码!$B$4:$C$38,2,0)</f>
        <v>北京市</v>
      </c>
      <c r="F250" s="159" t="str">
        <f t="shared" si="3"/>
        <v>110</v>
      </c>
      <c r="G250" s="160" t="s">
        <v>5022</v>
      </c>
      <c r="H250" s="158" t="s">
        <v>5084</v>
      </c>
      <c r="I250" s="160" t="s">
        <v>5085</v>
      </c>
      <c r="J250" s="161">
        <v>118.75</v>
      </c>
      <c r="K250" s="161">
        <v>40</v>
      </c>
      <c r="L250" s="162">
        <v>79.375</v>
      </c>
    </row>
    <row r="251" spans="1:12" ht="12.75" customHeight="1">
      <c r="A251" s="157" t="s">
        <v>5094</v>
      </c>
      <c r="B251" s="158" t="s">
        <v>5095</v>
      </c>
      <c r="C251" s="159" t="s">
        <v>5096</v>
      </c>
      <c r="D251" s="159" t="s">
        <v>4240</v>
      </c>
      <c r="E251" s="159" t="str">
        <f>VLOOKUP(MID(B251,5,2),行政区划代码!$B$4:$C$38,2,0)</f>
        <v>北京市</v>
      </c>
      <c r="F251" s="159" t="str">
        <f t="shared" si="3"/>
        <v>110</v>
      </c>
      <c r="G251" s="160" t="s">
        <v>5022</v>
      </c>
      <c r="H251" s="158" t="s">
        <v>5097</v>
      </c>
      <c r="I251" s="160" t="s">
        <v>5098</v>
      </c>
      <c r="J251" s="161">
        <v>148</v>
      </c>
      <c r="K251" s="161">
        <v>59</v>
      </c>
      <c r="L251" s="162">
        <v>103.5</v>
      </c>
    </row>
    <row r="252" spans="1:12" ht="12.75" customHeight="1">
      <c r="A252" s="157" t="s">
        <v>5099</v>
      </c>
      <c r="B252" s="158" t="s">
        <v>5100</v>
      </c>
      <c r="C252" s="159" t="s">
        <v>5101</v>
      </c>
      <c r="D252" s="159" t="s">
        <v>4240</v>
      </c>
      <c r="E252" s="159" t="str">
        <f>VLOOKUP(MID(B252,5,2),行政区划代码!$B$4:$C$38,2,0)</f>
        <v>北京市</v>
      </c>
      <c r="F252" s="159" t="str">
        <f t="shared" si="3"/>
        <v>110</v>
      </c>
      <c r="G252" s="160" t="s">
        <v>5022</v>
      </c>
      <c r="H252" s="158" t="s">
        <v>5058</v>
      </c>
      <c r="I252" s="160" t="s">
        <v>5059</v>
      </c>
      <c r="J252" s="161">
        <v>116.5</v>
      </c>
      <c r="K252" s="161">
        <v>68</v>
      </c>
      <c r="L252" s="162">
        <v>92.25</v>
      </c>
    </row>
    <row r="253" spans="1:12" ht="12.75" customHeight="1">
      <c r="A253" s="157" t="s">
        <v>5102</v>
      </c>
      <c r="B253" s="158" t="s">
        <v>5103</v>
      </c>
      <c r="C253" s="159" t="s">
        <v>5104</v>
      </c>
      <c r="D253" s="159" t="s">
        <v>4240</v>
      </c>
      <c r="E253" s="159" t="str">
        <f>VLOOKUP(MID(B253,5,2),行政区划代码!$B$4:$C$38,2,0)</f>
        <v>北京市</v>
      </c>
      <c r="F253" s="159" t="str">
        <f t="shared" si="3"/>
        <v>110</v>
      </c>
      <c r="G253" s="160" t="s">
        <v>5022</v>
      </c>
      <c r="H253" s="158" t="s">
        <v>5105</v>
      </c>
      <c r="I253" s="160" t="s">
        <v>5051</v>
      </c>
      <c r="J253" s="161">
        <v>121.25</v>
      </c>
      <c r="K253" s="161">
        <v>32</v>
      </c>
      <c r="L253" s="162">
        <v>76.625</v>
      </c>
    </row>
    <row r="254" spans="1:12" ht="12.75" customHeight="1">
      <c r="A254" s="157" t="s">
        <v>5106</v>
      </c>
      <c r="B254" s="158" t="s">
        <v>5107</v>
      </c>
      <c r="C254" s="159" t="s">
        <v>5108</v>
      </c>
      <c r="D254" s="159" t="s">
        <v>1728</v>
      </c>
      <c r="E254" s="159" t="str">
        <f>VLOOKUP(MID(B254,5,2),行政区划代码!$B$4:$C$38,2,0)</f>
        <v>北京市</v>
      </c>
      <c r="F254" s="159" t="str">
        <f t="shared" si="3"/>
        <v>110</v>
      </c>
      <c r="G254" s="160" t="s">
        <v>5022</v>
      </c>
      <c r="H254" s="158" t="s">
        <v>5079</v>
      </c>
      <c r="I254" s="160" t="s">
        <v>5080</v>
      </c>
      <c r="J254" s="161">
        <v>127.5</v>
      </c>
      <c r="K254" s="161">
        <v>45</v>
      </c>
      <c r="L254" s="162">
        <v>86.25</v>
      </c>
    </row>
    <row r="255" spans="1:12" ht="12.75" customHeight="1">
      <c r="A255" s="157" t="s">
        <v>5109</v>
      </c>
      <c r="B255" s="158" t="s">
        <v>5110</v>
      </c>
      <c r="C255" s="159" t="s">
        <v>5111</v>
      </c>
      <c r="D255" s="159" t="s">
        <v>1728</v>
      </c>
      <c r="E255" s="159" t="str">
        <f>VLOOKUP(MID(B255,5,2),行政区划代码!$B$4:$C$38,2,0)</f>
        <v>北京市</v>
      </c>
      <c r="F255" s="159" t="str">
        <f t="shared" si="3"/>
        <v>110</v>
      </c>
      <c r="G255" s="160" t="s">
        <v>5022</v>
      </c>
      <c r="H255" s="158" t="s">
        <v>5105</v>
      </c>
      <c r="I255" s="160" t="s">
        <v>5051</v>
      </c>
      <c r="J255" s="161">
        <v>134</v>
      </c>
      <c r="K255" s="161">
        <v>93</v>
      </c>
      <c r="L255" s="162">
        <v>113.5</v>
      </c>
    </row>
    <row r="256" spans="1:12" ht="12.75" customHeight="1">
      <c r="A256" s="157" t="s">
        <v>5112</v>
      </c>
      <c r="B256" s="158" t="s">
        <v>5113</v>
      </c>
      <c r="C256" s="159" t="s">
        <v>5114</v>
      </c>
      <c r="D256" s="159" t="s">
        <v>1728</v>
      </c>
      <c r="E256" s="159" t="str">
        <f>VLOOKUP(MID(B256,5,2),行政区划代码!$B$4:$C$38,2,0)</f>
        <v>北京市</v>
      </c>
      <c r="F256" s="159" t="str">
        <f t="shared" si="3"/>
        <v>110</v>
      </c>
      <c r="G256" s="160" t="s">
        <v>5022</v>
      </c>
      <c r="H256" s="158" t="s">
        <v>5115</v>
      </c>
      <c r="I256" s="160" t="s">
        <v>5051</v>
      </c>
      <c r="J256" s="161">
        <v>125.25</v>
      </c>
      <c r="K256" s="161">
        <v>78</v>
      </c>
      <c r="L256" s="162">
        <v>101.625</v>
      </c>
    </row>
    <row r="257" spans="1:12" ht="12.75" customHeight="1">
      <c r="A257" s="157" t="s">
        <v>5116</v>
      </c>
      <c r="B257" s="158" t="s">
        <v>5117</v>
      </c>
      <c r="C257" s="159" t="s">
        <v>5118</v>
      </c>
      <c r="D257" s="159" t="s">
        <v>4240</v>
      </c>
      <c r="E257" s="159" t="str">
        <f>VLOOKUP(MID(B257,5,2),行政区划代码!$B$4:$C$38,2,0)</f>
        <v>北京市</v>
      </c>
      <c r="F257" s="159" t="str">
        <f t="shared" si="3"/>
        <v>110</v>
      </c>
      <c r="G257" s="160" t="s">
        <v>5022</v>
      </c>
      <c r="H257" s="158" t="s">
        <v>5119</v>
      </c>
      <c r="I257" s="160" t="s">
        <v>5067</v>
      </c>
      <c r="J257" s="161">
        <v>115.5</v>
      </c>
      <c r="K257" s="161">
        <v>77</v>
      </c>
      <c r="L257" s="162">
        <v>96.25</v>
      </c>
    </row>
    <row r="258" spans="1:12" ht="12.75" customHeight="1">
      <c r="A258" s="157" t="s">
        <v>5120</v>
      </c>
      <c r="B258" s="158" t="s">
        <v>5121</v>
      </c>
      <c r="C258" s="159" t="s">
        <v>5122</v>
      </c>
      <c r="D258" s="159" t="s">
        <v>1728</v>
      </c>
      <c r="E258" s="159" t="str">
        <f>VLOOKUP(MID(B258,5,2),行政区划代码!$B$4:$C$38,2,0)</f>
        <v>北京市</v>
      </c>
      <c r="F258" s="159" t="str">
        <f t="shared" si="3"/>
        <v>110</v>
      </c>
      <c r="G258" s="160" t="s">
        <v>5022</v>
      </c>
      <c r="H258" s="158" t="s">
        <v>5050</v>
      </c>
      <c r="I258" s="160" t="s">
        <v>5051</v>
      </c>
      <c r="J258" s="161">
        <v>131.25</v>
      </c>
      <c r="K258" s="161">
        <v>67</v>
      </c>
      <c r="L258" s="162">
        <v>99.125</v>
      </c>
    </row>
    <row r="259" spans="1:12" ht="12.75" customHeight="1">
      <c r="A259" s="157" t="s">
        <v>5123</v>
      </c>
      <c r="B259" s="158" t="s">
        <v>5124</v>
      </c>
      <c r="C259" s="159" t="s">
        <v>5125</v>
      </c>
      <c r="D259" s="159" t="s">
        <v>1728</v>
      </c>
      <c r="E259" s="159" t="str">
        <f>VLOOKUP(MID(B259,5,2),行政区划代码!$B$4:$C$38,2,0)</f>
        <v>北京市</v>
      </c>
      <c r="F259" s="159" t="str">
        <f t="shared" si="3"/>
        <v>110</v>
      </c>
      <c r="G259" s="160" t="s">
        <v>5022</v>
      </c>
      <c r="H259" s="158" t="s">
        <v>5050</v>
      </c>
      <c r="I259" s="160" t="s">
        <v>5051</v>
      </c>
      <c r="J259" s="161">
        <v>141</v>
      </c>
      <c r="K259" s="161">
        <v>66</v>
      </c>
      <c r="L259" s="162">
        <v>103.5</v>
      </c>
    </row>
    <row r="260" spans="1:12" ht="12.75" customHeight="1">
      <c r="A260" s="157" t="s">
        <v>5126</v>
      </c>
      <c r="B260" s="158" t="s">
        <v>5127</v>
      </c>
      <c r="C260" s="159" t="s">
        <v>5128</v>
      </c>
      <c r="D260" s="159" t="s">
        <v>1728</v>
      </c>
      <c r="E260" s="159" t="str">
        <f>VLOOKUP(MID(B260,5,2),行政区划代码!$B$4:$C$38,2,0)</f>
        <v>北京市</v>
      </c>
      <c r="F260" s="159" t="str">
        <f t="shared" si="3"/>
        <v>110</v>
      </c>
      <c r="G260" s="160" t="s">
        <v>5022</v>
      </c>
      <c r="H260" s="158" t="s">
        <v>5129</v>
      </c>
      <c r="I260" s="160" t="s">
        <v>5130</v>
      </c>
      <c r="J260" s="161">
        <v>142</v>
      </c>
      <c r="K260" s="161">
        <v>67</v>
      </c>
      <c r="L260" s="162">
        <v>104.5</v>
      </c>
    </row>
    <row r="261" spans="1:12" ht="12.75" customHeight="1">
      <c r="A261" s="157" t="s">
        <v>5131</v>
      </c>
      <c r="B261" s="158" t="s">
        <v>5132</v>
      </c>
      <c r="C261" s="159" t="s">
        <v>5133</v>
      </c>
      <c r="D261" s="159" t="s">
        <v>4240</v>
      </c>
      <c r="E261" s="159" t="str">
        <f>VLOOKUP(MID(B261,5,2),行政区划代码!$B$4:$C$38,2,0)</f>
        <v>北京市</v>
      </c>
      <c r="F261" s="159" t="str">
        <f t="shared" si="3"/>
        <v>110</v>
      </c>
      <c r="G261" s="160" t="s">
        <v>5022</v>
      </c>
      <c r="H261" s="158" t="s">
        <v>5050</v>
      </c>
      <c r="I261" s="160" t="s">
        <v>5051</v>
      </c>
      <c r="J261" s="161">
        <v>130.5</v>
      </c>
      <c r="K261" s="161">
        <v>40</v>
      </c>
      <c r="L261" s="162">
        <v>85.25</v>
      </c>
    </row>
    <row r="262" spans="1:12" ht="12.75" customHeight="1">
      <c r="A262" s="157" t="s">
        <v>5134</v>
      </c>
      <c r="B262" s="158" t="s">
        <v>5135</v>
      </c>
      <c r="C262" s="159" t="s">
        <v>5136</v>
      </c>
      <c r="D262" s="159" t="s">
        <v>4240</v>
      </c>
      <c r="E262" s="159" t="str">
        <f>VLOOKUP(MID(B262,5,2),行政区划代码!$B$4:$C$38,2,0)</f>
        <v>北京市</v>
      </c>
      <c r="F262" s="159" t="str">
        <f t="shared" ref="F262:F325" si="4">LEFT(B262,3)</f>
        <v>110</v>
      </c>
      <c r="G262" s="160" t="s">
        <v>5022</v>
      </c>
      <c r="H262" s="158" t="s">
        <v>4242</v>
      </c>
      <c r="I262" s="160" t="s">
        <v>5137</v>
      </c>
      <c r="J262" s="161">
        <v>120.75</v>
      </c>
      <c r="K262" s="161">
        <v>59</v>
      </c>
      <c r="L262" s="162">
        <v>89.875</v>
      </c>
    </row>
    <row r="263" spans="1:12" ht="12.75" customHeight="1">
      <c r="A263" s="157" t="s">
        <v>5138</v>
      </c>
      <c r="B263" s="158" t="s">
        <v>5139</v>
      </c>
      <c r="C263" s="159" t="s">
        <v>5140</v>
      </c>
      <c r="D263" s="159" t="s">
        <v>4240</v>
      </c>
      <c r="E263" s="159" t="str">
        <f>VLOOKUP(MID(B263,5,2),行政区划代码!$B$4:$C$38,2,0)</f>
        <v>北京市</v>
      </c>
      <c r="F263" s="159" t="str">
        <f t="shared" si="4"/>
        <v>110</v>
      </c>
      <c r="G263" s="160" t="s">
        <v>5022</v>
      </c>
      <c r="H263" s="158" t="s">
        <v>5141</v>
      </c>
      <c r="I263" s="160" t="s">
        <v>5051</v>
      </c>
      <c r="J263" s="161">
        <v>132.25</v>
      </c>
      <c r="K263" s="161">
        <v>42</v>
      </c>
      <c r="L263" s="162">
        <v>87.125</v>
      </c>
    </row>
    <row r="264" spans="1:12" ht="12.75" customHeight="1">
      <c r="A264" s="157" t="s">
        <v>5142</v>
      </c>
      <c r="B264" s="158" t="s">
        <v>5143</v>
      </c>
      <c r="C264" s="159" t="s">
        <v>5144</v>
      </c>
      <c r="D264" s="159" t="s">
        <v>4240</v>
      </c>
      <c r="E264" s="159" t="str">
        <f>VLOOKUP(MID(B264,5,2),行政区划代码!$B$4:$C$38,2,0)</f>
        <v>北京市</v>
      </c>
      <c r="F264" s="159" t="str">
        <f t="shared" si="4"/>
        <v>110</v>
      </c>
      <c r="G264" s="160" t="s">
        <v>5022</v>
      </c>
      <c r="H264" s="158" t="s">
        <v>5129</v>
      </c>
      <c r="I264" s="160" t="s">
        <v>5130</v>
      </c>
      <c r="J264" s="161">
        <v>112.25</v>
      </c>
      <c r="K264" s="161">
        <v>65</v>
      </c>
      <c r="L264" s="162">
        <v>88.625</v>
      </c>
    </row>
    <row r="265" spans="1:12" ht="12.75" customHeight="1">
      <c r="A265" s="157" t="s">
        <v>5145</v>
      </c>
      <c r="B265" s="158" t="s">
        <v>5146</v>
      </c>
      <c r="C265" s="159" t="s">
        <v>5147</v>
      </c>
      <c r="D265" s="159" t="s">
        <v>1728</v>
      </c>
      <c r="E265" s="159" t="str">
        <f>VLOOKUP(MID(B265,5,2),行政区划代码!$B$4:$C$38,2,0)</f>
        <v>北京市</v>
      </c>
      <c r="F265" s="159" t="str">
        <f t="shared" si="4"/>
        <v>110</v>
      </c>
      <c r="G265" s="160" t="s">
        <v>5022</v>
      </c>
      <c r="H265" s="158" t="s">
        <v>4267</v>
      </c>
      <c r="I265" s="160" t="s">
        <v>5148</v>
      </c>
      <c r="J265" s="161">
        <v>147.25</v>
      </c>
      <c r="K265" s="161">
        <v>95</v>
      </c>
      <c r="L265" s="162">
        <v>121.125</v>
      </c>
    </row>
    <row r="266" spans="1:12" ht="12.75" customHeight="1">
      <c r="A266" s="157" t="s">
        <v>5149</v>
      </c>
      <c r="B266" s="158" t="s">
        <v>5150</v>
      </c>
      <c r="C266" s="159" t="s">
        <v>5151</v>
      </c>
      <c r="D266" s="159" t="s">
        <v>1728</v>
      </c>
      <c r="E266" s="159" t="str">
        <f>VLOOKUP(MID(B266,5,2),行政区划代码!$B$4:$C$38,2,0)</f>
        <v>北京市</v>
      </c>
      <c r="F266" s="159" t="str">
        <f t="shared" si="4"/>
        <v>110</v>
      </c>
      <c r="G266" s="160" t="s">
        <v>5022</v>
      </c>
      <c r="H266" s="158" t="s">
        <v>5152</v>
      </c>
      <c r="I266" s="160" t="s">
        <v>5153</v>
      </c>
      <c r="J266" s="161">
        <v>116.75</v>
      </c>
      <c r="K266" s="161">
        <v>70</v>
      </c>
      <c r="L266" s="162">
        <v>93.375</v>
      </c>
    </row>
    <row r="267" spans="1:12" ht="12.75" customHeight="1">
      <c r="A267" s="157" t="s">
        <v>5154</v>
      </c>
      <c r="B267" s="158" t="s">
        <v>5155</v>
      </c>
      <c r="C267" s="159" t="s">
        <v>1099</v>
      </c>
      <c r="D267" s="159" t="s">
        <v>4240</v>
      </c>
      <c r="E267" s="159" t="str">
        <f>VLOOKUP(MID(B267,5,2),行政区划代码!$B$4:$C$38,2,0)</f>
        <v>北京市</v>
      </c>
      <c r="F267" s="159" t="str">
        <f t="shared" si="4"/>
        <v>110</v>
      </c>
      <c r="G267" s="160" t="s">
        <v>5022</v>
      </c>
      <c r="H267" s="158" t="s">
        <v>5141</v>
      </c>
      <c r="I267" s="160" t="s">
        <v>5051</v>
      </c>
      <c r="J267" s="161">
        <v>124.75</v>
      </c>
      <c r="K267" s="161">
        <v>62</v>
      </c>
      <c r="L267" s="162">
        <v>93.375</v>
      </c>
    </row>
    <row r="268" spans="1:12" ht="12.75" customHeight="1">
      <c r="A268" s="157" t="s">
        <v>5156</v>
      </c>
      <c r="B268" s="158" t="s">
        <v>5157</v>
      </c>
      <c r="C268" s="159" t="s">
        <v>5158</v>
      </c>
      <c r="D268" s="159" t="s">
        <v>4240</v>
      </c>
      <c r="E268" s="159" t="str">
        <f>VLOOKUP(MID(B268,5,2),行政区划代码!$B$4:$C$38,2,0)</f>
        <v>北京市</v>
      </c>
      <c r="F268" s="159" t="str">
        <f t="shared" si="4"/>
        <v>110</v>
      </c>
      <c r="G268" s="160" t="s">
        <v>5022</v>
      </c>
      <c r="H268" s="158" t="s">
        <v>4242</v>
      </c>
      <c r="I268" s="160" t="s">
        <v>5137</v>
      </c>
      <c r="J268" s="161">
        <v>148.5</v>
      </c>
      <c r="K268" s="161">
        <v>63</v>
      </c>
      <c r="L268" s="162">
        <v>105.75</v>
      </c>
    </row>
    <row r="269" spans="1:12" ht="12.75" customHeight="1">
      <c r="A269" s="157" t="s">
        <v>5159</v>
      </c>
      <c r="B269" s="158" t="s">
        <v>5160</v>
      </c>
      <c r="C269" s="159" t="s">
        <v>5161</v>
      </c>
      <c r="D269" s="159" t="s">
        <v>4240</v>
      </c>
      <c r="E269" s="159" t="str">
        <f>VLOOKUP(MID(B269,5,2),行政区划代码!$B$4:$C$38,2,0)</f>
        <v>北京市</v>
      </c>
      <c r="F269" s="159" t="str">
        <f t="shared" si="4"/>
        <v>110</v>
      </c>
      <c r="G269" s="160" t="s">
        <v>5022</v>
      </c>
      <c r="H269" s="158" t="s">
        <v>5050</v>
      </c>
      <c r="I269" s="160" t="s">
        <v>5051</v>
      </c>
      <c r="J269" s="161">
        <v>113.75</v>
      </c>
      <c r="K269" s="161">
        <v>98</v>
      </c>
      <c r="L269" s="162">
        <v>105.875</v>
      </c>
    </row>
    <row r="270" spans="1:12" ht="12.75" customHeight="1">
      <c r="A270" s="157" t="s">
        <v>5162</v>
      </c>
      <c r="B270" s="158" t="s">
        <v>5163</v>
      </c>
      <c r="C270" s="159" t="s">
        <v>5164</v>
      </c>
      <c r="D270" s="159" t="s">
        <v>1728</v>
      </c>
      <c r="E270" s="159" t="str">
        <f>VLOOKUP(MID(B270,5,2),行政区划代码!$B$4:$C$38,2,0)</f>
        <v>北京市</v>
      </c>
      <c r="F270" s="159" t="str">
        <f t="shared" si="4"/>
        <v>110</v>
      </c>
      <c r="G270" s="160" t="s">
        <v>5022</v>
      </c>
      <c r="H270" s="158" t="s">
        <v>5165</v>
      </c>
      <c r="I270" s="160" t="s">
        <v>5166</v>
      </c>
      <c r="J270" s="161">
        <v>118.75</v>
      </c>
      <c r="K270" s="161">
        <v>38</v>
      </c>
      <c r="L270" s="162">
        <v>78.375</v>
      </c>
    </row>
    <row r="271" spans="1:12" ht="12.75" customHeight="1">
      <c r="A271" s="157" t="s">
        <v>5167</v>
      </c>
      <c r="B271" s="158" t="s">
        <v>5168</v>
      </c>
      <c r="C271" s="159" t="s">
        <v>5169</v>
      </c>
      <c r="D271" s="159" t="s">
        <v>1728</v>
      </c>
      <c r="E271" s="159" t="str">
        <f>VLOOKUP(MID(B271,5,2),行政区划代码!$B$4:$C$38,2,0)</f>
        <v>北京市</v>
      </c>
      <c r="F271" s="159" t="str">
        <f t="shared" si="4"/>
        <v>110</v>
      </c>
      <c r="G271" s="160" t="s">
        <v>5022</v>
      </c>
      <c r="H271" s="158" t="s">
        <v>5046</v>
      </c>
      <c r="I271" s="160" t="s">
        <v>4718</v>
      </c>
      <c r="J271" s="161">
        <v>120.25</v>
      </c>
      <c r="K271" s="161">
        <v>62</v>
      </c>
      <c r="L271" s="162">
        <v>91.125</v>
      </c>
    </row>
    <row r="272" spans="1:12" ht="12.75" customHeight="1">
      <c r="A272" s="157" t="s">
        <v>5170</v>
      </c>
      <c r="B272" s="158" t="s">
        <v>5171</v>
      </c>
      <c r="C272" s="159" t="s">
        <v>5172</v>
      </c>
      <c r="D272" s="159" t="s">
        <v>4240</v>
      </c>
      <c r="E272" s="159" t="str">
        <f>VLOOKUP(MID(B272,5,2),行政区划代码!$B$4:$C$38,2,0)</f>
        <v>北京市</v>
      </c>
      <c r="F272" s="159" t="str">
        <f t="shared" si="4"/>
        <v>110</v>
      </c>
      <c r="G272" s="160" t="s">
        <v>5022</v>
      </c>
      <c r="H272" s="158" t="s">
        <v>5173</v>
      </c>
      <c r="I272" s="160" t="s">
        <v>5051</v>
      </c>
      <c r="J272" s="161">
        <v>126.75</v>
      </c>
      <c r="K272" s="161">
        <v>53</v>
      </c>
      <c r="L272" s="162">
        <v>89.875</v>
      </c>
    </row>
    <row r="273" spans="1:12" ht="12.75" customHeight="1">
      <c r="A273" s="157" t="s">
        <v>5174</v>
      </c>
      <c r="B273" s="158" t="s">
        <v>5175</v>
      </c>
      <c r="C273" s="159" t="s">
        <v>5176</v>
      </c>
      <c r="D273" s="159" t="s">
        <v>4240</v>
      </c>
      <c r="E273" s="159" t="str">
        <f>VLOOKUP(MID(B273,5,2),行政区划代码!$B$4:$C$38,2,0)</f>
        <v>北京市</v>
      </c>
      <c r="F273" s="159" t="str">
        <f t="shared" si="4"/>
        <v>110</v>
      </c>
      <c r="G273" s="160" t="s">
        <v>5022</v>
      </c>
      <c r="H273" s="158" t="s">
        <v>5050</v>
      </c>
      <c r="I273" s="160" t="s">
        <v>5051</v>
      </c>
      <c r="J273" s="161">
        <v>115.25</v>
      </c>
      <c r="K273" s="161">
        <v>31</v>
      </c>
      <c r="L273" s="162">
        <v>73.125</v>
      </c>
    </row>
    <row r="274" spans="1:12" ht="12.75" customHeight="1">
      <c r="A274" s="157" t="s">
        <v>5177</v>
      </c>
      <c r="B274" s="158" t="s">
        <v>5178</v>
      </c>
      <c r="C274" s="159" t="s">
        <v>5179</v>
      </c>
      <c r="D274" s="159" t="s">
        <v>4240</v>
      </c>
      <c r="E274" s="159" t="str">
        <f>VLOOKUP(MID(B274,5,2),行政区划代码!$B$4:$C$38,2,0)</f>
        <v>北京市</v>
      </c>
      <c r="F274" s="159" t="str">
        <f t="shared" si="4"/>
        <v>110</v>
      </c>
      <c r="G274" s="160" t="s">
        <v>5022</v>
      </c>
      <c r="H274" s="158" t="s">
        <v>5097</v>
      </c>
      <c r="I274" s="160" t="s">
        <v>5098</v>
      </c>
      <c r="J274" s="161">
        <v>134.25</v>
      </c>
      <c r="K274" s="161">
        <v>89</v>
      </c>
      <c r="L274" s="162">
        <v>111.625</v>
      </c>
    </row>
    <row r="275" spans="1:12" ht="12.75" customHeight="1">
      <c r="A275" s="157" t="s">
        <v>5180</v>
      </c>
      <c r="B275" s="158" t="s">
        <v>5181</v>
      </c>
      <c r="C275" s="159" t="s">
        <v>5182</v>
      </c>
      <c r="D275" s="159" t="s">
        <v>4240</v>
      </c>
      <c r="E275" s="159" t="str">
        <f>VLOOKUP(MID(B275,5,2),行政区划代码!$B$4:$C$38,2,0)</f>
        <v>北京市</v>
      </c>
      <c r="F275" s="159" t="str">
        <f t="shared" si="4"/>
        <v>110</v>
      </c>
      <c r="G275" s="160" t="s">
        <v>5022</v>
      </c>
      <c r="H275" s="158" t="s">
        <v>5183</v>
      </c>
      <c r="I275" s="160" t="s">
        <v>5184</v>
      </c>
      <c r="J275" s="161">
        <v>110.5</v>
      </c>
      <c r="K275" s="161">
        <v>88</v>
      </c>
      <c r="L275" s="162">
        <v>99.25</v>
      </c>
    </row>
    <row r="276" spans="1:12" ht="12.75" customHeight="1">
      <c r="A276" s="157" t="s">
        <v>5185</v>
      </c>
      <c r="B276" s="158" t="s">
        <v>5186</v>
      </c>
      <c r="C276" s="159" t="s">
        <v>5187</v>
      </c>
      <c r="D276" s="159" t="s">
        <v>4240</v>
      </c>
      <c r="E276" s="159" t="str">
        <f>VLOOKUP(MID(B276,5,2),行政区划代码!$B$4:$C$38,2,0)</f>
        <v>北京市</v>
      </c>
      <c r="F276" s="159" t="str">
        <f t="shared" si="4"/>
        <v>110</v>
      </c>
      <c r="G276" s="160" t="s">
        <v>5022</v>
      </c>
      <c r="H276" s="158" t="s">
        <v>5188</v>
      </c>
      <c r="I276" s="160" t="s">
        <v>5189</v>
      </c>
      <c r="J276" s="161">
        <v>129.5</v>
      </c>
      <c r="K276" s="161">
        <v>45</v>
      </c>
      <c r="L276" s="162">
        <v>87.25</v>
      </c>
    </row>
    <row r="277" spans="1:12" ht="12.75" customHeight="1">
      <c r="A277" s="157" t="s">
        <v>5190</v>
      </c>
      <c r="B277" s="158" t="s">
        <v>5191</v>
      </c>
      <c r="C277" s="159" t="s">
        <v>5192</v>
      </c>
      <c r="D277" s="159" t="s">
        <v>4240</v>
      </c>
      <c r="E277" s="159" t="str">
        <f>VLOOKUP(MID(B277,5,2),行政区划代码!$B$4:$C$38,2,0)</f>
        <v>北京市</v>
      </c>
      <c r="F277" s="159" t="str">
        <f t="shared" si="4"/>
        <v>110</v>
      </c>
      <c r="G277" s="160" t="s">
        <v>5022</v>
      </c>
      <c r="H277" s="158" t="s">
        <v>5050</v>
      </c>
      <c r="I277" s="160" t="s">
        <v>5051</v>
      </c>
      <c r="J277" s="161">
        <v>111.25</v>
      </c>
      <c r="K277" s="161">
        <v>87</v>
      </c>
      <c r="L277" s="162">
        <v>99.125</v>
      </c>
    </row>
    <row r="278" spans="1:12" ht="12.75" customHeight="1">
      <c r="A278" s="157" t="s">
        <v>5193</v>
      </c>
      <c r="B278" s="158" t="s">
        <v>5194</v>
      </c>
      <c r="C278" s="159" t="s">
        <v>5195</v>
      </c>
      <c r="D278" s="159" t="s">
        <v>4240</v>
      </c>
      <c r="E278" s="159" t="str">
        <f>VLOOKUP(MID(B278,5,2),行政区划代码!$B$4:$C$38,2,0)</f>
        <v>北京市</v>
      </c>
      <c r="F278" s="159" t="str">
        <f t="shared" si="4"/>
        <v>110</v>
      </c>
      <c r="G278" s="160" t="s">
        <v>5022</v>
      </c>
      <c r="H278" s="158" t="s">
        <v>4255</v>
      </c>
      <c r="I278" s="160" t="s">
        <v>5037</v>
      </c>
      <c r="J278" s="161">
        <v>126</v>
      </c>
      <c r="K278" s="161">
        <v>43</v>
      </c>
      <c r="L278" s="162">
        <v>84.5</v>
      </c>
    </row>
    <row r="279" spans="1:12" ht="12.75" customHeight="1">
      <c r="A279" s="157" t="s">
        <v>5196</v>
      </c>
      <c r="B279" s="158" t="s">
        <v>5197</v>
      </c>
      <c r="C279" s="159" t="s">
        <v>5198</v>
      </c>
      <c r="D279" s="159" t="s">
        <v>4240</v>
      </c>
      <c r="E279" s="159" t="str">
        <f>VLOOKUP(MID(B279,5,2),行政区划代码!$B$4:$C$38,2,0)</f>
        <v>北京市</v>
      </c>
      <c r="F279" s="159" t="str">
        <f t="shared" si="4"/>
        <v>110</v>
      </c>
      <c r="G279" s="160" t="s">
        <v>5022</v>
      </c>
      <c r="H279" s="158" t="s">
        <v>5097</v>
      </c>
      <c r="I279" s="160" t="s">
        <v>5098</v>
      </c>
      <c r="J279" s="161">
        <v>140.75</v>
      </c>
      <c r="K279" s="161">
        <v>85</v>
      </c>
      <c r="L279" s="162">
        <v>112.875</v>
      </c>
    </row>
    <row r="280" spans="1:12" ht="12.75" customHeight="1">
      <c r="A280" s="157" t="s">
        <v>5199</v>
      </c>
      <c r="B280" s="158" t="s">
        <v>5200</v>
      </c>
      <c r="C280" s="159" t="s">
        <v>5201</v>
      </c>
      <c r="D280" s="159" t="s">
        <v>4240</v>
      </c>
      <c r="E280" s="159" t="str">
        <f>VLOOKUP(MID(B280,5,2),行政区划代码!$B$4:$C$38,2,0)</f>
        <v>天津市</v>
      </c>
      <c r="F280" s="159" t="str">
        <f t="shared" si="4"/>
        <v>110</v>
      </c>
      <c r="G280" s="160" t="s">
        <v>5022</v>
      </c>
      <c r="H280" s="158" t="s">
        <v>5202</v>
      </c>
      <c r="I280" s="160" t="s">
        <v>5203</v>
      </c>
      <c r="J280" s="161">
        <v>132</v>
      </c>
      <c r="K280" s="161">
        <v>43</v>
      </c>
      <c r="L280" s="162">
        <v>87.5</v>
      </c>
    </row>
    <row r="281" spans="1:12" ht="12.75" customHeight="1">
      <c r="A281" s="157" t="s">
        <v>5204</v>
      </c>
      <c r="B281" s="158" t="s">
        <v>5205</v>
      </c>
      <c r="C281" s="159" t="s">
        <v>5206</v>
      </c>
      <c r="D281" s="159" t="s">
        <v>1728</v>
      </c>
      <c r="E281" s="159" t="str">
        <f>VLOOKUP(MID(B281,5,2),行政区划代码!$B$4:$C$38,2,0)</f>
        <v>江苏省</v>
      </c>
      <c r="F281" s="159" t="str">
        <f t="shared" si="4"/>
        <v>110</v>
      </c>
      <c r="G281" s="160" t="s">
        <v>5022</v>
      </c>
      <c r="H281" s="158" t="s">
        <v>5115</v>
      </c>
      <c r="I281" s="160" t="s">
        <v>5051</v>
      </c>
      <c r="J281" s="161">
        <v>111.25</v>
      </c>
      <c r="K281" s="161">
        <v>70</v>
      </c>
      <c r="L281" s="162">
        <v>90.625</v>
      </c>
    </row>
    <row r="282" spans="1:12" ht="12.75" customHeight="1">
      <c r="A282" s="157" t="s">
        <v>5207</v>
      </c>
      <c r="B282" s="158" t="s">
        <v>5208</v>
      </c>
      <c r="C282" s="159" t="s">
        <v>5209</v>
      </c>
      <c r="D282" s="159" t="s">
        <v>1728</v>
      </c>
      <c r="E282" s="159" t="str">
        <f>VLOOKUP(MID(B282,5,2),行政区划代码!$B$4:$C$38,2,0)</f>
        <v>江苏省</v>
      </c>
      <c r="F282" s="159" t="str">
        <f t="shared" si="4"/>
        <v>110</v>
      </c>
      <c r="G282" s="160" t="s">
        <v>5022</v>
      </c>
      <c r="H282" s="158" t="s">
        <v>5202</v>
      </c>
      <c r="I282" s="160" t="s">
        <v>5203</v>
      </c>
      <c r="J282" s="161">
        <v>126.25</v>
      </c>
      <c r="K282" s="161">
        <v>57</v>
      </c>
      <c r="L282" s="162">
        <v>91.625</v>
      </c>
    </row>
    <row r="283" spans="1:12" ht="12.75" customHeight="1">
      <c r="A283" s="157" t="s">
        <v>5210</v>
      </c>
      <c r="B283" s="158" t="s">
        <v>5211</v>
      </c>
      <c r="C283" s="159" t="s">
        <v>5212</v>
      </c>
      <c r="D283" s="159" t="s">
        <v>1728</v>
      </c>
      <c r="E283" s="159" t="str">
        <f>VLOOKUP(MID(B283,5,2),行政区划代码!$B$4:$C$38,2,0)</f>
        <v>江苏省</v>
      </c>
      <c r="F283" s="159" t="str">
        <f t="shared" si="4"/>
        <v>110</v>
      </c>
      <c r="G283" s="160" t="s">
        <v>5022</v>
      </c>
      <c r="H283" s="158" t="s">
        <v>5084</v>
      </c>
      <c r="I283" s="160" t="s">
        <v>5085</v>
      </c>
      <c r="J283" s="161">
        <v>139</v>
      </c>
      <c r="K283" s="161">
        <v>73</v>
      </c>
      <c r="L283" s="162">
        <v>106</v>
      </c>
    </row>
    <row r="284" spans="1:12" ht="12.75" customHeight="1">
      <c r="A284" s="157" t="s">
        <v>5213</v>
      </c>
      <c r="B284" s="158" t="s">
        <v>5214</v>
      </c>
      <c r="C284" s="159" t="s">
        <v>5215</v>
      </c>
      <c r="D284" s="159" t="s">
        <v>1728</v>
      </c>
      <c r="E284" s="159" t="str">
        <f>VLOOKUP(MID(B284,5,2),行政区划代码!$B$4:$C$38,2,0)</f>
        <v>江苏省</v>
      </c>
      <c r="F284" s="159" t="str">
        <f t="shared" si="4"/>
        <v>110</v>
      </c>
      <c r="G284" s="160" t="s">
        <v>5022</v>
      </c>
      <c r="H284" s="158" t="s">
        <v>4323</v>
      </c>
      <c r="I284" s="160" t="s">
        <v>5216</v>
      </c>
      <c r="J284" s="161">
        <v>146.25</v>
      </c>
      <c r="K284" s="161">
        <v>76</v>
      </c>
      <c r="L284" s="162">
        <v>111.125</v>
      </c>
    </row>
    <row r="285" spans="1:12" ht="12.75" customHeight="1">
      <c r="A285" s="157" t="s">
        <v>5217</v>
      </c>
      <c r="B285" s="158" t="s">
        <v>5218</v>
      </c>
      <c r="C285" s="159" t="s">
        <v>5219</v>
      </c>
      <c r="D285" s="159" t="s">
        <v>1728</v>
      </c>
      <c r="E285" s="159" t="str">
        <f>VLOOKUP(MID(B285,5,2),行政区划代码!$B$4:$C$38,2,0)</f>
        <v>江苏省</v>
      </c>
      <c r="F285" s="159" t="str">
        <f t="shared" si="4"/>
        <v>110</v>
      </c>
      <c r="G285" s="160" t="s">
        <v>5022</v>
      </c>
      <c r="H285" s="158" t="s">
        <v>5220</v>
      </c>
      <c r="I285" s="160" t="s">
        <v>5221</v>
      </c>
      <c r="J285" s="161">
        <v>142.5</v>
      </c>
      <c r="K285" s="161">
        <v>61</v>
      </c>
      <c r="L285" s="162">
        <v>101.75</v>
      </c>
    </row>
    <row r="286" spans="1:12" ht="12.75" customHeight="1">
      <c r="A286" s="157" t="s">
        <v>5222</v>
      </c>
      <c r="B286" s="158" t="s">
        <v>5223</v>
      </c>
      <c r="C286" s="159" t="s">
        <v>5224</v>
      </c>
      <c r="D286" s="159" t="s">
        <v>4240</v>
      </c>
      <c r="E286" s="159" t="str">
        <f>VLOOKUP(MID(B286,5,2),行政区划代码!$B$4:$C$38,2,0)</f>
        <v>江苏省</v>
      </c>
      <c r="F286" s="159" t="str">
        <f t="shared" si="4"/>
        <v>110</v>
      </c>
      <c r="G286" s="160" t="s">
        <v>5022</v>
      </c>
      <c r="H286" s="158" t="s">
        <v>5050</v>
      </c>
      <c r="I286" s="160" t="s">
        <v>5051</v>
      </c>
      <c r="J286" s="161">
        <v>116</v>
      </c>
      <c r="K286" s="161">
        <v>41</v>
      </c>
      <c r="L286" s="162">
        <v>78.5</v>
      </c>
    </row>
    <row r="287" spans="1:12" ht="12.75" customHeight="1">
      <c r="A287" s="157" t="s">
        <v>5225</v>
      </c>
      <c r="B287" s="158" t="s">
        <v>5226</v>
      </c>
      <c r="C287" s="159" t="s">
        <v>5227</v>
      </c>
      <c r="D287" s="159" t="s">
        <v>4240</v>
      </c>
      <c r="E287" s="159" t="str">
        <f>VLOOKUP(MID(B287,5,2),行政区划代码!$B$4:$C$38,2,0)</f>
        <v>江苏省</v>
      </c>
      <c r="F287" s="159" t="str">
        <f t="shared" si="4"/>
        <v>110</v>
      </c>
      <c r="G287" s="160" t="s">
        <v>5022</v>
      </c>
      <c r="H287" s="158" t="s">
        <v>5050</v>
      </c>
      <c r="I287" s="160" t="s">
        <v>5051</v>
      </c>
      <c r="J287" s="161">
        <v>137.5</v>
      </c>
      <c r="K287" s="161">
        <v>99</v>
      </c>
      <c r="L287" s="162">
        <v>118.25</v>
      </c>
    </row>
    <row r="288" spans="1:12" ht="12.75" customHeight="1">
      <c r="A288" s="157" t="s">
        <v>5228</v>
      </c>
      <c r="B288" s="158" t="s">
        <v>5229</v>
      </c>
      <c r="C288" s="159" t="s">
        <v>5230</v>
      </c>
      <c r="D288" s="159" t="s">
        <v>4240</v>
      </c>
      <c r="E288" s="159" t="str">
        <f>VLOOKUP(MID(B288,5,2),行政区划代码!$B$4:$C$38,2,0)</f>
        <v>江苏省</v>
      </c>
      <c r="F288" s="159" t="str">
        <f t="shared" si="4"/>
        <v>110</v>
      </c>
      <c r="G288" s="160" t="s">
        <v>5022</v>
      </c>
      <c r="H288" s="158" t="s">
        <v>5105</v>
      </c>
      <c r="I288" s="160" t="s">
        <v>5051</v>
      </c>
      <c r="J288" s="161">
        <v>124</v>
      </c>
      <c r="K288" s="161">
        <v>96</v>
      </c>
      <c r="L288" s="162">
        <v>110</v>
      </c>
    </row>
    <row r="289" spans="1:12" ht="12.75" customHeight="1">
      <c r="A289" s="157" t="s">
        <v>5231</v>
      </c>
      <c r="B289" s="158" t="s">
        <v>5232</v>
      </c>
      <c r="C289" s="159" t="s">
        <v>5233</v>
      </c>
      <c r="D289" s="159" t="s">
        <v>4240</v>
      </c>
      <c r="E289" s="159" t="str">
        <f>VLOOKUP(MID(B289,5,2),行政区划代码!$B$4:$C$38,2,0)</f>
        <v>江苏省</v>
      </c>
      <c r="F289" s="159" t="str">
        <f t="shared" si="4"/>
        <v>110</v>
      </c>
      <c r="G289" s="160" t="s">
        <v>5022</v>
      </c>
      <c r="H289" s="158" t="s">
        <v>5105</v>
      </c>
      <c r="I289" s="160" t="s">
        <v>5051</v>
      </c>
      <c r="J289" s="161">
        <v>147</v>
      </c>
      <c r="K289" s="161">
        <v>99</v>
      </c>
      <c r="L289" s="162">
        <v>123</v>
      </c>
    </row>
    <row r="290" spans="1:12" ht="12.75" customHeight="1">
      <c r="A290" s="157" t="s">
        <v>5234</v>
      </c>
      <c r="B290" s="158" t="s">
        <v>5235</v>
      </c>
      <c r="C290" s="159" t="s">
        <v>5236</v>
      </c>
      <c r="D290" s="159" t="s">
        <v>4240</v>
      </c>
      <c r="E290" s="159" t="str">
        <f>VLOOKUP(MID(B290,5,2),行政区划代码!$B$4:$C$38,2,0)</f>
        <v>江苏省</v>
      </c>
      <c r="F290" s="159" t="str">
        <f t="shared" si="4"/>
        <v>110</v>
      </c>
      <c r="G290" s="160" t="s">
        <v>5022</v>
      </c>
      <c r="H290" s="158" t="s">
        <v>5237</v>
      </c>
      <c r="I290" s="160" t="s">
        <v>5238</v>
      </c>
      <c r="J290" s="161">
        <v>146.25</v>
      </c>
      <c r="K290" s="161">
        <v>60</v>
      </c>
      <c r="L290" s="162">
        <v>103.125</v>
      </c>
    </row>
    <row r="291" spans="1:12" ht="12.75" customHeight="1">
      <c r="A291" s="157" t="s">
        <v>5239</v>
      </c>
      <c r="B291" s="158" t="s">
        <v>5240</v>
      </c>
      <c r="C291" s="159" t="s">
        <v>5241</v>
      </c>
      <c r="D291" s="159" t="s">
        <v>4240</v>
      </c>
      <c r="E291" s="159" t="str">
        <f>VLOOKUP(MID(B291,5,2),行政区划代码!$B$4:$C$38,2,0)</f>
        <v>江苏省</v>
      </c>
      <c r="F291" s="159" t="str">
        <f t="shared" si="4"/>
        <v>110</v>
      </c>
      <c r="G291" s="160" t="s">
        <v>5022</v>
      </c>
      <c r="H291" s="158" t="s">
        <v>5105</v>
      </c>
      <c r="I291" s="160" t="s">
        <v>5051</v>
      </c>
      <c r="J291" s="161">
        <v>143.5</v>
      </c>
      <c r="K291" s="161">
        <v>87</v>
      </c>
      <c r="L291" s="162">
        <v>115.25</v>
      </c>
    </row>
    <row r="292" spans="1:12" ht="12.75" customHeight="1">
      <c r="A292" s="157" t="s">
        <v>5242</v>
      </c>
      <c r="B292" s="158" t="s">
        <v>5243</v>
      </c>
      <c r="C292" s="159" t="s">
        <v>5244</v>
      </c>
      <c r="D292" s="159" t="s">
        <v>4240</v>
      </c>
      <c r="E292" s="159" t="str">
        <f>VLOOKUP(MID(B292,5,2),行政区划代码!$B$4:$C$38,2,0)</f>
        <v>江苏省</v>
      </c>
      <c r="F292" s="159" t="str">
        <f t="shared" si="4"/>
        <v>110</v>
      </c>
      <c r="G292" s="160" t="s">
        <v>5022</v>
      </c>
      <c r="H292" s="158" t="s">
        <v>4392</v>
      </c>
      <c r="I292" s="160" t="s">
        <v>5245</v>
      </c>
      <c r="J292" s="161">
        <v>133</v>
      </c>
      <c r="K292" s="161">
        <v>37</v>
      </c>
      <c r="L292" s="162">
        <v>85</v>
      </c>
    </row>
    <row r="293" spans="1:12" ht="12.75" customHeight="1">
      <c r="A293" s="157" t="s">
        <v>5246</v>
      </c>
      <c r="B293" s="158" t="s">
        <v>5247</v>
      </c>
      <c r="C293" s="159" t="s">
        <v>5248</v>
      </c>
      <c r="D293" s="159" t="s">
        <v>4240</v>
      </c>
      <c r="E293" s="159" t="str">
        <f>VLOOKUP(MID(B293,5,2),行政区划代码!$B$4:$C$38,2,0)</f>
        <v>江苏省</v>
      </c>
      <c r="F293" s="159" t="str">
        <f t="shared" si="4"/>
        <v>110</v>
      </c>
      <c r="G293" s="160" t="s">
        <v>5022</v>
      </c>
      <c r="H293" s="158" t="s">
        <v>5050</v>
      </c>
      <c r="I293" s="160" t="s">
        <v>5051</v>
      </c>
      <c r="J293" s="161">
        <v>136.25</v>
      </c>
      <c r="K293" s="161">
        <v>51</v>
      </c>
      <c r="L293" s="162">
        <v>93.625</v>
      </c>
    </row>
    <row r="294" spans="1:12" ht="12.75" customHeight="1">
      <c r="A294" s="157" t="s">
        <v>5249</v>
      </c>
      <c r="B294" s="158" t="s">
        <v>5250</v>
      </c>
      <c r="C294" s="159" t="s">
        <v>5251</v>
      </c>
      <c r="D294" s="159" t="s">
        <v>1728</v>
      </c>
      <c r="E294" s="159" t="str">
        <f>VLOOKUP(MID(B294,5,2),行政区划代码!$B$4:$C$38,2,0)</f>
        <v>江苏省</v>
      </c>
      <c r="F294" s="159" t="str">
        <f t="shared" si="4"/>
        <v>110</v>
      </c>
      <c r="G294" s="160" t="s">
        <v>5022</v>
      </c>
      <c r="H294" s="158" t="s">
        <v>4294</v>
      </c>
      <c r="I294" s="160" t="s">
        <v>5023</v>
      </c>
      <c r="J294" s="161">
        <v>123.5</v>
      </c>
      <c r="K294" s="161">
        <v>72</v>
      </c>
      <c r="L294" s="162">
        <v>97.75</v>
      </c>
    </row>
    <row r="295" spans="1:12" ht="12.75" customHeight="1">
      <c r="A295" s="157" t="s">
        <v>5252</v>
      </c>
      <c r="B295" s="158" t="s">
        <v>5253</v>
      </c>
      <c r="C295" s="159" t="s">
        <v>5254</v>
      </c>
      <c r="D295" s="159" t="s">
        <v>1728</v>
      </c>
      <c r="E295" s="159" t="str">
        <f>VLOOKUP(MID(B295,5,2),行政区划代码!$B$4:$C$38,2,0)</f>
        <v>江苏省</v>
      </c>
      <c r="F295" s="159" t="str">
        <f t="shared" si="4"/>
        <v>110</v>
      </c>
      <c r="G295" s="160" t="s">
        <v>5022</v>
      </c>
      <c r="H295" s="158" t="s">
        <v>5255</v>
      </c>
      <c r="I295" s="160" t="s">
        <v>5256</v>
      </c>
      <c r="J295" s="161">
        <v>127.25</v>
      </c>
      <c r="K295" s="161">
        <v>41</v>
      </c>
      <c r="L295" s="162">
        <v>84.125</v>
      </c>
    </row>
    <row r="296" spans="1:12" ht="12.75" customHeight="1">
      <c r="A296" s="157" t="s">
        <v>5257</v>
      </c>
      <c r="B296" s="158" t="s">
        <v>5258</v>
      </c>
      <c r="C296" s="159" t="s">
        <v>5259</v>
      </c>
      <c r="D296" s="159" t="s">
        <v>1728</v>
      </c>
      <c r="E296" s="159" t="str">
        <f>VLOOKUP(MID(B296,5,2),行政区划代码!$B$4:$C$38,2,0)</f>
        <v>山东省</v>
      </c>
      <c r="F296" s="159" t="str">
        <f t="shared" si="4"/>
        <v>110</v>
      </c>
      <c r="G296" s="160" t="s">
        <v>5022</v>
      </c>
      <c r="H296" s="158" t="s">
        <v>5260</v>
      </c>
      <c r="I296" s="160" t="s">
        <v>5261</v>
      </c>
      <c r="J296" s="161">
        <v>114.75</v>
      </c>
      <c r="K296" s="161">
        <v>83</v>
      </c>
      <c r="L296" s="162">
        <v>98.875</v>
      </c>
    </row>
    <row r="297" spans="1:12" ht="12.75" customHeight="1">
      <c r="A297" s="157" t="s">
        <v>5262</v>
      </c>
      <c r="B297" s="158" t="s">
        <v>5263</v>
      </c>
      <c r="C297" s="159" t="s">
        <v>5264</v>
      </c>
      <c r="D297" s="159" t="s">
        <v>1728</v>
      </c>
      <c r="E297" s="159" t="str">
        <f>VLOOKUP(MID(B297,5,2),行政区划代码!$B$4:$C$38,2,0)</f>
        <v>山东省</v>
      </c>
      <c r="F297" s="159" t="str">
        <f t="shared" si="4"/>
        <v>110</v>
      </c>
      <c r="G297" s="160" t="s">
        <v>5022</v>
      </c>
      <c r="H297" s="158" t="s">
        <v>5188</v>
      </c>
      <c r="I297" s="160" t="s">
        <v>5189</v>
      </c>
      <c r="J297" s="161">
        <v>146.25</v>
      </c>
      <c r="K297" s="161">
        <v>40</v>
      </c>
      <c r="L297" s="162">
        <v>93.125</v>
      </c>
    </row>
    <row r="298" spans="1:12" ht="12.75" customHeight="1">
      <c r="A298" s="157" t="s">
        <v>5265</v>
      </c>
      <c r="B298" s="158" t="s">
        <v>5266</v>
      </c>
      <c r="C298" s="159" t="s">
        <v>5267</v>
      </c>
      <c r="D298" s="159" t="s">
        <v>1728</v>
      </c>
      <c r="E298" s="159" t="str">
        <f>VLOOKUP(MID(B298,5,2),行政区划代码!$B$4:$C$38,2,0)</f>
        <v>山东省</v>
      </c>
      <c r="F298" s="159" t="str">
        <f t="shared" si="4"/>
        <v>110</v>
      </c>
      <c r="G298" s="160" t="s">
        <v>5022</v>
      </c>
      <c r="H298" s="158" t="s">
        <v>5183</v>
      </c>
      <c r="I298" s="160" t="s">
        <v>5184</v>
      </c>
      <c r="J298" s="161">
        <v>120</v>
      </c>
      <c r="K298" s="161">
        <v>47</v>
      </c>
      <c r="L298" s="162">
        <v>83.5</v>
      </c>
    </row>
    <row r="299" spans="1:12" ht="12.75" customHeight="1">
      <c r="A299" s="157" t="s">
        <v>5268</v>
      </c>
      <c r="B299" s="158" t="s">
        <v>5269</v>
      </c>
      <c r="C299" s="159" t="s">
        <v>5270</v>
      </c>
      <c r="D299" s="159" t="s">
        <v>1728</v>
      </c>
      <c r="E299" s="159" t="str">
        <f>VLOOKUP(MID(B299,5,2),行政区划代码!$B$4:$C$38,2,0)</f>
        <v>山东省</v>
      </c>
      <c r="F299" s="159" t="str">
        <f t="shared" si="4"/>
        <v>110</v>
      </c>
      <c r="G299" s="160" t="s">
        <v>5022</v>
      </c>
      <c r="H299" s="158" t="s">
        <v>5271</v>
      </c>
      <c r="I299" s="160" t="s">
        <v>5272</v>
      </c>
      <c r="J299" s="161">
        <v>131.25</v>
      </c>
      <c r="K299" s="161">
        <v>33</v>
      </c>
      <c r="L299" s="162">
        <v>82.125</v>
      </c>
    </row>
    <row r="300" spans="1:12" ht="12.75" customHeight="1">
      <c r="A300" s="157" t="s">
        <v>5273</v>
      </c>
      <c r="B300" s="158" t="s">
        <v>5274</v>
      </c>
      <c r="C300" s="159" t="s">
        <v>5275</v>
      </c>
      <c r="D300" s="159" t="s">
        <v>1728</v>
      </c>
      <c r="E300" s="159" t="str">
        <f>VLOOKUP(MID(B300,5,2),行政区划代码!$B$4:$C$38,2,0)</f>
        <v>山东省</v>
      </c>
      <c r="F300" s="159" t="str">
        <f t="shared" si="4"/>
        <v>110</v>
      </c>
      <c r="G300" s="160" t="s">
        <v>5022</v>
      </c>
      <c r="H300" s="158" t="s">
        <v>4294</v>
      </c>
      <c r="I300" s="160" t="s">
        <v>5023</v>
      </c>
      <c r="J300" s="161">
        <v>136.75</v>
      </c>
      <c r="K300" s="161">
        <v>69</v>
      </c>
      <c r="L300" s="162">
        <v>102.875</v>
      </c>
    </row>
    <row r="301" spans="1:12" ht="12.75" customHeight="1">
      <c r="A301" s="157" t="s">
        <v>5276</v>
      </c>
      <c r="B301" s="158" t="s">
        <v>5277</v>
      </c>
      <c r="C301" s="159" t="s">
        <v>5278</v>
      </c>
      <c r="D301" s="159" t="s">
        <v>4240</v>
      </c>
      <c r="E301" s="159" t="str">
        <f>VLOOKUP(MID(B301,5,2),行政区划代码!$B$4:$C$38,2,0)</f>
        <v>河南省</v>
      </c>
      <c r="F301" s="159" t="str">
        <f t="shared" si="4"/>
        <v>110</v>
      </c>
      <c r="G301" s="160" t="s">
        <v>5022</v>
      </c>
      <c r="H301" s="158" t="s">
        <v>4263</v>
      </c>
      <c r="I301" s="160" t="s">
        <v>5279</v>
      </c>
      <c r="J301" s="161">
        <v>115</v>
      </c>
      <c r="K301" s="161">
        <v>74</v>
      </c>
      <c r="L301" s="162">
        <v>94.5</v>
      </c>
    </row>
    <row r="302" spans="1:12" ht="12.75" customHeight="1">
      <c r="A302" s="157" t="s">
        <v>5280</v>
      </c>
      <c r="B302" s="158" t="s">
        <v>5281</v>
      </c>
      <c r="C302" s="159" t="s">
        <v>5282</v>
      </c>
      <c r="D302" s="159" t="s">
        <v>4240</v>
      </c>
      <c r="E302" s="159" t="str">
        <f>VLOOKUP(MID(B302,5,2),行政区划代码!$B$4:$C$38,2,0)</f>
        <v>河南省</v>
      </c>
      <c r="F302" s="159" t="str">
        <f t="shared" si="4"/>
        <v>110</v>
      </c>
      <c r="G302" s="160" t="s">
        <v>5022</v>
      </c>
      <c r="H302" s="158" t="s">
        <v>5283</v>
      </c>
      <c r="I302" s="160" t="s">
        <v>5284</v>
      </c>
      <c r="J302" s="161">
        <v>137.75</v>
      </c>
      <c r="K302" s="161">
        <v>33</v>
      </c>
      <c r="L302" s="162">
        <v>85.375</v>
      </c>
    </row>
    <row r="303" spans="1:12" ht="12.75" customHeight="1">
      <c r="A303" s="157" t="s">
        <v>5285</v>
      </c>
      <c r="B303" s="158" t="s">
        <v>5286</v>
      </c>
      <c r="C303" s="159" t="s">
        <v>5287</v>
      </c>
      <c r="D303" s="159" t="s">
        <v>4240</v>
      </c>
      <c r="E303" s="159" t="str">
        <f>VLOOKUP(MID(B303,5,2),行政区划代码!$B$4:$C$38,2,0)</f>
        <v>河南省</v>
      </c>
      <c r="F303" s="159" t="str">
        <f t="shared" si="4"/>
        <v>110</v>
      </c>
      <c r="G303" s="160" t="s">
        <v>5022</v>
      </c>
      <c r="H303" s="158" t="s">
        <v>5046</v>
      </c>
      <c r="I303" s="160" t="s">
        <v>4718</v>
      </c>
      <c r="J303" s="161">
        <v>143.5</v>
      </c>
      <c r="K303" s="161">
        <v>86</v>
      </c>
      <c r="L303" s="162">
        <v>114.75</v>
      </c>
    </row>
    <row r="304" spans="1:12" ht="12.75" customHeight="1">
      <c r="A304" s="157" t="s">
        <v>5288</v>
      </c>
      <c r="B304" s="158" t="s">
        <v>5289</v>
      </c>
      <c r="C304" s="159" t="s">
        <v>5290</v>
      </c>
      <c r="D304" s="159" t="s">
        <v>4240</v>
      </c>
      <c r="E304" s="159" t="str">
        <f>VLOOKUP(MID(B304,5,2),行政区划代码!$B$4:$C$38,2,0)</f>
        <v>河南省</v>
      </c>
      <c r="F304" s="159" t="str">
        <f t="shared" si="4"/>
        <v>110</v>
      </c>
      <c r="G304" s="160" t="s">
        <v>5022</v>
      </c>
      <c r="H304" s="158" t="s">
        <v>4307</v>
      </c>
      <c r="I304" s="160" t="s">
        <v>5203</v>
      </c>
      <c r="J304" s="161">
        <v>114.25</v>
      </c>
      <c r="K304" s="161">
        <v>86</v>
      </c>
      <c r="L304" s="162">
        <v>100.125</v>
      </c>
    </row>
    <row r="305" spans="1:12" ht="12.75" customHeight="1">
      <c r="A305" s="157" t="s">
        <v>5291</v>
      </c>
      <c r="B305" s="158" t="s">
        <v>5292</v>
      </c>
      <c r="C305" s="159" t="s">
        <v>5293</v>
      </c>
      <c r="D305" s="159" t="s">
        <v>4240</v>
      </c>
      <c r="E305" s="159" t="str">
        <f>VLOOKUP(MID(B305,5,2),行政区划代码!$B$4:$C$38,2,0)</f>
        <v>河南省</v>
      </c>
      <c r="F305" s="159" t="str">
        <f t="shared" si="4"/>
        <v>110</v>
      </c>
      <c r="G305" s="160" t="s">
        <v>5022</v>
      </c>
      <c r="H305" s="158" t="s">
        <v>5255</v>
      </c>
      <c r="I305" s="160" t="s">
        <v>5256</v>
      </c>
      <c r="J305" s="161">
        <v>142.75</v>
      </c>
      <c r="K305" s="161">
        <v>32</v>
      </c>
      <c r="L305" s="162">
        <v>87.375</v>
      </c>
    </row>
    <row r="306" spans="1:12" ht="12.75" customHeight="1">
      <c r="A306" s="157" t="s">
        <v>5294</v>
      </c>
      <c r="B306" s="158" t="s">
        <v>5295</v>
      </c>
      <c r="C306" s="159" t="s">
        <v>5296</v>
      </c>
      <c r="D306" s="159" t="s">
        <v>4240</v>
      </c>
      <c r="E306" s="159" t="str">
        <f>VLOOKUP(MID(B306,5,2),行政区划代码!$B$4:$C$38,2,0)</f>
        <v>河南省</v>
      </c>
      <c r="F306" s="159" t="str">
        <f t="shared" si="4"/>
        <v>110</v>
      </c>
      <c r="G306" s="160" t="s">
        <v>5022</v>
      </c>
      <c r="H306" s="158" t="s">
        <v>5079</v>
      </c>
      <c r="I306" s="160" t="s">
        <v>5080</v>
      </c>
      <c r="J306" s="161">
        <v>139.5</v>
      </c>
      <c r="K306" s="161">
        <v>53</v>
      </c>
      <c r="L306" s="162">
        <v>96.25</v>
      </c>
    </row>
    <row r="307" spans="1:12" ht="12.75" customHeight="1">
      <c r="A307" s="157" t="s">
        <v>5297</v>
      </c>
      <c r="B307" s="158" t="s">
        <v>5298</v>
      </c>
      <c r="C307" s="159" t="s">
        <v>5299</v>
      </c>
      <c r="D307" s="159" t="s">
        <v>4240</v>
      </c>
      <c r="E307" s="159" t="str">
        <f>VLOOKUP(MID(B307,5,2),行政区划代码!$B$4:$C$38,2,0)</f>
        <v>河南省</v>
      </c>
      <c r="F307" s="159" t="str">
        <f t="shared" si="4"/>
        <v>110</v>
      </c>
      <c r="G307" s="160" t="s">
        <v>5022</v>
      </c>
      <c r="H307" s="158" t="s">
        <v>5115</v>
      </c>
      <c r="I307" s="160" t="s">
        <v>5051</v>
      </c>
      <c r="J307" s="161">
        <v>120.75</v>
      </c>
      <c r="K307" s="161">
        <v>89</v>
      </c>
      <c r="L307" s="162">
        <v>104.875</v>
      </c>
    </row>
    <row r="308" spans="1:12" ht="12.75" customHeight="1">
      <c r="A308" s="157" t="s">
        <v>5300</v>
      </c>
      <c r="B308" s="158" t="s">
        <v>5301</v>
      </c>
      <c r="C308" s="159" t="s">
        <v>5302</v>
      </c>
      <c r="D308" s="159" t="s">
        <v>4240</v>
      </c>
      <c r="E308" s="159" t="str">
        <f>VLOOKUP(MID(B308,5,2),行政区划代码!$B$4:$C$38,2,0)</f>
        <v>河南省</v>
      </c>
      <c r="F308" s="159" t="str">
        <f t="shared" si="4"/>
        <v>110</v>
      </c>
      <c r="G308" s="160" t="s">
        <v>5022</v>
      </c>
      <c r="H308" s="158" t="s">
        <v>5303</v>
      </c>
      <c r="I308" s="160" t="s">
        <v>5284</v>
      </c>
      <c r="J308" s="161">
        <v>111</v>
      </c>
      <c r="K308" s="161">
        <v>76</v>
      </c>
      <c r="L308" s="162">
        <v>93.5</v>
      </c>
    </row>
    <row r="309" spans="1:12" ht="12.75" customHeight="1">
      <c r="A309" s="157" t="s">
        <v>5304</v>
      </c>
      <c r="B309" s="158" t="s">
        <v>5305</v>
      </c>
      <c r="C309" s="159" t="s">
        <v>5306</v>
      </c>
      <c r="D309" s="159" t="s">
        <v>4240</v>
      </c>
      <c r="E309" s="159" t="str">
        <f>VLOOKUP(MID(B309,5,2),行政区划代码!$B$4:$C$38,2,0)</f>
        <v>河南省</v>
      </c>
      <c r="F309" s="159" t="str">
        <f t="shared" si="4"/>
        <v>110</v>
      </c>
      <c r="G309" s="160" t="s">
        <v>5022</v>
      </c>
      <c r="H309" s="158" t="s">
        <v>5283</v>
      </c>
      <c r="I309" s="160" t="s">
        <v>5284</v>
      </c>
      <c r="J309" s="161">
        <v>128.75</v>
      </c>
      <c r="K309" s="161">
        <v>87</v>
      </c>
      <c r="L309" s="162">
        <v>107.875</v>
      </c>
    </row>
    <row r="310" spans="1:12" ht="12.75" customHeight="1">
      <c r="A310" s="157" t="s">
        <v>5307</v>
      </c>
      <c r="B310" s="158" t="s">
        <v>5308</v>
      </c>
      <c r="C310" s="159" t="s">
        <v>5309</v>
      </c>
      <c r="D310" s="159" t="s">
        <v>4240</v>
      </c>
      <c r="E310" s="159" t="str">
        <f>VLOOKUP(MID(B310,5,2),行政区划代码!$B$4:$C$38,2,0)</f>
        <v>湖北省</v>
      </c>
      <c r="F310" s="159" t="str">
        <f t="shared" si="4"/>
        <v>110</v>
      </c>
      <c r="G310" s="160" t="s">
        <v>5022</v>
      </c>
      <c r="H310" s="158" t="s">
        <v>5310</v>
      </c>
      <c r="I310" s="160" t="s">
        <v>5085</v>
      </c>
      <c r="J310" s="161">
        <v>112.5</v>
      </c>
      <c r="K310" s="161">
        <v>73</v>
      </c>
      <c r="L310" s="162">
        <v>92.75</v>
      </c>
    </row>
    <row r="311" spans="1:12" ht="12.75" customHeight="1">
      <c r="A311" s="157" t="s">
        <v>5311</v>
      </c>
      <c r="B311" s="158" t="s">
        <v>5312</v>
      </c>
      <c r="C311" s="159" t="s">
        <v>5313</v>
      </c>
      <c r="D311" s="159" t="s">
        <v>4240</v>
      </c>
      <c r="E311" s="159" t="str">
        <f>VLOOKUP(MID(B311,5,2),行政区划代码!$B$4:$C$38,2,0)</f>
        <v>湖北省</v>
      </c>
      <c r="F311" s="159" t="str">
        <f t="shared" si="4"/>
        <v>110</v>
      </c>
      <c r="G311" s="160" t="s">
        <v>5022</v>
      </c>
      <c r="H311" s="158" t="s">
        <v>5105</v>
      </c>
      <c r="I311" s="160" t="s">
        <v>5051</v>
      </c>
      <c r="J311" s="161">
        <v>125.5</v>
      </c>
      <c r="K311" s="161">
        <v>67</v>
      </c>
      <c r="L311" s="162">
        <v>96.25</v>
      </c>
    </row>
    <row r="312" spans="1:12" ht="12.75" customHeight="1">
      <c r="A312" s="157" t="s">
        <v>5314</v>
      </c>
      <c r="B312" s="158" t="s">
        <v>5315</v>
      </c>
      <c r="C312" s="159" t="s">
        <v>5316</v>
      </c>
      <c r="D312" s="159" t="s">
        <v>1728</v>
      </c>
      <c r="E312" s="159" t="str">
        <f>VLOOKUP(MID(B312,5,2),行政区划代码!$B$4:$C$38,2,0)</f>
        <v>湖北省</v>
      </c>
      <c r="F312" s="159" t="str">
        <f t="shared" si="4"/>
        <v>110</v>
      </c>
      <c r="G312" s="160" t="s">
        <v>5022</v>
      </c>
      <c r="H312" s="158" t="s">
        <v>5260</v>
      </c>
      <c r="I312" s="160" t="s">
        <v>5261</v>
      </c>
      <c r="J312" s="161">
        <v>143.25</v>
      </c>
      <c r="K312" s="161">
        <v>96</v>
      </c>
      <c r="L312" s="162">
        <v>119.625</v>
      </c>
    </row>
    <row r="313" spans="1:12" ht="12.75" customHeight="1">
      <c r="A313" s="157" t="s">
        <v>5317</v>
      </c>
      <c r="B313" s="158" t="s">
        <v>5318</v>
      </c>
      <c r="C313" s="159" t="s">
        <v>5319</v>
      </c>
      <c r="D313" s="159" t="s">
        <v>4240</v>
      </c>
      <c r="E313" s="159" t="str">
        <f>VLOOKUP(MID(B313,5,2),行政区划代码!$B$4:$C$38,2,0)</f>
        <v>湖北省</v>
      </c>
      <c r="F313" s="159" t="str">
        <f t="shared" si="4"/>
        <v>110</v>
      </c>
      <c r="G313" s="160" t="s">
        <v>5022</v>
      </c>
      <c r="H313" s="158" t="s">
        <v>4392</v>
      </c>
      <c r="I313" s="160" t="s">
        <v>5245</v>
      </c>
      <c r="J313" s="161">
        <v>137.25</v>
      </c>
      <c r="K313" s="161">
        <v>52</v>
      </c>
      <c r="L313" s="162">
        <v>94.625</v>
      </c>
    </row>
    <row r="314" spans="1:12" ht="12.75" customHeight="1">
      <c r="A314" s="157" t="s">
        <v>5320</v>
      </c>
      <c r="B314" s="158" t="s">
        <v>5321</v>
      </c>
      <c r="C314" s="159" t="s">
        <v>5322</v>
      </c>
      <c r="D314" s="159" t="s">
        <v>1728</v>
      </c>
      <c r="E314" s="159" t="str">
        <f>VLOOKUP(MID(B314,5,2),行政区划代码!$B$4:$C$38,2,0)</f>
        <v>湖北省</v>
      </c>
      <c r="F314" s="159" t="str">
        <f t="shared" si="4"/>
        <v>110</v>
      </c>
      <c r="G314" s="160" t="s">
        <v>5022</v>
      </c>
      <c r="H314" s="158" t="s">
        <v>5046</v>
      </c>
      <c r="I314" s="160" t="s">
        <v>4718</v>
      </c>
      <c r="J314" s="161">
        <v>116</v>
      </c>
      <c r="K314" s="161">
        <v>55</v>
      </c>
      <c r="L314" s="162">
        <v>85.5</v>
      </c>
    </row>
    <row r="315" spans="1:12" ht="12.75" customHeight="1">
      <c r="A315" s="157" t="s">
        <v>5323</v>
      </c>
      <c r="B315" s="158" t="s">
        <v>5324</v>
      </c>
      <c r="C315" s="159" t="s">
        <v>5233</v>
      </c>
      <c r="D315" s="159" t="s">
        <v>4240</v>
      </c>
      <c r="E315" s="159" t="str">
        <f>VLOOKUP(MID(B315,5,2),行政区划代码!$B$4:$C$38,2,0)</f>
        <v>湖北省</v>
      </c>
      <c r="F315" s="159" t="str">
        <f t="shared" si="4"/>
        <v>110</v>
      </c>
      <c r="G315" s="160" t="s">
        <v>5022</v>
      </c>
      <c r="H315" s="158" t="s">
        <v>5141</v>
      </c>
      <c r="I315" s="160" t="s">
        <v>5051</v>
      </c>
      <c r="J315" s="161">
        <v>147.25</v>
      </c>
      <c r="K315" s="161">
        <v>83</v>
      </c>
      <c r="L315" s="162">
        <v>115.125</v>
      </c>
    </row>
    <row r="316" spans="1:12" ht="12.75" customHeight="1">
      <c r="A316" s="157" t="s">
        <v>5325</v>
      </c>
      <c r="B316" s="158" t="s">
        <v>5326</v>
      </c>
      <c r="C316" s="159" t="s">
        <v>5267</v>
      </c>
      <c r="D316" s="159" t="s">
        <v>4240</v>
      </c>
      <c r="E316" s="159" t="str">
        <f>VLOOKUP(MID(B316,5,2),行政区划代码!$B$4:$C$38,2,0)</f>
        <v>湖北省</v>
      </c>
      <c r="F316" s="159" t="str">
        <f t="shared" si="4"/>
        <v>110</v>
      </c>
      <c r="G316" s="160" t="s">
        <v>5022</v>
      </c>
      <c r="H316" s="158" t="s">
        <v>5327</v>
      </c>
      <c r="I316" s="160" t="s">
        <v>5328</v>
      </c>
      <c r="J316" s="161">
        <v>132</v>
      </c>
      <c r="K316" s="161">
        <v>68</v>
      </c>
      <c r="L316" s="162">
        <v>100</v>
      </c>
    </row>
    <row r="317" spans="1:12" ht="12.75" customHeight="1">
      <c r="A317" s="157" t="s">
        <v>5329</v>
      </c>
      <c r="B317" s="158" t="s">
        <v>5330</v>
      </c>
      <c r="C317" s="159" t="s">
        <v>5331</v>
      </c>
      <c r="D317" s="159" t="s">
        <v>1728</v>
      </c>
      <c r="E317" s="159" t="str">
        <f>VLOOKUP(MID(B317,5,2),行政区划代码!$B$4:$C$38,2,0)</f>
        <v>湖北省</v>
      </c>
      <c r="F317" s="159" t="str">
        <f t="shared" si="4"/>
        <v>110</v>
      </c>
      <c r="G317" s="160" t="s">
        <v>5022</v>
      </c>
      <c r="H317" s="158" t="s">
        <v>5050</v>
      </c>
      <c r="I317" s="160" t="s">
        <v>5051</v>
      </c>
      <c r="J317" s="161">
        <v>138.25</v>
      </c>
      <c r="K317" s="161">
        <v>48</v>
      </c>
      <c r="L317" s="162">
        <v>93.125</v>
      </c>
    </row>
    <row r="318" spans="1:12" ht="12.75" customHeight="1">
      <c r="A318" s="157" t="s">
        <v>5332</v>
      </c>
      <c r="B318" s="158" t="s">
        <v>5333</v>
      </c>
      <c r="C318" s="159" t="s">
        <v>5334</v>
      </c>
      <c r="D318" s="159" t="s">
        <v>1728</v>
      </c>
      <c r="E318" s="159" t="str">
        <f>VLOOKUP(MID(B318,5,2),行政区划代码!$B$4:$C$38,2,0)</f>
        <v>湖南省</v>
      </c>
      <c r="F318" s="159" t="str">
        <f t="shared" si="4"/>
        <v>110</v>
      </c>
      <c r="G318" s="160" t="s">
        <v>5022</v>
      </c>
      <c r="H318" s="158" t="s">
        <v>5255</v>
      </c>
      <c r="I318" s="160" t="s">
        <v>5256</v>
      </c>
      <c r="J318" s="161">
        <v>126</v>
      </c>
      <c r="K318" s="161">
        <v>32</v>
      </c>
      <c r="L318" s="162">
        <v>79</v>
      </c>
    </row>
    <row r="319" spans="1:12" ht="12.75" customHeight="1">
      <c r="A319" s="157" t="s">
        <v>5335</v>
      </c>
      <c r="B319" s="158" t="s">
        <v>5336</v>
      </c>
      <c r="C319" s="159" t="s">
        <v>5337</v>
      </c>
      <c r="D319" s="159" t="s">
        <v>4240</v>
      </c>
      <c r="E319" s="159" t="str">
        <f>VLOOKUP(MID(B319,5,2),行政区划代码!$B$4:$C$38,2,0)</f>
        <v>湖南省</v>
      </c>
      <c r="F319" s="159" t="str">
        <f t="shared" si="4"/>
        <v>110</v>
      </c>
      <c r="G319" s="160" t="s">
        <v>5022</v>
      </c>
      <c r="H319" s="158" t="s">
        <v>5074</v>
      </c>
      <c r="I319" s="160" t="s">
        <v>5075</v>
      </c>
      <c r="J319" s="161">
        <v>131.5</v>
      </c>
      <c r="K319" s="161">
        <v>98</v>
      </c>
      <c r="L319" s="162">
        <v>114.75</v>
      </c>
    </row>
    <row r="320" spans="1:12" ht="12.75" customHeight="1">
      <c r="A320" s="157" t="s">
        <v>5338</v>
      </c>
      <c r="B320" s="158" t="s">
        <v>5339</v>
      </c>
      <c r="C320" s="159" t="s">
        <v>5340</v>
      </c>
      <c r="D320" s="159" t="s">
        <v>4240</v>
      </c>
      <c r="E320" s="159" t="str">
        <f>VLOOKUP(MID(B320,5,2),行政区划代码!$B$4:$C$38,2,0)</f>
        <v>广东省</v>
      </c>
      <c r="F320" s="159" t="str">
        <f t="shared" si="4"/>
        <v>110</v>
      </c>
      <c r="G320" s="160" t="s">
        <v>5022</v>
      </c>
      <c r="H320" s="158" t="s">
        <v>5341</v>
      </c>
      <c r="I320" s="160" t="s">
        <v>5203</v>
      </c>
      <c r="J320" s="161">
        <v>141</v>
      </c>
      <c r="K320" s="161">
        <v>64</v>
      </c>
      <c r="L320" s="162">
        <v>102.5</v>
      </c>
    </row>
    <row r="321" spans="1:12" ht="12.75" customHeight="1">
      <c r="A321" s="157" t="s">
        <v>5342</v>
      </c>
      <c r="B321" s="158" t="s">
        <v>5343</v>
      </c>
      <c r="C321" s="159" t="s">
        <v>5344</v>
      </c>
      <c r="D321" s="159" t="s">
        <v>1728</v>
      </c>
      <c r="E321" s="159" t="str">
        <f>VLOOKUP(MID(B321,5,2),行政区划代码!$B$4:$C$38,2,0)</f>
        <v>广东省</v>
      </c>
      <c r="F321" s="159" t="str">
        <f t="shared" si="4"/>
        <v>110</v>
      </c>
      <c r="G321" s="160" t="s">
        <v>5022</v>
      </c>
      <c r="H321" s="158" t="s">
        <v>5058</v>
      </c>
      <c r="I321" s="160" t="s">
        <v>5059</v>
      </c>
      <c r="J321" s="161">
        <v>124.25</v>
      </c>
      <c r="K321" s="161">
        <v>77</v>
      </c>
      <c r="L321" s="162">
        <v>100.625</v>
      </c>
    </row>
    <row r="322" spans="1:12" ht="12.75" customHeight="1">
      <c r="A322" s="157" t="s">
        <v>5345</v>
      </c>
      <c r="B322" s="158" t="s">
        <v>5346</v>
      </c>
      <c r="C322" s="159" t="s">
        <v>5347</v>
      </c>
      <c r="D322" s="159" t="s">
        <v>1728</v>
      </c>
      <c r="E322" s="159" t="str">
        <f>VLOOKUP(MID(B322,5,2),行政区划代码!$B$4:$C$38,2,0)</f>
        <v>广东省</v>
      </c>
      <c r="F322" s="159" t="str">
        <f t="shared" si="4"/>
        <v>110</v>
      </c>
      <c r="G322" s="160" t="s">
        <v>5022</v>
      </c>
      <c r="H322" s="158" t="s">
        <v>5348</v>
      </c>
      <c r="I322" s="160" t="s">
        <v>5349</v>
      </c>
      <c r="J322" s="161">
        <v>149.25</v>
      </c>
      <c r="K322" s="161">
        <v>35</v>
      </c>
      <c r="L322" s="162">
        <v>92.125</v>
      </c>
    </row>
    <row r="323" spans="1:12" ht="12.75" customHeight="1">
      <c r="A323" s="157" t="s">
        <v>5350</v>
      </c>
      <c r="B323" s="158" t="s">
        <v>5351</v>
      </c>
      <c r="C323" s="159" t="s">
        <v>5352</v>
      </c>
      <c r="D323" s="159" t="s">
        <v>4240</v>
      </c>
      <c r="E323" s="159" t="str">
        <f>VLOOKUP(MID(B323,5,2),行政区划代码!$B$4:$C$38,2,0)</f>
        <v>广东省</v>
      </c>
      <c r="F323" s="159" t="str">
        <f t="shared" si="4"/>
        <v>110</v>
      </c>
      <c r="G323" s="160" t="s">
        <v>5022</v>
      </c>
      <c r="H323" s="158" t="s">
        <v>4263</v>
      </c>
      <c r="I323" s="160" t="s">
        <v>5279</v>
      </c>
      <c r="J323" s="161">
        <v>142.5</v>
      </c>
      <c r="K323" s="161">
        <v>68</v>
      </c>
      <c r="L323" s="162">
        <v>105.25</v>
      </c>
    </row>
    <row r="324" spans="1:12" ht="12.75" customHeight="1">
      <c r="A324" s="157" t="s">
        <v>5353</v>
      </c>
      <c r="B324" s="158" t="s">
        <v>5354</v>
      </c>
      <c r="C324" s="159" t="s">
        <v>5355</v>
      </c>
      <c r="D324" s="159" t="s">
        <v>4240</v>
      </c>
      <c r="E324" s="159" t="str">
        <f>VLOOKUP(MID(B324,5,2),行政区划代码!$B$4:$C$38,2,0)</f>
        <v>广东省</v>
      </c>
      <c r="F324" s="159" t="str">
        <f t="shared" si="4"/>
        <v>110</v>
      </c>
      <c r="G324" s="160" t="s">
        <v>5022</v>
      </c>
      <c r="H324" s="158" t="s">
        <v>5152</v>
      </c>
      <c r="I324" s="160" t="s">
        <v>5153</v>
      </c>
      <c r="J324" s="161">
        <v>110.25</v>
      </c>
      <c r="K324" s="161">
        <v>59</v>
      </c>
      <c r="L324" s="162">
        <v>84.625</v>
      </c>
    </row>
    <row r="325" spans="1:12" ht="12.75" customHeight="1">
      <c r="A325" s="157" t="s">
        <v>5356</v>
      </c>
      <c r="B325" s="158" t="s">
        <v>5357</v>
      </c>
      <c r="C325" s="159" t="s">
        <v>5358</v>
      </c>
      <c r="D325" s="159" t="s">
        <v>4240</v>
      </c>
      <c r="E325" s="159" t="str">
        <f>VLOOKUP(MID(B325,5,2),行政区划代码!$B$4:$C$38,2,0)</f>
        <v>广东省</v>
      </c>
      <c r="F325" s="159" t="str">
        <f t="shared" si="4"/>
        <v>110</v>
      </c>
      <c r="G325" s="160" t="s">
        <v>5022</v>
      </c>
      <c r="H325" s="158" t="s">
        <v>5079</v>
      </c>
      <c r="I325" s="160" t="s">
        <v>5080</v>
      </c>
      <c r="J325" s="161">
        <v>126.25</v>
      </c>
      <c r="K325" s="161">
        <v>70</v>
      </c>
      <c r="L325" s="162">
        <v>98.125</v>
      </c>
    </row>
    <row r="326" spans="1:12" ht="12.75" customHeight="1">
      <c r="A326" s="157" t="s">
        <v>5359</v>
      </c>
      <c r="B326" s="158" t="s">
        <v>5360</v>
      </c>
      <c r="C326" s="159" t="s">
        <v>5361</v>
      </c>
      <c r="D326" s="159" t="s">
        <v>1728</v>
      </c>
      <c r="E326" s="159" t="str">
        <f>VLOOKUP(MID(B326,5,2),行政区划代码!$B$4:$C$38,2,0)</f>
        <v>广东省</v>
      </c>
      <c r="F326" s="159" t="str">
        <f t="shared" ref="F326:F389" si="5">LEFT(B326,3)</f>
        <v>110</v>
      </c>
      <c r="G326" s="160" t="s">
        <v>5022</v>
      </c>
      <c r="H326" s="158" t="s">
        <v>5105</v>
      </c>
      <c r="I326" s="160" t="s">
        <v>5051</v>
      </c>
      <c r="J326" s="161">
        <v>143</v>
      </c>
      <c r="K326" s="161">
        <v>88</v>
      </c>
      <c r="L326" s="162">
        <v>115.5</v>
      </c>
    </row>
    <row r="327" spans="1:12" ht="12.75" customHeight="1">
      <c r="A327" s="157" t="s">
        <v>5362</v>
      </c>
      <c r="B327" s="158" t="s">
        <v>5363</v>
      </c>
      <c r="C327" s="159" t="s">
        <v>5364</v>
      </c>
      <c r="D327" s="159" t="s">
        <v>4240</v>
      </c>
      <c r="E327" s="159" t="str">
        <f>VLOOKUP(MID(B327,5,2),行政区划代码!$B$4:$C$38,2,0)</f>
        <v>广西壮族自治区</v>
      </c>
      <c r="F327" s="159" t="str">
        <f t="shared" si="5"/>
        <v>110</v>
      </c>
      <c r="G327" s="160" t="s">
        <v>5022</v>
      </c>
      <c r="H327" s="158" t="s">
        <v>4267</v>
      </c>
      <c r="I327" s="160" t="s">
        <v>5148</v>
      </c>
      <c r="J327" s="161">
        <v>139.25</v>
      </c>
      <c r="K327" s="161">
        <v>67</v>
      </c>
      <c r="L327" s="162">
        <v>103.125</v>
      </c>
    </row>
    <row r="328" spans="1:12" ht="12.75" customHeight="1">
      <c r="A328" s="157" t="s">
        <v>5365</v>
      </c>
      <c r="B328" s="158" t="s">
        <v>5366</v>
      </c>
      <c r="C328" s="159" t="s">
        <v>5367</v>
      </c>
      <c r="D328" s="159" t="s">
        <v>1728</v>
      </c>
      <c r="E328" s="159" t="str">
        <f>VLOOKUP(MID(B328,5,2),行政区划代码!$B$4:$C$38,2,0)</f>
        <v>重庆市</v>
      </c>
      <c r="F328" s="159" t="str">
        <f t="shared" si="5"/>
        <v>110</v>
      </c>
      <c r="G328" s="160" t="s">
        <v>5022</v>
      </c>
      <c r="H328" s="158" t="s">
        <v>5348</v>
      </c>
      <c r="I328" s="160" t="s">
        <v>5349</v>
      </c>
      <c r="J328" s="161">
        <v>136.25</v>
      </c>
      <c r="K328" s="161">
        <v>97</v>
      </c>
      <c r="L328" s="162">
        <v>116.625</v>
      </c>
    </row>
    <row r="329" spans="1:12" ht="12.75" customHeight="1">
      <c r="A329" s="157" t="s">
        <v>5368</v>
      </c>
      <c r="B329" s="158" t="s">
        <v>5369</v>
      </c>
      <c r="C329" s="159" t="s">
        <v>5370</v>
      </c>
      <c r="D329" s="159" t="s">
        <v>4240</v>
      </c>
      <c r="E329" s="159" t="str">
        <f>VLOOKUP(MID(B329,5,2),行政区划代码!$B$4:$C$38,2,0)</f>
        <v>重庆市</v>
      </c>
      <c r="F329" s="159" t="str">
        <f t="shared" si="5"/>
        <v>110</v>
      </c>
      <c r="G329" s="160" t="s">
        <v>5022</v>
      </c>
      <c r="H329" s="158" t="s">
        <v>5027</v>
      </c>
      <c r="I329" s="160" t="s">
        <v>5028</v>
      </c>
      <c r="J329" s="161">
        <v>134.75</v>
      </c>
      <c r="K329" s="161">
        <v>71</v>
      </c>
      <c r="L329" s="162">
        <v>102.875</v>
      </c>
    </row>
    <row r="330" spans="1:12" ht="12.75" customHeight="1">
      <c r="A330" s="157" t="s">
        <v>5371</v>
      </c>
      <c r="B330" s="158" t="s">
        <v>5372</v>
      </c>
      <c r="C330" s="159" t="s">
        <v>5373</v>
      </c>
      <c r="D330" s="159" t="s">
        <v>1728</v>
      </c>
      <c r="E330" s="159" t="str">
        <f>VLOOKUP(MID(B330,5,2),行政区划代码!$B$4:$C$38,2,0)</f>
        <v>重庆市</v>
      </c>
      <c r="F330" s="159" t="str">
        <f t="shared" si="5"/>
        <v>110</v>
      </c>
      <c r="G330" s="160" t="s">
        <v>5022</v>
      </c>
      <c r="H330" s="158" t="s">
        <v>5237</v>
      </c>
      <c r="I330" s="160" t="s">
        <v>5238</v>
      </c>
      <c r="J330" s="161">
        <v>147.25</v>
      </c>
      <c r="K330" s="161">
        <v>31</v>
      </c>
      <c r="L330" s="162">
        <v>89.125</v>
      </c>
    </row>
    <row r="331" spans="1:12" ht="12.75" customHeight="1">
      <c r="A331" s="157" t="s">
        <v>5374</v>
      </c>
      <c r="B331" s="158" t="s">
        <v>5375</v>
      </c>
      <c r="C331" s="159" t="s">
        <v>5376</v>
      </c>
      <c r="D331" s="159" t="s">
        <v>4240</v>
      </c>
      <c r="E331" s="159" t="str">
        <f>VLOOKUP(MID(B331,5,2),行政区划代码!$B$4:$C$38,2,0)</f>
        <v>四川省</v>
      </c>
      <c r="F331" s="159" t="str">
        <f t="shared" si="5"/>
        <v>110</v>
      </c>
      <c r="G331" s="160" t="s">
        <v>5022</v>
      </c>
      <c r="H331" s="158" t="s">
        <v>4294</v>
      </c>
      <c r="I331" s="160" t="s">
        <v>5023</v>
      </c>
      <c r="J331" s="161">
        <v>130.75</v>
      </c>
      <c r="K331" s="161">
        <v>30</v>
      </c>
      <c r="L331" s="162">
        <v>80.375</v>
      </c>
    </row>
    <row r="332" spans="1:12" ht="12.75" customHeight="1">
      <c r="A332" s="157" t="s">
        <v>5377</v>
      </c>
      <c r="B332" s="158" t="s">
        <v>5378</v>
      </c>
      <c r="C332" s="159" t="s">
        <v>5379</v>
      </c>
      <c r="D332" s="159" t="s">
        <v>1728</v>
      </c>
      <c r="E332" s="159" t="str">
        <f>VLOOKUP(MID(B332,5,2),行政区划代码!$B$4:$C$38,2,0)</f>
        <v>四川省</v>
      </c>
      <c r="F332" s="159" t="str">
        <f t="shared" si="5"/>
        <v>110</v>
      </c>
      <c r="G332" s="160" t="s">
        <v>5022</v>
      </c>
      <c r="H332" s="158" t="s">
        <v>5027</v>
      </c>
      <c r="I332" s="160" t="s">
        <v>5028</v>
      </c>
      <c r="J332" s="161">
        <v>125.25</v>
      </c>
      <c r="K332" s="161">
        <v>36</v>
      </c>
      <c r="L332" s="162">
        <v>80.625</v>
      </c>
    </row>
    <row r="333" spans="1:12" ht="12.75" customHeight="1">
      <c r="A333" s="157" t="s">
        <v>5380</v>
      </c>
      <c r="B333" s="158" t="s">
        <v>5381</v>
      </c>
      <c r="C333" s="159" t="s">
        <v>5382</v>
      </c>
      <c r="D333" s="159" t="s">
        <v>4240</v>
      </c>
      <c r="E333" s="159" t="str">
        <f>VLOOKUP(MID(B333,5,2),行政区划代码!$B$4:$C$38,2,0)</f>
        <v>四川省</v>
      </c>
      <c r="F333" s="159" t="str">
        <f t="shared" si="5"/>
        <v>110</v>
      </c>
      <c r="G333" s="160" t="s">
        <v>5022</v>
      </c>
      <c r="H333" s="158" t="s">
        <v>4372</v>
      </c>
      <c r="I333" s="160" t="s">
        <v>5383</v>
      </c>
      <c r="J333" s="161">
        <v>142.5</v>
      </c>
      <c r="K333" s="161">
        <v>41</v>
      </c>
      <c r="L333" s="162">
        <v>91.75</v>
      </c>
    </row>
    <row r="334" spans="1:12" ht="12.75" customHeight="1">
      <c r="A334" s="157" t="s">
        <v>5384</v>
      </c>
      <c r="B334" s="158" t="s">
        <v>5385</v>
      </c>
      <c r="C334" s="159" t="s">
        <v>5386</v>
      </c>
      <c r="D334" s="159" t="s">
        <v>4240</v>
      </c>
      <c r="E334" s="159" t="str">
        <f>VLOOKUP(MID(B334,5,2),行政区划代码!$B$4:$C$38,2,0)</f>
        <v>四川省</v>
      </c>
      <c r="F334" s="159" t="str">
        <f t="shared" si="5"/>
        <v>110</v>
      </c>
      <c r="G334" s="160" t="s">
        <v>5022</v>
      </c>
      <c r="H334" s="158" t="s">
        <v>5041</v>
      </c>
      <c r="I334" s="160" t="s">
        <v>5042</v>
      </c>
      <c r="J334" s="161">
        <v>132.75</v>
      </c>
      <c r="K334" s="161">
        <v>35</v>
      </c>
      <c r="L334" s="162">
        <v>83.875</v>
      </c>
    </row>
    <row r="335" spans="1:12" ht="12.75" customHeight="1">
      <c r="A335" s="157" t="s">
        <v>5387</v>
      </c>
      <c r="B335" s="158" t="s">
        <v>5388</v>
      </c>
      <c r="C335" s="159" t="s">
        <v>5389</v>
      </c>
      <c r="D335" s="159" t="s">
        <v>1728</v>
      </c>
      <c r="E335" s="159" t="str">
        <f>VLOOKUP(MID(B335,5,2),行政区划代码!$B$4:$C$38,2,0)</f>
        <v>贵州省</v>
      </c>
      <c r="F335" s="159" t="str">
        <f t="shared" si="5"/>
        <v>110</v>
      </c>
      <c r="G335" s="160" t="s">
        <v>5022</v>
      </c>
      <c r="H335" s="158" t="s">
        <v>4294</v>
      </c>
      <c r="I335" s="160" t="s">
        <v>5023</v>
      </c>
      <c r="J335" s="161">
        <v>147.75</v>
      </c>
      <c r="K335" s="161">
        <v>53</v>
      </c>
      <c r="L335" s="162">
        <v>100.375</v>
      </c>
    </row>
    <row r="336" spans="1:12" ht="12.75" customHeight="1">
      <c r="A336" s="157" t="s">
        <v>5390</v>
      </c>
      <c r="B336" s="158" t="s">
        <v>5391</v>
      </c>
      <c r="C336" s="159" t="s">
        <v>5392</v>
      </c>
      <c r="D336" s="159" t="s">
        <v>4240</v>
      </c>
      <c r="E336" s="159" t="str">
        <f>VLOOKUP(MID(B336,5,2),行政区划代码!$B$4:$C$38,2,0)</f>
        <v>云南省</v>
      </c>
      <c r="F336" s="159" t="str">
        <f t="shared" si="5"/>
        <v>110</v>
      </c>
      <c r="G336" s="160" t="s">
        <v>5022</v>
      </c>
      <c r="H336" s="158" t="s">
        <v>5237</v>
      </c>
      <c r="I336" s="160" t="s">
        <v>5238</v>
      </c>
      <c r="J336" s="161">
        <v>124.25</v>
      </c>
      <c r="K336" s="161">
        <v>32</v>
      </c>
      <c r="L336" s="162">
        <v>78.125</v>
      </c>
    </row>
    <row r="337" spans="1:12" ht="12.75" customHeight="1">
      <c r="A337" s="157" t="s">
        <v>5393</v>
      </c>
      <c r="B337" s="158" t="s">
        <v>5394</v>
      </c>
      <c r="C337" s="159" t="s">
        <v>5395</v>
      </c>
      <c r="D337" s="159" t="s">
        <v>1728</v>
      </c>
      <c r="E337" s="159" t="str">
        <f>VLOOKUP(MID(B337,5,2),行政区划代码!$B$4:$C$38,2,0)</f>
        <v>云南省</v>
      </c>
      <c r="F337" s="159" t="str">
        <f t="shared" si="5"/>
        <v>110</v>
      </c>
      <c r="G337" s="160" t="s">
        <v>5022</v>
      </c>
      <c r="H337" s="158" t="s">
        <v>5041</v>
      </c>
      <c r="I337" s="160" t="s">
        <v>5042</v>
      </c>
      <c r="J337" s="161">
        <v>149</v>
      </c>
      <c r="K337" s="161">
        <v>89</v>
      </c>
      <c r="L337" s="162">
        <v>119</v>
      </c>
    </row>
    <row r="338" spans="1:12" ht="12.75" customHeight="1">
      <c r="A338" s="157" t="s">
        <v>5396</v>
      </c>
      <c r="B338" s="158" t="s">
        <v>5397</v>
      </c>
      <c r="C338" s="159" t="s">
        <v>5398</v>
      </c>
      <c r="D338" s="159" t="s">
        <v>4240</v>
      </c>
      <c r="E338" s="159" t="str">
        <f>VLOOKUP(MID(B338,5,2),行政区划代码!$B$4:$C$38,2,0)</f>
        <v>其他</v>
      </c>
      <c r="F338" s="159" t="str">
        <f t="shared" si="5"/>
        <v>110</v>
      </c>
      <c r="G338" s="160" t="s">
        <v>5022</v>
      </c>
      <c r="H338" s="158" t="s">
        <v>5050</v>
      </c>
      <c r="I338" s="160" t="s">
        <v>5051</v>
      </c>
      <c r="J338" s="161">
        <v>119</v>
      </c>
      <c r="K338" s="161">
        <v>88</v>
      </c>
      <c r="L338" s="162">
        <v>103.5</v>
      </c>
    </row>
    <row r="339" spans="1:12" ht="12.75" customHeight="1">
      <c r="A339" s="157" t="s">
        <v>5399</v>
      </c>
      <c r="B339" s="158" t="s">
        <v>5400</v>
      </c>
      <c r="C339" s="159" t="s">
        <v>5401</v>
      </c>
      <c r="D339" s="159" t="s">
        <v>4240</v>
      </c>
      <c r="E339" s="159" t="str">
        <f>VLOOKUP(MID(B339,5,2),行政区划代码!$B$4:$C$38,2,0)</f>
        <v>其他</v>
      </c>
      <c r="F339" s="159" t="str">
        <f t="shared" si="5"/>
        <v>110</v>
      </c>
      <c r="G339" s="160" t="s">
        <v>5022</v>
      </c>
      <c r="H339" s="158" t="s">
        <v>4307</v>
      </c>
      <c r="I339" s="160" t="s">
        <v>5203</v>
      </c>
      <c r="J339" s="161">
        <v>133.5</v>
      </c>
      <c r="K339" s="161">
        <v>54</v>
      </c>
      <c r="L339" s="162">
        <v>93.75</v>
      </c>
    </row>
    <row r="340" spans="1:12" ht="12.75" customHeight="1">
      <c r="A340" s="157" t="s">
        <v>5402</v>
      </c>
      <c r="B340" s="158" t="s">
        <v>5403</v>
      </c>
      <c r="C340" s="159" t="s">
        <v>5404</v>
      </c>
      <c r="D340" s="159" t="s">
        <v>4240</v>
      </c>
      <c r="E340" s="159" t="str">
        <f>VLOOKUP(MID(B340,5,2),行政区划代码!$B$4:$C$38,2,0)</f>
        <v>北京市</v>
      </c>
      <c r="F340" s="159" t="str">
        <f t="shared" si="5"/>
        <v>110</v>
      </c>
      <c r="G340" s="160" t="s">
        <v>5022</v>
      </c>
      <c r="H340" s="158" t="s">
        <v>5405</v>
      </c>
      <c r="I340" s="160" t="s">
        <v>5406</v>
      </c>
      <c r="J340" s="161">
        <v>125.5</v>
      </c>
      <c r="K340" s="161">
        <v>43</v>
      </c>
      <c r="L340" s="162">
        <v>92.5</v>
      </c>
    </row>
    <row r="341" spans="1:12" ht="12.75" customHeight="1">
      <c r="A341" s="157" t="s">
        <v>5407</v>
      </c>
      <c r="B341" s="158" t="s">
        <v>5408</v>
      </c>
      <c r="C341" s="159" t="s">
        <v>5409</v>
      </c>
      <c r="D341" s="159" t="s">
        <v>4240</v>
      </c>
      <c r="E341" s="159" t="str">
        <f>VLOOKUP(MID(B341,5,2),行政区划代码!$B$4:$C$38,2,0)</f>
        <v>北京市</v>
      </c>
      <c r="F341" s="159" t="str">
        <f t="shared" si="5"/>
        <v>110</v>
      </c>
      <c r="G341" s="160" t="s">
        <v>5022</v>
      </c>
      <c r="H341" s="158" t="s">
        <v>5405</v>
      </c>
      <c r="I341" s="160" t="s">
        <v>5406</v>
      </c>
      <c r="J341" s="161">
        <v>144.5</v>
      </c>
      <c r="K341" s="161">
        <v>36</v>
      </c>
      <c r="L341" s="162">
        <v>101.10000000000001</v>
      </c>
    </row>
    <row r="342" spans="1:12" ht="12.75" customHeight="1">
      <c r="A342" s="157" t="s">
        <v>5410</v>
      </c>
      <c r="B342" s="158" t="s">
        <v>5411</v>
      </c>
      <c r="C342" s="159" t="s">
        <v>5412</v>
      </c>
      <c r="D342" s="159" t="s">
        <v>4240</v>
      </c>
      <c r="E342" s="159" t="str">
        <f>VLOOKUP(MID(B342,5,2),行政区划代码!$B$4:$C$38,2,0)</f>
        <v>天津市</v>
      </c>
      <c r="F342" s="159" t="str">
        <f t="shared" si="5"/>
        <v>110</v>
      </c>
      <c r="G342" s="160" t="s">
        <v>5022</v>
      </c>
      <c r="H342" s="158" t="s">
        <v>5405</v>
      </c>
      <c r="I342" s="160" t="s">
        <v>5406</v>
      </c>
      <c r="J342" s="161">
        <v>132.25</v>
      </c>
      <c r="K342" s="161">
        <v>87</v>
      </c>
      <c r="L342" s="162">
        <v>114.15</v>
      </c>
    </row>
    <row r="343" spans="1:12" ht="12.75" customHeight="1">
      <c r="A343" s="157" t="s">
        <v>5413</v>
      </c>
      <c r="B343" s="158" t="s">
        <v>5414</v>
      </c>
      <c r="C343" s="159" t="s">
        <v>5415</v>
      </c>
      <c r="D343" s="159" t="s">
        <v>4240</v>
      </c>
      <c r="E343" s="159" t="str">
        <f>VLOOKUP(MID(B343,5,2),行政区划代码!$B$4:$C$38,2,0)</f>
        <v>天津市</v>
      </c>
      <c r="F343" s="159" t="str">
        <f t="shared" si="5"/>
        <v>110</v>
      </c>
      <c r="G343" s="160" t="s">
        <v>5022</v>
      </c>
      <c r="H343" s="158" t="s">
        <v>5416</v>
      </c>
      <c r="I343" s="160" t="s">
        <v>5406</v>
      </c>
      <c r="J343" s="161">
        <v>142.5</v>
      </c>
      <c r="K343" s="161">
        <v>48</v>
      </c>
      <c r="L343" s="162">
        <v>104.7</v>
      </c>
    </row>
    <row r="344" spans="1:12" ht="12.75" customHeight="1">
      <c r="A344" s="157" t="s">
        <v>5417</v>
      </c>
      <c r="B344" s="158" t="s">
        <v>5418</v>
      </c>
      <c r="C344" s="159" t="s">
        <v>5419</v>
      </c>
      <c r="D344" s="159" t="s">
        <v>4240</v>
      </c>
      <c r="E344" s="159" t="str">
        <f>VLOOKUP(MID(B344,5,2),行政区划代码!$B$4:$C$38,2,0)</f>
        <v>河北省</v>
      </c>
      <c r="F344" s="159" t="str">
        <f t="shared" si="5"/>
        <v>110</v>
      </c>
      <c r="G344" s="160" t="s">
        <v>5022</v>
      </c>
      <c r="H344" s="158" t="s">
        <v>5416</v>
      </c>
      <c r="I344" s="160" t="s">
        <v>5406</v>
      </c>
      <c r="J344" s="161">
        <v>116.75</v>
      </c>
      <c r="K344" s="161">
        <v>97</v>
      </c>
      <c r="L344" s="162">
        <v>108.85</v>
      </c>
    </row>
    <row r="345" spans="1:12" ht="12.75" customHeight="1">
      <c r="A345" s="157" t="s">
        <v>5420</v>
      </c>
      <c r="B345" s="158" t="s">
        <v>5421</v>
      </c>
      <c r="C345" s="159" t="s">
        <v>5422</v>
      </c>
      <c r="D345" s="159" t="s">
        <v>4240</v>
      </c>
      <c r="E345" s="159" t="str">
        <f>VLOOKUP(MID(B345,5,2),行政区划代码!$B$4:$C$38,2,0)</f>
        <v>河北省</v>
      </c>
      <c r="F345" s="159" t="str">
        <f t="shared" si="5"/>
        <v>110</v>
      </c>
      <c r="G345" s="160" t="s">
        <v>5022</v>
      </c>
      <c r="H345" s="158" t="s">
        <v>5405</v>
      </c>
      <c r="I345" s="160" t="s">
        <v>5406</v>
      </c>
      <c r="J345" s="161">
        <v>119.75</v>
      </c>
      <c r="K345" s="161">
        <v>59</v>
      </c>
      <c r="L345" s="162">
        <v>95.449999999999989</v>
      </c>
    </row>
    <row r="346" spans="1:12" ht="12.75" customHeight="1">
      <c r="A346" s="157" t="s">
        <v>5423</v>
      </c>
      <c r="B346" s="158" t="s">
        <v>5424</v>
      </c>
      <c r="C346" s="159" t="s">
        <v>5425</v>
      </c>
      <c r="D346" s="159" t="s">
        <v>1728</v>
      </c>
      <c r="E346" s="159" t="str">
        <f>VLOOKUP(MID(B346,5,2),行政区划代码!$B$4:$C$38,2,0)</f>
        <v>辽宁省</v>
      </c>
      <c r="F346" s="159" t="str">
        <f t="shared" si="5"/>
        <v>110</v>
      </c>
      <c r="G346" s="160" t="s">
        <v>5022</v>
      </c>
      <c r="H346" s="158" t="s">
        <v>5405</v>
      </c>
      <c r="I346" s="160" t="s">
        <v>5406</v>
      </c>
      <c r="J346" s="161">
        <v>143.25</v>
      </c>
      <c r="K346" s="161">
        <v>30</v>
      </c>
      <c r="L346" s="162">
        <v>97.95</v>
      </c>
    </row>
    <row r="347" spans="1:12" ht="12.75" customHeight="1">
      <c r="A347" s="157" t="s">
        <v>5426</v>
      </c>
      <c r="B347" s="158" t="s">
        <v>5427</v>
      </c>
      <c r="C347" s="159" t="s">
        <v>5428</v>
      </c>
      <c r="D347" s="159" t="s">
        <v>4240</v>
      </c>
      <c r="E347" s="159" t="str">
        <f>VLOOKUP(MID(B347,5,2),行政区划代码!$B$4:$C$38,2,0)</f>
        <v>上海市</v>
      </c>
      <c r="F347" s="159" t="str">
        <f t="shared" si="5"/>
        <v>110</v>
      </c>
      <c r="G347" s="160" t="s">
        <v>5022</v>
      </c>
      <c r="H347" s="158" t="s">
        <v>5429</v>
      </c>
      <c r="I347" s="160" t="s">
        <v>5430</v>
      </c>
      <c r="J347" s="161">
        <v>116.75</v>
      </c>
      <c r="K347" s="161">
        <v>47</v>
      </c>
      <c r="L347" s="162">
        <v>88.85</v>
      </c>
    </row>
    <row r="348" spans="1:12" ht="12.75" customHeight="1">
      <c r="A348" s="157" t="s">
        <v>5431</v>
      </c>
      <c r="B348" s="158" t="s">
        <v>5432</v>
      </c>
      <c r="C348" s="159" t="s">
        <v>5433</v>
      </c>
      <c r="D348" s="159" t="s">
        <v>4240</v>
      </c>
      <c r="E348" s="159" t="str">
        <f>VLOOKUP(MID(B348,5,2),行政区划代码!$B$4:$C$38,2,0)</f>
        <v>江苏省</v>
      </c>
      <c r="F348" s="159" t="str">
        <f t="shared" si="5"/>
        <v>110</v>
      </c>
      <c r="G348" s="160" t="s">
        <v>5022</v>
      </c>
      <c r="H348" s="158" t="s">
        <v>5405</v>
      </c>
      <c r="I348" s="160" t="s">
        <v>5406</v>
      </c>
      <c r="J348" s="161">
        <v>115.5</v>
      </c>
      <c r="K348" s="161">
        <v>82</v>
      </c>
      <c r="L348" s="162">
        <v>102.1</v>
      </c>
    </row>
    <row r="349" spans="1:12" ht="12.75" customHeight="1">
      <c r="A349" s="157" t="s">
        <v>5434</v>
      </c>
      <c r="B349" s="158" t="s">
        <v>5435</v>
      </c>
      <c r="C349" s="159" t="s">
        <v>5436</v>
      </c>
      <c r="D349" s="159" t="s">
        <v>1728</v>
      </c>
      <c r="E349" s="159" t="str">
        <f>VLOOKUP(MID(B349,5,2),行政区划代码!$B$4:$C$38,2,0)</f>
        <v>江苏省</v>
      </c>
      <c r="F349" s="159" t="str">
        <f t="shared" si="5"/>
        <v>110</v>
      </c>
      <c r="G349" s="160" t="s">
        <v>5022</v>
      </c>
      <c r="H349" s="158" t="s">
        <v>5429</v>
      </c>
      <c r="I349" s="160" t="s">
        <v>5430</v>
      </c>
      <c r="J349" s="161">
        <v>113.25</v>
      </c>
      <c r="K349" s="161">
        <v>51</v>
      </c>
      <c r="L349" s="162">
        <v>88.350000000000009</v>
      </c>
    </row>
    <row r="350" spans="1:12" ht="12.75" customHeight="1">
      <c r="A350" s="157" t="s">
        <v>5437</v>
      </c>
      <c r="B350" s="158" t="s">
        <v>5438</v>
      </c>
      <c r="C350" s="159" t="s">
        <v>5439</v>
      </c>
      <c r="D350" s="159" t="s">
        <v>4240</v>
      </c>
      <c r="E350" s="159" t="str">
        <f>VLOOKUP(MID(B350,5,2),行政区划代码!$B$4:$C$38,2,0)</f>
        <v>江苏省</v>
      </c>
      <c r="F350" s="159" t="str">
        <f t="shared" si="5"/>
        <v>110</v>
      </c>
      <c r="G350" s="160" t="s">
        <v>5022</v>
      </c>
      <c r="H350" s="158" t="s">
        <v>5405</v>
      </c>
      <c r="I350" s="160" t="s">
        <v>5406</v>
      </c>
      <c r="J350" s="161">
        <v>127.5</v>
      </c>
      <c r="K350" s="161">
        <v>77</v>
      </c>
      <c r="L350" s="162">
        <v>107.3</v>
      </c>
    </row>
    <row r="351" spans="1:12" ht="12.75" customHeight="1">
      <c r="A351" s="157" t="s">
        <v>5440</v>
      </c>
      <c r="B351" s="158" t="s">
        <v>5441</v>
      </c>
      <c r="C351" s="159" t="s">
        <v>5442</v>
      </c>
      <c r="D351" s="159" t="s">
        <v>4240</v>
      </c>
      <c r="E351" s="159" t="str">
        <f>VLOOKUP(MID(B351,5,2),行政区划代码!$B$4:$C$38,2,0)</f>
        <v>江苏省</v>
      </c>
      <c r="F351" s="159" t="str">
        <f t="shared" si="5"/>
        <v>110</v>
      </c>
      <c r="G351" s="160" t="s">
        <v>5022</v>
      </c>
      <c r="H351" s="158" t="s">
        <v>5416</v>
      </c>
      <c r="I351" s="160" t="s">
        <v>5406</v>
      </c>
      <c r="J351" s="161">
        <v>139.25</v>
      </c>
      <c r="K351" s="161">
        <v>35</v>
      </c>
      <c r="L351" s="162">
        <v>97.55</v>
      </c>
    </row>
    <row r="352" spans="1:12" ht="12.75" customHeight="1">
      <c r="A352" s="157" t="s">
        <v>5443</v>
      </c>
      <c r="B352" s="158" t="s">
        <v>5444</v>
      </c>
      <c r="C352" s="159" t="s">
        <v>5445</v>
      </c>
      <c r="D352" s="159" t="s">
        <v>4240</v>
      </c>
      <c r="E352" s="159" t="str">
        <f>VLOOKUP(MID(B352,5,2),行政区划代码!$B$4:$C$38,2,0)</f>
        <v>安徽省</v>
      </c>
      <c r="F352" s="159" t="str">
        <f t="shared" si="5"/>
        <v>110</v>
      </c>
      <c r="G352" s="160" t="s">
        <v>5022</v>
      </c>
      <c r="H352" s="158" t="s">
        <v>5416</v>
      </c>
      <c r="I352" s="160" t="s">
        <v>5406</v>
      </c>
      <c r="J352" s="161">
        <v>128</v>
      </c>
      <c r="K352" s="161">
        <v>32</v>
      </c>
      <c r="L352" s="162">
        <v>89.6</v>
      </c>
    </row>
    <row r="353" spans="1:12" ht="12.75" customHeight="1">
      <c r="A353" s="157" t="s">
        <v>5446</v>
      </c>
      <c r="B353" s="158" t="s">
        <v>5447</v>
      </c>
      <c r="C353" s="159" t="s">
        <v>5448</v>
      </c>
      <c r="D353" s="159" t="s">
        <v>1728</v>
      </c>
      <c r="E353" s="159" t="str">
        <f>VLOOKUP(MID(B353,5,2),行政区划代码!$B$4:$C$38,2,0)</f>
        <v>江西省</v>
      </c>
      <c r="F353" s="159" t="str">
        <f t="shared" si="5"/>
        <v>110</v>
      </c>
      <c r="G353" s="160" t="s">
        <v>5022</v>
      </c>
      <c r="H353" s="158" t="s">
        <v>5416</v>
      </c>
      <c r="I353" s="160" t="s">
        <v>5406</v>
      </c>
      <c r="J353" s="161">
        <v>129.5</v>
      </c>
      <c r="K353" s="161">
        <v>-30</v>
      </c>
      <c r="L353" s="162">
        <v>65.7</v>
      </c>
    </row>
    <row r="354" spans="1:12" ht="12.75" customHeight="1">
      <c r="A354" s="157" t="s">
        <v>5449</v>
      </c>
      <c r="B354" s="158" t="s">
        <v>5450</v>
      </c>
      <c r="C354" s="159" t="s">
        <v>5451</v>
      </c>
      <c r="D354" s="159" t="s">
        <v>4240</v>
      </c>
      <c r="E354" s="159" t="str">
        <f>VLOOKUP(MID(B354,5,2),行政区划代码!$B$4:$C$38,2,0)</f>
        <v>山东省</v>
      </c>
      <c r="F354" s="159" t="str">
        <f t="shared" si="5"/>
        <v>110</v>
      </c>
      <c r="G354" s="160" t="s">
        <v>5022</v>
      </c>
      <c r="H354" s="158" t="s">
        <v>5416</v>
      </c>
      <c r="I354" s="160" t="s">
        <v>5406</v>
      </c>
      <c r="J354" s="161">
        <v>129.75</v>
      </c>
      <c r="K354" s="161">
        <v>62</v>
      </c>
      <c r="L354" s="162">
        <v>102.64999999999999</v>
      </c>
    </row>
    <row r="355" spans="1:12" ht="12.75" customHeight="1">
      <c r="A355" s="157" t="s">
        <v>5452</v>
      </c>
      <c r="B355" s="158" t="s">
        <v>5453</v>
      </c>
      <c r="C355" s="159" t="s">
        <v>5454</v>
      </c>
      <c r="D355" s="159" t="s">
        <v>4240</v>
      </c>
      <c r="E355" s="159" t="str">
        <f>VLOOKUP(MID(B355,5,2),行政区划代码!$B$4:$C$38,2,0)</f>
        <v>河南省</v>
      </c>
      <c r="F355" s="159" t="str">
        <f t="shared" si="5"/>
        <v>110</v>
      </c>
      <c r="G355" s="160" t="s">
        <v>5022</v>
      </c>
      <c r="H355" s="158" t="s">
        <v>5416</v>
      </c>
      <c r="I355" s="160" t="s">
        <v>5406</v>
      </c>
      <c r="J355" s="161">
        <v>139.5</v>
      </c>
      <c r="K355" s="161">
        <v>68</v>
      </c>
      <c r="L355" s="162">
        <v>110.9</v>
      </c>
    </row>
    <row r="356" spans="1:12" ht="12.75" customHeight="1">
      <c r="A356" s="157" t="s">
        <v>5455</v>
      </c>
      <c r="B356" s="158" t="s">
        <v>5456</v>
      </c>
      <c r="C356" s="159" t="s">
        <v>5457</v>
      </c>
      <c r="D356" s="159" t="s">
        <v>1728</v>
      </c>
      <c r="E356" s="159" t="str">
        <f>VLOOKUP(MID(B356,5,2),行政区划代码!$B$4:$C$38,2,0)</f>
        <v>重庆市</v>
      </c>
      <c r="F356" s="159" t="str">
        <f t="shared" si="5"/>
        <v>110</v>
      </c>
      <c r="G356" s="160" t="s">
        <v>5022</v>
      </c>
      <c r="H356" s="158" t="s">
        <v>5405</v>
      </c>
      <c r="I356" s="160" t="s">
        <v>5406</v>
      </c>
      <c r="J356" s="161">
        <v>111</v>
      </c>
      <c r="K356" s="161">
        <v>45</v>
      </c>
      <c r="L356" s="162">
        <v>84.6</v>
      </c>
    </row>
    <row r="357" spans="1:12" ht="12.75" customHeight="1">
      <c r="A357" s="157" t="s">
        <v>5458</v>
      </c>
      <c r="B357" s="158" t="s">
        <v>5459</v>
      </c>
      <c r="C357" s="159" t="s">
        <v>5460</v>
      </c>
      <c r="D357" s="159" t="s">
        <v>1728</v>
      </c>
      <c r="E357" s="159" t="str">
        <f>VLOOKUP(MID(B357,5,2),行政区划代码!$B$4:$C$38,2,0)</f>
        <v>重庆市</v>
      </c>
      <c r="F357" s="159" t="str">
        <f t="shared" si="5"/>
        <v>110</v>
      </c>
      <c r="G357" s="160" t="s">
        <v>5022</v>
      </c>
      <c r="H357" s="158" t="s">
        <v>5405</v>
      </c>
      <c r="I357" s="160" t="s">
        <v>5406</v>
      </c>
      <c r="J357" s="161">
        <v>120.75</v>
      </c>
      <c r="K357" s="161">
        <v>49</v>
      </c>
      <c r="L357" s="162">
        <v>92.050000000000011</v>
      </c>
    </row>
    <row r="358" spans="1:12" ht="12.75" customHeight="1">
      <c r="A358" s="157" t="s">
        <v>5461</v>
      </c>
      <c r="B358" s="158" t="s">
        <v>5462</v>
      </c>
      <c r="C358" s="159" t="s">
        <v>5463</v>
      </c>
      <c r="D358" s="159" t="s">
        <v>1728</v>
      </c>
      <c r="E358" s="159" t="str">
        <f>VLOOKUP(MID(B358,5,2),行政区划代码!$B$4:$C$38,2,0)</f>
        <v>青海省</v>
      </c>
      <c r="F358" s="159" t="str">
        <f t="shared" si="5"/>
        <v>110</v>
      </c>
      <c r="G358" s="160" t="s">
        <v>5022</v>
      </c>
      <c r="H358" s="158" t="s">
        <v>5429</v>
      </c>
      <c r="I358" s="160" t="s">
        <v>5430</v>
      </c>
      <c r="J358" s="161">
        <v>141.75</v>
      </c>
      <c r="K358" s="161">
        <v>58</v>
      </c>
      <c r="L358" s="162">
        <v>108.25</v>
      </c>
    </row>
    <row r="359" spans="1:12" ht="12.75" customHeight="1">
      <c r="A359" s="157" t="s">
        <v>5464</v>
      </c>
      <c r="B359" s="158" t="s">
        <v>5465</v>
      </c>
      <c r="C359" s="159" t="s">
        <v>5466</v>
      </c>
      <c r="D359" s="159" t="s">
        <v>1728</v>
      </c>
      <c r="E359" s="159" t="str">
        <f>VLOOKUP(MID(B359,5,2),行政区划代码!$B$4:$C$38,2,0)</f>
        <v>其他</v>
      </c>
      <c r="F359" s="159" t="str">
        <f t="shared" si="5"/>
        <v>110</v>
      </c>
      <c r="G359" s="160" t="s">
        <v>5022</v>
      </c>
      <c r="H359" s="158" t="s">
        <v>5405</v>
      </c>
      <c r="I359" s="160" t="s">
        <v>5406</v>
      </c>
      <c r="J359" s="161">
        <v>142.25</v>
      </c>
      <c r="K359" s="161">
        <v>30</v>
      </c>
      <c r="L359" s="162">
        <v>97.35</v>
      </c>
    </row>
    <row r="360" spans="1:12" ht="12.75" customHeight="1">
      <c r="A360" s="157" t="s">
        <v>5467</v>
      </c>
      <c r="B360" s="158" t="s">
        <v>5468</v>
      </c>
      <c r="C360" s="159" t="s">
        <v>5469</v>
      </c>
      <c r="D360" s="159" t="s">
        <v>4240</v>
      </c>
      <c r="E360" s="159" t="str">
        <f>VLOOKUP(MID(B360,5,2),行政区划代码!$B$4:$C$38,2,0)</f>
        <v>北京市</v>
      </c>
      <c r="F360" s="159" t="str">
        <f t="shared" si="5"/>
        <v>104</v>
      </c>
      <c r="G360" s="160" t="s">
        <v>5470</v>
      </c>
      <c r="H360" s="158" t="s">
        <v>4242</v>
      </c>
      <c r="I360" s="160" t="s">
        <v>4560</v>
      </c>
      <c r="J360" s="161">
        <v>147.75</v>
      </c>
      <c r="K360" s="161">
        <v>58</v>
      </c>
      <c r="L360" s="162">
        <v>102.875</v>
      </c>
    </row>
    <row r="361" spans="1:12" ht="12.75" customHeight="1">
      <c r="A361" s="157" t="s">
        <v>5471</v>
      </c>
      <c r="B361" s="158" t="s">
        <v>5472</v>
      </c>
      <c r="C361" s="159" t="s">
        <v>5473</v>
      </c>
      <c r="D361" s="159" t="s">
        <v>4240</v>
      </c>
      <c r="E361" s="159" t="str">
        <f>VLOOKUP(MID(B361,5,2),行政区划代码!$B$4:$C$38,2,0)</f>
        <v>北京市</v>
      </c>
      <c r="F361" s="159" t="str">
        <f t="shared" si="5"/>
        <v>104</v>
      </c>
      <c r="G361" s="160" t="s">
        <v>5470</v>
      </c>
      <c r="H361" s="158" t="s">
        <v>5474</v>
      </c>
      <c r="I361" s="160" t="s">
        <v>4560</v>
      </c>
      <c r="J361" s="161">
        <v>136.25</v>
      </c>
      <c r="K361" s="161">
        <v>39</v>
      </c>
      <c r="L361" s="162">
        <v>87.625</v>
      </c>
    </row>
    <row r="362" spans="1:12" ht="12.75" customHeight="1">
      <c r="A362" s="157" t="s">
        <v>5475</v>
      </c>
      <c r="B362" s="158" t="s">
        <v>5476</v>
      </c>
      <c r="C362" s="159" t="s">
        <v>5477</v>
      </c>
      <c r="D362" s="159" t="s">
        <v>4240</v>
      </c>
      <c r="E362" s="159" t="str">
        <f>VLOOKUP(MID(B362,5,2),行政区划代码!$B$4:$C$38,2,0)</f>
        <v>北京市</v>
      </c>
      <c r="F362" s="159" t="str">
        <f t="shared" si="5"/>
        <v>104</v>
      </c>
      <c r="G362" s="160" t="s">
        <v>5470</v>
      </c>
      <c r="H362" s="158" t="s">
        <v>4457</v>
      </c>
      <c r="I362" s="160" t="s">
        <v>4243</v>
      </c>
      <c r="J362" s="161">
        <v>123.5</v>
      </c>
      <c r="K362" s="161">
        <v>71</v>
      </c>
      <c r="L362" s="162">
        <v>97.25</v>
      </c>
    </row>
    <row r="363" spans="1:12" ht="12.75" customHeight="1">
      <c r="A363" s="157" t="s">
        <v>5478</v>
      </c>
      <c r="B363" s="158" t="s">
        <v>5479</v>
      </c>
      <c r="C363" s="159" t="s">
        <v>5480</v>
      </c>
      <c r="D363" s="159" t="s">
        <v>4240</v>
      </c>
      <c r="E363" s="159" t="str">
        <f>VLOOKUP(MID(B363,5,2),行政区划代码!$B$4:$C$38,2,0)</f>
        <v>北京市</v>
      </c>
      <c r="F363" s="159" t="str">
        <f t="shared" si="5"/>
        <v>104</v>
      </c>
      <c r="G363" s="160" t="s">
        <v>5470</v>
      </c>
      <c r="H363" s="158" t="s">
        <v>5481</v>
      </c>
      <c r="I363" s="160" t="s">
        <v>4243</v>
      </c>
      <c r="J363" s="161">
        <v>116.25</v>
      </c>
      <c r="K363" s="161">
        <v>30</v>
      </c>
      <c r="L363" s="162">
        <v>73.125</v>
      </c>
    </row>
    <row r="364" spans="1:12" ht="12.75" customHeight="1">
      <c r="A364" s="157" t="s">
        <v>5482</v>
      </c>
      <c r="B364" s="158" t="s">
        <v>5483</v>
      </c>
      <c r="C364" s="159" t="s">
        <v>5484</v>
      </c>
      <c r="D364" s="159" t="s">
        <v>4240</v>
      </c>
      <c r="E364" s="159" t="str">
        <f>VLOOKUP(MID(B364,5,2),行政区划代码!$B$4:$C$38,2,0)</f>
        <v>北京市</v>
      </c>
      <c r="F364" s="159" t="str">
        <f t="shared" si="5"/>
        <v>104</v>
      </c>
      <c r="G364" s="160" t="s">
        <v>5470</v>
      </c>
      <c r="H364" s="158" t="s">
        <v>4242</v>
      </c>
      <c r="I364" s="160" t="s">
        <v>4560</v>
      </c>
      <c r="J364" s="161">
        <v>135.5</v>
      </c>
      <c r="K364" s="161">
        <v>69</v>
      </c>
      <c r="L364" s="162">
        <v>102.25</v>
      </c>
    </row>
    <row r="365" spans="1:12" ht="12.75" customHeight="1">
      <c r="A365" s="157" t="s">
        <v>5485</v>
      </c>
      <c r="B365" s="158" t="s">
        <v>5486</v>
      </c>
      <c r="C365" s="159" t="s">
        <v>5487</v>
      </c>
      <c r="D365" s="159" t="s">
        <v>4240</v>
      </c>
      <c r="E365" s="159" t="str">
        <f>VLOOKUP(MID(B365,5,2),行政区划代码!$B$4:$C$38,2,0)</f>
        <v>北京市</v>
      </c>
      <c r="F365" s="159" t="str">
        <f t="shared" si="5"/>
        <v>104</v>
      </c>
      <c r="G365" s="160" t="s">
        <v>5470</v>
      </c>
      <c r="H365" s="158" t="s">
        <v>4372</v>
      </c>
      <c r="I365" s="160" t="s">
        <v>5488</v>
      </c>
      <c r="J365" s="161">
        <v>139</v>
      </c>
      <c r="K365" s="161">
        <v>69</v>
      </c>
      <c r="L365" s="162">
        <v>104</v>
      </c>
    </row>
    <row r="366" spans="1:12" ht="12.75" customHeight="1">
      <c r="A366" s="157" t="s">
        <v>5489</v>
      </c>
      <c r="B366" s="158" t="s">
        <v>5490</v>
      </c>
      <c r="C366" s="159" t="s">
        <v>5491</v>
      </c>
      <c r="D366" s="159" t="s">
        <v>4240</v>
      </c>
      <c r="E366" s="159" t="str">
        <f>VLOOKUP(MID(B366,5,2),行政区划代码!$B$4:$C$38,2,0)</f>
        <v>北京市</v>
      </c>
      <c r="F366" s="159" t="str">
        <f t="shared" si="5"/>
        <v>104</v>
      </c>
      <c r="G366" s="160" t="s">
        <v>5470</v>
      </c>
      <c r="H366" s="158" t="s">
        <v>4307</v>
      </c>
      <c r="I366" s="160" t="s">
        <v>4560</v>
      </c>
      <c r="J366" s="161">
        <v>136.25</v>
      </c>
      <c r="K366" s="161">
        <v>69</v>
      </c>
      <c r="L366" s="162">
        <v>102.625</v>
      </c>
    </row>
    <row r="367" spans="1:12" ht="12.75" customHeight="1">
      <c r="A367" s="157" t="s">
        <v>5492</v>
      </c>
      <c r="B367" s="158" t="s">
        <v>5493</v>
      </c>
      <c r="C367" s="159" t="s">
        <v>5494</v>
      </c>
      <c r="D367" s="159" t="s">
        <v>1728</v>
      </c>
      <c r="E367" s="159" t="str">
        <f>VLOOKUP(MID(B367,5,2),行政区划代码!$B$4:$C$38,2,0)</f>
        <v>北京市</v>
      </c>
      <c r="F367" s="159" t="str">
        <f t="shared" si="5"/>
        <v>104</v>
      </c>
      <c r="G367" s="160" t="s">
        <v>5470</v>
      </c>
      <c r="H367" s="158" t="s">
        <v>4277</v>
      </c>
      <c r="I367" s="160" t="s">
        <v>4560</v>
      </c>
      <c r="J367" s="161">
        <v>145.75</v>
      </c>
      <c r="K367" s="161">
        <v>40</v>
      </c>
      <c r="L367" s="162">
        <v>92.875</v>
      </c>
    </row>
    <row r="368" spans="1:12" ht="12.75" customHeight="1">
      <c r="A368" s="157" t="s">
        <v>5495</v>
      </c>
      <c r="B368" s="158" t="s">
        <v>5496</v>
      </c>
      <c r="C368" s="159" t="s">
        <v>5497</v>
      </c>
      <c r="D368" s="159" t="s">
        <v>4240</v>
      </c>
      <c r="E368" s="159" t="str">
        <f>VLOOKUP(MID(B368,5,2),行政区划代码!$B$4:$C$38,2,0)</f>
        <v>北京市</v>
      </c>
      <c r="F368" s="159" t="str">
        <f t="shared" si="5"/>
        <v>104</v>
      </c>
      <c r="G368" s="160" t="s">
        <v>5470</v>
      </c>
      <c r="H368" s="158" t="s">
        <v>4307</v>
      </c>
      <c r="I368" s="160" t="s">
        <v>4560</v>
      </c>
      <c r="J368" s="161">
        <v>149.25</v>
      </c>
      <c r="K368" s="161">
        <v>54</v>
      </c>
      <c r="L368" s="162">
        <v>101.625</v>
      </c>
    </row>
    <row r="369" spans="1:12" ht="12.75" customHeight="1">
      <c r="A369" s="157" t="s">
        <v>5498</v>
      </c>
      <c r="B369" s="158" t="s">
        <v>5499</v>
      </c>
      <c r="C369" s="159" t="s">
        <v>5500</v>
      </c>
      <c r="D369" s="159" t="s">
        <v>4240</v>
      </c>
      <c r="E369" s="159" t="str">
        <f>VLOOKUP(MID(B369,5,2),行政区划代码!$B$4:$C$38,2,0)</f>
        <v>北京市</v>
      </c>
      <c r="F369" s="159" t="str">
        <f t="shared" si="5"/>
        <v>104</v>
      </c>
      <c r="G369" s="160" t="s">
        <v>5470</v>
      </c>
      <c r="H369" s="158" t="s">
        <v>5501</v>
      </c>
      <c r="I369" s="160" t="s">
        <v>4243</v>
      </c>
      <c r="J369" s="161">
        <v>147.5</v>
      </c>
      <c r="K369" s="161">
        <v>65</v>
      </c>
      <c r="L369" s="162">
        <v>106.25</v>
      </c>
    </row>
    <row r="370" spans="1:12" ht="12.75" customHeight="1">
      <c r="A370" s="157" t="s">
        <v>5502</v>
      </c>
      <c r="B370" s="158" t="s">
        <v>5503</v>
      </c>
      <c r="C370" s="159" t="s">
        <v>5504</v>
      </c>
      <c r="D370" s="159" t="s">
        <v>4240</v>
      </c>
      <c r="E370" s="159" t="str">
        <f>VLOOKUP(MID(B370,5,2),行政区划代码!$B$4:$C$38,2,0)</f>
        <v>北京市</v>
      </c>
      <c r="F370" s="159" t="str">
        <f t="shared" si="5"/>
        <v>104</v>
      </c>
      <c r="G370" s="160" t="s">
        <v>5470</v>
      </c>
      <c r="H370" s="158" t="s">
        <v>5505</v>
      </c>
      <c r="I370" s="160" t="s">
        <v>5506</v>
      </c>
      <c r="J370" s="161">
        <v>148.25</v>
      </c>
      <c r="K370" s="161">
        <v>86</v>
      </c>
      <c r="L370" s="162">
        <v>117.125</v>
      </c>
    </row>
    <row r="371" spans="1:12" ht="12.75" customHeight="1">
      <c r="A371" s="157" t="s">
        <v>5507</v>
      </c>
      <c r="B371" s="158" t="s">
        <v>5508</v>
      </c>
      <c r="C371" s="159" t="s">
        <v>5509</v>
      </c>
      <c r="D371" s="159" t="s">
        <v>4240</v>
      </c>
      <c r="E371" s="159" t="str">
        <f>VLOOKUP(MID(B371,5,2),行政区划代码!$B$4:$C$38,2,0)</f>
        <v>北京市</v>
      </c>
      <c r="F371" s="159" t="str">
        <f t="shared" si="5"/>
        <v>104</v>
      </c>
      <c r="G371" s="160" t="s">
        <v>5470</v>
      </c>
      <c r="H371" s="158" t="s">
        <v>4255</v>
      </c>
      <c r="I371" s="160" t="s">
        <v>4560</v>
      </c>
      <c r="J371" s="161">
        <v>125.5</v>
      </c>
      <c r="K371" s="161">
        <v>52</v>
      </c>
      <c r="L371" s="162">
        <v>88.75</v>
      </c>
    </row>
    <row r="372" spans="1:12" ht="12.75" customHeight="1">
      <c r="A372" s="157" t="s">
        <v>5510</v>
      </c>
      <c r="B372" s="158" t="s">
        <v>5511</v>
      </c>
      <c r="C372" s="159" t="s">
        <v>5512</v>
      </c>
      <c r="D372" s="159" t="s">
        <v>4240</v>
      </c>
      <c r="E372" s="159" t="str">
        <f>VLOOKUP(MID(B372,5,2),行政区划代码!$B$4:$C$38,2,0)</f>
        <v>北京市</v>
      </c>
      <c r="F372" s="159" t="str">
        <f t="shared" si="5"/>
        <v>104</v>
      </c>
      <c r="G372" s="160" t="s">
        <v>5470</v>
      </c>
      <c r="H372" s="158" t="s">
        <v>5505</v>
      </c>
      <c r="I372" s="160" t="s">
        <v>5506</v>
      </c>
      <c r="J372" s="161">
        <v>145.75</v>
      </c>
      <c r="K372" s="161">
        <v>48</v>
      </c>
      <c r="L372" s="162">
        <v>96.875</v>
      </c>
    </row>
    <row r="373" spans="1:12" ht="12.75" customHeight="1">
      <c r="A373" s="157" t="s">
        <v>5513</v>
      </c>
      <c r="B373" s="158" t="s">
        <v>5514</v>
      </c>
      <c r="C373" s="159" t="s">
        <v>5515</v>
      </c>
      <c r="D373" s="159" t="s">
        <v>1728</v>
      </c>
      <c r="E373" s="159" t="str">
        <f>VLOOKUP(MID(B373,5,2),行政区划代码!$B$4:$C$38,2,0)</f>
        <v>北京市</v>
      </c>
      <c r="F373" s="159" t="str">
        <f t="shared" si="5"/>
        <v>104</v>
      </c>
      <c r="G373" s="160" t="s">
        <v>5470</v>
      </c>
      <c r="H373" s="158" t="s">
        <v>5516</v>
      </c>
      <c r="I373" s="160" t="s">
        <v>5517</v>
      </c>
      <c r="J373" s="161">
        <v>147.75</v>
      </c>
      <c r="K373" s="161">
        <v>89</v>
      </c>
      <c r="L373" s="162">
        <v>118.375</v>
      </c>
    </row>
    <row r="374" spans="1:12" ht="12.75" customHeight="1">
      <c r="A374" s="157" t="s">
        <v>5518</v>
      </c>
      <c r="B374" s="158" t="s">
        <v>5519</v>
      </c>
      <c r="C374" s="159" t="s">
        <v>5520</v>
      </c>
      <c r="D374" s="159" t="s">
        <v>4240</v>
      </c>
      <c r="E374" s="159" t="str">
        <f>VLOOKUP(MID(B374,5,2),行政区划代码!$B$4:$C$38,2,0)</f>
        <v>北京市</v>
      </c>
      <c r="F374" s="159" t="str">
        <f t="shared" si="5"/>
        <v>104</v>
      </c>
      <c r="G374" s="160" t="s">
        <v>5470</v>
      </c>
      <c r="H374" s="158" t="s">
        <v>4242</v>
      </c>
      <c r="I374" s="160" t="s">
        <v>4560</v>
      </c>
      <c r="J374" s="161">
        <v>120.5</v>
      </c>
      <c r="K374" s="161">
        <v>55</v>
      </c>
      <c r="L374" s="162">
        <v>87.75</v>
      </c>
    </row>
    <row r="375" spans="1:12" ht="12.75" customHeight="1">
      <c r="A375" s="157" t="s">
        <v>5521</v>
      </c>
      <c r="B375" s="158" t="s">
        <v>5522</v>
      </c>
      <c r="C375" s="159" t="s">
        <v>5523</v>
      </c>
      <c r="D375" s="159" t="s">
        <v>1728</v>
      </c>
      <c r="E375" s="159" t="str">
        <f>VLOOKUP(MID(B375,5,2),行政区划代码!$B$4:$C$38,2,0)</f>
        <v>北京市</v>
      </c>
      <c r="F375" s="159" t="str">
        <f t="shared" si="5"/>
        <v>104</v>
      </c>
      <c r="G375" s="160" t="s">
        <v>5470</v>
      </c>
      <c r="H375" s="158" t="s">
        <v>5524</v>
      </c>
      <c r="I375" s="160" t="s">
        <v>5525</v>
      </c>
      <c r="J375" s="161">
        <v>140.75</v>
      </c>
      <c r="K375" s="161">
        <v>55</v>
      </c>
      <c r="L375" s="162">
        <v>97.875</v>
      </c>
    </row>
    <row r="376" spans="1:12" ht="12.75" customHeight="1">
      <c r="A376" s="157" t="s">
        <v>5526</v>
      </c>
      <c r="B376" s="158" t="s">
        <v>5527</v>
      </c>
      <c r="C376" s="159" t="s">
        <v>5528</v>
      </c>
      <c r="D376" s="159" t="s">
        <v>4240</v>
      </c>
      <c r="E376" s="159" t="str">
        <f>VLOOKUP(MID(B376,5,2),行政区划代码!$B$4:$C$38,2,0)</f>
        <v>北京市</v>
      </c>
      <c r="F376" s="159" t="str">
        <f t="shared" si="5"/>
        <v>104</v>
      </c>
      <c r="G376" s="160" t="s">
        <v>5470</v>
      </c>
      <c r="H376" s="158" t="s">
        <v>4263</v>
      </c>
      <c r="I376" s="160" t="s">
        <v>5529</v>
      </c>
      <c r="J376" s="161">
        <v>125.5</v>
      </c>
      <c r="K376" s="161">
        <v>72</v>
      </c>
      <c r="L376" s="162">
        <v>98.75</v>
      </c>
    </row>
    <row r="377" spans="1:12" ht="12.75" customHeight="1">
      <c r="A377" s="157" t="s">
        <v>5530</v>
      </c>
      <c r="B377" s="158" t="s">
        <v>5531</v>
      </c>
      <c r="C377" s="159" t="s">
        <v>5532</v>
      </c>
      <c r="D377" s="159" t="s">
        <v>4240</v>
      </c>
      <c r="E377" s="159" t="str">
        <f>VLOOKUP(MID(B377,5,2),行政区划代码!$B$4:$C$38,2,0)</f>
        <v>北京市</v>
      </c>
      <c r="F377" s="159" t="str">
        <f t="shared" si="5"/>
        <v>104</v>
      </c>
      <c r="G377" s="160" t="s">
        <v>5470</v>
      </c>
      <c r="H377" s="158" t="s">
        <v>5533</v>
      </c>
      <c r="I377" s="160" t="s">
        <v>4570</v>
      </c>
      <c r="J377" s="161">
        <v>137.5</v>
      </c>
      <c r="K377" s="161">
        <v>31</v>
      </c>
      <c r="L377" s="162">
        <v>84.25</v>
      </c>
    </row>
    <row r="378" spans="1:12" ht="12.75" customHeight="1">
      <c r="A378" s="157" t="s">
        <v>5534</v>
      </c>
      <c r="B378" s="158" t="s">
        <v>5535</v>
      </c>
      <c r="C378" s="159" t="s">
        <v>5536</v>
      </c>
      <c r="D378" s="159" t="s">
        <v>4240</v>
      </c>
      <c r="E378" s="159" t="str">
        <f>VLOOKUP(MID(B378,5,2),行政区划代码!$B$4:$C$38,2,0)</f>
        <v>北京市</v>
      </c>
      <c r="F378" s="159" t="str">
        <f t="shared" si="5"/>
        <v>104</v>
      </c>
      <c r="G378" s="160" t="s">
        <v>5470</v>
      </c>
      <c r="H378" s="158" t="s">
        <v>5537</v>
      </c>
      <c r="I378" s="160" t="s">
        <v>5538</v>
      </c>
      <c r="J378" s="161">
        <v>117.5</v>
      </c>
      <c r="K378" s="161">
        <v>67</v>
      </c>
      <c r="L378" s="162">
        <v>92.25</v>
      </c>
    </row>
    <row r="379" spans="1:12" ht="12.75" customHeight="1">
      <c r="A379" s="157" t="s">
        <v>5539</v>
      </c>
      <c r="B379" s="158" t="s">
        <v>5540</v>
      </c>
      <c r="C379" s="159" t="s">
        <v>5541</v>
      </c>
      <c r="D379" s="159" t="s">
        <v>4240</v>
      </c>
      <c r="E379" s="159" t="str">
        <f>VLOOKUP(MID(B379,5,2),行政区划代码!$B$4:$C$38,2,0)</f>
        <v>北京市</v>
      </c>
      <c r="F379" s="159" t="str">
        <f t="shared" si="5"/>
        <v>104</v>
      </c>
      <c r="G379" s="160" t="s">
        <v>5470</v>
      </c>
      <c r="H379" s="158" t="s">
        <v>4307</v>
      </c>
      <c r="I379" s="160" t="s">
        <v>4560</v>
      </c>
      <c r="J379" s="161">
        <v>116</v>
      </c>
      <c r="K379" s="161">
        <v>75</v>
      </c>
      <c r="L379" s="162">
        <v>95.5</v>
      </c>
    </row>
    <row r="380" spans="1:12" ht="12.75" customHeight="1">
      <c r="A380" s="157" t="s">
        <v>5542</v>
      </c>
      <c r="B380" s="158" t="s">
        <v>5543</v>
      </c>
      <c r="C380" s="159" t="s">
        <v>5544</v>
      </c>
      <c r="D380" s="159" t="s">
        <v>4240</v>
      </c>
      <c r="E380" s="159" t="str">
        <f>VLOOKUP(MID(B380,5,2),行政区划代码!$B$4:$C$38,2,0)</f>
        <v>北京市</v>
      </c>
      <c r="F380" s="159" t="str">
        <f t="shared" si="5"/>
        <v>104</v>
      </c>
      <c r="G380" s="160" t="s">
        <v>5470</v>
      </c>
      <c r="H380" s="158" t="s">
        <v>4294</v>
      </c>
      <c r="I380" s="160" t="s">
        <v>4560</v>
      </c>
      <c r="J380" s="161">
        <v>114.75</v>
      </c>
      <c r="K380" s="161">
        <v>54</v>
      </c>
      <c r="L380" s="162">
        <v>84.375</v>
      </c>
    </row>
    <row r="381" spans="1:12" ht="12.75" customHeight="1">
      <c r="A381" s="157" t="s">
        <v>5545</v>
      </c>
      <c r="B381" s="158" t="s">
        <v>5546</v>
      </c>
      <c r="C381" s="159" t="s">
        <v>5547</v>
      </c>
      <c r="D381" s="159" t="s">
        <v>4240</v>
      </c>
      <c r="E381" s="159" t="str">
        <f>VLOOKUP(MID(B381,5,2),行政区划代码!$B$4:$C$38,2,0)</f>
        <v>北京市</v>
      </c>
      <c r="F381" s="159" t="str">
        <f t="shared" si="5"/>
        <v>104</v>
      </c>
      <c r="G381" s="160" t="s">
        <v>5470</v>
      </c>
      <c r="H381" s="158" t="s">
        <v>4392</v>
      </c>
      <c r="I381" s="160" t="s">
        <v>4243</v>
      </c>
      <c r="J381" s="161">
        <v>137</v>
      </c>
      <c r="K381" s="161">
        <v>34</v>
      </c>
      <c r="L381" s="162">
        <v>85.5</v>
      </c>
    </row>
    <row r="382" spans="1:12" ht="12.75" customHeight="1">
      <c r="A382" s="157" t="s">
        <v>5548</v>
      </c>
      <c r="B382" s="158" t="s">
        <v>5549</v>
      </c>
      <c r="C382" s="159" t="s">
        <v>5550</v>
      </c>
      <c r="D382" s="159" t="s">
        <v>1728</v>
      </c>
      <c r="E382" s="159" t="str">
        <f>VLOOKUP(MID(B382,5,2),行政区划代码!$B$4:$C$38,2,0)</f>
        <v>北京市</v>
      </c>
      <c r="F382" s="159" t="str">
        <f t="shared" si="5"/>
        <v>104</v>
      </c>
      <c r="G382" s="160" t="s">
        <v>5470</v>
      </c>
      <c r="H382" s="158" t="s">
        <v>5505</v>
      </c>
      <c r="I382" s="160" t="s">
        <v>5506</v>
      </c>
      <c r="J382" s="161">
        <v>136</v>
      </c>
      <c r="K382" s="161">
        <v>47</v>
      </c>
      <c r="L382" s="162">
        <v>91.5</v>
      </c>
    </row>
    <row r="383" spans="1:12" ht="12.75" customHeight="1">
      <c r="A383" s="157" t="s">
        <v>5551</v>
      </c>
      <c r="B383" s="158" t="s">
        <v>5552</v>
      </c>
      <c r="C383" s="159" t="s">
        <v>5553</v>
      </c>
      <c r="D383" s="159" t="s">
        <v>1728</v>
      </c>
      <c r="E383" s="159" t="str">
        <f>VLOOKUP(MID(B383,5,2),行政区划代码!$B$4:$C$38,2,0)</f>
        <v>北京市</v>
      </c>
      <c r="F383" s="159" t="str">
        <f t="shared" si="5"/>
        <v>104</v>
      </c>
      <c r="G383" s="160" t="s">
        <v>5470</v>
      </c>
      <c r="H383" s="158" t="s">
        <v>5537</v>
      </c>
      <c r="I383" s="160" t="s">
        <v>5538</v>
      </c>
      <c r="J383" s="161">
        <v>129.5</v>
      </c>
      <c r="K383" s="161">
        <v>70</v>
      </c>
      <c r="L383" s="162">
        <v>99.75</v>
      </c>
    </row>
    <row r="384" spans="1:12" ht="12.75" customHeight="1">
      <c r="A384" s="157" t="s">
        <v>5554</v>
      </c>
      <c r="B384" s="158" t="s">
        <v>5555</v>
      </c>
      <c r="C384" s="159" t="s">
        <v>5556</v>
      </c>
      <c r="D384" s="159" t="s">
        <v>4240</v>
      </c>
      <c r="E384" s="159" t="str">
        <f>VLOOKUP(MID(B384,5,2),行政区划代码!$B$4:$C$38,2,0)</f>
        <v>北京市</v>
      </c>
      <c r="F384" s="159" t="str">
        <f t="shared" si="5"/>
        <v>104</v>
      </c>
      <c r="G384" s="160" t="s">
        <v>5470</v>
      </c>
      <c r="H384" s="158" t="s">
        <v>5505</v>
      </c>
      <c r="I384" s="160" t="s">
        <v>5506</v>
      </c>
      <c r="J384" s="161">
        <v>127</v>
      </c>
      <c r="K384" s="161">
        <v>72</v>
      </c>
      <c r="L384" s="162">
        <v>99.5</v>
      </c>
    </row>
    <row r="385" spans="1:12" ht="12.75" customHeight="1">
      <c r="A385" s="157" t="s">
        <v>5557</v>
      </c>
      <c r="B385" s="158" t="s">
        <v>5558</v>
      </c>
      <c r="C385" s="159" t="s">
        <v>5559</v>
      </c>
      <c r="D385" s="159" t="s">
        <v>4240</v>
      </c>
      <c r="E385" s="159" t="str">
        <f>VLOOKUP(MID(B385,5,2),行政区划代码!$B$4:$C$38,2,0)</f>
        <v>北京市</v>
      </c>
      <c r="F385" s="159" t="str">
        <f t="shared" si="5"/>
        <v>104</v>
      </c>
      <c r="G385" s="160" t="s">
        <v>5470</v>
      </c>
      <c r="H385" s="158" t="s">
        <v>5501</v>
      </c>
      <c r="I385" s="160" t="s">
        <v>4243</v>
      </c>
      <c r="J385" s="161">
        <v>135.5</v>
      </c>
      <c r="K385" s="161">
        <v>45</v>
      </c>
      <c r="L385" s="162">
        <v>90.25</v>
      </c>
    </row>
    <row r="386" spans="1:12" ht="12.75" customHeight="1">
      <c r="A386" s="157" t="s">
        <v>5560</v>
      </c>
      <c r="B386" s="158" t="s">
        <v>5561</v>
      </c>
      <c r="C386" s="159" t="s">
        <v>5562</v>
      </c>
      <c r="D386" s="159" t="s">
        <v>4240</v>
      </c>
      <c r="E386" s="159" t="str">
        <f>VLOOKUP(MID(B386,5,2),行政区划代码!$B$4:$C$38,2,0)</f>
        <v>北京市</v>
      </c>
      <c r="F386" s="159" t="str">
        <f t="shared" si="5"/>
        <v>104</v>
      </c>
      <c r="G386" s="160" t="s">
        <v>5470</v>
      </c>
      <c r="H386" s="158" t="s">
        <v>5563</v>
      </c>
      <c r="I386" s="160" t="s">
        <v>4560</v>
      </c>
      <c r="J386" s="161">
        <v>114.75</v>
      </c>
      <c r="K386" s="161">
        <v>49</v>
      </c>
      <c r="L386" s="162">
        <v>81.875</v>
      </c>
    </row>
    <row r="387" spans="1:12" ht="12.75" customHeight="1">
      <c r="A387" s="157" t="s">
        <v>5564</v>
      </c>
      <c r="B387" s="158" t="s">
        <v>5565</v>
      </c>
      <c r="C387" s="159" t="s">
        <v>5566</v>
      </c>
      <c r="D387" s="159" t="s">
        <v>4240</v>
      </c>
      <c r="E387" s="159" t="str">
        <f>VLOOKUP(MID(B387,5,2),行政区划代码!$B$4:$C$38,2,0)</f>
        <v>北京市</v>
      </c>
      <c r="F387" s="159" t="str">
        <f t="shared" si="5"/>
        <v>104</v>
      </c>
      <c r="G387" s="160" t="s">
        <v>5470</v>
      </c>
      <c r="H387" s="158" t="s">
        <v>5567</v>
      </c>
      <c r="I387" s="160" t="s">
        <v>5568</v>
      </c>
      <c r="J387" s="161">
        <v>111.25</v>
      </c>
      <c r="K387" s="161">
        <v>87</v>
      </c>
      <c r="L387" s="162">
        <v>99.125</v>
      </c>
    </row>
    <row r="388" spans="1:12" ht="12.75" customHeight="1">
      <c r="A388" s="157" t="s">
        <v>5569</v>
      </c>
      <c r="B388" s="158" t="s">
        <v>5570</v>
      </c>
      <c r="C388" s="159" t="s">
        <v>5571</v>
      </c>
      <c r="D388" s="159" t="s">
        <v>4240</v>
      </c>
      <c r="E388" s="159" t="str">
        <f>VLOOKUP(MID(B388,5,2),行政区划代码!$B$4:$C$38,2,0)</f>
        <v>北京市</v>
      </c>
      <c r="F388" s="159" t="str">
        <f t="shared" si="5"/>
        <v>104</v>
      </c>
      <c r="G388" s="160" t="s">
        <v>5470</v>
      </c>
      <c r="H388" s="158" t="s">
        <v>5572</v>
      </c>
      <c r="I388" s="160" t="s">
        <v>4560</v>
      </c>
      <c r="J388" s="161">
        <v>123</v>
      </c>
      <c r="K388" s="161">
        <v>78</v>
      </c>
      <c r="L388" s="162">
        <v>100.5</v>
      </c>
    </row>
    <row r="389" spans="1:12" ht="12.75" customHeight="1">
      <c r="A389" s="157" t="s">
        <v>5573</v>
      </c>
      <c r="B389" s="158" t="s">
        <v>5574</v>
      </c>
      <c r="C389" s="159" t="s">
        <v>5575</v>
      </c>
      <c r="D389" s="159" t="s">
        <v>4240</v>
      </c>
      <c r="E389" s="159" t="str">
        <f>VLOOKUP(MID(B389,5,2),行政区划代码!$B$4:$C$38,2,0)</f>
        <v>北京市</v>
      </c>
      <c r="F389" s="159" t="str">
        <f t="shared" si="5"/>
        <v>104</v>
      </c>
      <c r="G389" s="160" t="s">
        <v>5470</v>
      </c>
      <c r="H389" s="158" t="s">
        <v>5501</v>
      </c>
      <c r="I389" s="160" t="s">
        <v>4243</v>
      </c>
      <c r="J389" s="161">
        <v>112.25</v>
      </c>
      <c r="K389" s="161">
        <v>96</v>
      </c>
      <c r="L389" s="162">
        <v>104.125</v>
      </c>
    </row>
    <row r="390" spans="1:12" ht="12.75" customHeight="1">
      <c r="A390" s="157" t="s">
        <v>5576</v>
      </c>
      <c r="B390" s="158" t="s">
        <v>5577</v>
      </c>
      <c r="C390" s="159" t="s">
        <v>5578</v>
      </c>
      <c r="D390" s="159" t="s">
        <v>4240</v>
      </c>
      <c r="E390" s="159" t="str">
        <f>VLOOKUP(MID(B390,5,2),行政区划代码!$B$4:$C$38,2,0)</f>
        <v>北京市</v>
      </c>
      <c r="F390" s="159" t="str">
        <f t="shared" ref="F390:F453" si="6">LEFT(B390,3)</f>
        <v>104</v>
      </c>
      <c r="G390" s="160" t="s">
        <v>5470</v>
      </c>
      <c r="H390" s="158" t="s">
        <v>4408</v>
      </c>
      <c r="I390" s="160" t="s">
        <v>5579</v>
      </c>
      <c r="J390" s="161">
        <v>117.75</v>
      </c>
      <c r="K390" s="161">
        <v>57</v>
      </c>
      <c r="L390" s="162">
        <v>87.375</v>
      </c>
    </row>
    <row r="391" spans="1:12" ht="12.75" customHeight="1">
      <c r="A391" s="157" t="s">
        <v>5580</v>
      </c>
      <c r="B391" s="158" t="s">
        <v>5581</v>
      </c>
      <c r="C391" s="159" t="s">
        <v>5582</v>
      </c>
      <c r="D391" s="159" t="s">
        <v>4240</v>
      </c>
      <c r="E391" s="159" t="str">
        <f>VLOOKUP(MID(B391,5,2),行政区划代码!$B$4:$C$38,2,0)</f>
        <v>北京市</v>
      </c>
      <c r="F391" s="159" t="str">
        <f t="shared" si="6"/>
        <v>104</v>
      </c>
      <c r="G391" s="160" t="s">
        <v>5470</v>
      </c>
      <c r="H391" s="158" t="s">
        <v>5501</v>
      </c>
      <c r="I391" s="160" t="s">
        <v>4243</v>
      </c>
      <c r="J391" s="161">
        <v>125.25</v>
      </c>
      <c r="K391" s="161">
        <v>98</v>
      </c>
      <c r="L391" s="162">
        <v>111.625</v>
      </c>
    </row>
    <row r="392" spans="1:12" ht="12.75" customHeight="1">
      <c r="A392" s="157" t="s">
        <v>5583</v>
      </c>
      <c r="B392" s="158" t="s">
        <v>5584</v>
      </c>
      <c r="C392" s="159" t="s">
        <v>5585</v>
      </c>
      <c r="D392" s="159" t="s">
        <v>4240</v>
      </c>
      <c r="E392" s="159" t="str">
        <f>VLOOKUP(MID(B392,5,2),行政区划代码!$B$4:$C$38,2,0)</f>
        <v>北京市</v>
      </c>
      <c r="F392" s="159" t="str">
        <f t="shared" si="6"/>
        <v>104</v>
      </c>
      <c r="G392" s="160" t="s">
        <v>5470</v>
      </c>
      <c r="H392" s="158" t="s">
        <v>5586</v>
      </c>
      <c r="I392" s="160" t="s">
        <v>5587</v>
      </c>
      <c r="J392" s="161">
        <v>140.5</v>
      </c>
      <c r="K392" s="161">
        <v>71</v>
      </c>
      <c r="L392" s="162">
        <v>105.75</v>
      </c>
    </row>
    <row r="393" spans="1:12" ht="12.75" customHeight="1">
      <c r="A393" s="157" t="s">
        <v>5588</v>
      </c>
      <c r="B393" s="158" t="s">
        <v>5589</v>
      </c>
      <c r="C393" s="159" t="s">
        <v>5590</v>
      </c>
      <c r="D393" s="159" t="s">
        <v>4240</v>
      </c>
      <c r="E393" s="159" t="str">
        <f>VLOOKUP(MID(B393,5,2),行政区划代码!$B$4:$C$38,2,0)</f>
        <v>北京市</v>
      </c>
      <c r="F393" s="159" t="str">
        <f t="shared" si="6"/>
        <v>104</v>
      </c>
      <c r="G393" s="160" t="s">
        <v>5470</v>
      </c>
      <c r="H393" s="158" t="s">
        <v>5591</v>
      </c>
      <c r="I393" s="160" t="s">
        <v>5592</v>
      </c>
      <c r="J393" s="161">
        <v>114.75</v>
      </c>
      <c r="K393" s="161">
        <v>73</v>
      </c>
      <c r="L393" s="162">
        <v>93.875</v>
      </c>
    </row>
    <row r="394" spans="1:12" ht="12.75" customHeight="1">
      <c r="A394" s="157" t="s">
        <v>5593</v>
      </c>
      <c r="B394" s="158" t="s">
        <v>5594</v>
      </c>
      <c r="C394" s="159" t="s">
        <v>5595</v>
      </c>
      <c r="D394" s="159" t="s">
        <v>4240</v>
      </c>
      <c r="E394" s="159" t="str">
        <f>VLOOKUP(MID(B394,5,2),行政区划代码!$B$4:$C$38,2,0)</f>
        <v>北京市</v>
      </c>
      <c r="F394" s="159" t="str">
        <f t="shared" si="6"/>
        <v>104</v>
      </c>
      <c r="G394" s="160" t="s">
        <v>5470</v>
      </c>
      <c r="H394" s="158" t="s">
        <v>5524</v>
      </c>
      <c r="I394" s="160" t="s">
        <v>5525</v>
      </c>
      <c r="J394" s="161">
        <v>126.5</v>
      </c>
      <c r="K394" s="161">
        <v>89</v>
      </c>
      <c r="L394" s="162">
        <v>107.75</v>
      </c>
    </row>
    <row r="395" spans="1:12" ht="12.75" customHeight="1">
      <c r="A395" s="157" t="s">
        <v>5596</v>
      </c>
      <c r="B395" s="158" t="s">
        <v>5597</v>
      </c>
      <c r="C395" s="159" t="s">
        <v>5598</v>
      </c>
      <c r="D395" s="159" t="s">
        <v>4240</v>
      </c>
      <c r="E395" s="159" t="str">
        <f>VLOOKUP(MID(B395,5,2),行政区划代码!$B$4:$C$38,2,0)</f>
        <v>北京市</v>
      </c>
      <c r="F395" s="159" t="str">
        <f t="shared" si="6"/>
        <v>104</v>
      </c>
      <c r="G395" s="160" t="s">
        <v>5470</v>
      </c>
      <c r="H395" s="158" t="s">
        <v>5599</v>
      </c>
      <c r="I395" s="160" t="s">
        <v>5517</v>
      </c>
      <c r="J395" s="161">
        <v>124.5</v>
      </c>
      <c r="K395" s="161">
        <v>64</v>
      </c>
      <c r="L395" s="162">
        <v>94.25</v>
      </c>
    </row>
    <row r="396" spans="1:12" ht="12.75" customHeight="1">
      <c r="A396" s="157" t="s">
        <v>5600</v>
      </c>
      <c r="B396" s="158" t="s">
        <v>5601</v>
      </c>
      <c r="C396" s="159" t="s">
        <v>5602</v>
      </c>
      <c r="D396" s="159" t="s">
        <v>4240</v>
      </c>
      <c r="E396" s="159" t="str">
        <f>VLOOKUP(MID(B396,5,2),行政区划代码!$B$4:$C$38,2,0)</f>
        <v>北京市</v>
      </c>
      <c r="F396" s="159" t="str">
        <f t="shared" si="6"/>
        <v>104</v>
      </c>
      <c r="G396" s="160" t="s">
        <v>5470</v>
      </c>
      <c r="H396" s="158" t="s">
        <v>5501</v>
      </c>
      <c r="I396" s="160" t="s">
        <v>4243</v>
      </c>
      <c r="J396" s="161">
        <v>145.75</v>
      </c>
      <c r="K396" s="161">
        <v>36</v>
      </c>
      <c r="L396" s="162">
        <v>90.875</v>
      </c>
    </row>
    <row r="397" spans="1:12" ht="12.75" customHeight="1">
      <c r="A397" s="157" t="s">
        <v>5603</v>
      </c>
      <c r="B397" s="158" t="s">
        <v>5604</v>
      </c>
      <c r="C397" s="159" t="s">
        <v>5605</v>
      </c>
      <c r="D397" s="159" t="s">
        <v>4240</v>
      </c>
      <c r="E397" s="159" t="str">
        <f>VLOOKUP(MID(B397,5,2),行政区划代码!$B$4:$C$38,2,0)</f>
        <v>北京市</v>
      </c>
      <c r="F397" s="159" t="str">
        <f t="shared" si="6"/>
        <v>104</v>
      </c>
      <c r="G397" s="160" t="s">
        <v>5470</v>
      </c>
      <c r="H397" s="158" t="s">
        <v>4294</v>
      </c>
      <c r="I397" s="160" t="s">
        <v>4560</v>
      </c>
      <c r="J397" s="161">
        <v>147.25</v>
      </c>
      <c r="K397" s="161">
        <v>56</v>
      </c>
      <c r="L397" s="162">
        <v>101.625</v>
      </c>
    </row>
    <row r="398" spans="1:12" ht="12.75" customHeight="1">
      <c r="A398" s="157" t="s">
        <v>5606</v>
      </c>
      <c r="B398" s="158" t="s">
        <v>5607</v>
      </c>
      <c r="C398" s="159" t="s">
        <v>5608</v>
      </c>
      <c r="D398" s="159" t="s">
        <v>1728</v>
      </c>
      <c r="E398" s="159" t="str">
        <f>VLOOKUP(MID(B398,5,2),行政区划代码!$B$4:$C$38,2,0)</f>
        <v>北京市</v>
      </c>
      <c r="F398" s="159" t="str">
        <f t="shared" si="6"/>
        <v>104</v>
      </c>
      <c r="G398" s="160" t="s">
        <v>5470</v>
      </c>
      <c r="H398" s="158" t="s">
        <v>4263</v>
      </c>
      <c r="I398" s="160" t="s">
        <v>5529</v>
      </c>
      <c r="J398" s="161">
        <v>129.5</v>
      </c>
      <c r="K398" s="161">
        <v>59</v>
      </c>
      <c r="L398" s="162">
        <v>94.25</v>
      </c>
    </row>
    <row r="399" spans="1:12" ht="12.75" customHeight="1">
      <c r="A399" s="157" t="s">
        <v>5609</v>
      </c>
      <c r="B399" s="158" t="s">
        <v>5610</v>
      </c>
      <c r="C399" s="159" t="s">
        <v>5611</v>
      </c>
      <c r="D399" s="159" t="s">
        <v>4240</v>
      </c>
      <c r="E399" s="159" t="str">
        <f>VLOOKUP(MID(B399,5,2),行政区划代码!$B$4:$C$38,2,0)</f>
        <v>北京市</v>
      </c>
      <c r="F399" s="159" t="str">
        <f t="shared" si="6"/>
        <v>104</v>
      </c>
      <c r="G399" s="160" t="s">
        <v>5470</v>
      </c>
      <c r="H399" s="158" t="s">
        <v>5612</v>
      </c>
      <c r="I399" s="160" t="s">
        <v>5613</v>
      </c>
      <c r="J399" s="161">
        <v>125</v>
      </c>
      <c r="K399" s="161">
        <v>68</v>
      </c>
      <c r="L399" s="162">
        <v>96.5</v>
      </c>
    </row>
    <row r="400" spans="1:12" ht="12.75" customHeight="1">
      <c r="A400" s="157" t="s">
        <v>5614</v>
      </c>
      <c r="B400" s="158" t="s">
        <v>5615</v>
      </c>
      <c r="C400" s="159" t="s">
        <v>5616</v>
      </c>
      <c r="D400" s="159" t="s">
        <v>4240</v>
      </c>
      <c r="E400" s="159" t="str">
        <f>VLOOKUP(MID(B400,5,2),行政区划代码!$B$4:$C$38,2,0)</f>
        <v>北京市</v>
      </c>
      <c r="F400" s="159" t="str">
        <f t="shared" si="6"/>
        <v>104</v>
      </c>
      <c r="G400" s="160" t="s">
        <v>5470</v>
      </c>
      <c r="H400" s="158" t="s">
        <v>5572</v>
      </c>
      <c r="I400" s="160" t="s">
        <v>4560</v>
      </c>
      <c r="J400" s="161">
        <v>121.5</v>
      </c>
      <c r="K400" s="161">
        <v>51</v>
      </c>
      <c r="L400" s="162">
        <v>86.25</v>
      </c>
    </row>
    <row r="401" spans="1:12" ht="12.75" customHeight="1">
      <c r="A401" s="157" t="s">
        <v>5617</v>
      </c>
      <c r="B401" s="158" t="s">
        <v>5618</v>
      </c>
      <c r="C401" s="159" t="s">
        <v>5619</v>
      </c>
      <c r="D401" s="159" t="s">
        <v>4240</v>
      </c>
      <c r="E401" s="159" t="str">
        <f>VLOOKUP(MID(B401,5,2),行政区划代码!$B$4:$C$38,2,0)</f>
        <v>北京市</v>
      </c>
      <c r="F401" s="159" t="str">
        <f t="shared" si="6"/>
        <v>104</v>
      </c>
      <c r="G401" s="160" t="s">
        <v>5470</v>
      </c>
      <c r="H401" s="158" t="s">
        <v>5533</v>
      </c>
      <c r="I401" s="160" t="s">
        <v>4570</v>
      </c>
      <c r="J401" s="161">
        <v>121.75</v>
      </c>
      <c r="K401" s="161">
        <v>70</v>
      </c>
      <c r="L401" s="162">
        <v>95.875</v>
      </c>
    </row>
    <row r="402" spans="1:12" ht="12.75" customHeight="1">
      <c r="A402" s="157" t="s">
        <v>5620</v>
      </c>
      <c r="B402" s="158" t="s">
        <v>5621</v>
      </c>
      <c r="C402" s="159" t="s">
        <v>5622</v>
      </c>
      <c r="D402" s="159" t="s">
        <v>4240</v>
      </c>
      <c r="E402" s="159" t="str">
        <f>VLOOKUP(MID(B402,5,2),行政区划代码!$B$4:$C$38,2,0)</f>
        <v>北京市</v>
      </c>
      <c r="F402" s="159" t="str">
        <f t="shared" si="6"/>
        <v>104</v>
      </c>
      <c r="G402" s="160" t="s">
        <v>5470</v>
      </c>
      <c r="H402" s="158" t="s">
        <v>4307</v>
      </c>
      <c r="I402" s="160" t="s">
        <v>4560</v>
      </c>
      <c r="J402" s="161">
        <v>134</v>
      </c>
      <c r="K402" s="161">
        <v>72</v>
      </c>
      <c r="L402" s="162">
        <v>103</v>
      </c>
    </row>
    <row r="403" spans="1:12" ht="12.75" customHeight="1">
      <c r="A403" s="157" t="s">
        <v>5623</v>
      </c>
      <c r="B403" s="158" t="s">
        <v>5624</v>
      </c>
      <c r="C403" s="159" t="s">
        <v>5625</v>
      </c>
      <c r="D403" s="159" t="s">
        <v>4240</v>
      </c>
      <c r="E403" s="159" t="str">
        <f>VLOOKUP(MID(B403,5,2),行政区划代码!$B$4:$C$38,2,0)</f>
        <v>北京市</v>
      </c>
      <c r="F403" s="159" t="str">
        <f t="shared" si="6"/>
        <v>104</v>
      </c>
      <c r="G403" s="160" t="s">
        <v>5470</v>
      </c>
      <c r="H403" s="158" t="s">
        <v>4307</v>
      </c>
      <c r="I403" s="160" t="s">
        <v>4560</v>
      </c>
      <c r="J403" s="161">
        <v>149.25</v>
      </c>
      <c r="K403" s="161">
        <v>95</v>
      </c>
      <c r="L403" s="162">
        <v>122.125</v>
      </c>
    </row>
    <row r="404" spans="1:12" ht="12.75" customHeight="1">
      <c r="A404" s="157" t="s">
        <v>5626</v>
      </c>
      <c r="B404" s="158" t="s">
        <v>5627</v>
      </c>
      <c r="C404" s="159" t="s">
        <v>5628</v>
      </c>
      <c r="D404" s="159" t="s">
        <v>4240</v>
      </c>
      <c r="E404" s="159" t="str">
        <f>VLOOKUP(MID(B404,5,2),行政区划代码!$B$4:$C$38,2,0)</f>
        <v>北京市</v>
      </c>
      <c r="F404" s="159" t="str">
        <f t="shared" si="6"/>
        <v>104</v>
      </c>
      <c r="G404" s="160" t="s">
        <v>5470</v>
      </c>
      <c r="H404" s="158" t="s">
        <v>5629</v>
      </c>
      <c r="I404" s="160" t="s">
        <v>5630</v>
      </c>
      <c r="J404" s="161">
        <v>143.5</v>
      </c>
      <c r="K404" s="161">
        <v>31</v>
      </c>
      <c r="L404" s="162">
        <v>87.25</v>
      </c>
    </row>
    <row r="405" spans="1:12" ht="12.75" customHeight="1">
      <c r="A405" s="157" t="s">
        <v>5631</v>
      </c>
      <c r="B405" s="158" t="s">
        <v>5632</v>
      </c>
      <c r="C405" s="159" t="s">
        <v>729</v>
      </c>
      <c r="D405" s="159" t="s">
        <v>1728</v>
      </c>
      <c r="E405" s="159" t="str">
        <f>VLOOKUP(MID(B405,5,2),行政区划代码!$B$4:$C$38,2,0)</f>
        <v>北京市</v>
      </c>
      <c r="F405" s="159" t="str">
        <f t="shared" si="6"/>
        <v>104</v>
      </c>
      <c r="G405" s="160" t="s">
        <v>5470</v>
      </c>
      <c r="H405" s="158" t="s">
        <v>5612</v>
      </c>
      <c r="I405" s="160" t="s">
        <v>5613</v>
      </c>
      <c r="J405" s="161">
        <v>119.25</v>
      </c>
      <c r="K405" s="161">
        <v>47</v>
      </c>
      <c r="L405" s="162">
        <v>83.125</v>
      </c>
    </row>
    <row r="406" spans="1:12" ht="12.75" customHeight="1">
      <c r="A406" s="157" t="s">
        <v>5633</v>
      </c>
      <c r="B406" s="158" t="s">
        <v>5634</v>
      </c>
      <c r="C406" s="159" t="s">
        <v>5635</v>
      </c>
      <c r="D406" s="159" t="s">
        <v>4240</v>
      </c>
      <c r="E406" s="159" t="str">
        <f>VLOOKUP(MID(B406,5,2),行政区划代码!$B$4:$C$38,2,0)</f>
        <v>北京市</v>
      </c>
      <c r="F406" s="159" t="str">
        <f t="shared" si="6"/>
        <v>104</v>
      </c>
      <c r="G406" s="160" t="s">
        <v>5470</v>
      </c>
      <c r="H406" s="158" t="s">
        <v>5636</v>
      </c>
      <c r="I406" s="160" t="s">
        <v>4718</v>
      </c>
      <c r="J406" s="161">
        <v>131.25</v>
      </c>
      <c r="K406" s="161">
        <v>71</v>
      </c>
      <c r="L406" s="162">
        <v>101.125</v>
      </c>
    </row>
    <row r="407" spans="1:12" ht="12.75" customHeight="1">
      <c r="A407" s="157" t="s">
        <v>5637</v>
      </c>
      <c r="B407" s="158" t="s">
        <v>5638</v>
      </c>
      <c r="C407" s="159" t="s">
        <v>5639</v>
      </c>
      <c r="D407" s="159" t="s">
        <v>4240</v>
      </c>
      <c r="E407" s="159" t="str">
        <f>VLOOKUP(MID(B407,5,2),行政区划代码!$B$4:$C$38,2,0)</f>
        <v>北京市</v>
      </c>
      <c r="F407" s="159" t="str">
        <f t="shared" si="6"/>
        <v>104</v>
      </c>
      <c r="G407" s="160" t="s">
        <v>5470</v>
      </c>
      <c r="H407" s="158" t="s">
        <v>5640</v>
      </c>
      <c r="I407" s="160" t="s">
        <v>5641</v>
      </c>
      <c r="J407" s="161">
        <v>115.5</v>
      </c>
      <c r="K407" s="161">
        <v>51</v>
      </c>
      <c r="L407" s="162">
        <v>83.25</v>
      </c>
    </row>
    <row r="408" spans="1:12" ht="12.75" customHeight="1">
      <c r="A408" s="157" t="s">
        <v>5642</v>
      </c>
      <c r="B408" s="158" t="s">
        <v>5643</v>
      </c>
      <c r="C408" s="159" t="s">
        <v>5644</v>
      </c>
      <c r="D408" s="159" t="s">
        <v>4240</v>
      </c>
      <c r="E408" s="159" t="str">
        <f>VLOOKUP(MID(B408,5,2),行政区划代码!$B$4:$C$38,2,0)</f>
        <v>北京市</v>
      </c>
      <c r="F408" s="159" t="str">
        <f t="shared" si="6"/>
        <v>104</v>
      </c>
      <c r="G408" s="160" t="s">
        <v>5470</v>
      </c>
      <c r="H408" s="158" t="s">
        <v>4457</v>
      </c>
      <c r="I408" s="160" t="s">
        <v>4243</v>
      </c>
      <c r="J408" s="161">
        <v>120.25</v>
      </c>
      <c r="K408" s="161">
        <v>86</v>
      </c>
      <c r="L408" s="162">
        <v>103.125</v>
      </c>
    </row>
    <row r="409" spans="1:12" ht="12.75" customHeight="1">
      <c r="A409" s="157" t="s">
        <v>5645</v>
      </c>
      <c r="B409" s="158" t="s">
        <v>5646</v>
      </c>
      <c r="C409" s="159" t="s">
        <v>5647</v>
      </c>
      <c r="D409" s="159" t="s">
        <v>4240</v>
      </c>
      <c r="E409" s="159" t="str">
        <f>VLOOKUP(MID(B409,5,2),行政区划代码!$B$4:$C$38,2,0)</f>
        <v>北京市</v>
      </c>
      <c r="F409" s="159" t="str">
        <f t="shared" si="6"/>
        <v>104</v>
      </c>
      <c r="G409" s="160" t="s">
        <v>5470</v>
      </c>
      <c r="H409" s="158" t="s">
        <v>4307</v>
      </c>
      <c r="I409" s="160" t="s">
        <v>4560</v>
      </c>
      <c r="J409" s="161">
        <v>117.25</v>
      </c>
      <c r="K409" s="161">
        <v>34</v>
      </c>
      <c r="L409" s="162">
        <v>75.625</v>
      </c>
    </row>
    <row r="410" spans="1:12" ht="12.75" customHeight="1">
      <c r="A410" s="157" t="s">
        <v>5648</v>
      </c>
      <c r="B410" s="158" t="s">
        <v>5649</v>
      </c>
      <c r="C410" s="159" t="s">
        <v>5650</v>
      </c>
      <c r="D410" s="159" t="s">
        <v>4240</v>
      </c>
      <c r="E410" s="159" t="str">
        <f>VLOOKUP(MID(B410,5,2),行政区划代码!$B$4:$C$38,2,0)</f>
        <v>北京市</v>
      </c>
      <c r="F410" s="159" t="str">
        <f t="shared" si="6"/>
        <v>104</v>
      </c>
      <c r="G410" s="160" t="s">
        <v>5470</v>
      </c>
      <c r="H410" s="158" t="s">
        <v>4259</v>
      </c>
      <c r="I410" s="160" t="s">
        <v>4560</v>
      </c>
      <c r="J410" s="161">
        <v>149</v>
      </c>
      <c r="K410" s="161">
        <v>91</v>
      </c>
      <c r="L410" s="162">
        <v>120</v>
      </c>
    </row>
    <row r="411" spans="1:12" ht="12.75" customHeight="1">
      <c r="A411" s="157" t="s">
        <v>5651</v>
      </c>
      <c r="B411" s="158" t="s">
        <v>5652</v>
      </c>
      <c r="C411" s="159" t="s">
        <v>5653</v>
      </c>
      <c r="D411" s="159" t="s">
        <v>4240</v>
      </c>
      <c r="E411" s="159" t="str">
        <f>VLOOKUP(MID(B411,5,2),行政区划代码!$B$4:$C$38,2,0)</f>
        <v>北京市</v>
      </c>
      <c r="F411" s="159" t="str">
        <f t="shared" si="6"/>
        <v>104</v>
      </c>
      <c r="G411" s="160" t="s">
        <v>5470</v>
      </c>
      <c r="H411" s="158" t="s">
        <v>5640</v>
      </c>
      <c r="I411" s="160" t="s">
        <v>5641</v>
      </c>
      <c r="J411" s="161">
        <v>144</v>
      </c>
      <c r="K411" s="161">
        <v>82</v>
      </c>
      <c r="L411" s="162">
        <v>113</v>
      </c>
    </row>
    <row r="412" spans="1:12" ht="12.75" customHeight="1">
      <c r="A412" s="157" t="s">
        <v>5654</v>
      </c>
      <c r="B412" s="158" t="s">
        <v>5655</v>
      </c>
      <c r="C412" s="159" t="s">
        <v>5656</v>
      </c>
      <c r="D412" s="159" t="s">
        <v>4240</v>
      </c>
      <c r="E412" s="159" t="str">
        <f>VLOOKUP(MID(B412,5,2),行政区划代码!$B$4:$C$38,2,0)</f>
        <v>北京市</v>
      </c>
      <c r="F412" s="159" t="str">
        <f t="shared" si="6"/>
        <v>104</v>
      </c>
      <c r="G412" s="160" t="s">
        <v>5470</v>
      </c>
      <c r="H412" s="158" t="s">
        <v>5586</v>
      </c>
      <c r="I412" s="160" t="s">
        <v>5587</v>
      </c>
      <c r="J412" s="161">
        <v>115.75</v>
      </c>
      <c r="K412" s="161">
        <v>93</v>
      </c>
      <c r="L412" s="162">
        <v>104.375</v>
      </c>
    </row>
    <row r="413" spans="1:12" ht="12.75" customHeight="1">
      <c r="A413" s="157" t="s">
        <v>5657</v>
      </c>
      <c r="B413" s="158" t="s">
        <v>5658</v>
      </c>
      <c r="C413" s="159" t="s">
        <v>5659</v>
      </c>
      <c r="D413" s="159" t="s">
        <v>4240</v>
      </c>
      <c r="E413" s="159" t="str">
        <f>VLOOKUP(MID(B413,5,2),行政区划代码!$B$4:$C$38,2,0)</f>
        <v>北京市</v>
      </c>
      <c r="F413" s="159" t="str">
        <f t="shared" si="6"/>
        <v>104</v>
      </c>
      <c r="G413" s="160" t="s">
        <v>5470</v>
      </c>
      <c r="H413" s="158" t="s">
        <v>4392</v>
      </c>
      <c r="I413" s="160" t="s">
        <v>4243</v>
      </c>
      <c r="J413" s="161">
        <v>118.25</v>
      </c>
      <c r="K413" s="161">
        <v>72</v>
      </c>
      <c r="L413" s="162">
        <v>95.125</v>
      </c>
    </row>
    <row r="414" spans="1:12" ht="12.75" customHeight="1">
      <c r="A414" s="157" t="s">
        <v>5660</v>
      </c>
      <c r="B414" s="158" t="s">
        <v>5661</v>
      </c>
      <c r="C414" s="159" t="s">
        <v>5662</v>
      </c>
      <c r="D414" s="159" t="s">
        <v>4240</v>
      </c>
      <c r="E414" s="159" t="str">
        <f>VLOOKUP(MID(B414,5,2),行政区划代码!$B$4:$C$38,2,0)</f>
        <v>北京市</v>
      </c>
      <c r="F414" s="159" t="str">
        <f t="shared" si="6"/>
        <v>104</v>
      </c>
      <c r="G414" s="160" t="s">
        <v>5470</v>
      </c>
      <c r="H414" s="158" t="s">
        <v>5501</v>
      </c>
      <c r="I414" s="160" t="s">
        <v>4243</v>
      </c>
      <c r="J414" s="161">
        <v>118.5</v>
      </c>
      <c r="K414" s="161">
        <v>97</v>
      </c>
      <c r="L414" s="162">
        <v>107.75</v>
      </c>
    </row>
    <row r="415" spans="1:12" ht="12.75" customHeight="1">
      <c r="A415" s="157" t="s">
        <v>5663</v>
      </c>
      <c r="B415" s="158" t="s">
        <v>5664</v>
      </c>
      <c r="C415" s="159" t="s">
        <v>5665</v>
      </c>
      <c r="D415" s="159" t="s">
        <v>4240</v>
      </c>
      <c r="E415" s="159" t="str">
        <f>VLOOKUP(MID(B415,5,2),行政区划代码!$B$4:$C$38,2,0)</f>
        <v>北京市</v>
      </c>
      <c r="F415" s="159" t="str">
        <f t="shared" si="6"/>
        <v>104</v>
      </c>
      <c r="G415" s="160" t="s">
        <v>5470</v>
      </c>
      <c r="H415" s="158" t="s">
        <v>5481</v>
      </c>
      <c r="I415" s="160" t="s">
        <v>4243</v>
      </c>
      <c r="J415" s="161">
        <v>136</v>
      </c>
      <c r="K415" s="161">
        <v>93</v>
      </c>
      <c r="L415" s="162">
        <v>114.5</v>
      </c>
    </row>
    <row r="416" spans="1:12" ht="12.75" customHeight="1">
      <c r="A416" s="157" t="s">
        <v>5666</v>
      </c>
      <c r="B416" s="158" t="s">
        <v>5667</v>
      </c>
      <c r="C416" s="159" t="s">
        <v>5668</v>
      </c>
      <c r="D416" s="159" t="s">
        <v>4240</v>
      </c>
      <c r="E416" s="159" t="str">
        <f>VLOOKUP(MID(B416,5,2),行政区划代码!$B$4:$C$38,2,0)</f>
        <v>北京市</v>
      </c>
      <c r="F416" s="159" t="str">
        <f t="shared" si="6"/>
        <v>104</v>
      </c>
      <c r="G416" s="160" t="s">
        <v>5470</v>
      </c>
      <c r="H416" s="158" t="s">
        <v>5501</v>
      </c>
      <c r="I416" s="160" t="s">
        <v>4243</v>
      </c>
      <c r="J416" s="161">
        <v>115.25</v>
      </c>
      <c r="K416" s="161">
        <v>62</v>
      </c>
      <c r="L416" s="162">
        <v>88.625</v>
      </c>
    </row>
    <row r="417" spans="1:12" ht="12.75" customHeight="1">
      <c r="A417" s="157" t="s">
        <v>5669</v>
      </c>
      <c r="B417" s="158" t="s">
        <v>5670</v>
      </c>
      <c r="C417" s="159" t="s">
        <v>5671</v>
      </c>
      <c r="D417" s="159" t="s">
        <v>4240</v>
      </c>
      <c r="E417" s="159" t="str">
        <f>VLOOKUP(MID(B417,5,2),行政区划代码!$B$4:$C$38,2,0)</f>
        <v>北京市</v>
      </c>
      <c r="F417" s="159" t="str">
        <f t="shared" si="6"/>
        <v>104</v>
      </c>
      <c r="G417" s="160" t="s">
        <v>5470</v>
      </c>
      <c r="H417" s="158" t="s">
        <v>5481</v>
      </c>
      <c r="I417" s="160" t="s">
        <v>4243</v>
      </c>
      <c r="J417" s="161">
        <v>135</v>
      </c>
      <c r="K417" s="161">
        <v>45</v>
      </c>
      <c r="L417" s="162">
        <v>90</v>
      </c>
    </row>
    <row r="418" spans="1:12" ht="12.75" customHeight="1">
      <c r="A418" s="157" t="s">
        <v>5672</v>
      </c>
      <c r="B418" s="158" t="s">
        <v>5673</v>
      </c>
      <c r="C418" s="159" t="s">
        <v>5674</v>
      </c>
      <c r="D418" s="159" t="s">
        <v>4240</v>
      </c>
      <c r="E418" s="159" t="str">
        <f>VLOOKUP(MID(B418,5,2),行政区划代码!$B$4:$C$38,2,0)</f>
        <v>北京市</v>
      </c>
      <c r="F418" s="159" t="str">
        <f t="shared" si="6"/>
        <v>104</v>
      </c>
      <c r="G418" s="160" t="s">
        <v>5470</v>
      </c>
      <c r="H418" s="158" t="s">
        <v>5612</v>
      </c>
      <c r="I418" s="160" t="s">
        <v>5613</v>
      </c>
      <c r="J418" s="161">
        <v>114.25</v>
      </c>
      <c r="K418" s="161">
        <v>98</v>
      </c>
      <c r="L418" s="162">
        <v>106.125</v>
      </c>
    </row>
    <row r="419" spans="1:12" ht="12.75" customHeight="1">
      <c r="A419" s="157" t="s">
        <v>5675</v>
      </c>
      <c r="B419" s="158" t="s">
        <v>5676</v>
      </c>
      <c r="C419" s="159" t="s">
        <v>5677</v>
      </c>
      <c r="D419" s="159" t="s">
        <v>4240</v>
      </c>
      <c r="E419" s="159" t="str">
        <f>VLOOKUP(MID(B419,5,2),行政区划代码!$B$4:$C$38,2,0)</f>
        <v>北京市</v>
      </c>
      <c r="F419" s="159" t="str">
        <f t="shared" si="6"/>
        <v>104</v>
      </c>
      <c r="G419" s="160" t="s">
        <v>5470</v>
      </c>
      <c r="H419" s="158" t="s">
        <v>5572</v>
      </c>
      <c r="I419" s="160" t="s">
        <v>4560</v>
      </c>
      <c r="J419" s="161">
        <v>114</v>
      </c>
      <c r="K419" s="161">
        <v>70</v>
      </c>
      <c r="L419" s="162">
        <v>92</v>
      </c>
    </row>
    <row r="420" spans="1:12" ht="12.75" customHeight="1">
      <c r="A420" s="157" t="s">
        <v>5678</v>
      </c>
      <c r="B420" s="158" t="s">
        <v>5679</v>
      </c>
      <c r="C420" s="159" t="s">
        <v>5680</v>
      </c>
      <c r="D420" s="159" t="s">
        <v>4240</v>
      </c>
      <c r="E420" s="159" t="str">
        <f>VLOOKUP(MID(B420,5,2),行政区划代码!$B$4:$C$38,2,0)</f>
        <v>北京市</v>
      </c>
      <c r="F420" s="159" t="str">
        <f t="shared" si="6"/>
        <v>104</v>
      </c>
      <c r="G420" s="160" t="s">
        <v>5470</v>
      </c>
      <c r="H420" s="158" t="s">
        <v>5481</v>
      </c>
      <c r="I420" s="160" t="s">
        <v>4243</v>
      </c>
      <c r="J420" s="161">
        <v>116</v>
      </c>
      <c r="K420" s="161">
        <v>58</v>
      </c>
      <c r="L420" s="162">
        <v>87</v>
      </c>
    </row>
    <row r="421" spans="1:12" ht="12.75" customHeight="1">
      <c r="A421" s="157" t="s">
        <v>5681</v>
      </c>
      <c r="B421" s="158" t="s">
        <v>5682</v>
      </c>
      <c r="C421" s="159" t="s">
        <v>5683</v>
      </c>
      <c r="D421" s="159" t="s">
        <v>4240</v>
      </c>
      <c r="E421" s="159" t="str">
        <f>VLOOKUP(MID(B421,5,2),行政区划代码!$B$4:$C$38,2,0)</f>
        <v>北京市</v>
      </c>
      <c r="F421" s="159" t="str">
        <f t="shared" si="6"/>
        <v>104</v>
      </c>
      <c r="G421" s="160" t="s">
        <v>5470</v>
      </c>
      <c r="H421" s="158" t="s">
        <v>5684</v>
      </c>
      <c r="I421" s="160" t="s">
        <v>5685</v>
      </c>
      <c r="J421" s="161">
        <v>123</v>
      </c>
      <c r="K421" s="161">
        <v>47</v>
      </c>
      <c r="L421" s="162">
        <v>85</v>
      </c>
    </row>
    <row r="422" spans="1:12" ht="12.75" customHeight="1">
      <c r="A422" s="157" t="s">
        <v>5686</v>
      </c>
      <c r="B422" s="158" t="s">
        <v>5687</v>
      </c>
      <c r="C422" s="159" t="s">
        <v>5688</v>
      </c>
      <c r="D422" s="159" t="s">
        <v>4240</v>
      </c>
      <c r="E422" s="159" t="str">
        <f>VLOOKUP(MID(B422,5,2),行政区划代码!$B$4:$C$38,2,0)</f>
        <v>北京市</v>
      </c>
      <c r="F422" s="159" t="str">
        <f t="shared" si="6"/>
        <v>104</v>
      </c>
      <c r="G422" s="160" t="s">
        <v>5470</v>
      </c>
      <c r="H422" s="158" t="s">
        <v>5501</v>
      </c>
      <c r="I422" s="160" t="s">
        <v>4243</v>
      </c>
      <c r="J422" s="161">
        <v>146.5</v>
      </c>
      <c r="K422" s="161">
        <v>35</v>
      </c>
      <c r="L422" s="162">
        <v>90.75</v>
      </c>
    </row>
    <row r="423" spans="1:12" ht="12.75" customHeight="1">
      <c r="A423" s="157" t="s">
        <v>5689</v>
      </c>
      <c r="B423" s="158" t="s">
        <v>5690</v>
      </c>
      <c r="C423" s="159" t="s">
        <v>5691</v>
      </c>
      <c r="D423" s="159" t="s">
        <v>4240</v>
      </c>
      <c r="E423" s="159" t="str">
        <f>VLOOKUP(MID(B423,5,2),行政区划代码!$B$4:$C$38,2,0)</f>
        <v>北京市</v>
      </c>
      <c r="F423" s="159" t="str">
        <f t="shared" si="6"/>
        <v>104</v>
      </c>
      <c r="G423" s="160" t="s">
        <v>5470</v>
      </c>
      <c r="H423" s="158" t="s">
        <v>5481</v>
      </c>
      <c r="I423" s="160" t="s">
        <v>4243</v>
      </c>
      <c r="J423" s="161">
        <v>117.25</v>
      </c>
      <c r="K423" s="161">
        <v>75</v>
      </c>
      <c r="L423" s="162">
        <v>96.125</v>
      </c>
    </row>
    <row r="424" spans="1:12" ht="12.75" customHeight="1">
      <c r="A424" s="157" t="s">
        <v>5692</v>
      </c>
      <c r="B424" s="158" t="s">
        <v>5693</v>
      </c>
      <c r="C424" s="159" t="s">
        <v>5694</v>
      </c>
      <c r="D424" s="159" t="s">
        <v>4240</v>
      </c>
      <c r="E424" s="159" t="str">
        <f>VLOOKUP(MID(B424,5,2),行政区划代码!$B$4:$C$38,2,0)</f>
        <v>北京市</v>
      </c>
      <c r="F424" s="159" t="str">
        <f t="shared" si="6"/>
        <v>104</v>
      </c>
      <c r="G424" s="160" t="s">
        <v>5470</v>
      </c>
      <c r="H424" s="158" t="s">
        <v>4457</v>
      </c>
      <c r="I424" s="160" t="s">
        <v>4243</v>
      </c>
      <c r="J424" s="161">
        <v>120</v>
      </c>
      <c r="K424" s="161">
        <v>61</v>
      </c>
      <c r="L424" s="162">
        <v>90.5</v>
      </c>
    </row>
    <row r="425" spans="1:12" ht="12.75" customHeight="1">
      <c r="A425" s="157" t="s">
        <v>5695</v>
      </c>
      <c r="B425" s="158" t="s">
        <v>5696</v>
      </c>
      <c r="C425" s="159" t="s">
        <v>5697</v>
      </c>
      <c r="D425" s="159" t="s">
        <v>4240</v>
      </c>
      <c r="E425" s="159" t="str">
        <f>VLOOKUP(MID(B425,5,2),行政区划代码!$B$4:$C$38,2,0)</f>
        <v>北京市</v>
      </c>
      <c r="F425" s="159" t="str">
        <f t="shared" si="6"/>
        <v>104</v>
      </c>
      <c r="G425" s="160" t="s">
        <v>5470</v>
      </c>
      <c r="H425" s="158" t="s">
        <v>5481</v>
      </c>
      <c r="I425" s="160" t="s">
        <v>4243</v>
      </c>
      <c r="J425" s="161">
        <v>137</v>
      </c>
      <c r="K425" s="161">
        <v>47</v>
      </c>
      <c r="L425" s="162">
        <v>92</v>
      </c>
    </row>
    <row r="426" spans="1:12" ht="12.75" customHeight="1">
      <c r="A426" s="157" t="s">
        <v>5698</v>
      </c>
      <c r="B426" s="158" t="s">
        <v>5699</v>
      </c>
      <c r="C426" s="159" t="s">
        <v>5700</v>
      </c>
      <c r="D426" s="159" t="s">
        <v>4240</v>
      </c>
      <c r="E426" s="159" t="str">
        <f>VLOOKUP(MID(B426,5,2),行政区划代码!$B$4:$C$38,2,0)</f>
        <v>北京市</v>
      </c>
      <c r="F426" s="159" t="str">
        <f t="shared" si="6"/>
        <v>104</v>
      </c>
      <c r="G426" s="160" t="s">
        <v>5470</v>
      </c>
      <c r="H426" s="158" t="s">
        <v>5701</v>
      </c>
      <c r="I426" s="160" t="s">
        <v>5702</v>
      </c>
      <c r="J426" s="161">
        <v>140.25</v>
      </c>
      <c r="K426" s="161">
        <v>87</v>
      </c>
      <c r="L426" s="162">
        <v>113.625</v>
      </c>
    </row>
    <row r="427" spans="1:12" ht="12.75" customHeight="1">
      <c r="A427" s="157" t="s">
        <v>5703</v>
      </c>
      <c r="B427" s="158" t="s">
        <v>5704</v>
      </c>
      <c r="C427" s="159" t="s">
        <v>5705</v>
      </c>
      <c r="D427" s="159" t="s">
        <v>4240</v>
      </c>
      <c r="E427" s="159" t="str">
        <f>VLOOKUP(MID(B427,5,2),行政区划代码!$B$4:$C$38,2,0)</f>
        <v>北京市</v>
      </c>
      <c r="F427" s="159" t="str">
        <f t="shared" si="6"/>
        <v>104</v>
      </c>
      <c r="G427" s="160" t="s">
        <v>5470</v>
      </c>
      <c r="H427" s="158" t="s">
        <v>5701</v>
      </c>
      <c r="I427" s="160" t="s">
        <v>5702</v>
      </c>
      <c r="J427" s="161">
        <v>111.75</v>
      </c>
      <c r="K427" s="161">
        <v>51</v>
      </c>
      <c r="L427" s="162">
        <v>81.375</v>
      </c>
    </row>
    <row r="428" spans="1:12" ht="12.75" customHeight="1">
      <c r="A428" s="157" t="s">
        <v>5706</v>
      </c>
      <c r="B428" s="158" t="s">
        <v>5707</v>
      </c>
      <c r="C428" s="159" t="s">
        <v>5708</v>
      </c>
      <c r="D428" s="159" t="s">
        <v>4240</v>
      </c>
      <c r="E428" s="159" t="str">
        <f>VLOOKUP(MID(B428,5,2),行政区划代码!$B$4:$C$38,2,0)</f>
        <v>北京市</v>
      </c>
      <c r="F428" s="159" t="str">
        <f t="shared" si="6"/>
        <v>104</v>
      </c>
      <c r="G428" s="160" t="s">
        <v>5470</v>
      </c>
      <c r="H428" s="158" t="s">
        <v>5516</v>
      </c>
      <c r="I428" s="160" t="s">
        <v>5517</v>
      </c>
      <c r="J428" s="161">
        <v>122.25</v>
      </c>
      <c r="K428" s="161">
        <v>85</v>
      </c>
      <c r="L428" s="162">
        <v>103.625</v>
      </c>
    </row>
    <row r="429" spans="1:12" ht="12.75" customHeight="1">
      <c r="A429" s="157" t="s">
        <v>5709</v>
      </c>
      <c r="B429" s="158" t="s">
        <v>5710</v>
      </c>
      <c r="C429" s="159" t="s">
        <v>5711</v>
      </c>
      <c r="D429" s="159" t="s">
        <v>4240</v>
      </c>
      <c r="E429" s="159" t="str">
        <f>VLOOKUP(MID(B429,5,2),行政区划代码!$B$4:$C$38,2,0)</f>
        <v>北京市</v>
      </c>
      <c r="F429" s="159" t="str">
        <f t="shared" si="6"/>
        <v>104</v>
      </c>
      <c r="G429" s="160" t="s">
        <v>5470</v>
      </c>
      <c r="H429" s="158" t="s">
        <v>5524</v>
      </c>
      <c r="I429" s="160" t="s">
        <v>5525</v>
      </c>
      <c r="J429" s="161">
        <v>120.5</v>
      </c>
      <c r="K429" s="161">
        <v>93</v>
      </c>
      <c r="L429" s="162">
        <v>106.75</v>
      </c>
    </row>
    <row r="430" spans="1:12" ht="12.75" customHeight="1">
      <c r="A430" s="157" t="s">
        <v>5712</v>
      </c>
      <c r="B430" s="158" t="s">
        <v>5713</v>
      </c>
      <c r="C430" s="159" t="s">
        <v>5714</v>
      </c>
      <c r="D430" s="159" t="s">
        <v>1728</v>
      </c>
      <c r="E430" s="159" t="str">
        <f>VLOOKUP(MID(B430,5,2),行政区划代码!$B$4:$C$38,2,0)</f>
        <v>北京市</v>
      </c>
      <c r="F430" s="159" t="str">
        <f t="shared" si="6"/>
        <v>104</v>
      </c>
      <c r="G430" s="160" t="s">
        <v>5470</v>
      </c>
      <c r="H430" s="158" t="s">
        <v>5505</v>
      </c>
      <c r="I430" s="160" t="s">
        <v>5506</v>
      </c>
      <c r="J430" s="161">
        <v>118.5</v>
      </c>
      <c r="K430" s="161">
        <v>77</v>
      </c>
      <c r="L430" s="162">
        <v>97.75</v>
      </c>
    </row>
    <row r="431" spans="1:12" ht="12.75" customHeight="1">
      <c r="A431" s="157" t="s">
        <v>5715</v>
      </c>
      <c r="B431" s="158" t="s">
        <v>5716</v>
      </c>
      <c r="C431" s="159" t="s">
        <v>5717</v>
      </c>
      <c r="D431" s="159" t="s">
        <v>4240</v>
      </c>
      <c r="E431" s="159" t="str">
        <f>VLOOKUP(MID(B431,5,2),行政区划代码!$B$4:$C$38,2,0)</f>
        <v>北京市</v>
      </c>
      <c r="F431" s="159" t="str">
        <f t="shared" si="6"/>
        <v>104</v>
      </c>
      <c r="G431" s="160" t="s">
        <v>5470</v>
      </c>
      <c r="H431" s="158" t="s">
        <v>5718</v>
      </c>
      <c r="I431" s="160" t="s">
        <v>5719</v>
      </c>
      <c r="J431" s="161">
        <v>110.5</v>
      </c>
      <c r="K431" s="161">
        <v>71</v>
      </c>
      <c r="L431" s="162">
        <v>90.75</v>
      </c>
    </row>
    <row r="432" spans="1:12" ht="12.75" customHeight="1">
      <c r="A432" s="157" t="s">
        <v>5720</v>
      </c>
      <c r="B432" s="158" t="s">
        <v>5721</v>
      </c>
      <c r="C432" s="159" t="s">
        <v>5722</v>
      </c>
      <c r="D432" s="159" t="s">
        <v>4240</v>
      </c>
      <c r="E432" s="159" t="str">
        <f>VLOOKUP(MID(B432,5,2),行政区划代码!$B$4:$C$38,2,0)</f>
        <v>北京市</v>
      </c>
      <c r="F432" s="159" t="str">
        <f t="shared" si="6"/>
        <v>104</v>
      </c>
      <c r="G432" s="160" t="s">
        <v>5470</v>
      </c>
      <c r="H432" s="158" t="s">
        <v>4277</v>
      </c>
      <c r="I432" s="160" t="s">
        <v>4560</v>
      </c>
      <c r="J432" s="161">
        <v>114</v>
      </c>
      <c r="K432" s="161">
        <v>44</v>
      </c>
      <c r="L432" s="162">
        <v>79</v>
      </c>
    </row>
    <row r="433" spans="1:12" ht="12.75" customHeight="1">
      <c r="A433" s="157" t="s">
        <v>5723</v>
      </c>
      <c r="B433" s="158" t="s">
        <v>5724</v>
      </c>
      <c r="C433" s="159" t="s">
        <v>5725</v>
      </c>
      <c r="D433" s="159" t="s">
        <v>4240</v>
      </c>
      <c r="E433" s="159" t="str">
        <f>VLOOKUP(MID(B433,5,2),行政区划代码!$B$4:$C$38,2,0)</f>
        <v>北京市</v>
      </c>
      <c r="F433" s="159" t="str">
        <f t="shared" si="6"/>
        <v>104</v>
      </c>
      <c r="G433" s="160" t="s">
        <v>5470</v>
      </c>
      <c r="H433" s="158" t="s">
        <v>5718</v>
      </c>
      <c r="I433" s="160" t="s">
        <v>5719</v>
      </c>
      <c r="J433" s="161">
        <v>142.25</v>
      </c>
      <c r="K433" s="161">
        <v>90</v>
      </c>
      <c r="L433" s="162">
        <v>116.125</v>
      </c>
    </row>
    <row r="434" spans="1:12" ht="12.75" customHeight="1">
      <c r="A434" s="157" t="s">
        <v>5726</v>
      </c>
      <c r="B434" s="158" t="s">
        <v>5727</v>
      </c>
      <c r="C434" s="159" t="s">
        <v>5728</v>
      </c>
      <c r="D434" s="159" t="s">
        <v>4240</v>
      </c>
      <c r="E434" s="159" t="str">
        <f>VLOOKUP(MID(B434,5,2),行政区划代码!$B$4:$C$38,2,0)</f>
        <v>北京市</v>
      </c>
      <c r="F434" s="159" t="str">
        <f t="shared" si="6"/>
        <v>104</v>
      </c>
      <c r="G434" s="160" t="s">
        <v>5470</v>
      </c>
      <c r="H434" s="158" t="s">
        <v>5537</v>
      </c>
      <c r="I434" s="160" t="s">
        <v>5538</v>
      </c>
      <c r="J434" s="161">
        <v>143</v>
      </c>
      <c r="K434" s="161">
        <v>93</v>
      </c>
      <c r="L434" s="162">
        <v>118</v>
      </c>
    </row>
    <row r="435" spans="1:12" ht="12.75" customHeight="1">
      <c r="A435" s="157" t="s">
        <v>5729</v>
      </c>
      <c r="B435" s="158" t="s">
        <v>5730</v>
      </c>
      <c r="C435" s="159" t="s">
        <v>5731</v>
      </c>
      <c r="D435" s="159" t="s">
        <v>4240</v>
      </c>
      <c r="E435" s="159" t="str">
        <f>VLOOKUP(MID(B435,5,2),行政区划代码!$B$4:$C$38,2,0)</f>
        <v>北京市</v>
      </c>
      <c r="F435" s="159" t="str">
        <f t="shared" si="6"/>
        <v>104</v>
      </c>
      <c r="G435" s="160" t="s">
        <v>5470</v>
      </c>
      <c r="H435" s="158" t="s">
        <v>5732</v>
      </c>
      <c r="I435" s="160" t="s">
        <v>5733</v>
      </c>
      <c r="J435" s="161">
        <v>145.75</v>
      </c>
      <c r="K435" s="161">
        <v>85</v>
      </c>
      <c r="L435" s="162">
        <v>115.375</v>
      </c>
    </row>
    <row r="436" spans="1:12" ht="12.75" customHeight="1">
      <c r="A436" s="157" t="s">
        <v>5734</v>
      </c>
      <c r="B436" s="158" t="s">
        <v>5735</v>
      </c>
      <c r="C436" s="159" t="s">
        <v>5736</v>
      </c>
      <c r="D436" s="159" t="s">
        <v>4240</v>
      </c>
      <c r="E436" s="159" t="str">
        <f>VLOOKUP(MID(B436,5,2),行政区划代码!$B$4:$C$38,2,0)</f>
        <v>北京市</v>
      </c>
      <c r="F436" s="159" t="str">
        <f t="shared" si="6"/>
        <v>104</v>
      </c>
      <c r="G436" s="160" t="s">
        <v>5470</v>
      </c>
      <c r="H436" s="158" t="s">
        <v>4259</v>
      </c>
      <c r="I436" s="160" t="s">
        <v>4560</v>
      </c>
      <c r="J436" s="161">
        <v>110</v>
      </c>
      <c r="K436" s="161">
        <v>70</v>
      </c>
      <c r="L436" s="162">
        <v>90</v>
      </c>
    </row>
    <row r="437" spans="1:12" ht="12.75" customHeight="1">
      <c r="A437" s="157" t="s">
        <v>5737</v>
      </c>
      <c r="B437" s="158" t="s">
        <v>5738</v>
      </c>
      <c r="C437" s="159" t="s">
        <v>5739</v>
      </c>
      <c r="D437" s="159" t="s">
        <v>4240</v>
      </c>
      <c r="E437" s="159" t="str">
        <f>VLOOKUP(MID(B437,5,2),行政区划代码!$B$4:$C$38,2,0)</f>
        <v>北京市</v>
      </c>
      <c r="F437" s="159" t="str">
        <f t="shared" si="6"/>
        <v>104</v>
      </c>
      <c r="G437" s="160" t="s">
        <v>5470</v>
      </c>
      <c r="H437" s="158" t="s">
        <v>4392</v>
      </c>
      <c r="I437" s="160" t="s">
        <v>4243</v>
      </c>
      <c r="J437" s="161">
        <v>128.75</v>
      </c>
      <c r="K437" s="161">
        <v>58</v>
      </c>
      <c r="L437" s="162">
        <v>93.375</v>
      </c>
    </row>
    <row r="438" spans="1:12" ht="12.75" customHeight="1">
      <c r="A438" s="157" t="s">
        <v>5740</v>
      </c>
      <c r="B438" s="158" t="s">
        <v>5741</v>
      </c>
      <c r="C438" s="159" t="s">
        <v>5742</v>
      </c>
      <c r="D438" s="159" t="s">
        <v>4240</v>
      </c>
      <c r="E438" s="159" t="str">
        <f>VLOOKUP(MID(B438,5,2),行政区划代码!$B$4:$C$38,2,0)</f>
        <v>北京市</v>
      </c>
      <c r="F438" s="159" t="str">
        <f t="shared" si="6"/>
        <v>104</v>
      </c>
      <c r="G438" s="160" t="s">
        <v>5470</v>
      </c>
      <c r="H438" s="158" t="s">
        <v>4307</v>
      </c>
      <c r="I438" s="160" t="s">
        <v>4560</v>
      </c>
      <c r="J438" s="161">
        <v>110.5</v>
      </c>
      <c r="K438" s="161">
        <v>92</v>
      </c>
      <c r="L438" s="162">
        <v>101.25</v>
      </c>
    </row>
    <row r="439" spans="1:12" ht="12.75" customHeight="1">
      <c r="A439" s="157" t="s">
        <v>5743</v>
      </c>
      <c r="B439" s="158" t="s">
        <v>5744</v>
      </c>
      <c r="C439" s="159" t="s">
        <v>5745</v>
      </c>
      <c r="D439" s="159" t="s">
        <v>4240</v>
      </c>
      <c r="E439" s="159" t="str">
        <f>VLOOKUP(MID(B439,5,2),行政区划代码!$B$4:$C$38,2,0)</f>
        <v>北京市</v>
      </c>
      <c r="F439" s="159" t="str">
        <f t="shared" si="6"/>
        <v>104</v>
      </c>
      <c r="G439" s="160" t="s">
        <v>5470</v>
      </c>
      <c r="H439" s="158" t="s">
        <v>5746</v>
      </c>
      <c r="I439" s="160" t="s">
        <v>5747</v>
      </c>
      <c r="J439" s="161">
        <v>146.25</v>
      </c>
      <c r="K439" s="161">
        <v>54</v>
      </c>
      <c r="L439" s="162">
        <v>100.125</v>
      </c>
    </row>
    <row r="440" spans="1:12" ht="12.75" customHeight="1">
      <c r="A440" s="157" t="s">
        <v>5748</v>
      </c>
      <c r="B440" s="158" t="s">
        <v>5749</v>
      </c>
      <c r="C440" s="159" t="s">
        <v>5750</v>
      </c>
      <c r="D440" s="159" t="s">
        <v>4240</v>
      </c>
      <c r="E440" s="159" t="str">
        <f>VLOOKUP(MID(B440,5,2),行政区划代码!$B$4:$C$38,2,0)</f>
        <v>北京市</v>
      </c>
      <c r="F440" s="159" t="str">
        <f t="shared" si="6"/>
        <v>104</v>
      </c>
      <c r="G440" s="160" t="s">
        <v>5470</v>
      </c>
      <c r="H440" s="158" t="s">
        <v>5636</v>
      </c>
      <c r="I440" s="160" t="s">
        <v>4718</v>
      </c>
      <c r="J440" s="161">
        <v>122.75</v>
      </c>
      <c r="K440" s="161">
        <v>94</v>
      </c>
      <c r="L440" s="162">
        <v>108.375</v>
      </c>
    </row>
    <row r="441" spans="1:12" ht="12.75" customHeight="1">
      <c r="A441" s="157" t="s">
        <v>5751</v>
      </c>
      <c r="B441" s="158" t="s">
        <v>5752</v>
      </c>
      <c r="C441" s="159" t="s">
        <v>5753</v>
      </c>
      <c r="D441" s="159" t="s">
        <v>4240</v>
      </c>
      <c r="E441" s="159" t="str">
        <f>VLOOKUP(MID(B441,5,2),行政区划代码!$B$4:$C$38,2,0)</f>
        <v>北京市</v>
      </c>
      <c r="F441" s="159" t="str">
        <f t="shared" si="6"/>
        <v>104</v>
      </c>
      <c r="G441" s="160" t="s">
        <v>5470</v>
      </c>
      <c r="H441" s="158" t="s">
        <v>5481</v>
      </c>
      <c r="I441" s="160" t="s">
        <v>4243</v>
      </c>
      <c r="J441" s="161">
        <v>128.75</v>
      </c>
      <c r="K441" s="161">
        <v>63</v>
      </c>
      <c r="L441" s="162">
        <v>95.875</v>
      </c>
    </row>
    <row r="442" spans="1:12" ht="12.75" customHeight="1">
      <c r="A442" s="157" t="s">
        <v>5754</v>
      </c>
      <c r="B442" s="158" t="s">
        <v>5755</v>
      </c>
      <c r="C442" s="159" t="s">
        <v>5756</v>
      </c>
      <c r="D442" s="159" t="s">
        <v>4240</v>
      </c>
      <c r="E442" s="159" t="str">
        <f>VLOOKUP(MID(B442,5,2),行政区划代码!$B$4:$C$38,2,0)</f>
        <v>北京市</v>
      </c>
      <c r="F442" s="159" t="str">
        <f t="shared" si="6"/>
        <v>104</v>
      </c>
      <c r="G442" s="160" t="s">
        <v>5470</v>
      </c>
      <c r="H442" s="158" t="s">
        <v>4263</v>
      </c>
      <c r="I442" s="160" t="s">
        <v>5529</v>
      </c>
      <c r="J442" s="161">
        <v>122.75</v>
      </c>
      <c r="K442" s="161">
        <v>77</v>
      </c>
      <c r="L442" s="162">
        <v>99.875</v>
      </c>
    </row>
    <row r="443" spans="1:12" ht="12.75" customHeight="1">
      <c r="A443" s="157" t="s">
        <v>5757</v>
      </c>
      <c r="B443" s="158" t="s">
        <v>5758</v>
      </c>
      <c r="C443" s="159" t="s">
        <v>5759</v>
      </c>
      <c r="D443" s="159" t="s">
        <v>4240</v>
      </c>
      <c r="E443" s="159" t="str">
        <f>VLOOKUP(MID(B443,5,2),行政区划代码!$B$4:$C$38,2,0)</f>
        <v>北京市</v>
      </c>
      <c r="F443" s="159" t="str">
        <f t="shared" si="6"/>
        <v>104</v>
      </c>
      <c r="G443" s="160" t="s">
        <v>5470</v>
      </c>
      <c r="H443" s="158" t="s">
        <v>5591</v>
      </c>
      <c r="I443" s="160" t="s">
        <v>5592</v>
      </c>
      <c r="J443" s="161">
        <v>131.75</v>
      </c>
      <c r="K443" s="161">
        <v>43</v>
      </c>
      <c r="L443" s="162">
        <v>87.375</v>
      </c>
    </row>
    <row r="444" spans="1:12" ht="12.75" customHeight="1">
      <c r="A444" s="157" t="s">
        <v>5760</v>
      </c>
      <c r="B444" s="158" t="s">
        <v>5761</v>
      </c>
      <c r="C444" s="159" t="s">
        <v>5762</v>
      </c>
      <c r="D444" s="159" t="s">
        <v>4240</v>
      </c>
      <c r="E444" s="159" t="str">
        <f>VLOOKUP(MID(B444,5,2),行政区划代码!$B$4:$C$38,2,0)</f>
        <v>北京市</v>
      </c>
      <c r="F444" s="159" t="str">
        <f t="shared" si="6"/>
        <v>104</v>
      </c>
      <c r="G444" s="160" t="s">
        <v>5470</v>
      </c>
      <c r="H444" s="158" t="s">
        <v>4307</v>
      </c>
      <c r="I444" s="160" t="s">
        <v>4560</v>
      </c>
      <c r="J444" s="161">
        <v>148.75</v>
      </c>
      <c r="K444" s="161">
        <v>71</v>
      </c>
      <c r="L444" s="162">
        <v>109.875</v>
      </c>
    </row>
    <row r="445" spans="1:12" ht="12.75" customHeight="1">
      <c r="A445" s="157" t="s">
        <v>5763</v>
      </c>
      <c r="B445" s="158" t="s">
        <v>5764</v>
      </c>
      <c r="C445" s="159" t="s">
        <v>5765</v>
      </c>
      <c r="D445" s="159" t="s">
        <v>4240</v>
      </c>
      <c r="E445" s="159" t="str">
        <f>VLOOKUP(MID(B445,5,2),行政区划代码!$B$4:$C$38,2,0)</f>
        <v>北京市</v>
      </c>
      <c r="F445" s="159" t="str">
        <f t="shared" si="6"/>
        <v>104</v>
      </c>
      <c r="G445" s="160" t="s">
        <v>5470</v>
      </c>
      <c r="H445" s="158" t="s">
        <v>5599</v>
      </c>
      <c r="I445" s="160" t="s">
        <v>5517</v>
      </c>
      <c r="J445" s="161">
        <v>136</v>
      </c>
      <c r="K445" s="161">
        <v>78</v>
      </c>
      <c r="L445" s="162">
        <v>107</v>
      </c>
    </row>
    <row r="446" spans="1:12" ht="12.75" customHeight="1">
      <c r="A446" s="157" t="s">
        <v>5766</v>
      </c>
      <c r="B446" s="158" t="s">
        <v>5767</v>
      </c>
      <c r="C446" s="159" t="s">
        <v>5768</v>
      </c>
      <c r="D446" s="159" t="s">
        <v>4240</v>
      </c>
      <c r="E446" s="159" t="str">
        <f>VLOOKUP(MID(B446,5,2),行政区划代码!$B$4:$C$38,2,0)</f>
        <v>北京市</v>
      </c>
      <c r="F446" s="159" t="str">
        <f t="shared" si="6"/>
        <v>104</v>
      </c>
      <c r="G446" s="160" t="s">
        <v>5470</v>
      </c>
      <c r="H446" s="158" t="s">
        <v>5481</v>
      </c>
      <c r="I446" s="160" t="s">
        <v>4243</v>
      </c>
      <c r="J446" s="161">
        <v>117.5</v>
      </c>
      <c r="K446" s="161">
        <v>65</v>
      </c>
      <c r="L446" s="162">
        <v>91.25</v>
      </c>
    </row>
    <row r="447" spans="1:12" ht="12.75" customHeight="1">
      <c r="A447" s="157" t="s">
        <v>5769</v>
      </c>
      <c r="B447" s="158" t="s">
        <v>5770</v>
      </c>
      <c r="C447" s="159" t="s">
        <v>5771</v>
      </c>
      <c r="D447" s="159" t="s">
        <v>4240</v>
      </c>
      <c r="E447" s="159" t="str">
        <f>VLOOKUP(MID(B447,5,2),行政区划代码!$B$4:$C$38,2,0)</f>
        <v>北京市</v>
      </c>
      <c r="F447" s="159" t="str">
        <f t="shared" si="6"/>
        <v>104</v>
      </c>
      <c r="G447" s="160" t="s">
        <v>5470</v>
      </c>
      <c r="H447" s="158" t="s">
        <v>4307</v>
      </c>
      <c r="I447" s="160" t="s">
        <v>4560</v>
      </c>
      <c r="J447" s="161">
        <v>123.5</v>
      </c>
      <c r="K447" s="161">
        <v>53</v>
      </c>
      <c r="L447" s="162">
        <v>88.25</v>
      </c>
    </row>
    <row r="448" spans="1:12" ht="12.75" customHeight="1">
      <c r="A448" s="157" t="s">
        <v>5772</v>
      </c>
      <c r="B448" s="158" t="s">
        <v>5773</v>
      </c>
      <c r="C448" s="159" t="s">
        <v>5774</v>
      </c>
      <c r="D448" s="159" t="s">
        <v>4240</v>
      </c>
      <c r="E448" s="159" t="str">
        <f>VLOOKUP(MID(B448,5,2),行政区划代码!$B$4:$C$38,2,0)</f>
        <v>北京市</v>
      </c>
      <c r="F448" s="159" t="str">
        <f t="shared" si="6"/>
        <v>104</v>
      </c>
      <c r="G448" s="160" t="s">
        <v>5470</v>
      </c>
      <c r="H448" s="158" t="s">
        <v>5591</v>
      </c>
      <c r="I448" s="160" t="s">
        <v>5592</v>
      </c>
      <c r="J448" s="161">
        <v>139.25</v>
      </c>
      <c r="K448" s="161">
        <v>74</v>
      </c>
      <c r="L448" s="162">
        <v>106.625</v>
      </c>
    </row>
    <row r="449" spans="1:12" ht="12.75" customHeight="1">
      <c r="A449" s="157" t="s">
        <v>5775</v>
      </c>
      <c r="B449" s="158" t="s">
        <v>5776</v>
      </c>
      <c r="C449" s="159" t="s">
        <v>5777</v>
      </c>
      <c r="D449" s="159" t="s">
        <v>4240</v>
      </c>
      <c r="E449" s="159" t="str">
        <f>VLOOKUP(MID(B449,5,2),行政区划代码!$B$4:$C$38,2,0)</f>
        <v>北京市</v>
      </c>
      <c r="F449" s="159" t="str">
        <f t="shared" si="6"/>
        <v>104</v>
      </c>
      <c r="G449" s="160" t="s">
        <v>5470</v>
      </c>
      <c r="H449" s="158" t="s">
        <v>5778</v>
      </c>
      <c r="I449" s="160" t="s">
        <v>5779</v>
      </c>
      <c r="J449" s="161">
        <v>123</v>
      </c>
      <c r="K449" s="161">
        <v>44</v>
      </c>
      <c r="L449" s="162">
        <v>83.5</v>
      </c>
    </row>
    <row r="450" spans="1:12" ht="12.75" customHeight="1">
      <c r="A450" s="157" t="s">
        <v>5780</v>
      </c>
      <c r="B450" s="158" t="s">
        <v>5781</v>
      </c>
      <c r="C450" s="159" t="s">
        <v>5309</v>
      </c>
      <c r="D450" s="159" t="s">
        <v>4240</v>
      </c>
      <c r="E450" s="159" t="str">
        <f>VLOOKUP(MID(B450,5,2),行政区划代码!$B$4:$C$38,2,0)</f>
        <v>北京市</v>
      </c>
      <c r="F450" s="159" t="str">
        <f t="shared" si="6"/>
        <v>104</v>
      </c>
      <c r="G450" s="160" t="s">
        <v>5470</v>
      </c>
      <c r="H450" s="158" t="s">
        <v>4392</v>
      </c>
      <c r="I450" s="160" t="s">
        <v>4243</v>
      </c>
      <c r="J450" s="161">
        <v>147</v>
      </c>
      <c r="K450" s="161">
        <v>33</v>
      </c>
      <c r="L450" s="162">
        <v>90</v>
      </c>
    </row>
    <row r="451" spans="1:12" ht="12.75" customHeight="1">
      <c r="A451" s="157" t="s">
        <v>5782</v>
      </c>
      <c r="B451" s="158" t="s">
        <v>5783</v>
      </c>
      <c r="C451" s="159" t="s">
        <v>5784</v>
      </c>
      <c r="D451" s="159" t="s">
        <v>4240</v>
      </c>
      <c r="E451" s="159" t="str">
        <f>VLOOKUP(MID(B451,5,2),行政区划代码!$B$4:$C$38,2,0)</f>
        <v>北京市</v>
      </c>
      <c r="F451" s="159" t="str">
        <f t="shared" si="6"/>
        <v>104</v>
      </c>
      <c r="G451" s="160" t="s">
        <v>5470</v>
      </c>
      <c r="H451" s="158" t="s">
        <v>5746</v>
      </c>
      <c r="I451" s="160" t="s">
        <v>5747</v>
      </c>
      <c r="J451" s="161">
        <v>124.5</v>
      </c>
      <c r="K451" s="161">
        <v>88</v>
      </c>
      <c r="L451" s="162">
        <v>106.25</v>
      </c>
    </row>
    <row r="452" spans="1:12" ht="12.75" customHeight="1">
      <c r="A452" s="157" t="s">
        <v>5785</v>
      </c>
      <c r="B452" s="158" t="s">
        <v>5786</v>
      </c>
      <c r="C452" s="159" t="s">
        <v>5787</v>
      </c>
      <c r="D452" s="159" t="s">
        <v>4240</v>
      </c>
      <c r="E452" s="159" t="str">
        <f>VLOOKUP(MID(B452,5,2),行政区划代码!$B$4:$C$38,2,0)</f>
        <v>北京市</v>
      </c>
      <c r="F452" s="159" t="str">
        <f t="shared" si="6"/>
        <v>104</v>
      </c>
      <c r="G452" s="160" t="s">
        <v>5470</v>
      </c>
      <c r="H452" s="158" t="s">
        <v>4294</v>
      </c>
      <c r="I452" s="160" t="s">
        <v>4560</v>
      </c>
      <c r="J452" s="161">
        <v>142.5</v>
      </c>
      <c r="K452" s="161">
        <v>47</v>
      </c>
      <c r="L452" s="162">
        <v>94.75</v>
      </c>
    </row>
    <row r="453" spans="1:12" ht="12.75" customHeight="1">
      <c r="A453" s="157" t="s">
        <v>5788</v>
      </c>
      <c r="B453" s="158" t="s">
        <v>5789</v>
      </c>
      <c r="C453" s="159" t="s">
        <v>5790</v>
      </c>
      <c r="D453" s="159" t="s">
        <v>4240</v>
      </c>
      <c r="E453" s="159" t="str">
        <f>VLOOKUP(MID(B453,5,2),行政区划代码!$B$4:$C$38,2,0)</f>
        <v>北京市</v>
      </c>
      <c r="F453" s="159" t="str">
        <f t="shared" si="6"/>
        <v>104</v>
      </c>
      <c r="G453" s="160" t="s">
        <v>5470</v>
      </c>
      <c r="H453" s="158" t="s">
        <v>4259</v>
      </c>
      <c r="I453" s="160" t="s">
        <v>4560</v>
      </c>
      <c r="J453" s="161">
        <v>141</v>
      </c>
      <c r="K453" s="161">
        <v>49</v>
      </c>
      <c r="L453" s="162">
        <v>95</v>
      </c>
    </row>
    <row r="454" spans="1:12" ht="12.75" customHeight="1">
      <c r="A454" s="157" t="s">
        <v>5791</v>
      </c>
      <c r="B454" s="158" t="s">
        <v>5792</v>
      </c>
      <c r="C454" s="159" t="s">
        <v>5793</v>
      </c>
      <c r="D454" s="159" t="s">
        <v>4240</v>
      </c>
      <c r="E454" s="159" t="str">
        <f>VLOOKUP(MID(B454,5,2),行政区划代码!$B$4:$C$38,2,0)</f>
        <v>北京市</v>
      </c>
      <c r="F454" s="159" t="str">
        <f t="shared" ref="F454:F517" si="7">LEFT(B454,3)</f>
        <v>104</v>
      </c>
      <c r="G454" s="160" t="s">
        <v>5470</v>
      </c>
      <c r="H454" s="158" t="s">
        <v>5563</v>
      </c>
      <c r="I454" s="160" t="s">
        <v>4560</v>
      </c>
      <c r="J454" s="161">
        <v>147</v>
      </c>
      <c r="K454" s="161">
        <v>71</v>
      </c>
      <c r="L454" s="162">
        <v>109</v>
      </c>
    </row>
    <row r="455" spans="1:12" ht="12.75" customHeight="1">
      <c r="A455" s="157" t="s">
        <v>5794</v>
      </c>
      <c r="B455" s="158" t="s">
        <v>5795</v>
      </c>
      <c r="C455" s="159" t="s">
        <v>5796</v>
      </c>
      <c r="D455" s="159" t="s">
        <v>1728</v>
      </c>
      <c r="E455" s="159" t="str">
        <f>VLOOKUP(MID(B455,5,2),行政区划代码!$B$4:$C$38,2,0)</f>
        <v>北京市</v>
      </c>
      <c r="F455" s="159" t="str">
        <f t="shared" si="7"/>
        <v>104</v>
      </c>
      <c r="G455" s="160" t="s">
        <v>5470</v>
      </c>
      <c r="H455" s="158" t="s">
        <v>5586</v>
      </c>
      <c r="I455" s="160" t="s">
        <v>5587</v>
      </c>
      <c r="J455" s="161">
        <v>113.5</v>
      </c>
      <c r="K455" s="161">
        <v>38</v>
      </c>
      <c r="L455" s="162">
        <v>75.75</v>
      </c>
    </row>
    <row r="456" spans="1:12" ht="12.75" customHeight="1">
      <c r="A456" s="157" t="s">
        <v>5797</v>
      </c>
      <c r="B456" s="158" t="s">
        <v>5798</v>
      </c>
      <c r="C456" s="159" t="s">
        <v>5799</v>
      </c>
      <c r="D456" s="159" t="s">
        <v>4240</v>
      </c>
      <c r="E456" s="159" t="str">
        <f>VLOOKUP(MID(B456,5,2),行政区划代码!$B$4:$C$38,2,0)</f>
        <v>北京市</v>
      </c>
      <c r="F456" s="159" t="str">
        <f t="shared" si="7"/>
        <v>104</v>
      </c>
      <c r="G456" s="160" t="s">
        <v>5470</v>
      </c>
      <c r="H456" s="158" t="s">
        <v>4457</v>
      </c>
      <c r="I456" s="160" t="s">
        <v>4243</v>
      </c>
      <c r="J456" s="161">
        <v>118.25</v>
      </c>
      <c r="K456" s="161">
        <v>91</v>
      </c>
      <c r="L456" s="162">
        <v>104.625</v>
      </c>
    </row>
    <row r="457" spans="1:12" ht="12.75" customHeight="1">
      <c r="A457" s="157" t="s">
        <v>5800</v>
      </c>
      <c r="B457" s="158" t="s">
        <v>5801</v>
      </c>
      <c r="C457" s="159" t="s">
        <v>5802</v>
      </c>
      <c r="D457" s="159" t="s">
        <v>1728</v>
      </c>
      <c r="E457" s="159" t="str">
        <f>VLOOKUP(MID(B457,5,2),行政区划代码!$B$4:$C$38,2,0)</f>
        <v>北京市</v>
      </c>
      <c r="F457" s="159" t="str">
        <f t="shared" si="7"/>
        <v>104</v>
      </c>
      <c r="G457" s="160" t="s">
        <v>5470</v>
      </c>
      <c r="H457" s="158" t="s">
        <v>5778</v>
      </c>
      <c r="I457" s="160" t="s">
        <v>5779</v>
      </c>
      <c r="J457" s="161">
        <v>130.5</v>
      </c>
      <c r="K457" s="161">
        <v>98</v>
      </c>
      <c r="L457" s="162">
        <v>114.25</v>
      </c>
    </row>
    <row r="458" spans="1:12" ht="12.75" customHeight="1">
      <c r="A458" s="157" t="s">
        <v>5803</v>
      </c>
      <c r="B458" s="158" t="s">
        <v>5804</v>
      </c>
      <c r="C458" s="159" t="s">
        <v>5805</v>
      </c>
      <c r="D458" s="159" t="s">
        <v>1728</v>
      </c>
      <c r="E458" s="159" t="str">
        <f>VLOOKUP(MID(B458,5,2),行政区划代码!$B$4:$C$38,2,0)</f>
        <v>北京市</v>
      </c>
      <c r="F458" s="159" t="str">
        <f t="shared" si="7"/>
        <v>104</v>
      </c>
      <c r="G458" s="160" t="s">
        <v>5470</v>
      </c>
      <c r="H458" s="158" t="s">
        <v>5806</v>
      </c>
      <c r="I458" s="160" t="s">
        <v>5807</v>
      </c>
      <c r="J458" s="161">
        <v>110</v>
      </c>
      <c r="K458" s="161">
        <v>79</v>
      </c>
      <c r="L458" s="162">
        <v>94.5</v>
      </c>
    </row>
    <row r="459" spans="1:12" ht="12.75" customHeight="1">
      <c r="A459" s="157" t="s">
        <v>5808</v>
      </c>
      <c r="B459" s="158" t="s">
        <v>5809</v>
      </c>
      <c r="C459" s="159" t="s">
        <v>5810</v>
      </c>
      <c r="D459" s="159" t="s">
        <v>4240</v>
      </c>
      <c r="E459" s="159" t="str">
        <f>VLOOKUP(MID(B459,5,2),行政区划代码!$B$4:$C$38,2,0)</f>
        <v>北京市</v>
      </c>
      <c r="F459" s="159" t="str">
        <f t="shared" si="7"/>
        <v>104</v>
      </c>
      <c r="G459" s="160" t="s">
        <v>5470</v>
      </c>
      <c r="H459" s="158" t="s">
        <v>4307</v>
      </c>
      <c r="I459" s="160" t="s">
        <v>4560</v>
      </c>
      <c r="J459" s="161">
        <v>117.25</v>
      </c>
      <c r="K459" s="161">
        <v>68</v>
      </c>
      <c r="L459" s="162">
        <v>92.625</v>
      </c>
    </row>
    <row r="460" spans="1:12" ht="12.75" customHeight="1">
      <c r="A460" s="157" t="s">
        <v>5811</v>
      </c>
      <c r="B460" s="158" t="s">
        <v>5812</v>
      </c>
      <c r="C460" s="159" t="s">
        <v>5813</v>
      </c>
      <c r="D460" s="159" t="s">
        <v>4240</v>
      </c>
      <c r="E460" s="159" t="str">
        <f>VLOOKUP(MID(B460,5,2),行政区划代码!$B$4:$C$38,2,0)</f>
        <v>北京市</v>
      </c>
      <c r="F460" s="159" t="str">
        <f t="shared" si="7"/>
        <v>104</v>
      </c>
      <c r="G460" s="160" t="s">
        <v>5470</v>
      </c>
      <c r="H460" s="158" t="s">
        <v>4307</v>
      </c>
      <c r="I460" s="160" t="s">
        <v>4560</v>
      </c>
      <c r="J460" s="161">
        <v>136.5</v>
      </c>
      <c r="K460" s="161">
        <v>95</v>
      </c>
      <c r="L460" s="162">
        <v>115.75</v>
      </c>
    </row>
    <row r="461" spans="1:12" ht="12.75" customHeight="1">
      <c r="A461" s="157" t="s">
        <v>5814</v>
      </c>
      <c r="B461" s="158" t="s">
        <v>5815</v>
      </c>
      <c r="C461" s="159" t="s">
        <v>5816</v>
      </c>
      <c r="D461" s="159" t="s">
        <v>1728</v>
      </c>
      <c r="E461" s="159" t="str">
        <f>VLOOKUP(MID(B461,5,2),行政区划代码!$B$4:$C$38,2,0)</f>
        <v>北京市</v>
      </c>
      <c r="F461" s="159" t="str">
        <f t="shared" si="7"/>
        <v>104</v>
      </c>
      <c r="G461" s="160" t="s">
        <v>5470</v>
      </c>
      <c r="H461" s="158" t="s">
        <v>5817</v>
      </c>
      <c r="I461" s="160" t="s">
        <v>5818</v>
      </c>
      <c r="J461" s="161">
        <v>132</v>
      </c>
      <c r="K461" s="161">
        <v>60</v>
      </c>
      <c r="L461" s="162">
        <v>96</v>
      </c>
    </row>
    <row r="462" spans="1:12" ht="12.75" customHeight="1">
      <c r="A462" s="157" t="s">
        <v>5819</v>
      </c>
      <c r="B462" s="158" t="s">
        <v>5820</v>
      </c>
      <c r="C462" s="159" t="s">
        <v>5821</v>
      </c>
      <c r="D462" s="159" t="s">
        <v>4240</v>
      </c>
      <c r="E462" s="159" t="str">
        <f>VLOOKUP(MID(B462,5,2),行政区划代码!$B$4:$C$38,2,0)</f>
        <v>北京市</v>
      </c>
      <c r="F462" s="159" t="str">
        <f t="shared" si="7"/>
        <v>104</v>
      </c>
      <c r="G462" s="160" t="s">
        <v>5470</v>
      </c>
      <c r="H462" s="158" t="s">
        <v>5501</v>
      </c>
      <c r="I462" s="160" t="s">
        <v>4243</v>
      </c>
      <c r="J462" s="161">
        <v>113.25</v>
      </c>
      <c r="K462" s="161">
        <v>81</v>
      </c>
      <c r="L462" s="162">
        <v>97.125</v>
      </c>
    </row>
    <row r="463" spans="1:12" ht="12.75" customHeight="1">
      <c r="A463" s="157" t="s">
        <v>5822</v>
      </c>
      <c r="B463" s="158" t="s">
        <v>5823</v>
      </c>
      <c r="C463" s="159" t="s">
        <v>5824</v>
      </c>
      <c r="D463" s="159" t="s">
        <v>4240</v>
      </c>
      <c r="E463" s="159" t="str">
        <f>VLOOKUP(MID(B463,5,2),行政区划代码!$B$4:$C$38,2,0)</f>
        <v>北京市</v>
      </c>
      <c r="F463" s="159" t="str">
        <f t="shared" si="7"/>
        <v>104</v>
      </c>
      <c r="G463" s="160" t="s">
        <v>5470</v>
      </c>
      <c r="H463" s="158" t="s">
        <v>5806</v>
      </c>
      <c r="I463" s="160" t="s">
        <v>5807</v>
      </c>
      <c r="J463" s="161">
        <v>135.75</v>
      </c>
      <c r="K463" s="161">
        <v>95</v>
      </c>
      <c r="L463" s="162">
        <v>115.375</v>
      </c>
    </row>
    <row r="464" spans="1:12" ht="12.75" customHeight="1">
      <c r="A464" s="157" t="s">
        <v>5825</v>
      </c>
      <c r="B464" s="158" t="s">
        <v>5826</v>
      </c>
      <c r="C464" s="159" t="s">
        <v>5827</v>
      </c>
      <c r="D464" s="159" t="s">
        <v>1728</v>
      </c>
      <c r="E464" s="159" t="str">
        <f>VLOOKUP(MID(B464,5,2),行政区划代码!$B$4:$C$38,2,0)</f>
        <v>天津市</v>
      </c>
      <c r="F464" s="159" t="str">
        <f t="shared" si="7"/>
        <v>104</v>
      </c>
      <c r="G464" s="160" t="s">
        <v>5470</v>
      </c>
      <c r="H464" s="158" t="s">
        <v>5746</v>
      </c>
      <c r="I464" s="160" t="s">
        <v>5747</v>
      </c>
      <c r="J464" s="161">
        <v>138.5</v>
      </c>
      <c r="K464" s="161">
        <v>67</v>
      </c>
      <c r="L464" s="162">
        <v>102.75</v>
      </c>
    </row>
    <row r="465" spans="1:12" ht="12.75" customHeight="1">
      <c r="A465" s="157" t="s">
        <v>5828</v>
      </c>
      <c r="B465" s="158" t="s">
        <v>5829</v>
      </c>
      <c r="C465" s="159" t="s">
        <v>5830</v>
      </c>
      <c r="D465" s="159" t="s">
        <v>1728</v>
      </c>
      <c r="E465" s="159" t="str">
        <f>VLOOKUP(MID(B465,5,2),行政区划代码!$B$4:$C$38,2,0)</f>
        <v>天津市</v>
      </c>
      <c r="F465" s="159" t="str">
        <f t="shared" si="7"/>
        <v>104</v>
      </c>
      <c r="G465" s="160" t="s">
        <v>5470</v>
      </c>
      <c r="H465" s="158" t="s">
        <v>5817</v>
      </c>
      <c r="I465" s="160" t="s">
        <v>5818</v>
      </c>
      <c r="J465" s="161">
        <v>137</v>
      </c>
      <c r="K465" s="161">
        <v>89</v>
      </c>
      <c r="L465" s="162">
        <v>113</v>
      </c>
    </row>
    <row r="466" spans="1:12" ht="12.75" customHeight="1">
      <c r="A466" s="157" t="s">
        <v>5831</v>
      </c>
      <c r="B466" s="158" t="s">
        <v>5832</v>
      </c>
      <c r="C466" s="159" t="s">
        <v>5833</v>
      </c>
      <c r="D466" s="159" t="s">
        <v>1728</v>
      </c>
      <c r="E466" s="159" t="str">
        <f>VLOOKUP(MID(B466,5,2),行政区划代码!$B$4:$C$38,2,0)</f>
        <v>天津市</v>
      </c>
      <c r="F466" s="159" t="str">
        <f t="shared" si="7"/>
        <v>104</v>
      </c>
      <c r="G466" s="160" t="s">
        <v>5470</v>
      </c>
      <c r="H466" s="158" t="s">
        <v>5817</v>
      </c>
      <c r="I466" s="160" t="s">
        <v>5818</v>
      </c>
      <c r="J466" s="161">
        <v>123.75</v>
      </c>
      <c r="K466" s="161">
        <v>32</v>
      </c>
      <c r="L466" s="162">
        <v>77.875</v>
      </c>
    </row>
    <row r="467" spans="1:12" ht="12.75" customHeight="1">
      <c r="A467" s="157" t="s">
        <v>5834</v>
      </c>
      <c r="B467" s="158" t="s">
        <v>5835</v>
      </c>
      <c r="C467" s="159" t="s">
        <v>5836</v>
      </c>
      <c r="D467" s="159" t="s">
        <v>1728</v>
      </c>
      <c r="E467" s="159" t="str">
        <f>VLOOKUP(MID(B467,5,2),行政区划代码!$B$4:$C$38,2,0)</f>
        <v>天津市</v>
      </c>
      <c r="F467" s="159" t="str">
        <f t="shared" si="7"/>
        <v>104</v>
      </c>
      <c r="G467" s="160" t="s">
        <v>5470</v>
      </c>
      <c r="H467" s="158" t="s">
        <v>5718</v>
      </c>
      <c r="I467" s="160" t="s">
        <v>5719</v>
      </c>
      <c r="J467" s="161">
        <v>145</v>
      </c>
      <c r="K467" s="161">
        <v>37</v>
      </c>
      <c r="L467" s="162">
        <v>91</v>
      </c>
    </row>
    <row r="468" spans="1:12" ht="12.75" customHeight="1">
      <c r="A468" s="157" t="s">
        <v>5837</v>
      </c>
      <c r="B468" s="158" t="s">
        <v>5838</v>
      </c>
      <c r="C468" s="159" t="s">
        <v>5839</v>
      </c>
      <c r="D468" s="159" t="s">
        <v>1728</v>
      </c>
      <c r="E468" s="159" t="str">
        <f>VLOOKUP(MID(B468,5,2),行政区划代码!$B$4:$C$38,2,0)</f>
        <v>河北省</v>
      </c>
      <c r="F468" s="159" t="str">
        <f t="shared" si="7"/>
        <v>104</v>
      </c>
      <c r="G468" s="160" t="s">
        <v>5470</v>
      </c>
      <c r="H468" s="158" t="s">
        <v>4307</v>
      </c>
      <c r="I468" s="160" t="s">
        <v>4560</v>
      </c>
      <c r="J468" s="161">
        <v>111.25</v>
      </c>
      <c r="K468" s="161">
        <v>93</v>
      </c>
      <c r="L468" s="162">
        <v>102.125</v>
      </c>
    </row>
    <row r="469" spans="1:12" ht="12.75" customHeight="1">
      <c r="A469" s="157" t="s">
        <v>5840</v>
      </c>
      <c r="B469" s="158" t="s">
        <v>5841</v>
      </c>
      <c r="C469" s="159" t="s">
        <v>5842</v>
      </c>
      <c r="D469" s="159" t="s">
        <v>1728</v>
      </c>
      <c r="E469" s="159" t="str">
        <f>VLOOKUP(MID(B469,5,2),行政区划代码!$B$4:$C$38,2,0)</f>
        <v>河北省</v>
      </c>
      <c r="F469" s="159" t="str">
        <f t="shared" si="7"/>
        <v>104</v>
      </c>
      <c r="G469" s="160" t="s">
        <v>5470</v>
      </c>
      <c r="H469" s="158" t="s">
        <v>4372</v>
      </c>
      <c r="I469" s="160" t="s">
        <v>5488</v>
      </c>
      <c r="J469" s="161">
        <v>110.75</v>
      </c>
      <c r="K469" s="161">
        <v>55</v>
      </c>
      <c r="L469" s="162">
        <v>82.875</v>
      </c>
    </row>
    <row r="470" spans="1:12" ht="12.75" customHeight="1">
      <c r="A470" s="157" t="s">
        <v>5843</v>
      </c>
      <c r="B470" s="158" t="s">
        <v>5844</v>
      </c>
      <c r="C470" s="159" t="s">
        <v>5845</v>
      </c>
      <c r="D470" s="159" t="s">
        <v>1728</v>
      </c>
      <c r="E470" s="159" t="str">
        <f>VLOOKUP(MID(B470,5,2),行政区划代码!$B$4:$C$38,2,0)</f>
        <v>河北省</v>
      </c>
      <c r="F470" s="159" t="str">
        <f t="shared" si="7"/>
        <v>104</v>
      </c>
      <c r="G470" s="160" t="s">
        <v>5470</v>
      </c>
      <c r="H470" s="158" t="s">
        <v>4307</v>
      </c>
      <c r="I470" s="160" t="s">
        <v>4560</v>
      </c>
      <c r="J470" s="161">
        <v>145.5</v>
      </c>
      <c r="K470" s="161">
        <v>46</v>
      </c>
      <c r="L470" s="162">
        <v>95.75</v>
      </c>
    </row>
    <row r="471" spans="1:12" ht="12.75" customHeight="1">
      <c r="A471" s="157" t="s">
        <v>5846</v>
      </c>
      <c r="B471" s="158" t="s">
        <v>5847</v>
      </c>
      <c r="C471" s="159" t="s">
        <v>5848</v>
      </c>
      <c r="D471" s="159" t="s">
        <v>4240</v>
      </c>
      <c r="E471" s="159" t="str">
        <f>VLOOKUP(MID(B471,5,2),行政区划代码!$B$4:$C$38,2,0)</f>
        <v>河北省</v>
      </c>
      <c r="F471" s="159" t="str">
        <f t="shared" si="7"/>
        <v>104</v>
      </c>
      <c r="G471" s="160" t="s">
        <v>5470</v>
      </c>
      <c r="H471" s="158" t="s">
        <v>4294</v>
      </c>
      <c r="I471" s="160" t="s">
        <v>4560</v>
      </c>
      <c r="J471" s="161">
        <v>117</v>
      </c>
      <c r="K471" s="161">
        <v>31</v>
      </c>
      <c r="L471" s="162">
        <v>74</v>
      </c>
    </row>
    <row r="472" spans="1:12" ht="12.75" customHeight="1">
      <c r="A472" s="157" t="s">
        <v>5849</v>
      </c>
      <c r="B472" s="158" t="s">
        <v>5850</v>
      </c>
      <c r="C472" s="159" t="s">
        <v>5851</v>
      </c>
      <c r="D472" s="159" t="s">
        <v>1728</v>
      </c>
      <c r="E472" s="159" t="str">
        <f>VLOOKUP(MID(B472,5,2),行政区划代码!$B$4:$C$38,2,0)</f>
        <v>河北省</v>
      </c>
      <c r="F472" s="159" t="str">
        <f t="shared" si="7"/>
        <v>104</v>
      </c>
      <c r="G472" s="160" t="s">
        <v>5470</v>
      </c>
      <c r="H472" s="158" t="s">
        <v>4372</v>
      </c>
      <c r="I472" s="160" t="s">
        <v>5488</v>
      </c>
      <c r="J472" s="161">
        <v>116.75</v>
      </c>
      <c r="K472" s="161">
        <v>36</v>
      </c>
      <c r="L472" s="162">
        <v>76.375</v>
      </c>
    </row>
    <row r="473" spans="1:12" ht="12.75" customHeight="1">
      <c r="A473" s="157" t="s">
        <v>5852</v>
      </c>
      <c r="B473" s="158" t="s">
        <v>5853</v>
      </c>
      <c r="C473" s="159" t="s">
        <v>5854</v>
      </c>
      <c r="D473" s="159" t="s">
        <v>1728</v>
      </c>
      <c r="E473" s="159" t="str">
        <f>VLOOKUP(MID(B473,5,2),行政区划代码!$B$4:$C$38,2,0)</f>
        <v>山西省</v>
      </c>
      <c r="F473" s="159" t="str">
        <f t="shared" si="7"/>
        <v>104</v>
      </c>
      <c r="G473" s="160" t="s">
        <v>5470</v>
      </c>
      <c r="H473" s="158" t="s">
        <v>4307</v>
      </c>
      <c r="I473" s="160" t="s">
        <v>4560</v>
      </c>
      <c r="J473" s="161">
        <v>117.5</v>
      </c>
      <c r="K473" s="161">
        <v>64</v>
      </c>
      <c r="L473" s="162">
        <v>90.75</v>
      </c>
    </row>
    <row r="474" spans="1:12" ht="12.75" customHeight="1">
      <c r="A474" s="157" t="s">
        <v>5855</v>
      </c>
      <c r="B474" s="158" t="s">
        <v>5856</v>
      </c>
      <c r="C474" s="159" t="s">
        <v>5857</v>
      </c>
      <c r="D474" s="159" t="s">
        <v>1728</v>
      </c>
      <c r="E474" s="159" t="str">
        <f>VLOOKUP(MID(B474,5,2),行政区划代码!$B$4:$C$38,2,0)</f>
        <v>山西省</v>
      </c>
      <c r="F474" s="159" t="str">
        <f t="shared" si="7"/>
        <v>104</v>
      </c>
      <c r="G474" s="160" t="s">
        <v>5470</v>
      </c>
      <c r="H474" s="158" t="s">
        <v>5474</v>
      </c>
      <c r="I474" s="160" t="s">
        <v>4560</v>
      </c>
      <c r="J474" s="161">
        <v>140</v>
      </c>
      <c r="K474" s="161">
        <v>76</v>
      </c>
      <c r="L474" s="162">
        <v>108</v>
      </c>
    </row>
    <row r="475" spans="1:12" ht="12.75" customHeight="1">
      <c r="A475" s="157" t="s">
        <v>5858</v>
      </c>
      <c r="B475" s="158" t="s">
        <v>5859</v>
      </c>
      <c r="C475" s="159" t="s">
        <v>5860</v>
      </c>
      <c r="D475" s="159" t="s">
        <v>1728</v>
      </c>
      <c r="E475" s="159" t="str">
        <f>VLOOKUP(MID(B475,5,2),行政区划代码!$B$4:$C$38,2,0)</f>
        <v>山西省</v>
      </c>
      <c r="F475" s="159" t="str">
        <f t="shared" si="7"/>
        <v>104</v>
      </c>
      <c r="G475" s="160" t="s">
        <v>5470</v>
      </c>
      <c r="H475" s="158" t="s">
        <v>4457</v>
      </c>
      <c r="I475" s="160" t="s">
        <v>4243</v>
      </c>
      <c r="J475" s="161">
        <v>115.5</v>
      </c>
      <c r="K475" s="161">
        <v>72</v>
      </c>
      <c r="L475" s="162">
        <v>93.75</v>
      </c>
    </row>
    <row r="476" spans="1:12" ht="12.75" customHeight="1">
      <c r="A476" s="157" t="s">
        <v>5861</v>
      </c>
      <c r="B476" s="158" t="s">
        <v>5862</v>
      </c>
      <c r="C476" s="159" t="s">
        <v>5863</v>
      </c>
      <c r="D476" s="159" t="s">
        <v>1728</v>
      </c>
      <c r="E476" s="159" t="str">
        <f>VLOOKUP(MID(B476,5,2),行政区划代码!$B$4:$C$38,2,0)</f>
        <v>山西省</v>
      </c>
      <c r="F476" s="159" t="str">
        <f t="shared" si="7"/>
        <v>104</v>
      </c>
      <c r="G476" s="160" t="s">
        <v>5470</v>
      </c>
      <c r="H476" s="158" t="s">
        <v>4263</v>
      </c>
      <c r="I476" s="160" t="s">
        <v>5529</v>
      </c>
      <c r="J476" s="161">
        <v>140.75</v>
      </c>
      <c r="K476" s="161">
        <v>35</v>
      </c>
      <c r="L476" s="162">
        <v>87.875</v>
      </c>
    </row>
    <row r="477" spans="1:12" ht="12.75" customHeight="1">
      <c r="A477" s="157" t="s">
        <v>5864</v>
      </c>
      <c r="B477" s="158" t="s">
        <v>5865</v>
      </c>
      <c r="C477" s="159" t="s">
        <v>5866</v>
      </c>
      <c r="D477" s="159" t="s">
        <v>1728</v>
      </c>
      <c r="E477" s="159" t="str">
        <f>VLOOKUP(MID(B477,5,2),行政区划代码!$B$4:$C$38,2,0)</f>
        <v>山西省</v>
      </c>
      <c r="F477" s="159" t="str">
        <f t="shared" si="7"/>
        <v>104</v>
      </c>
      <c r="G477" s="160" t="s">
        <v>5470</v>
      </c>
      <c r="H477" s="158" t="s">
        <v>4242</v>
      </c>
      <c r="I477" s="160" t="s">
        <v>4560</v>
      </c>
      <c r="J477" s="161">
        <v>122</v>
      </c>
      <c r="K477" s="161">
        <v>75</v>
      </c>
      <c r="L477" s="162">
        <v>98.5</v>
      </c>
    </row>
    <row r="478" spans="1:12" ht="12.75" customHeight="1">
      <c r="A478" s="157" t="s">
        <v>5867</v>
      </c>
      <c r="B478" s="158" t="s">
        <v>5868</v>
      </c>
      <c r="C478" s="159" t="s">
        <v>5869</v>
      </c>
      <c r="D478" s="159" t="s">
        <v>1728</v>
      </c>
      <c r="E478" s="159" t="str">
        <f>VLOOKUP(MID(B478,5,2),行政区划代码!$B$4:$C$38,2,0)</f>
        <v>内蒙古自治区</v>
      </c>
      <c r="F478" s="159" t="str">
        <f t="shared" si="7"/>
        <v>104</v>
      </c>
      <c r="G478" s="160" t="s">
        <v>5470</v>
      </c>
      <c r="H478" s="158" t="s">
        <v>5599</v>
      </c>
      <c r="I478" s="160" t="s">
        <v>5517</v>
      </c>
      <c r="J478" s="161">
        <v>148.75</v>
      </c>
      <c r="K478" s="161">
        <v>77</v>
      </c>
      <c r="L478" s="162">
        <v>112.875</v>
      </c>
    </row>
    <row r="479" spans="1:12" ht="12.75" customHeight="1">
      <c r="A479" s="157" t="s">
        <v>5870</v>
      </c>
      <c r="B479" s="158" t="s">
        <v>5871</v>
      </c>
      <c r="C479" s="159" t="s">
        <v>5872</v>
      </c>
      <c r="D479" s="159" t="s">
        <v>1728</v>
      </c>
      <c r="E479" s="159" t="str">
        <f>VLOOKUP(MID(B479,5,2),行政区划代码!$B$4:$C$38,2,0)</f>
        <v>内蒙古自治区</v>
      </c>
      <c r="F479" s="159" t="str">
        <f t="shared" si="7"/>
        <v>104</v>
      </c>
      <c r="G479" s="160" t="s">
        <v>5470</v>
      </c>
      <c r="H479" s="158" t="s">
        <v>4457</v>
      </c>
      <c r="I479" s="160" t="s">
        <v>4243</v>
      </c>
      <c r="J479" s="161">
        <v>143.5</v>
      </c>
      <c r="K479" s="161">
        <v>88</v>
      </c>
      <c r="L479" s="162">
        <v>115.75</v>
      </c>
    </row>
    <row r="480" spans="1:12" ht="12.75" customHeight="1">
      <c r="A480" s="157" t="s">
        <v>5873</v>
      </c>
      <c r="B480" s="158" t="s">
        <v>5874</v>
      </c>
      <c r="C480" s="159" t="s">
        <v>5875</v>
      </c>
      <c r="D480" s="159" t="s">
        <v>1728</v>
      </c>
      <c r="E480" s="159" t="str">
        <f>VLOOKUP(MID(B480,5,2),行政区划代码!$B$4:$C$38,2,0)</f>
        <v>辽宁省</v>
      </c>
      <c r="F480" s="159" t="str">
        <f t="shared" si="7"/>
        <v>104</v>
      </c>
      <c r="G480" s="160" t="s">
        <v>5470</v>
      </c>
      <c r="H480" s="158" t="s">
        <v>5612</v>
      </c>
      <c r="I480" s="160" t="s">
        <v>5613</v>
      </c>
      <c r="J480" s="161">
        <v>149.5</v>
      </c>
      <c r="K480" s="161">
        <v>60</v>
      </c>
      <c r="L480" s="162">
        <v>104.75</v>
      </c>
    </row>
    <row r="481" spans="1:12" ht="12.75" customHeight="1">
      <c r="A481" s="157" t="s">
        <v>5876</v>
      </c>
      <c r="B481" s="158" t="s">
        <v>5877</v>
      </c>
      <c r="C481" s="159" t="s">
        <v>5878</v>
      </c>
      <c r="D481" s="159" t="s">
        <v>1728</v>
      </c>
      <c r="E481" s="159" t="str">
        <f>VLOOKUP(MID(B481,5,2),行政区划代码!$B$4:$C$38,2,0)</f>
        <v>辽宁省</v>
      </c>
      <c r="F481" s="159" t="str">
        <f t="shared" si="7"/>
        <v>104</v>
      </c>
      <c r="G481" s="160" t="s">
        <v>5470</v>
      </c>
      <c r="H481" s="158" t="s">
        <v>5567</v>
      </c>
      <c r="I481" s="160" t="s">
        <v>5568</v>
      </c>
      <c r="J481" s="161">
        <v>114.25</v>
      </c>
      <c r="K481" s="161">
        <v>40</v>
      </c>
      <c r="L481" s="162">
        <v>77.125</v>
      </c>
    </row>
    <row r="482" spans="1:12" ht="12.75" customHeight="1">
      <c r="A482" s="157" t="s">
        <v>5879</v>
      </c>
      <c r="B482" s="158" t="s">
        <v>5880</v>
      </c>
      <c r="C482" s="159" t="s">
        <v>5881</v>
      </c>
      <c r="D482" s="159" t="s">
        <v>1728</v>
      </c>
      <c r="E482" s="159" t="str">
        <f>VLOOKUP(MID(B482,5,2),行政区划代码!$B$4:$C$38,2,0)</f>
        <v>辽宁省</v>
      </c>
      <c r="F482" s="159" t="str">
        <f t="shared" si="7"/>
        <v>104</v>
      </c>
      <c r="G482" s="160" t="s">
        <v>5470</v>
      </c>
      <c r="H482" s="158" t="s">
        <v>5501</v>
      </c>
      <c r="I482" s="160" t="s">
        <v>4243</v>
      </c>
      <c r="J482" s="161">
        <v>119.25</v>
      </c>
      <c r="K482" s="161">
        <v>69</v>
      </c>
      <c r="L482" s="162">
        <v>94.125</v>
      </c>
    </row>
    <row r="483" spans="1:12" ht="12.75" customHeight="1">
      <c r="A483" s="157" t="s">
        <v>5882</v>
      </c>
      <c r="B483" s="158" t="s">
        <v>5883</v>
      </c>
      <c r="C483" s="159" t="s">
        <v>5884</v>
      </c>
      <c r="D483" s="159" t="s">
        <v>1728</v>
      </c>
      <c r="E483" s="159" t="str">
        <f>VLOOKUP(MID(B483,5,2),行政区划代码!$B$4:$C$38,2,0)</f>
        <v>辽宁省</v>
      </c>
      <c r="F483" s="159" t="str">
        <f t="shared" si="7"/>
        <v>104</v>
      </c>
      <c r="G483" s="160" t="s">
        <v>5470</v>
      </c>
      <c r="H483" s="158" t="s">
        <v>5684</v>
      </c>
      <c r="I483" s="160" t="s">
        <v>5685</v>
      </c>
      <c r="J483" s="161">
        <v>113.75</v>
      </c>
      <c r="K483" s="161">
        <v>47</v>
      </c>
      <c r="L483" s="162">
        <v>80.375</v>
      </c>
    </row>
    <row r="484" spans="1:12" ht="12.75" customHeight="1">
      <c r="A484" s="157" t="s">
        <v>5885</v>
      </c>
      <c r="B484" s="158" t="s">
        <v>5886</v>
      </c>
      <c r="C484" s="159" t="s">
        <v>5887</v>
      </c>
      <c r="D484" s="159" t="s">
        <v>1728</v>
      </c>
      <c r="E484" s="159" t="str">
        <f>VLOOKUP(MID(B484,5,2),行政区划代码!$B$4:$C$38,2,0)</f>
        <v>黑龙江</v>
      </c>
      <c r="F484" s="159" t="str">
        <f t="shared" si="7"/>
        <v>104</v>
      </c>
      <c r="G484" s="160" t="s">
        <v>5470</v>
      </c>
      <c r="H484" s="158" t="s">
        <v>5524</v>
      </c>
      <c r="I484" s="160" t="s">
        <v>5525</v>
      </c>
      <c r="J484" s="161">
        <v>132.25</v>
      </c>
      <c r="K484" s="161">
        <v>92</v>
      </c>
      <c r="L484" s="162">
        <v>112.125</v>
      </c>
    </row>
    <row r="485" spans="1:12" ht="12.75" customHeight="1">
      <c r="A485" s="157" t="s">
        <v>5888</v>
      </c>
      <c r="B485" s="158" t="s">
        <v>5889</v>
      </c>
      <c r="C485" s="159" t="s">
        <v>5890</v>
      </c>
      <c r="D485" s="159" t="s">
        <v>4240</v>
      </c>
      <c r="E485" s="159" t="str">
        <f>VLOOKUP(MID(B485,5,2),行政区划代码!$B$4:$C$38,2,0)</f>
        <v>上海市</v>
      </c>
      <c r="F485" s="159" t="str">
        <f t="shared" si="7"/>
        <v>104</v>
      </c>
      <c r="G485" s="160" t="s">
        <v>5470</v>
      </c>
      <c r="H485" s="158" t="s">
        <v>4372</v>
      </c>
      <c r="I485" s="160" t="s">
        <v>5488</v>
      </c>
      <c r="J485" s="161">
        <v>129.25</v>
      </c>
      <c r="K485" s="161">
        <v>53</v>
      </c>
      <c r="L485" s="162">
        <v>91.125</v>
      </c>
    </row>
    <row r="486" spans="1:12" ht="12.75" customHeight="1">
      <c r="A486" s="157" t="s">
        <v>5891</v>
      </c>
      <c r="B486" s="158" t="s">
        <v>5892</v>
      </c>
      <c r="C486" s="159" t="s">
        <v>5893</v>
      </c>
      <c r="D486" s="159" t="s">
        <v>1728</v>
      </c>
      <c r="E486" s="159" t="str">
        <f>VLOOKUP(MID(B486,5,2),行政区划代码!$B$4:$C$38,2,0)</f>
        <v>上海市</v>
      </c>
      <c r="F486" s="159" t="str">
        <f t="shared" si="7"/>
        <v>104</v>
      </c>
      <c r="G486" s="160" t="s">
        <v>5470</v>
      </c>
      <c r="H486" s="158" t="s">
        <v>4255</v>
      </c>
      <c r="I486" s="160" t="s">
        <v>4560</v>
      </c>
      <c r="J486" s="161">
        <v>141.25</v>
      </c>
      <c r="K486" s="161">
        <v>69</v>
      </c>
      <c r="L486" s="162">
        <v>105.125</v>
      </c>
    </row>
    <row r="487" spans="1:12" ht="12.75" customHeight="1">
      <c r="A487" s="157" t="s">
        <v>5894</v>
      </c>
      <c r="B487" s="158" t="s">
        <v>5895</v>
      </c>
      <c r="C487" s="159" t="s">
        <v>5896</v>
      </c>
      <c r="D487" s="159" t="s">
        <v>1728</v>
      </c>
      <c r="E487" s="159" t="str">
        <f>VLOOKUP(MID(B487,5,2),行政区划代码!$B$4:$C$38,2,0)</f>
        <v>上海市</v>
      </c>
      <c r="F487" s="159" t="str">
        <f t="shared" si="7"/>
        <v>104</v>
      </c>
      <c r="G487" s="160" t="s">
        <v>5470</v>
      </c>
      <c r="H487" s="158" t="s">
        <v>5516</v>
      </c>
      <c r="I487" s="160" t="s">
        <v>5517</v>
      </c>
      <c r="J487" s="161">
        <v>134.75</v>
      </c>
      <c r="K487" s="161">
        <v>34</v>
      </c>
      <c r="L487" s="162">
        <v>84.375</v>
      </c>
    </row>
    <row r="488" spans="1:12" ht="12.75" customHeight="1">
      <c r="A488" s="157" t="s">
        <v>5897</v>
      </c>
      <c r="B488" s="158" t="s">
        <v>5898</v>
      </c>
      <c r="C488" s="159" t="s">
        <v>5899</v>
      </c>
      <c r="D488" s="159" t="s">
        <v>1728</v>
      </c>
      <c r="E488" s="159" t="str">
        <f>VLOOKUP(MID(B488,5,2),行政区划代码!$B$4:$C$38,2,0)</f>
        <v>上海市</v>
      </c>
      <c r="F488" s="159" t="str">
        <f t="shared" si="7"/>
        <v>104</v>
      </c>
      <c r="G488" s="160" t="s">
        <v>5470</v>
      </c>
      <c r="H488" s="158" t="s">
        <v>4259</v>
      </c>
      <c r="I488" s="160" t="s">
        <v>4560</v>
      </c>
      <c r="J488" s="161">
        <v>119.5</v>
      </c>
      <c r="K488" s="161">
        <v>63</v>
      </c>
      <c r="L488" s="162">
        <v>91.25</v>
      </c>
    </row>
    <row r="489" spans="1:12" ht="12.75" customHeight="1">
      <c r="A489" s="157" t="s">
        <v>5900</v>
      </c>
      <c r="B489" s="158" t="s">
        <v>5901</v>
      </c>
      <c r="C489" s="159" t="s">
        <v>5902</v>
      </c>
      <c r="D489" s="159" t="s">
        <v>1728</v>
      </c>
      <c r="E489" s="159" t="str">
        <f>VLOOKUP(MID(B489,5,2),行政区划代码!$B$4:$C$38,2,0)</f>
        <v>上海市</v>
      </c>
      <c r="F489" s="159" t="str">
        <f t="shared" si="7"/>
        <v>104</v>
      </c>
      <c r="G489" s="160" t="s">
        <v>5470</v>
      </c>
      <c r="H489" s="158" t="s">
        <v>5572</v>
      </c>
      <c r="I489" s="160" t="s">
        <v>4560</v>
      </c>
      <c r="J489" s="161">
        <v>144.25</v>
      </c>
      <c r="K489" s="161">
        <v>52</v>
      </c>
      <c r="L489" s="162">
        <v>98.125</v>
      </c>
    </row>
    <row r="490" spans="1:12" ht="12.75" customHeight="1">
      <c r="A490" s="157" t="s">
        <v>5903</v>
      </c>
      <c r="B490" s="158" t="s">
        <v>5904</v>
      </c>
      <c r="C490" s="159" t="s">
        <v>5905</v>
      </c>
      <c r="D490" s="159" t="s">
        <v>4240</v>
      </c>
      <c r="E490" s="159" t="str">
        <f>VLOOKUP(MID(B490,5,2),行政区划代码!$B$4:$C$38,2,0)</f>
        <v>上海市</v>
      </c>
      <c r="F490" s="159" t="str">
        <f t="shared" si="7"/>
        <v>104</v>
      </c>
      <c r="G490" s="160" t="s">
        <v>5470</v>
      </c>
      <c r="H490" s="158" t="s">
        <v>4372</v>
      </c>
      <c r="I490" s="160" t="s">
        <v>5488</v>
      </c>
      <c r="J490" s="161">
        <v>119.75</v>
      </c>
      <c r="K490" s="161">
        <v>83</v>
      </c>
      <c r="L490" s="162">
        <v>101.375</v>
      </c>
    </row>
    <row r="491" spans="1:12" ht="12.75" customHeight="1">
      <c r="A491" s="157" t="s">
        <v>5906</v>
      </c>
      <c r="B491" s="158" t="s">
        <v>5907</v>
      </c>
      <c r="C491" s="159" t="s">
        <v>5908</v>
      </c>
      <c r="D491" s="159" t="s">
        <v>1728</v>
      </c>
      <c r="E491" s="159" t="str">
        <f>VLOOKUP(MID(B491,5,2),行政区划代码!$B$4:$C$38,2,0)</f>
        <v>上海市</v>
      </c>
      <c r="F491" s="159" t="str">
        <f t="shared" si="7"/>
        <v>104</v>
      </c>
      <c r="G491" s="160" t="s">
        <v>5470</v>
      </c>
      <c r="H491" s="158" t="s">
        <v>5516</v>
      </c>
      <c r="I491" s="160" t="s">
        <v>5517</v>
      </c>
      <c r="J491" s="161">
        <v>114</v>
      </c>
      <c r="K491" s="161">
        <v>74</v>
      </c>
      <c r="L491" s="162">
        <v>94</v>
      </c>
    </row>
    <row r="492" spans="1:12" ht="12.75" customHeight="1">
      <c r="A492" s="157" t="s">
        <v>5909</v>
      </c>
      <c r="B492" s="158" t="s">
        <v>5910</v>
      </c>
      <c r="C492" s="159" t="s">
        <v>5911</v>
      </c>
      <c r="D492" s="159" t="s">
        <v>1728</v>
      </c>
      <c r="E492" s="159" t="str">
        <f>VLOOKUP(MID(B492,5,2),行政区划代码!$B$4:$C$38,2,0)</f>
        <v>上海市</v>
      </c>
      <c r="F492" s="159" t="str">
        <f t="shared" si="7"/>
        <v>104</v>
      </c>
      <c r="G492" s="160" t="s">
        <v>5470</v>
      </c>
      <c r="H492" s="158" t="s">
        <v>5701</v>
      </c>
      <c r="I492" s="160" t="s">
        <v>5702</v>
      </c>
      <c r="J492" s="161">
        <v>143.75</v>
      </c>
      <c r="K492" s="161">
        <v>37</v>
      </c>
      <c r="L492" s="162">
        <v>90.375</v>
      </c>
    </row>
    <row r="493" spans="1:12" ht="12.75" customHeight="1">
      <c r="A493" s="157" t="s">
        <v>5912</v>
      </c>
      <c r="B493" s="158" t="s">
        <v>5913</v>
      </c>
      <c r="C493" s="159" t="s">
        <v>5914</v>
      </c>
      <c r="D493" s="159" t="s">
        <v>1728</v>
      </c>
      <c r="E493" s="159" t="str">
        <f>VLOOKUP(MID(B493,5,2),行政区划代码!$B$4:$C$38,2,0)</f>
        <v>上海市</v>
      </c>
      <c r="F493" s="159" t="str">
        <f t="shared" si="7"/>
        <v>104</v>
      </c>
      <c r="G493" s="160" t="s">
        <v>5470</v>
      </c>
      <c r="H493" s="158" t="s">
        <v>4307</v>
      </c>
      <c r="I493" s="160" t="s">
        <v>4560</v>
      </c>
      <c r="J493" s="161">
        <v>131.75</v>
      </c>
      <c r="K493" s="161">
        <v>84</v>
      </c>
      <c r="L493" s="162">
        <v>107.875</v>
      </c>
    </row>
    <row r="494" spans="1:12" ht="12.75" customHeight="1">
      <c r="A494" s="157" t="s">
        <v>5915</v>
      </c>
      <c r="B494" s="158" t="s">
        <v>5916</v>
      </c>
      <c r="C494" s="159" t="s">
        <v>5917</v>
      </c>
      <c r="D494" s="159" t="s">
        <v>1728</v>
      </c>
      <c r="E494" s="159" t="str">
        <f>VLOOKUP(MID(B494,5,2),行政区划代码!$B$4:$C$38,2,0)</f>
        <v>江苏省</v>
      </c>
      <c r="F494" s="159" t="str">
        <f t="shared" si="7"/>
        <v>104</v>
      </c>
      <c r="G494" s="160" t="s">
        <v>5470</v>
      </c>
      <c r="H494" s="158" t="s">
        <v>5629</v>
      </c>
      <c r="I494" s="160" t="s">
        <v>5630</v>
      </c>
      <c r="J494" s="161">
        <v>119</v>
      </c>
      <c r="K494" s="161">
        <v>39</v>
      </c>
      <c r="L494" s="162">
        <v>79</v>
      </c>
    </row>
    <row r="495" spans="1:12" ht="12.75" customHeight="1">
      <c r="A495" s="157" t="s">
        <v>5918</v>
      </c>
      <c r="B495" s="158" t="s">
        <v>5919</v>
      </c>
      <c r="C495" s="159" t="s">
        <v>5920</v>
      </c>
      <c r="D495" s="159" t="s">
        <v>1728</v>
      </c>
      <c r="E495" s="159" t="str">
        <f>VLOOKUP(MID(B495,5,2),行政区划代码!$B$4:$C$38,2,0)</f>
        <v>江苏省</v>
      </c>
      <c r="F495" s="159" t="str">
        <f t="shared" si="7"/>
        <v>104</v>
      </c>
      <c r="G495" s="160" t="s">
        <v>5470</v>
      </c>
      <c r="H495" s="158" t="s">
        <v>5684</v>
      </c>
      <c r="I495" s="160" t="s">
        <v>5685</v>
      </c>
      <c r="J495" s="161">
        <v>138.75</v>
      </c>
      <c r="K495" s="161">
        <v>54</v>
      </c>
      <c r="L495" s="162">
        <v>96.375</v>
      </c>
    </row>
    <row r="496" spans="1:12" ht="12.75" customHeight="1">
      <c r="A496" s="157" t="s">
        <v>5921</v>
      </c>
      <c r="B496" s="158" t="s">
        <v>5922</v>
      </c>
      <c r="C496" s="159" t="s">
        <v>5923</v>
      </c>
      <c r="D496" s="159" t="s">
        <v>1728</v>
      </c>
      <c r="E496" s="159" t="str">
        <f>VLOOKUP(MID(B496,5,2),行政区划代码!$B$4:$C$38,2,0)</f>
        <v>江苏省</v>
      </c>
      <c r="F496" s="159" t="str">
        <f t="shared" si="7"/>
        <v>104</v>
      </c>
      <c r="G496" s="160" t="s">
        <v>5470</v>
      </c>
      <c r="H496" s="158" t="s">
        <v>4392</v>
      </c>
      <c r="I496" s="160" t="s">
        <v>4243</v>
      </c>
      <c r="J496" s="161">
        <v>142.75</v>
      </c>
      <c r="K496" s="161">
        <v>61</v>
      </c>
      <c r="L496" s="162">
        <v>101.875</v>
      </c>
    </row>
    <row r="497" spans="1:12" ht="12.75" customHeight="1">
      <c r="A497" s="157" t="s">
        <v>5924</v>
      </c>
      <c r="B497" s="158" t="s">
        <v>5925</v>
      </c>
      <c r="C497" s="159" t="s">
        <v>5926</v>
      </c>
      <c r="D497" s="159" t="s">
        <v>1728</v>
      </c>
      <c r="E497" s="159" t="str">
        <f>VLOOKUP(MID(B497,5,2),行政区划代码!$B$4:$C$38,2,0)</f>
        <v>江苏省</v>
      </c>
      <c r="F497" s="159" t="str">
        <f t="shared" si="7"/>
        <v>104</v>
      </c>
      <c r="G497" s="160" t="s">
        <v>5470</v>
      </c>
      <c r="H497" s="158" t="s">
        <v>4255</v>
      </c>
      <c r="I497" s="160" t="s">
        <v>4560</v>
      </c>
      <c r="J497" s="161">
        <v>130.25</v>
      </c>
      <c r="K497" s="161">
        <v>58</v>
      </c>
      <c r="L497" s="162">
        <v>94.125</v>
      </c>
    </row>
    <row r="498" spans="1:12" ht="12.75" customHeight="1">
      <c r="A498" s="157" t="s">
        <v>5927</v>
      </c>
      <c r="B498" s="158" t="s">
        <v>5928</v>
      </c>
      <c r="C498" s="159" t="s">
        <v>5929</v>
      </c>
      <c r="D498" s="159" t="s">
        <v>1728</v>
      </c>
      <c r="E498" s="159" t="str">
        <f>VLOOKUP(MID(B498,5,2),行政区划代码!$B$4:$C$38,2,0)</f>
        <v>江苏省</v>
      </c>
      <c r="F498" s="159" t="str">
        <f t="shared" si="7"/>
        <v>104</v>
      </c>
      <c r="G498" s="160" t="s">
        <v>5470</v>
      </c>
      <c r="H498" s="158" t="s">
        <v>5533</v>
      </c>
      <c r="I498" s="160" t="s">
        <v>4570</v>
      </c>
      <c r="J498" s="161">
        <v>123</v>
      </c>
      <c r="K498" s="161">
        <v>96</v>
      </c>
      <c r="L498" s="162">
        <v>109.5</v>
      </c>
    </row>
    <row r="499" spans="1:12" ht="12.75" customHeight="1">
      <c r="A499" s="157" t="s">
        <v>5930</v>
      </c>
      <c r="B499" s="158" t="s">
        <v>5931</v>
      </c>
      <c r="C499" s="159" t="s">
        <v>5932</v>
      </c>
      <c r="D499" s="159" t="s">
        <v>1728</v>
      </c>
      <c r="E499" s="159" t="str">
        <f>VLOOKUP(MID(B499,5,2),行政区划代码!$B$4:$C$38,2,0)</f>
        <v>江苏省</v>
      </c>
      <c r="F499" s="159" t="str">
        <f t="shared" si="7"/>
        <v>104</v>
      </c>
      <c r="G499" s="160" t="s">
        <v>5470</v>
      </c>
      <c r="H499" s="158" t="s">
        <v>5599</v>
      </c>
      <c r="I499" s="160" t="s">
        <v>5517</v>
      </c>
      <c r="J499" s="161">
        <v>138.25</v>
      </c>
      <c r="K499" s="161">
        <v>95</v>
      </c>
      <c r="L499" s="162">
        <v>116.625</v>
      </c>
    </row>
    <row r="500" spans="1:12" ht="12.75" customHeight="1">
      <c r="A500" s="157" t="s">
        <v>5933</v>
      </c>
      <c r="B500" s="158" t="s">
        <v>5934</v>
      </c>
      <c r="C500" s="159" t="s">
        <v>5935</v>
      </c>
      <c r="D500" s="159" t="s">
        <v>1728</v>
      </c>
      <c r="E500" s="159" t="str">
        <f>VLOOKUP(MID(B500,5,2),行政区划代码!$B$4:$C$38,2,0)</f>
        <v>江苏省</v>
      </c>
      <c r="F500" s="159" t="str">
        <f t="shared" si="7"/>
        <v>104</v>
      </c>
      <c r="G500" s="160" t="s">
        <v>5470</v>
      </c>
      <c r="H500" s="158" t="s">
        <v>5481</v>
      </c>
      <c r="I500" s="160" t="s">
        <v>4243</v>
      </c>
      <c r="J500" s="161">
        <v>120.25</v>
      </c>
      <c r="K500" s="161">
        <v>79</v>
      </c>
      <c r="L500" s="162">
        <v>99.625</v>
      </c>
    </row>
    <row r="501" spans="1:12" ht="12.75" customHeight="1">
      <c r="A501" s="157" t="s">
        <v>5936</v>
      </c>
      <c r="B501" s="158" t="s">
        <v>5937</v>
      </c>
      <c r="C501" s="159" t="s">
        <v>5938</v>
      </c>
      <c r="D501" s="159" t="s">
        <v>4240</v>
      </c>
      <c r="E501" s="159" t="str">
        <f>VLOOKUP(MID(B501,5,2),行政区划代码!$B$4:$C$38,2,0)</f>
        <v>江苏省</v>
      </c>
      <c r="F501" s="159" t="str">
        <f t="shared" si="7"/>
        <v>104</v>
      </c>
      <c r="G501" s="160" t="s">
        <v>5470</v>
      </c>
      <c r="H501" s="158" t="s">
        <v>5806</v>
      </c>
      <c r="I501" s="160" t="s">
        <v>5807</v>
      </c>
      <c r="J501" s="161">
        <v>130.5</v>
      </c>
      <c r="K501" s="161">
        <v>98</v>
      </c>
      <c r="L501" s="162">
        <v>114.25</v>
      </c>
    </row>
    <row r="502" spans="1:12" ht="12.75" customHeight="1">
      <c r="A502" s="157" t="s">
        <v>5939</v>
      </c>
      <c r="B502" s="158" t="s">
        <v>5940</v>
      </c>
      <c r="C502" s="159" t="s">
        <v>5941</v>
      </c>
      <c r="D502" s="159" t="s">
        <v>1728</v>
      </c>
      <c r="E502" s="159" t="str">
        <f>VLOOKUP(MID(B502,5,2),行政区划代码!$B$4:$C$38,2,0)</f>
        <v>江苏省</v>
      </c>
      <c r="F502" s="159" t="str">
        <f t="shared" si="7"/>
        <v>104</v>
      </c>
      <c r="G502" s="160" t="s">
        <v>5470</v>
      </c>
      <c r="H502" s="158" t="s">
        <v>5640</v>
      </c>
      <c r="I502" s="160" t="s">
        <v>5641</v>
      </c>
      <c r="J502" s="161">
        <v>149.5</v>
      </c>
      <c r="K502" s="161">
        <v>68</v>
      </c>
      <c r="L502" s="162">
        <v>108.75</v>
      </c>
    </row>
    <row r="503" spans="1:12" ht="12.75" customHeight="1">
      <c r="A503" s="157" t="s">
        <v>5942</v>
      </c>
      <c r="B503" s="158" t="s">
        <v>5943</v>
      </c>
      <c r="C503" s="159" t="s">
        <v>5944</v>
      </c>
      <c r="D503" s="159" t="s">
        <v>1728</v>
      </c>
      <c r="E503" s="159" t="str">
        <f>VLOOKUP(MID(B503,5,2),行政区划代码!$B$4:$C$38,2,0)</f>
        <v>江苏省</v>
      </c>
      <c r="F503" s="159" t="str">
        <f t="shared" si="7"/>
        <v>104</v>
      </c>
      <c r="G503" s="160" t="s">
        <v>5470</v>
      </c>
      <c r="H503" s="158" t="s">
        <v>4255</v>
      </c>
      <c r="I503" s="160" t="s">
        <v>4560</v>
      </c>
      <c r="J503" s="161">
        <v>133</v>
      </c>
      <c r="K503" s="161">
        <v>84</v>
      </c>
      <c r="L503" s="162">
        <v>108.5</v>
      </c>
    </row>
    <row r="504" spans="1:12" ht="12.75" customHeight="1">
      <c r="A504" s="157" t="s">
        <v>5945</v>
      </c>
      <c r="B504" s="158" t="s">
        <v>5946</v>
      </c>
      <c r="C504" s="159" t="s">
        <v>5947</v>
      </c>
      <c r="D504" s="159" t="s">
        <v>1728</v>
      </c>
      <c r="E504" s="159" t="str">
        <f>VLOOKUP(MID(B504,5,2),行政区划代码!$B$4:$C$38,2,0)</f>
        <v>江苏省</v>
      </c>
      <c r="F504" s="159" t="str">
        <f t="shared" si="7"/>
        <v>104</v>
      </c>
      <c r="G504" s="160" t="s">
        <v>5470</v>
      </c>
      <c r="H504" s="158" t="s">
        <v>5640</v>
      </c>
      <c r="I504" s="160" t="s">
        <v>5641</v>
      </c>
      <c r="J504" s="161">
        <v>113.75</v>
      </c>
      <c r="K504" s="161">
        <v>53</v>
      </c>
      <c r="L504" s="162">
        <v>83.375</v>
      </c>
    </row>
    <row r="505" spans="1:12" ht="12.75" customHeight="1">
      <c r="A505" s="157" t="s">
        <v>5948</v>
      </c>
      <c r="B505" s="158" t="s">
        <v>5949</v>
      </c>
      <c r="C505" s="159" t="s">
        <v>5950</v>
      </c>
      <c r="D505" s="159" t="s">
        <v>1728</v>
      </c>
      <c r="E505" s="159" t="str">
        <f>VLOOKUP(MID(B505,5,2),行政区划代码!$B$4:$C$38,2,0)</f>
        <v>浙江省</v>
      </c>
      <c r="F505" s="159" t="str">
        <f t="shared" si="7"/>
        <v>104</v>
      </c>
      <c r="G505" s="160" t="s">
        <v>5470</v>
      </c>
      <c r="H505" s="158" t="s">
        <v>5516</v>
      </c>
      <c r="I505" s="160" t="s">
        <v>5517</v>
      </c>
      <c r="J505" s="161">
        <v>111.5</v>
      </c>
      <c r="K505" s="161">
        <v>86</v>
      </c>
      <c r="L505" s="162">
        <v>98.75</v>
      </c>
    </row>
    <row r="506" spans="1:12" ht="12.75" customHeight="1">
      <c r="A506" s="157" t="s">
        <v>5951</v>
      </c>
      <c r="B506" s="158" t="s">
        <v>5952</v>
      </c>
      <c r="C506" s="159" t="s">
        <v>5953</v>
      </c>
      <c r="D506" s="159" t="s">
        <v>1728</v>
      </c>
      <c r="E506" s="159" t="str">
        <f>VLOOKUP(MID(B506,5,2),行政区划代码!$B$4:$C$38,2,0)</f>
        <v>浙江省</v>
      </c>
      <c r="F506" s="159" t="str">
        <f t="shared" si="7"/>
        <v>104</v>
      </c>
      <c r="G506" s="160" t="s">
        <v>5470</v>
      </c>
      <c r="H506" s="158" t="s">
        <v>5501</v>
      </c>
      <c r="I506" s="160" t="s">
        <v>4243</v>
      </c>
      <c r="J506" s="161">
        <v>140.5</v>
      </c>
      <c r="K506" s="161">
        <v>85</v>
      </c>
      <c r="L506" s="162">
        <v>112.75</v>
      </c>
    </row>
    <row r="507" spans="1:12" ht="12.75" customHeight="1">
      <c r="A507" s="157" t="s">
        <v>5954</v>
      </c>
      <c r="B507" s="158" t="s">
        <v>5955</v>
      </c>
      <c r="C507" s="159" t="s">
        <v>5950</v>
      </c>
      <c r="D507" s="159" t="s">
        <v>4240</v>
      </c>
      <c r="E507" s="159" t="str">
        <f>VLOOKUP(MID(B507,5,2),行政区划代码!$B$4:$C$38,2,0)</f>
        <v>浙江省</v>
      </c>
      <c r="F507" s="159" t="str">
        <f t="shared" si="7"/>
        <v>104</v>
      </c>
      <c r="G507" s="160" t="s">
        <v>5470</v>
      </c>
      <c r="H507" s="158" t="s">
        <v>5481</v>
      </c>
      <c r="I507" s="160" t="s">
        <v>4243</v>
      </c>
      <c r="J507" s="161">
        <v>123.5</v>
      </c>
      <c r="K507" s="161">
        <v>69</v>
      </c>
      <c r="L507" s="162">
        <v>96.25</v>
      </c>
    </row>
    <row r="508" spans="1:12" ht="12.75" customHeight="1">
      <c r="A508" s="157" t="s">
        <v>5956</v>
      </c>
      <c r="B508" s="158" t="s">
        <v>5957</v>
      </c>
      <c r="C508" s="159" t="s">
        <v>5958</v>
      </c>
      <c r="D508" s="159" t="s">
        <v>4240</v>
      </c>
      <c r="E508" s="159" t="str">
        <f>VLOOKUP(MID(B508,5,2),行政区划代码!$B$4:$C$38,2,0)</f>
        <v>浙江省</v>
      </c>
      <c r="F508" s="159" t="str">
        <f t="shared" si="7"/>
        <v>104</v>
      </c>
      <c r="G508" s="160" t="s">
        <v>5470</v>
      </c>
      <c r="H508" s="158" t="s">
        <v>5567</v>
      </c>
      <c r="I508" s="160" t="s">
        <v>5568</v>
      </c>
      <c r="J508" s="161">
        <v>121.75</v>
      </c>
      <c r="K508" s="161">
        <v>56</v>
      </c>
      <c r="L508" s="162">
        <v>88.875</v>
      </c>
    </row>
    <row r="509" spans="1:12" ht="12.75" customHeight="1">
      <c r="A509" s="157" t="s">
        <v>5959</v>
      </c>
      <c r="B509" s="158" t="s">
        <v>5960</v>
      </c>
      <c r="C509" s="159" t="s">
        <v>5961</v>
      </c>
      <c r="D509" s="159" t="s">
        <v>4240</v>
      </c>
      <c r="E509" s="159" t="str">
        <f>VLOOKUP(MID(B509,5,2),行政区划代码!$B$4:$C$38,2,0)</f>
        <v>浙江省</v>
      </c>
      <c r="F509" s="159" t="str">
        <f t="shared" si="7"/>
        <v>104</v>
      </c>
      <c r="G509" s="160" t="s">
        <v>5470</v>
      </c>
      <c r="H509" s="158" t="s">
        <v>5537</v>
      </c>
      <c r="I509" s="160" t="s">
        <v>5538</v>
      </c>
      <c r="J509" s="161">
        <v>139.75</v>
      </c>
      <c r="K509" s="161">
        <v>78</v>
      </c>
      <c r="L509" s="162">
        <v>108.875</v>
      </c>
    </row>
    <row r="510" spans="1:12" ht="12.75" customHeight="1">
      <c r="A510" s="157" t="s">
        <v>5962</v>
      </c>
      <c r="B510" s="158" t="s">
        <v>5963</v>
      </c>
      <c r="C510" s="159" t="s">
        <v>5964</v>
      </c>
      <c r="D510" s="159" t="s">
        <v>4240</v>
      </c>
      <c r="E510" s="159" t="str">
        <f>VLOOKUP(MID(B510,5,2),行政区划代码!$B$4:$C$38,2,0)</f>
        <v>浙江省</v>
      </c>
      <c r="F510" s="159" t="str">
        <f t="shared" si="7"/>
        <v>104</v>
      </c>
      <c r="G510" s="160" t="s">
        <v>5470</v>
      </c>
      <c r="H510" s="158" t="s">
        <v>5965</v>
      </c>
      <c r="I510" s="160" t="s">
        <v>5966</v>
      </c>
      <c r="J510" s="161">
        <v>118.25</v>
      </c>
      <c r="K510" s="161">
        <v>40</v>
      </c>
      <c r="L510" s="162">
        <v>79.125</v>
      </c>
    </row>
    <row r="511" spans="1:12" ht="12.75" customHeight="1">
      <c r="A511" s="157" t="s">
        <v>5967</v>
      </c>
      <c r="B511" s="158" t="s">
        <v>5968</v>
      </c>
      <c r="C511" s="159" t="s">
        <v>5969</v>
      </c>
      <c r="D511" s="159" t="s">
        <v>4240</v>
      </c>
      <c r="E511" s="159" t="str">
        <f>VLOOKUP(MID(B511,5,2),行政区划代码!$B$4:$C$38,2,0)</f>
        <v>安徽省</v>
      </c>
      <c r="F511" s="159" t="str">
        <f t="shared" si="7"/>
        <v>104</v>
      </c>
      <c r="G511" s="160" t="s">
        <v>5470</v>
      </c>
      <c r="H511" s="158" t="s">
        <v>5563</v>
      </c>
      <c r="I511" s="160" t="s">
        <v>4560</v>
      </c>
      <c r="J511" s="161">
        <v>148.75</v>
      </c>
      <c r="K511" s="161">
        <v>90</v>
      </c>
      <c r="L511" s="162">
        <v>119.375</v>
      </c>
    </row>
    <row r="512" spans="1:12" ht="12.75" customHeight="1">
      <c r="A512" s="157" t="s">
        <v>5970</v>
      </c>
      <c r="B512" s="158" t="s">
        <v>5971</v>
      </c>
      <c r="C512" s="159" t="s">
        <v>5972</v>
      </c>
      <c r="D512" s="159" t="s">
        <v>4240</v>
      </c>
      <c r="E512" s="159" t="str">
        <f>VLOOKUP(MID(B512,5,2),行政区划代码!$B$4:$C$38,2,0)</f>
        <v>安徽省</v>
      </c>
      <c r="F512" s="159" t="str">
        <f t="shared" si="7"/>
        <v>104</v>
      </c>
      <c r="G512" s="160" t="s">
        <v>5470</v>
      </c>
      <c r="H512" s="158" t="s">
        <v>5599</v>
      </c>
      <c r="I512" s="160" t="s">
        <v>5517</v>
      </c>
      <c r="J512" s="161">
        <v>122.25</v>
      </c>
      <c r="K512" s="161">
        <v>88</v>
      </c>
      <c r="L512" s="162">
        <v>105.125</v>
      </c>
    </row>
    <row r="513" spans="1:12" ht="12.75" customHeight="1">
      <c r="A513" s="157" t="s">
        <v>5973</v>
      </c>
      <c r="B513" s="158" t="s">
        <v>5974</v>
      </c>
      <c r="C513" s="159" t="s">
        <v>915</v>
      </c>
      <c r="D513" s="159" t="s">
        <v>1728</v>
      </c>
      <c r="E513" s="159" t="str">
        <f>VLOOKUP(MID(B513,5,2),行政区划代码!$B$4:$C$38,2,0)</f>
        <v>福建省</v>
      </c>
      <c r="F513" s="159" t="str">
        <f t="shared" si="7"/>
        <v>104</v>
      </c>
      <c r="G513" s="160" t="s">
        <v>5470</v>
      </c>
      <c r="H513" s="158" t="s">
        <v>5778</v>
      </c>
      <c r="I513" s="160" t="s">
        <v>5779</v>
      </c>
      <c r="J513" s="161">
        <v>142</v>
      </c>
      <c r="K513" s="161">
        <v>42</v>
      </c>
      <c r="L513" s="162">
        <v>92</v>
      </c>
    </row>
    <row r="514" spans="1:12" ht="12.75" customHeight="1">
      <c r="A514" s="157" t="s">
        <v>5975</v>
      </c>
      <c r="B514" s="158" t="s">
        <v>5976</v>
      </c>
      <c r="C514" s="159" t="s">
        <v>5977</v>
      </c>
      <c r="D514" s="159" t="s">
        <v>1728</v>
      </c>
      <c r="E514" s="159" t="str">
        <f>VLOOKUP(MID(B514,5,2),行政区划代码!$B$4:$C$38,2,0)</f>
        <v>福建省</v>
      </c>
      <c r="F514" s="159" t="str">
        <f t="shared" si="7"/>
        <v>104</v>
      </c>
      <c r="G514" s="160" t="s">
        <v>5470</v>
      </c>
      <c r="H514" s="158" t="s">
        <v>4372</v>
      </c>
      <c r="I514" s="160" t="s">
        <v>5488</v>
      </c>
      <c r="J514" s="161">
        <v>133.5</v>
      </c>
      <c r="K514" s="161">
        <v>59</v>
      </c>
      <c r="L514" s="162">
        <v>96.25</v>
      </c>
    </row>
    <row r="515" spans="1:12" ht="12.75" customHeight="1">
      <c r="A515" s="157" t="s">
        <v>5978</v>
      </c>
      <c r="B515" s="158" t="s">
        <v>5979</v>
      </c>
      <c r="C515" s="159" t="s">
        <v>5980</v>
      </c>
      <c r="D515" s="159" t="s">
        <v>1728</v>
      </c>
      <c r="E515" s="159" t="str">
        <f>VLOOKUP(MID(B515,5,2),行政区划代码!$B$4:$C$38,2,0)</f>
        <v>福建省</v>
      </c>
      <c r="F515" s="159" t="str">
        <f t="shared" si="7"/>
        <v>104</v>
      </c>
      <c r="G515" s="160" t="s">
        <v>5470</v>
      </c>
      <c r="H515" s="158" t="s">
        <v>4372</v>
      </c>
      <c r="I515" s="160" t="s">
        <v>5488</v>
      </c>
      <c r="J515" s="161">
        <v>133.75</v>
      </c>
      <c r="K515" s="161">
        <v>49</v>
      </c>
      <c r="L515" s="162">
        <v>91.375</v>
      </c>
    </row>
    <row r="516" spans="1:12" ht="12.75" customHeight="1">
      <c r="A516" s="157" t="s">
        <v>5981</v>
      </c>
      <c r="B516" s="158" t="s">
        <v>5982</v>
      </c>
      <c r="C516" s="159" t="s">
        <v>5983</v>
      </c>
      <c r="D516" s="159" t="s">
        <v>1728</v>
      </c>
      <c r="E516" s="159" t="str">
        <f>VLOOKUP(MID(B516,5,2),行政区划代码!$B$4:$C$38,2,0)</f>
        <v>江西省</v>
      </c>
      <c r="F516" s="159" t="str">
        <f t="shared" si="7"/>
        <v>104</v>
      </c>
      <c r="G516" s="160" t="s">
        <v>5470</v>
      </c>
      <c r="H516" s="158" t="s">
        <v>5516</v>
      </c>
      <c r="I516" s="160" t="s">
        <v>5517</v>
      </c>
      <c r="J516" s="161">
        <v>123.5</v>
      </c>
      <c r="K516" s="161">
        <v>35</v>
      </c>
      <c r="L516" s="162">
        <v>79.25</v>
      </c>
    </row>
    <row r="517" spans="1:12" ht="12.75" customHeight="1">
      <c r="A517" s="157" t="s">
        <v>5984</v>
      </c>
      <c r="B517" s="158" t="s">
        <v>5985</v>
      </c>
      <c r="C517" s="159" t="s">
        <v>5986</v>
      </c>
      <c r="D517" s="159" t="s">
        <v>1728</v>
      </c>
      <c r="E517" s="159" t="str">
        <f>VLOOKUP(MID(B517,5,2),行政区划代码!$B$4:$C$38,2,0)</f>
        <v>山东省</v>
      </c>
      <c r="F517" s="159" t="str">
        <f t="shared" si="7"/>
        <v>104</v>
      </c>
      <c r="G517" s="160" t="s">
        <v>5470</v>
      </c>
      <c r="H517" s="158" t="s">
        <v>5732</v>
      </c>
      <c r="I517" s="160" t="s">
        <v>5733</v>
      </c>
      <c r="J517" s="161">
        <v>137.5</v>
      </c>
      <c r="K517" s="161">
        <v>81</v>
      </c>
      <c r="L517" s="162">
        <v>109.25</v>
      </c>
    </row>
    <row r="518" spans="1:12" ht="12.75" customHeight="1">
      <c r="A518" s="157" t="s">
        <v>5987</v>
      </c>
      <c r="B518" s="158" t="s">
        <v>5988</v>
      </c>
      <c r="C518" s="159" t="s">
        <v>5989</v>
      </c>
      <c r="D518" s="159" t="s">
        <v>1728</v>
      </c>
      <c r="E518" s="159" t="str">
        <f>VLOOKUP(MID(B518,5,2),行政区划代码!$B$4:$C$38,2,0)</f>
        <v>山东省</v>
      </c>
      <c r="F518" s="159" t="str">
        <f t="shared" ref="F518:F581" si="8">LEFT(B518,3)</f>
        <v>104</v>
      </c>
      <c r="G518" s="160" t="s">
        <v>5470</v>
      </c>
      <c r="H518" s="158" t="s">
        <v>4392</v>
      </c>
      <c r="I518" s="160" t="s">
        <v>4243</v>
      </c>
      <c r="J518" s="161">
        <v>144.25</v>
      </c>
      <c r="K518" s="161">
        <v>33</v>
      </c>
      <c r="L518" s="162">
        <v>88.625</v>
      </c>
    </row>
    <row r="519" spans="1:12" ht="12.75" customHeight="1">
      <c r="A519" s="157" t="s">
        <v>5990</v>
      </c>
      <c r="B519" s="158" t="s">
        <v>5991</v>
      </c>
      <c r="C519" s="159" t="s">
        <v>5992</v>
      </c>
      <c r="D519" s="159" t="s">
        <v>1728</v>
      </c>
      <c r="E519" s="159" t="str">
        <f>VLOOKUP(MID(B519,5,2),行政区划代码!$B$4:$C$38,2,0)</f>
        <v>山东省</v>
      </c>
      <c r="F519" s="159" t="str">
        <f t="shared" si="8"/>
        <v>104</v>
      </c>
      <c r="G519" s="160" t="s">
        <v>5470</v>
      </c>
      <c r="H519" s="158" t="s">
        <v>5586</v>
      </c>
      <c r="I519" s="160" t="s">
        <v>5587</v>
      </c>
      <c r="J519" s="161">
        <v>134.75</v>
      </c>
      <c r="K519" s="161">
        <v>92</v>
      </c>
      <c r="L519" s="162">
        <v>113.375</v>
      </c>
    </row>
    <row r="520" spans="1:12" ht="12.75" customHeight="1">
      <c r="A520" s="157" t="s">
        <v>5993</v>
      </c>
      <c r="B520" s="158" t="s">
        <v>5994</v>
      </c>
      <c r="C520" s="159" t="s">
        <v>5647</v>
      </c>
      <c r="D520" s="159" t="s">
        <v>1728</v>
      </c>
      <c r="E520" s="159" t="str">
        <f>VLOOKUP(MID(B520,5,2),行政区划代码!$B$4:$C$38,2,0)</f>
        <v>山东省</v>
      </c>
      <c r="F520" s="159" t="str">
        <f t="shared" si="8"/>
        <v>104</v>
      </c>
      <c r="G520" s="160" t="s">
        <v>5470</v>
      </c>
      <c r="H520" s="158" t="s">
        <v>5746</v>
      </c>
      <c r="I520" s="160" t="s">
        <v>5747</v>
      </c>
      <c r="J520" s="161">
        <v>115.25</v>
      </c>
      <c r="K520" s="161">
        <v>98</v>
      </c>
      <c r="L520" s="162">
        <v>106.625</v>
      </c>
    </row>
    <row r="521" spans="1:12" ht="12.75" customHeight="1">
      <c r="A521" s="157" t="s">
        <v>5995</v>
      </c>
      <c r="B521" s="158" t="s">
        <v>5996</v>
      </c>
      <c r="C521" s="159" t="s">
        <v>5997</v>
      </c>
      <c r="D521" s="159" t="s">
        <v>1728</v>
      </c>
      <c r="E521" s="159" t="str">
        <f>VLOOKUP(MID(B521,5,2),行政区划代码!$B$4:$C$38,2,0)</f>
        <v>山东省</v>
      </c>
      <c r="F521" s="159" t="str">
        <f t="shared" si="8"/>
        <v>104</v>
      </c>
      <c r="G521" s="160" t="s">
        <v>5470</v>
      </c>
      <c r="H521" s="158" t="s">
        <v>5501</v>
      </c>
      <c r="I521" s="160" t="s">
        <v>4243</v>
      </c>
      <c r="J521" s="161">
        <v>116.5</v>
      </c>
      <c r="K521" s="161">
        <v>52</v>
      </c>
      <c r="L521" s="162">
        <v>84.25</v>
      </c>
    </row>
    <row r="522" spans="1:12" ht="12.75" customHeight="1">
      <c r="A522" s="157" t="s">
        <v>5998</v>
      </c>
      <c r="B522" s="158" t="s">
        <v>5999</v>
      </c>
      <c r="C522" s="159" t="s">
        <v>6000</v>
      </c>
      <c r="D522" s="159" t="s">
        <v>1728</v>
      </c>
      <c r="E522" s="159" t="str">
        <f>VLOOKUP(MID(B522,5,2),行政区划代码!$B$4:$C$38,2,0)</f>
        <v>山东省</v>
      </c>
      <c r="F522" s="159" t="str">
        <f t="shared" si="8"/>
        <v>104</v>
      </c>
      <c r="G522" s="160" t="s">
        <v>5470</v>
      </c>
      <c r="H522" s="158" t="s">
        <v>5684</v>
      </c>
      <c r="I522" s="160" t="s">
        <v>5685</v>
      </c>
      <c r="J522" s="161">
        <v>137.75</v>
      </c>
      <c r="K522" s="161">
        <v>55</v>
      </c>
      <c r="L522" s="162">
        <v>96.375</v>
      </c>
    </row>
    <row r="523" spans="1:12" ht="12.75" customHeight="1">
      <c r="A523" s="157" t="s">
        <v>6001</v>
      </c>
      <c r="B523" s="158" t="s">
        <v>6002</v>
      </c>
      <c r="C523" s="159" t="s">
        <v>6003</v>
      </c>
      <c r="D523" s="159" t="s">
        <v>1728</v>
      </c>
      <c r="E523" s="159" t="str">
        <f>VLOOKUP(MID(B523,5,2),行政区划代码!$B$4:$C$38,2,0)</f>
        <v>山东省</v>
      </c>
      <c r="F523" s="159" t="str">
        <f t="shared" si="8"/>
        <v>104</v>
      </c>
      <c r="G523" s="160" t="s">
        <v>5470</v>
      </c>
      <c r="H523" s="158" t="s">
        <v>5636</v>
      </c>
      <c r="I523" s="160" t="s">
        <v>4718</v>
      </c>
      <c r="J523" s="161">
        <v>119</v>
      </c>
      <c r="K523" s="161">
        <v>91</v>
      </c>
      <c r="L523" s="162">
        <v>105</v>
      </c>
    </row>
    <row r="524" spans="1:12" ht="12.75" customHeight="1">
      <c r="A524" s="157" t="s">
        <v>6004</v>
      </c>
      <c r="B524" s="158" t="s">
        <v>6005</v>
      </c>
      <c r="C524" s="159" t="s">
        <v>6006</v>
      </c>
      <c r="D524" s="159" t="s">
        <v>1728</v>
      </c>
      <c r="E524" s="159" t="str">
        <f>VLOOKUP(MID(B524,5,2),行政区划代码!$B$4:$C$38,2,0)</f>
        <v>山东省</v>
      </c>
      <c r="F524" s="159" t="str">
        <f t="shared" si="8"/>
        <v>104</v>
      </c>
      <c r="G524" s="160" t="s">
        <v>5470</v>
      </c>
      <c r="H524" s="158" t="s">
        <v>5591</v>
      </c>
      <c r="I524" s="160" t="s">
        <v>5592</v>
      </c>
      <c r="J524" s="161">
        <v>130.75</v>
      </c>
      <c r="K524" s="161">
        <v>75</v>
      </c>
      <c r="L524" s="162">
        <v>102.875</v>
      </c>
    </row>
    <row r="525" spans="1:12" ht="12.75" customHeight="1">
      <c r="A525" s="157" t="s">
        <v>6007</v>
      </c>
      <c r="B525" s="158" t="s">
        <v>6008</v>
      </c>
      <c r="C525" s="159" t="s">
        <v>6009</v>
      </c>
      <c r="D525" s="159" t="s">
        <v>1728</v>
      </c>
      <c r="E525" s="159" t="str">
        <f>VLOOKUP(MID(B525,5,2),行政区划代码!$B$4:$C$38,2,0)</f>
        <v>山东省</v>
      </c>
      <c r="F525" s="159" t="str">
        <f t="shared" si="8"/>
        <v>104</v>
      </c>
      <c r="G525" s="160" t="s">
        <v>5470</v>
      </c>
      <c r="H525" s="158" t="s">
        <v>4408</v>
      </c>
      <c r="I525" s="160" t="s">
        <v>5579</v>
      </c>
      <c r="J525" s="161">
        <v>135.5</v>
      </c>
      <c r="K525" s="161">
        <v>75</v>
      </c>
      <c r="L525" s="162">
        <v>105.25</v>
      </c>
    </row>
    <row r="526" spans="1:12" ht="12.75" customHeight="1">
      <c r="A526" s="157" t="s">
        <v>6010</v>
      </c>
      <c r="B526" s="158" t="s">
        <v>6011</v>
      </c>
      <c r="C526" s="159" t="s">
        <v>6012</v>
      </c>
      <c r="D526" s="159" t="s">
        <v>4240</v>
      </c>
      <c r="E526" s="159" t="str">
        <f>VLOOKUP(MID(B526,5,2),行政区划代码!$B$4:$C$38,2,0)</f>
        <v>河南省</v>
      </c>
      <c r="F526" s="159" t="str">
        <f t="shared" si="8"/>
        <v>104</v>
      </c>
      <c r="G526" s="160" t="s">
        <v>5470</v>
      </c>
      <c r="H526" s="158" t="s">
        <v>5516</v>
      </c>
      <c r="I526" s="160" t="s">
        <v>5517</v>
      </c>
      <c r="J526" s="161">
        <v>129.25</v>
      </c>
      <c r="K526" s="161">
        <v>86</v>
      </c>
      <c r="L526" s="162">
        <v>107.625</v>
      </c>
    </row>
    <row r="527" spans="1:12" ht="12.75" customHeight="1">
      <c r="A527" s="157" t="s">
        <v>6013</v>
      </c>
      <c r="B527" s="158" t="s">
        <v>6014</v>
      </c>
      <c r="C527" s="159" t="s">
        <v>6015</v>
      </c>
      <c r="D527" s="159" t="s">
        <v>4240</v>
      </c>
      <c r="E527" s="159" t="str">
        <f>VLOOKUP(MID(B527,5,2),行政区划代码!$B$4:$C$38,2,0)</f>
        <v>河南省</v>
      </c>
      <c r="F527" s="159" t="str">
        <f t="shared" si="8"/>
        <v>104</v>
      </c>
      <c r="G527" s="160" t="s">
        <v>5470</v>
      </c>
      <c r="H527" s="158" t="s">
        <v>5732</v>
      </c>
      <c r="I527" s="160" t="s">
        <v>5733</v>
      </c>
      <c r="J527" s="161">
        <v>117.75</v>
      </c>
      <c r="K527" s="161">
        <v>91</v>
      </c>
      <c r="L527" s="162">
        <v>104.375</v>
      </c>
    </row>
    <row r="528" spans="1:12" ht="12.75" customHeight="1">
      <c r="A528" s="157" t="s">
        <v>6016</v>
      </c>
      <c r="B528" s="158" t="s">
        <v>6017</v>
      </c>
      <c r="C528" s="159" t="s">
        <v>6018</v>
      </c>
      <c r="D528" s="159" t="s">
        <v>1728</v>
      </c>
      <c r="E528" s="159" t="str">
        <f>VLOOKUP(MID(B528,5,2),行政区划代码!$B$4:$C$38,2,0)</f>
        <v>河南省</v>
      </c>
      <c r="F528" s="159" t="str">
        <f t="shared" si="8"/>
        <v>104</v>
      </c>
      <c r="G528" s="160" t="s">
        <v>5470</v>
      </c>
      <c r="H528" s="158" t="s">
        <v>4372</v>
      </c>
      <c r="I528" s="160" t="s">
        <v>5488</v>
      </c>
      <c r="J528" s="161">
        <v>141.75</v>
      </c>
      <c r="K528" s="161">
        <v>94</v>
      </c>
      <c r="L528" s="162">
        <v>117.875</v>
      </c>
    </row>
    <row r="529" spans="1:12" ht="12.75" customHeight="1">
      <c r="A529" s="157" t="s">
        <v>6019</v>
      </c>
      <c r="B529" s="158" t="s">
        <v>6020</v>
      </c>
      <c r="C529" s="159" t="s">
        <v>6021</v>
      </c>
      <c r="D529" s="159" t="s">
        <v>4240</v>
      </c>
      <c r="E529" s="159" t="str">
        <f>VLOOKUP(MID(B529,5,2),行政区划代码!$B$4:$C$38,2,0)</f>
        <v>河南省</v>
      </c>
      <c r="F529" s="159" t="str">
        <f t="shared" si="8"/>
        <v>104</v>
      </c>
      <c r="G529" s="160" t="s">
        <v>5470</v>
      </c>
      <c r="H529" s="158" t="s">
        <v>4259</v>
      </c>
      <c r="I529" s="160" t="s">
        <v>4560</v>
      </c>
      <c r="J529" s="161">
        <v>147.5</v>
      </c>
      <c r="K529" s="161">
        <v>100</v>
      </c>
      <c r="L529" s="162">
        <v>123.75</v>
      </c>
    </row>
    <row r="530" spans="1:12" ht="12.75" customHeight="1">
      <c r="A530" s="157" t="s">
        <v>6022</v>
      </c>
      <c r="B530" s="158" t="s">
        <v>6023</v>
      </c>
      <c r="C530" s="159" t="s">
        <v>6024</v>
      </c>
      <c r="D530" s="159" t="s">
        <v>4240</v>
      </c>
      <c r="E530" s="159" t="str">
        <f>VLOOKUP(MID(B530,5,2),行政区划代码!$B$4:$C$38,2,0)</f>
        <v>河南省</v>
      </c>
      <c r="F530" s="159" t="str">
        <f t="shared" si="8"/>
        <v>104</v>
      </c>
      <c r="G530" s="160" t="s">
        <v>5470</v>
      </c>
      <c r="H530" s="158" t="s">
        <v>5567</v>
      </c>
      <c r="I530" s="160" t="s">
        <v>5568</v>
      </c>
      <c r="J530" s="161">
        <v>133.25</v>
      </c>
      <c r="K530" s="161">
        <v>93</v>
      </c>
      <c r="L530" s="162">
        <v>113.125</v>
      </c>
    </row>
    <row r="531" spans="1:12" ht="12.75" customHeight="1">
      <c r="A531" s="157" t="s">
        <v>6025</v>
      </c>
      <c r="B531" s="158" t="s">
        <v>6026</v>
      </c>
      <c r="C531" s="159" t="s">
        <v>6027</v>
      </c>
      <c r="D531" s="159" t="s">
        <v>4240</v>
      </c>
      <c r="E531" s="159" t="str">
        <f>VLOOKUP(MID(B531,5,2),行政区划代码!$B$4:$C$38,2,0)</f>
        <v>河南省</v>
      </c>
      <c r="F531" s="159" t="str">
        <f t="shared" si="8"/>
        <v>104</v>
      </c>
      <c r="G531" s="160" t="s">
        <v>5470</v>
      </c>
      <c r="H531" s="158" t="s">
        <v>4408</v>
      </c>
      <c r="I531" s="160" t="s">
        <v>5579</v>
      </c>
      <c r="J531" s="161">
        <v>111</v>
      </c>
      <c r="K531" s="161">
        <v>76</v>
      </c>
      <c r="L531" s="162">
        <v>93.5</v>
      </c>
    </row>
    <row r="532" spans="1:12" ht="12.75" customHeight="1">
      <c r="A532" s="157" t="s">
        <v>6028</v>
      </c>
      <c r="B532" s="158" t="s">
        <v>6029</v>
      </c>
      <c r="C532" s="159" t="s">
        <v>6030</v>
      </c>
      <c r="D532" s="159" t="s">
        <v>1728</v>
      </c>
      <c r="E532" s="159" t="str">
        <f>VLOOKUP(MID(B532,5,2),行政区划代码!$B$4:$C$38,2,0)</f>
        <v>河南省</v>
      </c>
      <c r="F532" s="159" t="str">
        <f t="shared" si="8"/>
        <v>104</v>
      </c>
      <c r="G532" s="160" t="s">
        <v>5470</v>
      </c>
      <c r="H532" s="158" t="s">
        <v>4242</v>
      </c>
      <c r="I532" s="160" t="s">
        <v>4560</v>
      </c>
      <c r="J532" s="161">
        <v>149.75</v>
      </c>
      <c r="K532" s="161">
        <v>99</v>
      </c>
      <c r="L532" s="162">
        <v>124.375</v>
      </c>
    </row>
    <row r="533" spans="1:12" ht="12.75" customHeight="1">
      <c r="A533" s="157" t="s">
        <v>6031</v>
      </c>
      <c r="B533" s="158" t="s">
        <v>6032</v>
      </c>
      <c r="C533" s="159" t="s">
        <v>6033</v>
      </c>
      <c r="D533" s="159" t="s">
        <v>4240</v>
      </c>
      <c r="E533" s="159" t="str">
        <f>VLOOKUP(MID(B533,5,2),行政区划代码!$B$4:$C$38,2,0)</f>
        <v>湖北省</v>
      </c>
      <c r="F533" s="159" t="str">
        <f t="shared" si="8"/>
        <v>104</v>
      </c>
      <c r="G533" s="160" t="s">
        <v>5470</v>
      </c>
      <c r="H533" s="158" t="s">
        <v>5516</v>
      </c>
      <c r="I533" s="160" t="s">
        <v>5517</v>
      </c>
      <c r="J533" s="161">
        <v>120</v>
      </c>
      <c r="K533" s="161">
        <v>61</v>
      </c>
      <c r="L533" s="162">
        <v>90.5</v>
      </c>
    </row>
    <row r="534" spans="1:12" ht="12.75" customHeight="1">
      <c r="A534" s="157" t="s">
        <v>6034</v>
      </c>
      <c r="B534" s="158" t="s">
        <v>6035</v>
      </c>
      <c r="C534" s="159" t="s">
        <v>6036</v>
      </c>
      <c r="D534" s="159" t="s">
        <v>4240</v>
      </c>
      <c r="E534" s="159" t="str">
        <f>VLOOKUP(MID(B534,5,2),行政区划代码!$B$4:$C$38,2,0)</f>
        <v>湖北省</v>
      </c>
      <c r="F534" s="159" t="str">
        <f t="shared" si="8"/>
        <v>104</v>
      </c>
      <c r="G534" s="160" t="s">
        <v>5470</v>
      </c>
      <c r="H534" s="158" t="s">
        <v>4392</v>
      </c>
      <c r="I534" s="160" t="s">
        <v>4243</v>
      </c>
      <c r="J534" s="161">
        <v>130.25</v>
      </c>
      <c r="K534" s="161">
        <v>82</v>
      </c>
      <c r="L534" s="162">
        <v>106.125</v>
      </c>
    </row>
    <row r="535" spans="1:12" ht="12.75" customHeight="1">
      <c r="A535" s="157" t="s">
        <v>6037</v>
      </c>
      <c r="B535" s="158" t="s">
        <v>6038</v>
      </c>
      <c r="C535" s="159" t="s">
        <v>6039</v>
      </c>
      <c r="D535" s="159" t="s">
        <v>4240</v>
      </c>
      <c r="E535" s="159" t="str">
        <f>VLOOKUP(MID(B535,5,2),行政区划代码!$B$4:$C$38,2,0)</f>
        <v>湖北省</v>
      </c>
      <c r="F535" s="159" t="str">
        <f t="shared" si="8"/>
        <v>104</v>
      </c>
      <c r="G535" s="160" t="s">
        <v>5470</v>
      </c>
      <c r="H535" s="158" t="s">
        <v>5636</v>
      </c>
      <c r="I535" s="160" t="s">
        <v>4718</v>
      </c>
      <c r="J535" s="161">
        <v>134.5</v>
      </c>
      <c r="K535" s="161">
        <v>73</v>
      </c>
      <c r="L535" s="162">
        <v>103.75</v>
      </c>
    </row>
    <row r="536" spans="1:12" ht="12.75" customHeight="1">
      <c r="A536" s="157" t="s">
        <v>6040</v>
      </c>
      <c r="B536" s="158" t="s">
        <v>6041</v>
      </c>
      <c r="C536" s="159" t="s">
        <v>897</v>
      </c>
      <c r="D536" s="159" t="s">
        <v>4240</v>
      </c>
      <c r="E536" s="159" t="str">
        <f>VLOOKUP(MID(B536,5,2),行政区划代码!$B$4:$C$38,2,0)</f>
        <v>湖北省</v>
      </c>
      <c r="F536" s="159" t="str">
        <f t="shared" si="8"/>
        <v>104</v>
      </c>
      <c r="G536" s="160" t="s">
        <v>5470</v>
      </c>
      <c r="H536" s="158" t="s">
        <v>4408</v>
      </c>
      <c r="I536" s="160" t="s">
        <v>5579</v>
      </c>
      <c r="J536" s="161">
        <v>144.5</v>
      </c>
      <c r="K536" s="161">
        <v>56</v>
      </c>
      <c r="L536" s="162">
        <v>100.25</v>
      </c>
    </row>
    <row r="537" spans="1:12" ht="12.75" customHeight="1">
      <c r="A537" s="157" t="s">
        <v>6042</v>
      </c>
      <c r="B537" s="158" t="s">
        <v>6043</v>
      </c>
      <c r="C537" s="159" t="s">
        <v>6044</v>
      </c>
      <c r="D537" s="159" t="s">
        <v>1728</v>
      </c>
      <c r="E537" s="159" t="str">
        <f>VLOOKUP(MID(B537,5,2),行政区划代码!$B$4:$C$38,2,0)</f>
        <v>湖北省</v>
      </c>
      <c r="F537" s="159" t="str">
        <f t="shared" si="8"/>
        <v>104</v>
      </c>
      <c r="G537" s="160" t="s">
        <v>5470</v>
      </c>
      <c r="H537" s="158" t="s">
        <v>4277</v>
      </c>
      <c r="I537" s="160" t="s">
        <v>4560</v>
      </c>
      <c r="J537" s="161">
        <v>117.25</v>
      </c>
      <c r="K537" s="161">
        <v>37</v>
      </c>
      <c r="L537" s="162">
        <v>77.125</v>
      </c>
    </row>
    <row r="538" spans="1:12" ht="12.75" customHeight="1">
      <c r="A538" s="157" t="s">
        <v>6045</v>
      </c>
      <c r="B538" s="158" t="s">
        <v>6046</v>
      </c>
      <c r="C538" s="159" t="s">
        <v>6047</v>
      </c>
      <c r="D538" s="159" t="s">
        <v>1728</v>
      </c>
      <c r="E538" s="159" t="str">
        <f>VLOOKUP(MID(B538,5,2),行政区划代码!$B$4:$C$38,2,0)</f>
        <v>湖北省</v>
      </c>
      <c r="F538" s="159" t="str">
        <f t="shared" si="8"/>
        <v>104</v>
      </c>
      <c r="G538" s="160" t="s">
        <v>5470</v>
      </c>
      <c r="H538" s="158" t="s">
        <v>4392</v>
      </c>
      <c r="I538" s="160" t="s">
        <v>4243</v>
      </c>
      <c r="J538" s="161">
        <v>124</v>
      </c>
      <c r="K538" s="161">
        <v>70</v>
      </c>
      <c r="L538" s="162">
        <v>97</v>
      </c>
    </row>
    <row r="539" spans="1:12" ht="12.75" customHeight="1">
      <c r="A539" s="157" t="s">
        <v>6048</v>
      </c>
      <c r="B539" s="158" t="s">
        <v>6049</v>
      </c>
      <c r="C539" s="159" t="s">
        <v>6050</v>
      </c>
      <c r="D539" s="159" t="s">
        <v>1728</v>
      </c>
      <c r="E539" s="159" t="str">
        <f>VLOOKUP(MID(B539,5,2),行政区划代码!$B$4:$C$38,2,0)</f>
        <v>湖南省</v>
      </c>
      <c r="F539" s="159" t="str">
        <f t="shared" si="8"/>
        <v>104</v>
      </c>
      <c r="G539" s="160" t="s">
        <v>5470</v>
      </c>
      <c r="H539" s="158" t="s">
        <v>5806</v>
      </c>
      <c r="I539" s="160" t="s">
        <v>5807</v>
      </c>
      <c r="J539" s="161">
        <v>128.5</v>
      </c>
      <c r="K539" s="161">
        <v>36</v>
      </c>
      <c r="L539" s="162">
        <v>82.25</v>
      </c>
    </row>
    <row r="540" spans="1:12" ht="12.75" customHeight="1">
      <c r="A540" s="157" t="s">
        <v>6051</v>
      </c>
      <c r="B540" s="158" t="s">
        <v>6052</v>
      </c>
      <c r="C540" s="159" t="s">
        <v>6053</v>
      </c>
      <c r="D540" s="159" t="s">
        <v>1728</v>
      </c>
      <c r="E540" s="159" t="str">
        <f>VLOOKUP(MID(B540,5,2),行政区划代码!$B$4:$C$38,2,0)</f>
        <v>湖南省</v>
      </c>
      <c r="F540" s="159" t="str">
        <f t="shared" si="8"/>
        <v>104</v>
      </c>
      <c r="G540" s="160" t="s">
        <v>5470</v>
      </c>
      <c r="H540" s="158" t="s">
        <v>5586</v>
      </c>
      <c r="I540" s="160" t="s">
        <v>5587</v>
      </c>
      <c r="J540" s="161">
        <v>134</v>
      </c>
      <c r="K540" s="161">
        <v>57</v>
      </c>
      <c r="L540" s="162">
        <v>95.5</v>
      </c>
    </row>
    <row r="541" spans="1:12" ht="12.75" customHeight="1">
      <c r="A541" s="157" t="s">
        <v>6054</v>
      </c>
      <c r="B541" s="158" t="s">
        <v>6055</v>
      </c>
      <c r="C541" s="159" t="s">
        <v>6056</v>
      </c>
      <c r="D541" s="159" t="s">
        <v>1728</v>
      </c>
      <c r="E541" s="159" t="str">
        <f>VLOOKUP(MID(B541,5,2),行政区划代码!$B$4:$C$38,2,0)</f>
        <v>湖南省</v>
      </c>
      <c r="F541" s="159" t="str">
        <f t="shared" si="8"/>
        <v>104</v>
      </c>
      <c r="G541" s="160" t="s">
        <v>5470</v>
      </c>
      <c r="H541" s="158" t="s">
        <v>5732</v>
      </c>
      <c r="I541" s="160" t="s">
        <v>5733</v>
      </c>
      <c r="J541" s="161">
        <v>137</v>
      </c>
      <c r="K541" s="161">
        <v>79</v>
      </c>
      <c r="L541" s="162">
        <v>108</v>
      </c>
    </row>
    <row r="542" spans="1:12" ht="12.75" customHeight="1">
      <c r="A542" s="157" t="s">
        <v>6057</v>
      </c>
      <c r="B542" s="158" t="s">
        <v>6058</v>
      </c>
      <c r="C542" s="159" t="s">
        <v>6059</v>
      </c>
      <c r="D542" s="159" t="s">
        <v>1728</v>
      </c>
      <c r="E542" s="159" t="str">
        <f>VLOOKUP(MID(B542,5,2),行政区划代码!$B$4:$C$38,2,0)</f>
        <v>湖南省</v>
      </c>
      <c r="F542" s="159" t="str">
        <f t="shared" si="8"/>
        <v>104</v>
      </c>
      <c r="G542" s="160" t="s">
        <v>5470</v>
      </c>
      <c r="H542" s="158" t="s">
        <v>5806</v>
      </c>
      <c r="I542" s="160" t="s">
        <v>5807</v>
      </c>
      <c r="J542" s="161">
        <v>143.5</v>
      </c>
      <c r="K542" s="161">
        <v>57</v>
      </c>
      <c r="L542" s="162">
        <v>100.25</v>
      </c>
    </row>
    <row r="543" spans="1:12" ht="12.75" customHeight="1">
      <c r="A543" s="157" t="s">
        <v>6060</v>
      </c>
      <c r="B543" s="158" t="s">
        <v>6061</v>
      </c>
      <c r="C543" s="159" t="s">
        <v>6062</v>
      </c>
      <c r="D543" s="159" t="s">
        <v>4240</v>
      </c>
      <c r="E543" s="159" t="str">
        <f>VLOOKUP(MID(B543,5,2),行政区划代码!$B$4:$C$38,2,0)</f>
        <v>广东省</v>
      </c>
      <c r="F543" s="159" t="str">
        <f t="shared" si="8"/>
        <v>104</v>
      </c>
      <c r="G543" s="160" t="s">
        <v>5470</v>
      </c>
      <c r="H543" s="158" t="s">
        <v>4372</v>
      </c>
      <c r="I543" s="160" t="s">
        <v>5488</v>
      </c>
      <c r="J543" s="161">
        <v>134.25</v>
      </c>
      <c r="K543" s="161">
        <v>55</v>
      </c>
      <c r="L543" s="162">
        <v>94.625</v>
      </c>
    </row>
    <row r="544" spans="1:12" ht="12.75" customHeight="1">
      <c r="A544" s="157" t="s">
        <v>6063</v>
      </c>
      <c r="B544" s="158" t="s">
        <v>6064</v>
      </c>
      <c r="C544" s="159" t="s">
        <v>6065</v>
      </c>
      <c r="D544" s="159" t="s">
        <v>1728</v>
      </c>
      <c r="E544" s="159" t="str">
        <f>VLOOKUP(MID(B544,5,2),行政区划代码!$B$4:$C$38,2,0)</f>
        <v>广东省</v>
      </c>
      <c r="F544" s="159" t="str">
        <f t="shared" si="8"/>
        <v>104</v>
      </c>
      <c r="G544" s="160" t="s">
        <v>5470</v>
      </c>
      <c r="H544" s="158" t="s">
        <v>4277</v>
      </c>
      <c r="I544" s="160" t="s">
        <v>4560</v>
      </c>
      <c r="J544" s="161">
        <v>110</v>
      </c>
      <c r="K544" s="161">
        <v>68</v>
      </c>
      <c r="L544" s="162">
        <v>89</v>
      </c>
    </row>
    <row r="545" spans="1:12" ht="12.75" customHeight="1">
      <c r="A545" s="157" t="s">
        <v>6066</v>
      </c>
      <c r="B545" s="158" t="s">
        <v>6067</v>
      </c>
      <c r="C545" s="159" t="s">
        <v>6068</v>
      </c>
      <c r="D545" s="159" t="s">
        <v>4240</v>
      </c>
      <c r="E545" s="159" t="str">
        <f>VLOOKUP(MID(B545,5,2),行政区划代码!$B$4:$C$38,2,0)</f>
        <v>北京市</v>
      </c>
      <c r="F545" s="159" t="str">
        <f t="shared" si="8"/>
        <v>144</v>
      </c>
      <c r="G545" s="160" t="s">
        <v>6069</v>
      </c>
      <c r="H545" s="158" t="s">
        <v>4372</v>
      </c>
      <c r="I545" s="160" t="s">
        <v>6070</v>
      </c>
      <c r="J545" s="161">
        <v>124</v>
      </c>
      <c r="K545" s="161">
        <v>39</v>
      </c>
      <c r="L545" s="162">
        <v>81.5</v>
      </c>
    </row>
    <row r="546" spans="1:12" ht="12.75" customHeight="1">
      <c r="A546" s="157" t="s">
        <v>6071</v>
      </c>
      <c r="B546" s="158" t="s">
        <v>6072</v>
      </c>
      <c r="C546" s="159" t="s">
        <v>6073</v>
      </c>
      <c r="D546" s="159" t="s">
        <v>4240</v>
      </c>
      <c r="E546" s="159" t="str">
        <f>VLOOKUP(MID(B546,5,2),行政区划代码!$B$4:$C$38,2,0)</f>
        <v>北京市</v>
      </c>
      <c r="F546" s="159" t="str">
        <f t="shared" si="8"/>
        <v>144</v>
      </c>
      <c r="G546" s="160" t="s">
        <v>6069</v>
      </c>
      <c r="H546" s="158" t="s">
        <v>4255</v>
      </c>
      <c r="I546" s="160" t="s">
        <v>6074</v>
      </c>
      <c r="J546" s="161">
        <v>110</v>
      </c>
      <c r="K546" s="161">
        <v>54</v>
      </c>
      <c r="L546" s="162">
        <v>82</v>
      </c>
    </row>
    <row r="547" spans="1:12" ht="12.75" customHeight="1">
      <c r="A547" s="157" t="s">
        <v>6075</v>
      </c>
      <c r="B547" s="158" t="s">
        <v>6076</v>
      </c>
      <c r="C547" s="159" t="s">
        <v>6077</v>
      </c>
      <c r="D547" s="159" t="s">
        <v>4240</v>
      </c>
      <c r="E547" s="159" t="str">
        <f>VLOOKUP(MID(B547,5,2),行政区划代码!$B$4:$C$38,2,0)</f>
        <v>北京市</v>
      </c>
      <c r="F547" s="159" t="str">
        <f t="shared" si="8"/>
        <v>144</v>
      </c>
      <c r="G547" s="160" t="s">
        <v>6069</v>
      </c>
      <c r="H547" s="158" t="s">
        <v>4372</v>
      </c>
      <c r="I547" s="160" t="s">
        <v>6070</v>
      </c>
      <c r="J547" s="161">
        <v>147.75</v>
      </c>
      <c r="K547" s="161">
        <v>80</v>
      </c>
      <c r="L547" s="162">
        <v>113.875</v>
      </c>
    </row>
    <row r="548" spans="1:12" ht="12.75" customHeight="1">
      <c r="A548" s="157" t="s">
        <v>6078</v>
      </c>
      <c r="B548" s="158" t="s">
        <v>6079</v>
      </c>
      <c r="C548" s="159" t="s">
        <v>6080</v>
      </c>
      <c r="D548" s="159" t="s">
        <v>4287</v>
      </c>
      <c r="E548" s="159" t="str">
        <f>VLOOKUP(MID(B548,5,2),行政区划代码!$B$4:$C$38,2,0)</f>
        <v>北京市</v>
      </c>
      <c r="F548" s="159" t="str">
        <f t="shared" si="8"/>
        <v>144</v>
      </c>
      <c r="G548" s="160" t="s">
        <v>6069</v>
      </c>
      <c r="H548" s="158" t="s">
        <v>4294</v>
      </c>
      <c r="I548" s="160" t="s">
        <v>6081</v>
      </c>
      <c r="J548" s="161">
        <v>123.25</v>
      </c>
      <c r="K548" s="161">
        <v>30</v>
      </c>
      <c r="L548" s="162">
        <v>76.625</v>
      </c>
    </row>
    <row r="549" spans="1:12" ht="12.75" customHeight="1">
      <c r="A549" s="157" t="s">
        <v>6082</v>
      </c>
      <c r="B549" s="158" t="s">
        <v>6083</v>
      </c>
      <c r="C549" s="159" t="s">
        <v>6084</v>
      </c>
      <c r="D549" s="159" t="s">
        <v>4240</v>
      </c>
      <c r="E549" s="159" t="str">
        <f>VLOOKUP(MID(B549,5,2),行政区划代码!$B$4:$C$38,2,0)</f>
        <v>北京市</v>
      </c>
      <c r="F549" s="159" t="str">
        <f t="shared" si="8"/>
        <v>144</v>
      </c>
      <c r="G549" s="160" t="s">
        <v>6069</v>
      </c>
      <c r="H549" s="158" t="s">
        <v>4294</v>
      </c>
      <c r="I549" s="160" t="s">
        <v>6081</v>
      </c>
      <c r="J549" s="161">
        <v>134</v>
      </c>
      <c r="K549" s="161">
        <v>65</v>
      </c>
      <c r="L549" s="162">
        <v>99.5</v>
      </c>
    </row>
    <row r="550" spans="1:12" ht="12.75" customHeight="1">
      <c r="A550" s="157" t="s">
        <v>6085</v>
      </c>
      <c r="B550" s="158" t="s">
        <v>6086</v>
      </c>
      <c r="C550" s="159" t="s">
        <v>6087</v>
      </c>
      <c r="D550" s="159" t="s">
        <v>4240</v>
      </c>
      <c r="E550" s="159" t="str">
        <f>VLOOKUP(MID(B550,5,2),行政区划代码!$B$4:$C$38,2,0)</f>
        <v>北京市</v>
      </c>
      <c r="F550" s="159" t="str">
        <f t="shared" si="8"/>
        <v>144</v>
      </c>
      <c r="G550" s="160" t="s">
        <v>6069</v>
      </c>
      <c r="H550" s="158" t="s">
        <v>4294</v>
      </c>
      <c r="I550" s="160" t="s">
        <v>6081</v>
      </c>
      <c r="J550" s="161">
        <v>126.25</v>
      </c>
      <c r="K550" s="161">
        <v>48</v>
      </c>
      <c r="L550" s="162">
        <v>87.125</v>
      </c>
    </row>
    <row r="551" spans="1:12" ht="12.75" customHeight="1">
      <c r="A551" s="157" t="s">
        <v>6088</v>
      </c>
      <c r="B551" s="158" t="s">
        <v>6089</v>
      </c>
      <c r="C551" s="159" t="s">
        <v>6090</v>
      </c>
      <c r="D551" s="159" t="s">
        <v>4240</v>
      </c>
      <c r="E551" s="159" t="str">
        <f>VLOOKUP(MID(B551,5,2),行政区划代码!$B$4:$C$38,2,0)</f>
        <v>北京市</v>
      </c>
      <c r="F551" s="159" t="str">
        <f t="shared" si="8"/>
        <v>144</v>
      </c>
      <c r="G551" s="160" t="s">
        <v>6069</v>
      </c>
      <c r="H551" s="158" t="s">
        <v>4255</v>
      </c>
      <c r="I551" s="160" t="s">
        <v>6074</v>
      </c>
      <c r="J551" s="161">
        <v>121</v>
      </c>
      <c r="K551" s="161">
        <v>60</v>
      </c>
      <c r="L551" s="162">
        <v>90.5</v>
      </c>
    </row>
    <row r="552" spans="1:12" ht="12.75" customHeight="1">
      <c r="A552" s="157" t="s">
        <v>6091</v>
      </c>
      <c r="B552" s="158" t="s">
        <v>6092</v>
      </c>
      <c r="C552" s="159" t="s">
        <v>6093</v>
      </c>
      <c r="D552" s="159" t="s">
        <v>4240</v>
      </c>
      <c r="E552" s="159" t="str">
        <f>VLOOKUP(MID(B552,5,2),行政区划代码!$B$4:$C$38,2,0)</f>
        <v>北京市</v>
      </c>
      <c r="F552" s="159" t="str">
        <f t="shared" si="8"/>
        <v>144</v>
      </c>
      <c r="G552" s="160" t="s">
        <v>6069</v>
      </c>
      <c r="H552" s="158" t="s">
        <v>4372</v>
      </c>
      <c r="I552" s="160" t="s">
        <v>6070</v>
      </c>
      <c r="J552" s="161">
        <v>137.25</v>
      </c>
      <c r="K552" s="161">
        <v>40</v>
      </c>
      <c r="L552" s="162">
        <v>88.625</v>
      </c>
    </row>
    <row r="553" spans="1:12" ht="12.75" customHeight="1">
      <c r="A553" s="157" t="s">
        <v>6094</v>
      </c>
      <c r="B553" s="158" t="s">
        <v>6095</v>
      </c>
      <c r="C553" s="159" t="s">
        <v>6096</v>
      </c>
      <c r="D553" s="159" t="s">
        <v>4240</v>
      </c>
      <c r="E553" s="159" t="str">
        <f>VLOOKUP(MID(B553,5,2),行政区划代码!$B$4:$C$38,2,0)</f>
        <v>北京市</v>
      </c>
      <c r="F553" s="159" t="str">
        <f t="shared" si="8"/>
        <v>144</v>
      </c>
      <c r="G553" s="160" t="s">
        <v>6069</v>
      </c>
      <c r="H553" s="158" t="s">
        <v>4372</v>
      </c>
      <c r="I553" s="160" t="s">
        <v>6070</v>
      </c>
      <c r="J553" s="161">
        <v>119.25</v>
      </c>
      <c r="K553" s="161">
        <v>92</v>
      </c>
      <c r="L553" s="162">
        <v>105.625</v>
      </c>
    </row>
    <row r="554" spans="1:12" ht="12.75" customHeight="1">
      <c r="A554" s="157" t="s">
        <v>6097</v>
      </c>
      <c r="B554" s="158" t="s">
        <v>6098</v>
      </c>
      <c r="C554" s="159" t="s">
        <v>6099</v>
      </c>
      <c r="D554" s="159" t="s">
        <v>4287</v>
      </c>
      <c r="E554" s="159" t="str">
        <f>VLOOKUP(MID(B554,5,2),行政区划代码!$B$4:$C$38,2,0)</f>
        <v>上海市</v>
      </c>
      <c r="F554" s="159" t="str">
        <f t="shared" si="8"/>
        <v>144</v>
      </c>
      <c r="G554" s="160" t="s">
        <v>6069</v>
      </c>
      <c r="H554" s="158" t="s">
        <v>4372</v>
      </c>
      <c r="I554" s="160" t="s">
        <v>6070</v>
      </c>
      <c r="J554" s="161">
        <v>139</v>
      </c>
      <c r="K554" s="161">
        <v>34</v>
      </c>
      <c r="L554" s="162">
        <v>86.5</v>
      </c>
    </row>
    <row r="555" spans="1:12" ht="12.75" customHeight="1">
      <c r="A555" s="157" t="s">
        <v>6100</v>
      </c>
      <c r="B555" s="158" t="s">
        <v>6101</v>
      </c>
      <c r="C555" s="159" t="s">
        <v>6102</v>
      </c>
      <c r="D555" s="159" t="s">
        <v>4240</v>
      </c>
      <c r="E555" s="159" t="str">
        <f>VLOOKUP(MID(B555,5,2),行政区划代码!$B$4:$C$38,2,0)</f>
        <v>安徽省</v>
      </c>
      <c r="F555" s="159" t="str">
        <f t="shared" si="8"/>
        <v>144</v>
      </c>
      <c r="G555" s="160" t="s">
        <v>6069</v>
      </c>
      <c r="H555" s="158" t="s">
        <v>4255</v>
      </c>
      <c r="I555" s="160" t="s">
        <v>6074</v>
      </c>
      <c r="J555" s="161">
        <v>128.5</v>
      </c>
      <c r="K555" s="161">
        <v>35</v>
      </c>
      <c r="L555" s="162">
        <v>81.75</v>
      </c>
    </row>
    <row r="556" spans="1:12" ht="12.75" customHeight="1">
      <c r="A556" s="157" t="s">
        <v>6103</v>
      </c>
      <c r="B556" s="158" t="s">
        <v>6104</v>
      </c>
      <c r="C556" s="159" t="s">
        <v>6105</v>
      </c>
      <c r="D556" s="159" t="s">
        <v>4240</v>
      </c>
      <c r="E556" s="159" t="str">
        <f>VLOOKUP(MID(B556,5,2),行政区划代码!$B$4:$C$38,2,0)</f>
        <v>北京市</v>
      </c>
      <c r="F556" s="159" t="str">
        <f t="shared" si="8"/>
        <v>142</v>
      </c>
      <c r="G556" s="160" t="s">
        <v>6106</v>
      </c>
      <c r="H556" s="158" t="s">
        <v>4294</v>
      </c>
      <c r="I556" s="160" t="s">
        <v>6107</v>
      </c>
      <c r="J556" s="161">
        <v>122.25</v>
      </c>
      <c r="K556" s="161">
        <v>70</v>
      </c>
      <c r="L556" s="162">
        <v>96.125</v>
      </c>
    </row>
    <row r="557" spans="1:12" ht="12.75" customHeight="1">
      <c r="A557" s="157" t="s">
        <v>6108</v>
      </c>
      <c r="B557" s="158" t="s">
        <v>6109</v>
      </c>
      <c r="C557" s="159" t="s">
        <v>6110</v>
      </c>
      <c r="D557" s="159" t="s">
        <v>4287</v>
      </c>
      <c r="E557" s="159" t="str">
        <f>VLOOKUP(MID(B557,5,2),行政区划代码!$B$4:$C$38,2,0)</f>
        <v>北京市</v>
      </c>
      <c r="F557" s="159" t="str">
        <f t="shared" si="8"/>
        <v>142</v>
      </c>
      <c r="G557" s="160" t="s">
        <v>6106</v>
      </c>
      <c r="H557" s="158" t="s">
        <v>4255</v>
      </c>
      <c r="I557" s="160" t="s">
        <v>6111</v>
      </c>
      <c r="J557" s="161">
        <v>110.25</v>
      </c>
      <c r="K557" s="161">
        <v>39</v>
      </c>
      <c r="L557" s="162">
        <v>74.625</v>
      </c>
    </row>
    <row r="558" spans="1:12" ht="12.75" customHeight="1">
      <c r="A558" s="157" t="s">
        <v>6112</v>
      </c>
      <c r="B558" s="158" t="s">
        <v>6113</v>
      </c>
      <c r="C558" s="159" t="s">
        <v>6114</v>
      </c>
      <c r="D558" s="159" t="s">
        <v>4240</v>
      </c>
      <c r="E558" s="159" t="str">
        <f>VLOOKUP(MID(B558,5,2),行政区划代码!$B$4:$C$38,2,0)</f>
        <v>北京市</v>
      </c>
      <c r="F558" s="159" t="str">
        <f t="shared" si="8"/>
        <v>142</v>
      </c>
      <c r="G558" s="160" t="s">
        <v>6106</v>
      </c>
      <c r="H558" s="158" t="s">
        <v>4255</v>
      </c>
      <c r="I558" s="160" t="s">
        <v>6111</v>
      </c>
      <c r="J558" s="161">
        <v>134.25</v>
      </c>
      <c r="K558" s="161">
        <v>78</v>
      </c>
      <c r="L558" s="162">
        <v>106.125</v>
      </c>
    </row>
    <row r="559" spans="1:12" ht="12.75" customHeight="1">
      <c r="A559" s="157" t="s">
        <v>6115</v>
      </c>
      <c r="B559" s="158" t="s">
        <v>6116</v>
      </c>
      <c r="C559" s="159" t="s">
        <v>6117</v>
      </c>
      <c r="D559" s="159" t="s">
        <v>4240</v>
      </c>
      <c r="E559" s="159" t="str">
        <f>VLOOKUP(MID(B559,5,2),行政区划代码!$B$4:$C$38,2,0)</f>
        <v>北京市</v>
      </c>
      <c r="F559" s="159" t="str">
        <f t="shared" si="8"/>
        <v>142</v>
      </c>
      <c r="G559" s="160" t="s">
        <v>6106</v>
      </c>
      <c r="H559" s="158" t="s">
        <v>4372</v>
      </c>
      <c r="I559" s="160" t="s">
        <v>6118</v>
      </c>
      <c r="J559" s="161">
        <v>147.75</v>
      </c>
      <c r="K559" s="161">
        <v>78</v>
      </c>
      <c r="L559" s="162">
        <v>112.875</v>
      </c>
    </row>
    <row r="560" spans="1:12" ht="12.75" customHeight="1">
      <c r="A560" s="157" t="s">
        <v>6119</v>
      </c>
      <c r="B560" s="158" t="s">
        <v>6120</v>
      </c>
      <c r="C560" s="159" t="s">
        <v>6121</v>
      </c>
      <c r="D560" s="159" t="s">
        <v>4240</v>
      </c>
      <c r="E560" s="159" t="str">
        <f>VLOOKUP(MID(B560,5,2),行政区划代码!$B$4:$C$38,2,0)</f>
        <v>北京市</v>
      </c>
      <c r="F560" s="159" t="str">
        <f t="shared" si="8"/>
        <v>142</v>
      </c>
      <c r="G560" s="160" t="s">
        <v>6106</v>
      </c>
      <c r="H560" s="158" t="s">
        <v>5778</v>
      </c>
      <c r="I560" s="160" t="s">
        <v>6122</v>
      </c>
      <c r="J560" s="161">
        <v>142.5</v>
      </c>
      <c r="K560" s="161">
        <v>67</v>
      </c>
      <c r="L560" s="162">
        <v>104.75</v>
      </c>
    </row>
    <row r="561" spans="1:12" ht="12.75" customHeight="1">
      <c r="A561" s="157" t="s">
        <v>6123</v>
      </c>
      <c r="B561" s="158" t="s">
        <v>6124</v>
      </c>
      <c r="C561" s="159" t="s">
        <v>6125</v>
      </c>
      <c r="D561" s="159" t="s">
        <v>4287</v>
      </c>
      <c r="E561" s="159" t="str">
        <f>VLOOKUP(MID(B561,5,2),行政区划代码!$B$4:$C$38,2,0)</f>
        <v>北京市</v>
      </c>
      <c r="F561" s="159" t="str">
        <f t="shared" si="8"/>
        <v>142</v>
      </c>
      <c r="G561" s="160" t="s">
        <v>6106</v>
      </c>
      <c r="H561" s="158" t="s">
        <v>4372</v>
      </c>
      <c r="I561" s="160" t="s">
        <v>6118</v>
      </c>
      <c r="J561" s="161">
        <v>120.5</v>
      </c>
      <c r="K561" s="161">
        <v>63</v>
      </c>
      <c r="L561" s="162">
        <v>91.75</v>
      </c>
    </row>
    <row r="562" spans="1:12" ht="12.75" customHeight="1">
      <c r="A562" s="157" t="s">
        <v>6126</v>
      </c>
      <c r="B562" s="158" t="s">
        <v>6127</v>
      </c>
      <c r="C562" s="159" t="s">
        <v>6128</v>
      </c>
      <c r="D562" s="159" t="s">
        <v>4287</v>
      </c>
      <c r="E562" s="159" t="str">
        <f>VLOOKUP(MID(B562,5,2),行政区划代码!$B$4:$C$38,2,0)</f>
        <v>北京市</v>
      </c>
      <c r="F562" s="159" t="str">
        <f t="shared" si="8"/>
        <v>142</v>
      </c>
      <c r="G562" s="160" t="s">
        <v>6106</v>
      </c>
      <c r="H562" s="158" t="s">
        <v>4372</v>
      </c>
      <c r="I562" s="160" t="s">
        <v>6118</v>
      </c>
      <c r="J562" s="161">
        <v>112.25</v>
      </c>
      <c r="K562" s="161">
        <v>36</v>
      </c>
      <c r="L562" s="162">
        <v>74.125</v>
      </c>
    </row>
    <row r="563" spans="1:12" ht="12.75" customHeight="1">
      <c r="A563" s="157" t="s">
        <v>6129</v>
      </c>
      <c r="B563" s="158" t="s">
        <v>6130</v>
      </c>
      <c r="C563" s="159" t="s">
        <v>6131</v>
      </c>
      <c r="D563" s="159" t="s">
        <v>4240</v>
      </c>
      <c r="E563" s="159" t="str">
        <f>VLOOKUP(MID(B563,5,2),行政区划代码!$B$4:$C$38,2,0)</f>
        <v>北京市</v>
      </c>
      <c r="F563" s="159" t="str">
        <f t="shared" si="8"/>
        <v>142</v>
      </c>
      <c r="G563" s="160" t="s">
        <v>6106</v>
      </c>
      <c r="H563" s="158" t="s">
        <v>4392</v>
      </c>
      <c r="I563" s="160" t="s">
        <v>6132</v>
      </c>
      <c r="J563" s="161">
        <v>131.25</v>
      </c>
      <c r="K563" s="161">
        <v>77</v>
      </c>
      <c r="L563" s="162">
        <v>104.125</v>
      </c>
    </row>
    <row r="564" spans="1:12" ht="12.75" customHeight="1">
      <c r="A564" s="157" t="s">
        <v>6133</v>
      </c>
      <c r="B564" s="158" t="s">
        <v>6134</v>
      </c>
      <c r="C564" s="159" t="s">
        <v>6135</v>
      </c>
      <c r="D564" s="159" t="s">
        <v>4240</v>
      </c>
      <c r="E564" s="159" t="str">
        <f>VLOOKUP(MID(B564,5,2),行政区划代码!$B$4:$C$38,2,0)</f>
        <v>北京市</v>
      </c>
      <c r="F564" s="159" t="str">
        <f t="shared" si="8"/>
        <v>142</v>
      </c>
      <c r="G564" s="160" t="s">
        <v>6106</v>
      </c>
      <c r="H564" s="158" t="s">
        <v>5778</v>
      </c>
      <c r="I564" s="160" t="s">
        <v>6122</v>
      </c>
      <c r="J564" s="161">
        <v>122</v>
      </c>
      <c r="K564" s="161">
        <v>70</v>
      </c>
      <c r="L564" s="162">
        <v>96</v>
      </c>
    </row>
    <row r="565" spans="1:12" ht="12.75" customHeight="1">
      <c r="A565" s="157" t="s">
        <v>6136</v>
      </c>
      <c r="B565" s="158" t="s">
        <v>6137</v>
      </c>
      <c r="C565" s="159" t="s">
        <v>6138</v>
      </c>
      <c r="D565" s="159" t="s">
        <v>4240</v>
      </c>
      <c r="E565" s="159" t="str">
        <f>VLOOKUP(MID(B565,5,2),行政区划代码!$B$4:$C$38,2,0)</f>
        <v>北京市</v>
      </c>
      <c r="F565" s="159" t="str">
        <f t="shared" si="8"/>
        <v>142</v>
      </c>
      <c r="G565" s="160" t="s">
        <v>6106</v>
      </c>
      <c r="H565" s="158" t="s">
        <v>4294</v>
      </c>
      <c r="I565" s="160" t="s">
        <v>6107</v>
      </c>
      <c r="J565" s="161">
        <v>123.75</v>
      </c>
      <c r="K565" s="161">
        <v>38</v>
      </c>
      <c r="L565" s="162">
        <v>80.875</v>
      </c>
    </row>
    <row r="566" spans="1:12" ht="12.75" customHeight="1">
      <c r="A566" s="157" t="s">
        <v>6139</v>
      </c>
      <c r="B566" s="158" t="s">
        <v>6140</v>
      </c>
      <c r="C566" s="159" t="s">
        <v>6141</v>
      </c>
      <c r="D566" s="159" t="s">
        <v>4287</v>
      </c>
      <c r="E566" s="159" t="str">
        <f>VLOOKUP(MID(B566,5,2),行政区划代码!$B$4:$C$38,2,0)</f>
        <v>北京市</v>
      </c>
      <c r="F566" s="159" t="str">
        <f t="shared" si="8"/>
        <v>142</v>
      </c>
      <c r="G566" s="160" t="s">
        <v>6106</v>
      </c>
      <c r="H566" s="158" t="s">
        <v>4255</v>
      </c>
      <c r="I566" s="160" t="s">
        <v>6111</v>
      </c>
      <c r="J566" s="161">
        <v>116.5</v>
      </c>
      <c r="K566" s="161">
        <v>53</v>
      </c>
      <c r="L566" s="162">
        <v>84.75</v>
      </c>
    </row>
    <row r="567" spans="1:12" ht="12.75" customHeight="1">
      <c r="A567" s="157" t="s">
        <v>6142</v>
      </c>
      <c r="B567" s="158" t="s">
        <v>6143</v>
      </c>
      <c r="C567" s="159" t="s">
        <v>6144</v>
      </c>
      <c r="D567" s="159" t="s">
        <v>4240</v>
      </c>
      <c r="E567" s="159" t="str">
        <f>VLOOKUP(MID(B567,5,2),行政区划代码!$B$4:$C$38,2,0)</f>
        <v>山西省</v>
      </c>
      <c r="F567" s="159" t="str">
        <f t="shared" si="8"/>
        <v>142</v>
      </c>
      <c r="G567" s="160" t="s">
        <v>6106</v>
      </c>
      <c r="H567" s="158" t="s">
        <v>4255</v>
      </c>
      <c r="I567" s="160" t="s">
        <v>6111</v>
      </c>
      <c r="J567" s="161">
        <v>114.75</v>
      </c>
      <c r="K567" s="161">
        <v>59</v>
      </c>
      <c r="L567" s="162">
        <v>86.875</v>
      </c>
    </row>
    <row r="568" spans="1:12" ht="12.75" customHeight="1">
      <c r="A568" s="157" t="s">
        <v>6145</v>
      </c>
      <c r="B568" s="158" t="s">
        <v>6146</v>
      </c>
      <c r="C568" s="159" t="s">
        <v>6147</v>
      </c>
      <c r="D568" s="159" t="s">
        <v>4240</v>
      </c>
      <c r="E568" s="159" t="str">
        <f>VLOOKUP(MID(B568,5,2),行政区划代码!$B$4:$C$38,2,0)</f>
        <v>黑龙江</v>
      </c>
      <c r="F568" s="159" t="str">
        <f t="shared" si="8"/>
        <v>142</v>
      </c>
      <c r="G568" s="160" t="s">
        <v>6106</v>
      </c>
      <c r="H568" s="158" t="s">
        <v>4392</v>
      </c>
      <c r="I568" s="160" t="s">
        <v>6132</v>
      </c>
      <c r="J568" s="161">
        <v>117.5</v>
      </c>
      <c r="K568" s="161">
        <v>99</v>
      </c>
      <c r="L568" s="162">
        <v>108.25</v>
      </c>
    </row>
    <row r="569" spans="1:12" ht="12.75" customHeight="1">
      <c r="A569" s="157" t="s">
        <v>6148</v>
      </c>
      <c r="B569" s="158" t="s">
        <v>6149</v>
      </c>
      <c r="C569" s="159" t="s">
        <v>6150</v>
      </c>
      <c r="D569" s="159" t="s">
        <v>4240</v>
      </c>
      <c r="E569" s="159" t="str">
        <f>VLOOKUP(MID(B569,5,2),行政区划代码!$B$4:$C$38,2,0)</f>
        <v>上海市</v>
      </c>
      <c r="F569" s="159" t="str">
        <f t="shared" si="8"/>
        <v>142</v>
      </c>
      <c r="G569" s="160" t="s">
        <v>6106</v>
      </c>
      <c r="H569" s="158" t="s">
        <v>4255</v>
      </c>
      <c r="I569" s="160" t="s">
        <v>6111</v>
      </c>
      <c r="J569" s="161">
        <v>114.5</v>
      </c>
      <c r="K569" s="161">
        <v>43</v>
      </c>
      <c r="L569" s="162">
        <v>78.75</v>
      </c>
    </row>
    <row r="570" spans="1:12" ht="12.75" customHeight="1">
      <c r="A570" s="157" t="s">
        <v>6151</v>
      </c>
      <c r="B570" s="158" t="s">
        <v>6152</v>
      </c>
      <c r="C570" s="159" t="s">
        <v>6153</v>
      </c>
      <c r="D570" s="159" t="s">
        <v>4240</v>
      </c>
      <c r="E570" s="159" t="str">
        <f>VLOOKUP(MID(B570,5,2),行政区划代码!$B$4:$C$38,2,0)</f>
        <v>江苏省</v>
      </c>
      <c r="F570" s="159" t="str">
        <f t="shared" si="8"/>
        <v>142</v>
      </c>
      <c r="G570" s="160" t="s">
        <v>6106</v>
      </c>
      <c r="H570" s="158" t="s">
        <v>4294</v>
      </c>
      <c r="I570" s="160" t="s">
        <v>6107</v>
      </c>
      <c r="J570" s="161">
        <v>140.75</v>
      </c>
      <c r="K570" s="161">
        <v>67</v>
      </c>
      <c r="L570" s="162">
        <v>103.875</v>
      </c>
    </row>
    <row r="571" spans="1:12" ht="12.75" customHeight="1">
      <c r="A571" s="157" t="s">
        <v>6154</v>
      </c>
      <c r="B571" s="158" t="s">
        <v>6155</v>
      </c>
      <c r="C571" s="159" t="s">
        <v>6156</v>
      </c>
      <c r="D571" s="159" t="s">
        <v>4240</v>
      </c>
      <c r="E571" s="159" t="str">
        <f>VLOOKUP(MID(B571,5,2),行政区划代码!$B$4:$C$38,2,0)</f>
        <v>江苏省</v>
      </c>
      <c r="F571" s="159" t="str">
        <f t="shared" si="8"/>
        <v>142</v>
      </c>
      <c r="G571" s="160" t="s">
        <v>6106</v>
      </c>
      <c r="H571" s="158" t="s">
        <v>4392</v>
      </c>
      <c r="I571" s="160" t="s">
        <v>6132</v>
      </c>
      <c r="J571" s="161">
        <v>116.75</v>
      </c>
      <c r="K571" s="161">
        <v>53</v>
      </c>
      <c r="L571" s="162">
        <v>84.875</v>
      </c>
    </row>
    <row r="572" spans="1:12" ht="12.75" customHeight="1">
      <c r="A572" s="157" t="s">
        <v>6157</v>
      </c>
      <c r="B572" s="158" t="s">
        <v>6158</v>
      </c>
      <c r="C572" s="159" t="s">
        <v>6159</v>
      </c>
      <c r="D572" s="159" t="s">
        <v>4240</v>
      </c>
      <c r="E572" s="159" t="str">
        <f>VLOOKUP(MID(B572,5,2),行政区划代码!$B$4:$C$38,2,0)</f>
        <v>山东省</v>
      </c>
      <c r="F572" s="159" t="str">
        <f t="shared" si="8"/>
        <v>142</v>
      </c>
      <c r="G572" s="160" t="s">
        <v>6106</v>
      </c>
      <c r="H572" s="158" t="s">
        <v>4294</v>
      </c>
      <c r="I572" s="160" t="s">
        <v>6107</v>
      </c>
      <c r="J572" s="161">
        <v>115.25</v>
      </c>
      <c r="K572" s="161">
        <v>60</v>
      </c>
      <c r="L572" s="162">
        <v>87.625</v>
      </c>
    </row>
    <row r="573" spans="1:12" ht="12.75" customHeight="1">
      <c r="A573" s="157" t="s">
        <v>6160</v>
      </c>
      <c r="B573" s="158" t="s">
        <v>6161</v>
      </c>
      <c r="C573" s="159" t="s">
        <v>6162</v>
      </c>
      <c r="D573" s="159" t="s">
        <v>4240</v>
      </c>
      <c r="E573" s="159" t="str">
        <f>VLOOKUP(MID(B573,5,2),行政区划代码!$B$4:$C$38,2,0)</f>
        <v>山东省</v>
      </c>
      <c r="F573" s="159" t="str">
        <f t="shared" si="8"/>
        <v>142</v>
      </c>
      <c r="G573" s="160" t="s">
        <v>6106</v>
      </c>
      <c r="H573" s="158" t="s">
        <v>4294</v>
      </c>
      <c r="I573" s="160" t="s">
        <v>6107</v>
      </c>
      <c r="J573" s="161">
        <v>117.75</v>
      </c>
      <c r="K573" s="161">
        <v>96</v>
      </c>
      <c r="L573" s="162">
        <v>106.875</v>
      </c>
    </row>
    <row r="574" spans="1:12" ht="12.75" customHeight="1">
      <c r="A574" s="157" t="s">
        <v>6163</v>
      </c>
      <c r="B574" s="158" t="s">
        <v>6164</v>
      </c>
      <c r="C574" s="159" t="s">
        <v>6165</v>
      </c>
      <c r="D574" s="159" t="s">
        <v>4287</v>
      </c>
      <c r="E574" s="159" t="str">
        <f>VLOOKUP(MID(B574,5,2),行政区划代码!$B$4:$C$38,2,0)</f>
        <v>湖北省</v>
      </c>
      <c r="F574" s="159" t="str">
        <f t="shared" si="8"/>
        <v>142</v>
      </c>
      <c r="G574" s="160" t="s">
        <v>6106</v>
      </c>
      <c r="H574" s="158" t="s">
        <v>4372</v>
      </c>
      <c r="I574" s="160" t="s">
        <v>6118</v>
      </c>
      <c r="J574" s="161">
        <v>143.75</v>
      </c>
      <c r="K574" s="161">
        <v>80</v>
      </c>
      <c r="L574" s="162">
        <v>111.875</v>
      </c>
    </row>
    <row r="575" spans="1:12" ht="12.75" customHeight="1">
      <c r="A575" s="157" t="s">
        <v>6166</v>
      </c>
      <c r="B575" s="158" t="s">
        <v>6167</v>
      </c>
      <c r="C575" s="159" t="s">
        <v>6168</v>
      </c>
      <c r="D575" s="159" t="s">
        <v>4240</v>
      </c>
      <c r="E575" s="159" t="str">
        <f>VLOOKUP(MID(B575,5,2),行政区划代码!$B$4:$C$38,2,0)</f>
        <v>四川省</v>
      </c>
      <c r="F575" s="159" t="str">
        <f t="shared" si="8"/>
        <v>142</v>
      </c>
      <c r="G575" s="160" t="s">
        <v>6106</v>
      </c>
      <c r="H575" s="158" t="s">
        <v>4372</v>
      </c>
      <c r="I575" s="160" t="s">
        <v>6118</v>
      </c>
      <c r="J575" s="161">
        <v>146.5</v>
      </c>
      <c r="K575" s="161">
        <v>63</v>
      </c>
      <c r="L575" s="162">
        <v>104.75</v>
      </c>
    </row>
    <row r="576" spans="1:12" ht="12.75" customHeight="1">
      <c r="A576" s="157" t="s">
        <v>6169</v>
      </c>
      <c r="B576" s="158" t="s">
        <v>6170</v>
      </c>
      <c r="C576" s="159" t="s">
        <v>6171</v>
      </c>
      <c r="D576" s="159" t="s">
        <v>4240</v>
      </c>
      <c r="E576" s="159" t="str">
        <f>VLOOKUP(MID(B576,5,2),行政区划代码!$B$4:$C$38,2,0)</f>
        <v>其他</v>
      </c>
      <c r="F576" s="159" t="str">
        <f t="shared" si="8"/>
        <v>142</v>
      </c>
      <c r="G576" s="160" t="s">
        <v>6106</v>
      </c>
      <c r="H576" s="158" t="s">
        <v>5778</v>
      </c>
      <c r="I576" s="160" t="s">
        <v>6122</v>
      </c>
      <c r="J576" s="161">
        <v>126.75</v>
      </c>
      <c r="K576" s="161">
        <v>72</v>
      </c>
      <c r="L576" s="162">
        <v>99.375</v>
      </c>
    </row>
    <row r="577" spans="1:12" ht="12.75" customHeight="1">
      <c r="A577" s="157" t="s">
        <v>6172</v>
      </c>
      <c r="B577" s="158" t="s">
        <v>6173</v>
      </c>
      <c r="C577" s="159" t="s">
        <v>6174</v>
      </c>
      <c r="D577" s="159" t="s">
        <v>4240</v>
      </c>
      <c r="E577" s="159" t="str">
        <f>VLOOKUP(MID(B577,5,2),行政区划代码!$B$4:$C$38,2,0)</f>
        <v>其他</v>
      </c>
      <c r="F577" s="159" t="str">
        <f t="shared" si="8"/>
        <v>142</v>
      </c>
      <c r="G577" s="160" t="s">
        <v>6106</v>
      </c>
      <c r="H577" s="158" t="s">
        <v>4392</v>
      </c>
      <c r="I577" s="160" t="s">
        <v>6132</v>
      </c>
      <c r="J577" s="161">
        <v>110</v>
      </c>
      <c r="K577" s="161">
        <v>52</v>
      </c>
      <c r="L577" s="162">
        <v>81</v>
      </c>
    </row>
    <row r="578" spans="1:12" ht="12.75" customHeight="1">
      <c r="A578" s="157" t="s">
        <v>6175</v>
      </c>
      <c r="B578" s="158" t="s">
        <v>6176</v>
      </c>
      <c r="C578" s="159" t="s">
        <v>6177</v>
      </c>
      <c r="D578" s="159" t="s">
        <v>4240</v>
      </c>
      <c r="E578" s="159" t="str">
        <f>VLOOKUP(MID(B578,5,2),行政区划代码!$B$4:$C$38,2,0)</f>
        <v>其他</v>
      </c>
      <c r="F578" s="159" t="str">
        <f t="shared" si="8"/>
        <v>142</v>
      </c>
      <c r="G578" s="160" t="s">
        <v>6106</v>
      </c>
      <c r="H578" s="158" t="s">
        <v>5778</v>
      </c>
      <c r="I578" s="160" t="s">
        <v>6122</v>
      </c>
      <c r="J578" s="161">
        <v>131.5</v>
      </c>
      <c r="K578" s="161">
        <v>38</v>
      </c>
      <c r="L578" s="162">
        <v>84.75</v>
      </c>
    </row>
    <row r="579" spans="1:12" ht="12.75" customHeight="1">
      <c r="A579" s="157" t="s">
        <v>6178</v>
      </c>
      <c r="B579" s="158" t="s">
        <v>6179</v>
      </c>
      <c r="C579" s="159" t="s">
        <v>6180</v>
      </c>
      <c r="D579" s="159" t="s">
        <v>4240</v>
      </c>
      <c r="E579" s="159" t="str">
        <f>VLOOKUP(MID(B579,5,2),行政区划代码!$B$4:$C$38,2,0)</f>
        <v>北京市</v>
      </c>
      <c r="F579" s="159" t="str">
        <f t="shared" si="8"/>
        <v>132</v>
      </c>
      <c r="G579" s="160" t="s">
        <v>6181</v>
      </c>
      <c r="H579" s="158" t="s">
        <v>6182</v>
      </c>
      <c r="I579" s="160" t="s">
        <v>6183</v>
      </c>
      <c r="J579" s="161">
        <v>113.5</v>
      </c>
      <c r="K579" s="161">
        <v>54</v>
      </c>
      <c r="L579" s="162">
        <v>83.75</v>
      </c>
    </row>
    <row r="580" spans="1:12" ht="12.75" customHeight="1">
      <c r="A580" s="157" t="s">
        <v>6184</v>
      </c>
      <c r="B580" s="158" t="s">
        <v>6185</v>
      </c>
      <c r="C580" s="159" t="s">
        <v>6186</v>
      </c>
      <c r="D580" s="159" t="s">
        <v>4287</v>
      </c>
      <c r="E580" s="159" t="str">
        <f>VLOOKUP(MID(B580,5,2),行政区划代码!$B$4:$C$38,2,0)</f>
        <v>北京市</v>
      </c>
      <c r="F580" s="159" t="str">
        <f t="shared" si="8"/>
        <v>132</v>
      </c>
      <c r="G580" s="160" t="s">
        <v>6181</v>
      </c>
      <c r="H580" s="158" t="s">
        <v>4255</v>
      </c>
      <c r="I580" s="160" t="s">
        <v>4243</v>
      </c>
      <c r="J580" s="161">
        <v>110.25</v>
      </c>
      <c r="K580" s="161">
        <v>39</v>
      </c>
      <c r="L580" s="162">
        <v>74.625</v>
      </c>
    </row>
    <row r="581" spans="1:12" ht="12.75" customHeight="1">
      <c r="A581" s="157" t="s">
        <v>6187</v>
      </c>
      <c r="B581" s="158" t="s">
        <v>6188</v>
      </c>
      <c r="C581" s="159" t="s">
        <v>6189</v>
      </c>
      <c r="D581" s="159" t="s">
        <v>4240</v>
      </c>
      <c r="E581" s="159" t="str">
        <f>VLOOKUP(MID(B581,5,2),行政区划代码!$B$4:$C$38,2,0)</f>
        <v>北京市</v>
      </c>
      <c r="F581" s="159" t="str">
        <f t="shared" si="8"/>
        <v>132</v>
      </c>
      <c r="G581" s="160" t="s">
        <v>6181</v>
      </c>
      <c r="H581" s="158" t="s">
        <v>5701</v>
      </c>
      <c r="I581" s="160" t="s">
        <v>6183</v>
      </c>
      <c r="J581" s="161">
        <v>111.75</v>
      </c>
      <c r="K581" s="161">
        <v>40</v>
      </c>
      <c r="L581" s="162">
        <v>75.875</v>
      </c>
    </row>
    <row r="582" spans="1:12" ht="12.75" customHeight="1">
      <c r="A582" s="157" t="s">
        <v>6190</v>
      </c>
      <c r="B582" s="158" t="s">
        <v>6191</v>
      </c>
      <c r="C582" s="159" t="s">
        <v>6192</v>
      </c>
      <c r="D582" s="159" t="s">
        <v>4240</v>
      </c>
      <c r="E582" s="159" t="str">
        <f>VLOOKUP(MID(B582,5,2),行政区划代码!$B$4:$C$38,2,0)</f>
        <v>北京市</v>
      </c>
      <c r="F582" s="159" t="str">
        <f t="shared" ref="F582:F645" si="9">LEFT(B582,3)</f>
        <v>132</v>
      </c>
      <c r="G582" s="160" t="s">
        <v>6181</v>
      </c>
      <c r="H582" s="158" t="s">
        <v>5533</v>
      </c>
      <c r="I582" s="160" t="s">
        <v>4243</v>
      </c>
      <c r="J582" s="161">
        <v>110.5</v>
      </c>
      <c r="K582" s="161">
        <v>91</v>
      </c>
      <c r="L582" s="162">
        <v>100.75</v>
      </c>
    </row>
    <row r="583" spans="1:12" ht="12.75" customHeight="1">
      <c r="A583" s="157" t="s">
        <v>6193</v>
      </c>
      <c r="B583" s="158" t="s">
        <v>6194</v>
      </c>
      <c r="C583" s="159" t="s">
        <v>5550</v>
      </c>
      <c r="D583" s="159" t="s">
        <v>4287</v>
      </c>
      <c r="E583" s="159" t="str">
        <f>VLOOKUP(MID(B583,5,2),行政区划代码!$B$4:$C$38,2,0)</f>
        <v>北京市</v>
      </c>
      <c r="F583" s="159" t="str">
        <f t="shared" si="9"/>
        <v>132</v>
      </c>
      <c r="G583" s="160" t="s">
        <v>6181</v>
      </c>
      <c r="H583" s="158" t="s">
        <v>4277</v>
      </c>
      <c r="I583" s="160" t="s">
        <v>6195</v>
      </c>
      <c r="J583" s="161">
        <v>140.5</v>
      </c>
      <c r="K583" s="161">
        <v>40</v>
      </c>
      <c r="L583" s="162">
        <v>90.25</v>
      </c>
    </row>
    <row r="584" spans="1:12" ht="12.75" customHeight="1">
      <c r="A584" s="157" t="s">
        <v>6196</v>
      </c>
      <c r="B584" s="158" t="s">
        <v>6197</v>
      </c>
      <c r="C584" s="159" t="s">
        <v>6198</v>
      </c>
      <c r="D584" s="159" t="s">
        <v>4287</v>
      </c>
      <c r="E584" s="159" t="str">
        <f>VLOOKUP(MID(B584,5,2),行政区划代码!$B$4:$C$38,2,0)</f>
        <v>北京市</v>
      </c>
      <c r="F584" s="159" t="str">
        <f t="shared" si="9"/>
        <v>132</v>
      </c>
      <c r="G584" s="160" t="s">
        <v>6181</v>
      </c>
      <c r="H584" s="158" t="s">
        <v>4392</v>
      </c>
      <c r="I584" s="160" t="s">
        <v>4243</v>
      </c>
      <c r="J584" s="161">
        <v>149.75</v>
      </c>
      <c r="K584" s="161">
        <v>64</v>
      </c>
      <c r="L584" s="162">
        <v>106.875</v>
      </c>
    </row>
    <row r="585" spans="1:12" ht="12.75" customHeight="1">
      <c r="A585" s="157" t="s">
        <v>6199</v>
      </c>
      <c r="B585" s="158" t="s">
        <v>6200</v>
      </c>
      <c r="C585" s="159" t="s">
        <v>6201</v>
      </c>
      <c r="D585" s="159" t="s">
        <v>4287</v>
      </c>
      <c r="E585" s="159" t="str">
        <f>VLOOKUP(MID(B585,5,2),行政区划代码!$B$4:$C$38,2,0)</f>
        <v>北京市</v>
      </c>
      <c r="F585" s="159" t="str">
        <f t="shared" si="9"/>
        <v>132</v>
      </c>
      <c r="G585" s="160" t="s">
        <v>6181</v>
      </c>
      <c r="H585" s="158" t="s">
        <v>4457</v>
      </c>
      <c r="I585" s="160" t="s">
        <v>6195</v>
      </c>
      <c r="J585" s="161">
        <v>138.75</v>
      </c>
      <c r="K585" s="161">
        <v>82</v>
      </c>
      <c r="L585" s="162">
        <v>110.375</v>
      </c>
    </row>
    <row r="586" spans="1:12" ht="12.75" customHeight="1">
      <c r="A586" s="157" t="s">
        <v>6202</v>
      </c>
      <c r="B586" s="158" t="s">
        <v>6203</v>
      </c>
      <c r="C586" s="159" t="s">
        <v>6204</v>
      </c>
      <c r="D586" s="159" t="s">
        <v>4240</v>
      </c>
      <c r="E586" s="159" t="str">
        <f>VLOOKUP(MID(B586,5,2),行政区划代码!$B$4:$C$38,2,0)</f>
        <v>北京市</v>
      </c>
      <c r="F586" s="159" t="str">
        <f t="shared" si="9"/>
        <v>132</v>
      </c>
      <c r="G586" s="160" t="s">
        <v>6181</v>
      </c>
      <c r="H586" s="158" t="s">
        <v>4259</v>
      </c>
      <c r="I586" s="160" t="s">
        <v>6195</v>
      </c>
      <c r="J586" s="161">
        <v>138.75</v>
      </c>
      <c r="K586" s="161">
        <v>98</v>
      </c>
      <c r="L586" s="162">
        <v>118.375</v>
      </c>
    </row>
    <row r="587" spans="1:12" ht="12.75" customHeight="1">
      <c r="A587" s="157" t="s">
        <v>6205</v>
      </c>
      <c r="B587" s="158" t="s">
        <v>6206</v>
      </c>
      <c r="C587" s="159" t="s">
        <v>6207</v>
      </c>
      <c r="D587" s="159" t="s">
        <v>4240</v>
      </c>
      <c r="E587" s="159" t="str">
        <f>VLOOKUP(MID(B587,5,2),行政区划代码!$B$4:$C$38,2,0)</f>
        <v>北京市</v>
      </c>
      <c r="F587" s="159" t="str">
        <f t="shared" si="9"/>
        <v>132</v>
      </c>
      <c r="G587" s="160" t="s">
        <v>6181</v>
      </c>
      <c r="H587" s="158" t="s">
        <v>4259</v>
      </c>
      <c r="I587" s="160" t="s">
        <v>6195</v>
      </c>
      <c r="J587" s="161">
        <v>137.5</v>
      </c>
      <c r="K587" s="161">
        <v>84</v>
      </c>
      <c r="L587" s="162">
        <v>110.75</v>
      </c>
    </row>
    <row r="588" spans="1:12" ht="12.75" customHeight="1">
      <c r="A588" s="157" t="s">
        <v>6208</v>
      </c>
      <c r="B588" s="158" t="s">
        <v>6209</v>
      </c>
      <c r="C588" s="159" t="s">
        <v>6210</v>
      </c>
      <c r="D588" s="159" t="s">
        <v>4287</v>
      </c>
      <c r="E588" s="159" t="str">
        <f>VLOOKUP(MID(B588,5,2),行政区划代码!$B$4:$C$38,2,0)</f>
        <v>北京市</v>
      </c>
      <c r="F588" s="159" t="str">
        <f t="shared" si="9"/>
        <v>132</v>
      </c>
      <c r="G588" s="160" t="s">
        <v>6181</v>
      </c>
      <c r="H588" s="158" t="s">
        <v>4392</v>
      </c>
      <c r="I588" s="160" t="s">
        <v>4243</v>
      </c>
      <c r="J588" s="161">
        <v>129.75</v>
      </c>
      <c r="K588" s="161">
        <v>94</v>
      </c>
      <c r="L588" s="162">
        <v>111.875</v>
      </c>
    </row>
    <row r="589" spans="1:12" ht="12.75" customHeight="1">
      <c r="A589" s="157" t="s">
        <v>6211</v>
      </c>
      <c r="B589" s="158" t="s">
        <v>6212</v>
      </c>
      <c r="C589" s="159" t="s">
        <v>6213</v>
      </c>
      <c r="D589" s="159" t="s">
        <v>4240</v>
      </c>
      <c r="E589" s="159" t="str">
        <f>VLOOKUP(MID(B589,5,2),行政区划代码!$B$4:$C$38,2,0)</f>
        <v>北京市</v>
      </c>
      <c r="F589" s="159" t="str">
        <f t="shared" si="9"/>
        <v>132</v>
      </c>
      <c r="G589" s="160" t="s">
        <v>6181</v>
      </c>
      <c r="H589" s="158" t="s">
        <v>5684</v>
      </c>
      <c r="I589" s="160" t="s">
        <v>6183</v>
      </c>
      <c r="J589" s="161">
        <v>139.75</v>
      </c>
      <c r="K589" s="161">
        <v>44</v>
      </c>
      <c r="L589" s="162">
        <v>91.875</v>
      </c>
    </row>
    <row r="590" spans="1:12" ht="12.75" customHeight="1">
      <c r="A590" s="157" t="s">
        <v>6214</v>
      </c>
      <c r="B590" s="158" t="s">
        <v>6215</v>
      </c>
      <c r="C590" s="159" t="s">
        <v>6216</v>
      </c>
      <c r="D590" s="159" t="s">
        <v>4240</v>
      </c>
      <c r="E590" s="159" t="str">
        <f>VLOOKUP(MID(B590,5,2),行政区划代码!$B$4:$C$38,2,0)</f>
        <v>北京市</v>
      </c>
      <c r="F590" s="159" t="str">
        <f t="shared" si="9"/>
        <v>132</v>
      </c>
      <c r="G590" s="160" t="s">
        <v>6181</v>
      </c>
      <c r="H590" s="158" t="s">
        <v>4242</v>
      </c>
      <c r="I590" s="160" t="s">
        <v>4243</v>
      </c>
      <c r="J590" s="161">
        <v>128.25</v>
      </c>
      <c r="K590" s="161">
        <v>50</v>
      </c>
      <c r="L590" s="162">
        <v>89.125</v>
      </c>
    </row>
    <row r="591" spans="1:12" ht="12.75" customHeight="1">
      <c r="A591" s="157" t="s">
        <v>6217</v>
      </c>
      <c r="B591" s="158" t="s">
        <v>6218</v>
      </c>
      <c r="C591" s="159" t="s">
        <v>6219</v>
      </c>
      <c r="D591" s="159" t="s">
        <v>4240</v>
      </c>
      <c r="E591" s="159" t="str">
        <f>VLOOKUP(MID(B591,5,2),行政区划代码!$B$4:$C$38,2,0)</f>
        <v>北京市</v>
      </c>
      <c r="F591" s="159" t="str">
        <f t="shared" si="9"/>
        <v>132</v>
      </c>
      <c r="G591" s="160" t="s">
        <v>6181</v>
      </c>
      <c r="H591" s="158" t="s">
        <v>5701</v>
      </c>
      <c r="I591" s="160" t="s">
        <v>6183</v>
      </c>
      <c r="J591" s="161">
        <v>136.75</v>
      </c>
      <c r="K591" s="161">
        <v>67</v>
      </c>
      <c r="L591" s="162">
        <v>101.875</v>
      </c>
    </row>
    <row r="592" spans="1:12" ht="12.75" customHeight="1">
      <c r="A592" s="157" t="s">
        <v>6220</v>
      </c>
      <c r="B592" s="158" t="s">
        <v>6221</v>
      </c>
      <c r="C592" s="159" t="s">
        <v>6222</v>
      </c>
      <c r="D592" s="159" t="s">
        <v>4240</v>
      </c>
      <c r="E592" s="159" t="str">
        <f>VLOOKUP(MID(B592,5,2),行政区划代码!$B$4:$C$38,2,0)</f>
        <v>北京市</v>
      </c>
      <c r="F592" s="159" t="str">
        <f t="shared" si="9"/>
        <v>132</v>
      </c>
      <c r="G592" s="160" t="s">
        <v>6181</v>
      </c>
      <c r="H592" s="158" t="s">
        <v>4307</v>
      </c>
      <c r="I592" s="160" t="s">
        <v>4243</v>
      </c>
      <c r="J592" s="161">
        <v>113.25</v>
      </c>
      <c r="K592" s="161">
        <v>45</v>
      </c>
      <c r="L592" s="162">
        <v>79.125</v>
      </c>
    </row>
    <row r="593" spans="1:12" ht="12.75" customHeight="1">
      <c r="A593" s="157" t="s">
        <v>6223</v>
      </c>
      <c r="B593" s="158" t="s">
        <v>6224</v>
      </c>
      <c r="C593" s="159" t="s">
        <v>6225</v>
      </c>
      <c r="D593" s="159" t="s">
        <v>4240</v>
      </c>
      <c r="E593" s="159" t="str">
        <f>VLOOKUP(MID(B593,5,2),行政区划代码!$B$4:$C$38,2,0)</f>
        <v>北京市</v>
      </c>
      <c r="F593" s="159" t="str">
        <f t="shared" si="9"/>
        <v>132</v>
      </c>
      <c r="G593" s="160" t="s">
        <v>6181</v>
      </c>
      <c r="H593" s="158" t="s">
        <v>4307</v>
      </c>
      <c r="I593" s="160" t="s">
        <v>4243</v>
      </c>
      <c r="J593" s="161">
        <v>140.25</v>
      </c>
      <c r="K593" s="161">
        <v>42</v>
      </c>
      <c r="L593" s="162">
        <v>91.125</v>
      </c>
    </row>
    <row r="594" spans="1:12" ht="12.75" customHeight="1">
      <c r="A594" s="157" t="s">
        <v>6226</v>
      </c>
      <c r="B594" s="158" t="s">
        <v>6227</v>
      </c>
      <c r="C594" s="159" t="s">
        <v>6228</v>
      </c>
      <c r="D594" s="159" t="s">
        <v>4240</v>
      </c>
      <c r="E594" s="159" t="str">
        <f>VLOOKUP(MID(B594,5,2),行政区划代码!$B$4:$C$38,2,0)</f>
        <v>北京市</v>
      </c>
      <c r="F594" s="159" t="str">
        <f t="shared" si="9"/>
        <v>132</v>
      </c>
      <c r="G594" s="160" t="s">
        <v>6181</v>
      </c>
      <c r="H594" s="158" t="s">
        <v>4392</v>
      </c>
      <c r="I594" s="160" t="s">
        <v>4243</v>
      </c>
      <c r="J594" s="161">
        <v>136.5</v>
      </c>
      <c r="K594" s="161">
        <v>60</v>
      </c>
      <c r="L594" s="162">
        <v>98.25</v>
      </c>
    </row>
    <row r="595" spans="1:12" ht="12.75" customHeight="1">
      <c r="A595" s="157" t="s">
        <v>6229</v>
      </c>
      <c r="B595" s="158" t="s">
        <v>6230</v>
      </c>
      <c r="C595" s="159" t="s">
        <v>6231</v>
      </c>
      <c r="D595" s="159" t="s">
        <v>4240</v>
      </c>
      <c r="E595" s="159" t="str">
        <f>VLOOKUP(MID(B595,5,2),行政区划代码!$B$4:$C$38,2,0)</f>
        <v>北京市</v>
      </c>
      <c r="F595" s="159" t="str">
        <f t="shared" si="9"/>
        <v>132</v>
      </c>
      <c r="G595" s="160" t="s">
        <v>6181</v>
      </c>
      <c r="H595" s="158" t="s">
        <v>4255</v>
      </c>
      <c r="I595" s="160" t="s">
        <v>4243</v>
      </c>
      <c r="J595" s="161">
        <v>119.25</v>
      </c>
      <c r="K595" s="161">
        <v>92</v>
      </c>
      <c r="L595" s="162">
        <v>105.625</v>
      </c>
    </row>
    <row r="596" spans="1:12" ht="12.75" customHeight="1">
      <c r="A596" s="157" t="s">
        <v>6232</v>
      </c>
      <c r="B596" s="158" t="s">
        <v>6233</v>
      </c>
      <c r="C596" s="159" t="s">
        <v>6234</v>
      </c>
      <c r="D596" s="159" t="s">
        <v>4240</v>
      </c>
      <c r="E596" s="159" t="str">
        <f>VLOOKUP(MID(B596,5,2),行政区划代码!$B$4:$C$38,2,0)</f>
        <v>北京市</v>
      </c>
      <c r="F596" s="159" t="str">
        <f t="shared" si="9"/>
        <v>132</v>
      </c>
      <c r="G596" s="160" t="s">
        <v>6181</v>
      </c>
      <c r="H596" s="158" t="s">
        <v>4372</v>
      </c>
      <c r="I596" s="160" t="s">
        <v>4243</v>
      </c>
      <c r="J596" s="161">
        <v>139.5</v>
      </c>
      <c r="K596" s="161">
        <v>53</v>
      </c>
      <c r="L596" s="162">
        <v>96.25</v>
      </c>
    </row>
    <row r="597" spans="1:12" ht="12.75" customHeight="1">
      <c r="A597" s="157" t="s">
        <v>6235</v>
      </c>
      <c r="B597" s="158" t="s">
        <v>6236</v>
      </c>
      <c r="C597" s="159" t="s">
        <v>6237</v>
      </c>
      <c r="D597" s="159" t="s">
        <v>4240</v>
      </c>
      <c r="E597" s="159" t="str">
        <f>VLOOKUP(MID(B597,5,2),行政区划代码!$B$4:$C$38,2,0)</f>
        <v>北京市</v>
      </c>
      <c r="F597" s="159" t="str">
        <f t="shared" si="9"/>
        <v>132</v>
      </c>
      <c r="G597" s="160" t="s">
        <v>6181</v>
      </c>
      <c r="H597" s="158" t="s">
        <v>6238</v>
      </c>
      <c r="I597" s="160" t="s">
        <v>4243</v>
      </c>
      <c r="J597" s="161">
        <v>132.75</v>
      </c>
      <c r="K597" s="161">
        <v>57</v>
      </c>
      <c r="L597" s="162">
        <v>94.875</v>
      </c>
    </row>
    <row r="598" spans="1:12" ht="12.75" customHeight="1">
      <c r="A598" s="157" t="s">
        <v>6239</v>
      </c>
      <c r="B598" s="158" t="s">
        <v>6240</v>
      </c>
      <c r="C598" s="159" t="s">
        <v>6241</v>
      </c>
      <c r="D598" s="159" t="s">
        <v>4240</v>
      </c>
      <c r="E598" s="159" t="str">
        <f>VLOOKUP(MID(B598,5,2),行政区划代码!$B$4:$C$38,2,0)</f>
        <v>北京市</v>
      </c>
      <c r="F598" s="159" t="str">
        <f t="shared" si="9"/>
        <v>132</v>
      </c>
      <c r="G598" s="160" t="s">
        <v>6181</v>
      </c>
      <c r="H598" s="158" t="s">
        <v>4259</v>
      </c>
      <c r="I598" s="160" t="s">
        <v>6195</v>
      </c>
      <c r="J598" s="161">
        <v>140.75</v>
      </c>
      <c r="K598" s="161">
        <v>56</v>
      </c>
      <c r="L598" s="162">
        <v>98.375</v>
      </c>
    </row>
    <row r="599" spans="1:12" ht="12.75" customHeight="1">
      <c r="A599" s="157" t="s">
        <v>6242</v>
      </c>
      <c r="B599" s="158" t="s">
        <v>6243</v>
      </c>
      <c r="C599" s="159" t="s">
        <v>6244</v>
      </c>
      <c r="D599" s="159" t="s">
        <v>4240</v>
      </c>
      <c r="E599" s="159" t="str">
        <f>VLOOKUP(MID(B599,5,2),行政区划代码!$B$4:$C$38,2,0)</f>
        <v>北京市</v>
      </c>
      <c r="F599" s="159" t="str">
        <f t="shared" si="9"/>
        <v>132</v>
      </c>
      <c r="G599" s="160" t="s">
        <v>6181</v>
      </c>
      <c r="H599" s="158" t="s">
        <v>4408</v>
      </c>
      <c r="I599" s="160" t="s">
        <v>6195</v>
      </c>
      <c r="J599" s="161">
        <v>111.25</v>
      </c>
      <c r="K599" s="161">
        <v>54</v>
      </c>
      <c r="L599" s="162">
        <v>82.625</v>
      </c>
    </row>
    <row r="600" spans="1:12" ht="12.75" customHeight="1">
      <c r="A600" s="157" t="s">
        <v>6245</v>
      </c>
      <c r="B600" s="158" t="s">
        <v>6246</v>
      </c>
      <c r="C600" s="159" t="s">
        <v>6247</v>
      </c>
      <c r="D600" s="159" t="s">
        <v>4287</v>
      </c>
      <c r="E600" s="159" t="str">
        <f>VLOOKUP(MID(B600,5,2),行政区划代码!$B$4:$C$38,2,0)</f>
        <v>北京市</v>
      </c>
      <c r="F600" s="159" t="str">
        <f t="shared" si="9"/>
        <v>132</v>
      </c>
      <c r="G600" s="160" t="s">
        <v>6181</v>
      </c>
      <c r="H600" s="158" t="s">
        <v>5684</v>
      </c>
      <c r="I600" s="160" t="s">
        <v>6183</v>
      </c>
      <c r="J600" s="161">
        <v>134</v>
      </c>
      <c r="K600" s="161">
        <v>47</v>
      </c>
      <c r="L600" s="162">
        <v>90.5</v>
      </c>
    </row>
    <row r="601" spans="1:12" ht="12.75" customHeight="1">
      <c r="A601" s="157" t="s">
        <v>6248</v>
      </c>
      <c r="B601" s="158" t="s">
        <v>6249</v>
      </c>
      <c r="C601" s="159" t="s">
        <v>6250</v>
      </c>
      <c r="D601" s="159" t="s">
        <v>4240</v>
      </c>
      <c r="E601" s="159" t="str">
        <f>VLOOKUP(MID(B601,5,2),行政区划代码!$B$4:$C$38,2,0)</f>
        <v>河南省</v>
      </c>
      <c r="F601" s="159" t="str">
        <f t="shared" si="9"/>
        <v>132</v>
      </c>
      <c r="G601" s="160" t="s">
        <v>6181</v>
      </c>
      <c r="H601" s="158" t="s">
        <v>4242</v>
      </c>
      <c r="I601" s="160" t="s">
        <v>4243</v>
      </c>
      <c r="J601" s="161">
        <v>148.5</v>
      </c>
      <c r="K601" s="161">
        <v>100</v>
      </c>
      <c r="L601" s="162">
        <v>124.25</v>
      </c>
    </row>
    <row r="602" spans="1:12" ht="12.75" customHeight="1">
      <c r="A602" s="157" t="s">
        <v>6251</v>
      </c>
      <c r="B602" s="158" t="s">
        <v>6252</v>
      </c>
      <c r="C602" s="159" t="s">
        <v>6253</v>
      </c>
      <c r="D602" s="159" t="s">
        <v>4240</v>
      </c>
      <c r="E602" s="159" t="str">
        <f>VLOOKUP(MID(B602,5,2),行政区划代码!$B$4:$C$38,2,0)</f>
        <v>河南省</v>
      </c>
      <c r="F602" s="159" t="str">
        <f t="shared" si="9"/>
        <v>132</v>
      </c>
      <c r="G602" s="160" t="s">
        <v>6181</v>
      </c>
      <c r="H602" s="158" t="s">
        <v>6182</v>
      </c>
      <c r="I602" s="160" t="s">
        <v>6183</v>
      </c>
      <c r="J602" s="161">
        <v>130</v>
      </c>
      <c r="K602" s="161">
        <v>65</v>
      </c>
      <c r="L602" s="162">
        <v>97.5</v>
      </c>
    </row>
    <row r="603" spans="1:12" ht="12.75" customHeight="1">
      <c r="A603" s="157" t="s">
        <v>6254</v>
      </c>
      <c r="B603" s="158" t="s">
        <v>6255</v>
      </c>
      <c r="C603" s="159" t="s">
        <v>6256</v>
      </c>
      <c r="D603" s="159" t="s">
        <v>4287</v>
      </c>
      <c r="E603" s="159" t="str">
        <f>VLOOKUP(MID(B603,5,2),行政区划代码!$B$4:$C$38,2,0)</f>
        <v>河南省</v>
      </c>
      <c r="F603" s="159" t="str">
        <f t="shared" si="9"/>
        <v>132</v>
      </c>
      <c r="G603" s="160" t="s">
        <v>6181</v>
      </c>
      <c r="H603" s="158" t="s">
        <v>4392</v>
      </c>
      <c r="I603" s="160" t="s">
        <v>4243</v>
      </c>
      <c r="J603" s="161">
        <v>111</v>
      </c>
      <c r="K603" s="161">
        <v>63</v>
      </c>
      <c r="L603" s="162">
        <v>87</v>
      </c>
    </row>
    <row r="604" spans="1:12" ht="12.75" customHeight="1">
      <c r="A604" s="157" t="s">
        <v>6257</v>
      </c>
      <c r="B604" s="158" t="s">
        <v>6258</v>
      </c>
      <c r="C604" s="159" t="s">
        <v>6259</v>
      </c>
      <c r="D604" s="159" t="s">
        <v>4240</v>
      </c>
      <c r="E604" s="159" t="str">
        <f>VLOOKUP(MID(B604,5,2),行政区划代码!$B$4:$C$38,2,0)</f>
        <v>河南省</v>
      </c>
      <c r="F604" s="159" t="str">
        <f t="shared" si="9"/>
        <v>132</v>
      </c>
      <c r="G604" s="160" t="s">
        <v>6181</v>
      </c>
      <c r="H604" s="158" t="s">
        <v>4277</v>
      </c>
      <c r="I604" s="160" t="s">
        <v>6195</v>
      </c>
      <c r="J604" s="161">
        <v>118.25</v>
      </c>
      <c r="K604" s="161">
        <v>84</v>
      </c>
      <c r="L604" s="162">
        <v>101.125</v>
      </c>
    </row>
    <row r="605" spans="1:12" ht="12.75" customHeight="1">
      <c r="A605" s="157" t="s">
        <v>6260</v>
      </c>
      <c r="B605" s="158" t="s">
        <v>6261</v>
      </c>
      <c r="C605" s="159" t="s">
        <v>6262</v>
      </c>
      <c r="D605" s="159" t="s">
        <v>4240</v>
      </c>
      <c r="E605" s="159" t="str">
        <f>VLOOKUP(MID(B605,5,2),行政区划代码!$B$4:$C$38,2,0)</f>
        <v>湖南省</v>
      </c>
      <c r="F605" s="159" t="str">
        <f t="shared" si="9"/>
        <v>132</v>
      </c>
      <c r="G605" s="160" t="s">
        <v>6181</v>
      </c>
      <c r="H605" s="158" t="s">
        <v>4372</v>
      </c>
      <c r="I605" s="160" t="s">
        <v>4243</v>
      </c>
      <c r="J605" s="161">
        <v>132.25</v>
      </c>
      <c r="K605" s="161">
        <v>50</v>
      </c>
      <c r="L605" s="162">
        <v>91.125</v>
      </c>
    </row>
    <row r="606" spans="1:12" ht="12.75" customHeight="1">
      <c r="A606" s="157" t="s">
        <v>6263</v>
      </c>
      <c r="B606" s="158" t="s">
        <v>6264</v>
      </c>
      <c r="C606" s="159" t="s">
        <v>6265</v>
      </c>
      <c r="D606" s="159" t="s">
        <v>4240</v>
      </c>
      <c r="E606" s="159" t="str">
        <f>VLOOKUP(MID(B606,5,2),行政区划代码!$B$4:$C$38,2,0)</f>
        <v>湖南省</v>
      </c>
      <c r="F606" s="159" t="str">
        <f t="shared" si="9"/>
        <v>132</v>
      </c>
      <c r="G606" s="160" t="s">
        <v>6181</v>
      </c>
      <c r="H606" s="158" t="s">
        <v>4307</v>
      </c>
      <c r="I606" s="160" t="s">
        <v>4243</v>
      </c>
      <c r="J606" s="161">
        <v>149.75</v>
      </c>
      <c r="K606" s="161">
        <v>60</v>
      </c>
      <c r="L606" s="162">
        <v>104.875</v>
      </c>
    </row>
    <row r="607" spans="1:12" ht="12.75" customHeight="1">
      <c r="A607" s="157" t="s">
        <v>6266</v>
      </c>
      <c r="B607" s="158" t="s">
        <v>6267</v>
      </c>
      <c r="C607" s="159" t="s">
        <v>6268</v>
      </c>
      <c r="D607" s="159" t="s">
        <v>4240</v>
      </c>
      <c r="E607" s="159" t="str">
        <f>VLOOKUP(MID(B607,5,2),行政区划代码!$B$4:$C$38,2,0)</f>
        <v>广东省</v>
      </c>
      <c r="F607" s="159" t="str">
        <f t="shared" si="9"/>
        <v>132</v>
      </c>
      <c r="G607" s="160" t="s">
        <v>6181</v>
      </c>
      <c r="H607" s="158" t="s">
        <v>5533</v>
      </c>
      <c r="I607" s="160" t="s">
        <v>4243</v>
      </c>
      <c r="J607" s="161">
        <v>110</v>
      </c>
      <c r="K607" s="161">
        <v>59</v>
      </c>
      <c r="L607" s="162">
        <v>84.5</v>
      </c>
    </row>
    <row r="608" spans="1:12" ht="12.75" customHeight="1">
      <c r="A608" s="157" t="s">
        <v>6269</v>
      </c>
      <c r="B608" s="158" t="s">
        <v>6270</v>
      </c>
      <c r="C608" s="159" t="s">
        <v>6271</v>
      </c>
      <c r="D608" s="159" t="s">
        <v>4240</v>
      </c>
      <c r="E608" s="159" t="str">
        <f>VLOOKUP(MID(B608,5,2),行政区划代码!$B$4:$C$38,2,0)</f>
        <v>广东省</v>
      </c>
      <c r="F608" s="159" t="str">
        <f t="shared" si="9"/>
        <v>132</v>
      </c>
      <c r="G608" s="160" t="s">
        <v>6181</v>
      </c>
      <c r="H608" s="158" t="s">
        <v>4277</v>
      </c>
      <c r="I608" s="160" t="s">
        <v>6195</v>
      </c>
      <c r="J608" s="161">
        <v>132</v>
      </c>
      <c r="K608" s="161">
        <v>74</v>
      </c>
      <c r="L608" s="162">
        <v>103</v>
      </c>
    </row>
    <row r="609" spans="1:12" ht="12.75" customHeight="1">
      <c r="A609" s="157" t="s">
        <v>6272</v>
      </c>
      <c r="B609" s="158" t="s">
        <v>6273</v>
      </c>
      <c r="C609" s="159" t="s">
        <v>6274</v>
      </c>
      <c r="D609" s="159" t="s">
        <v>4240</v>
      </c>
      <c r="E609" s="159" t="str">
        <f>VLOOKUP(MID(B609,5,2),行政区划代码!$B$4:$C$38,2,0)</f>
        <v>广东省</v>
      </c>
      <c r="F609" s="159" t="str">
        <f t="shared" si="9"/>
        <v>132</v>
      </c>
      <c r="G609" s="160" t="s">
        <v>6181</v>
      </c>
      <c r="H609" s="158" t="s">
        <v>4408</v>
      </c>
      <c r="I609" s="160" t="s">
        <v>6195</v>
      </c>
      <c r="J609" s="161">
        <v>114.25</v>
      </c>
      <c r="K609" s="161">
        <v>90</v>
      </c>
      <c r="L609" s="162">
        <v>102.125</v>
      </c>
    </row>
    <row r="610" spans="1:12" ht="12.75" customHeight="1">
      <c r="A610" s="157" t="s">
        <v>6275</v>
      </c>
      <c r="B610" s="158" t="s">
        <v>6276</v>
      </c>
      <c r="C610" s="159" t="s">
        <v>6277</v>
      </c>
      <c r="D610" s="159" t="s">
        <v>4287</v>
      </c>
      <c r="E610" s="159" t="str">
        <f>VLOOKUP(MID(B610,5,2),行政区划代码!$B$4:$C$38,2,0)</f>
        <v>广西壮族自治区</v>
      </c>
      <c r="F610" s="159" t="str">
        <f t="shared" si="9"/>
        <v>132</v>
      </c>
      <c r="G610" s="160" t="s">
        <v>6181</v>
      </c>
      <c r="H610" s="158" t="s">
        <v>5481</v>
      </c>
      <c r="I610" s="160" t="s">
        <v>4243</v>
      </c>
      <c r="J610" s="161">
        <v>117</v>
      </c>
      <c r="K610" s="161">
        <v>85</v>
      </c>
      <c r="L610" s="162">
        <v>101</v>
      </c>
    </row>
    <row r="611" spans="1:12" ht="12.75" customHeight="1">
      <c r="A611" s="157" t="s">
        <v>6278</v>
      </c>
      <c r="B611" s="158" t="s">
        <v>6279</v>
      </c>
      <c r="C611" s="159" t="s">
        <v>6280</v>
      </c>
      <c r="D611" s="159" t="s">
        <v>4240</v>
      </c>
      <c r="E611" s="159" t="str">
        <f>VLOOKUP(MID(B611,5,2),行政区划代码!$B$4:$C$38,2,0)</f>
        <v>四川省</v>
      </c>
      <c r="F611" s="159" t="str">
        <f t="shared" si="9"/>
        <v>132</v>
      </c>
      <c r="G611" s="160" t="s">
        <v>6181</v>
      </c>
      <c r="H611" s="158" t="s">
        <v>4372</v>
      </c>
      <c r="I611" s="160" t="s">
        <v>4243</v>
      </c>
      <c r="J611" s="161">
        <v>132</v>
      </c>
      <c r="K611" s="161">
        <v>81</v>
      </c>
      <c r="L611" s="162">
        <v>106.5</v>
      </c>
    </row>
    <row r="612" spans="1:12" ht="12.75" customHeight="1">
      <c r="A612" s="157" t="s">
        <v>6281</v>
      </c>
      <c r="B612" s="158" t="s">
        <v>6282</v>
      </c>
      <c r="C612" s="159" t="s">
        <v>6283</v>
      </c>
      <c r="D612" s="159" t="s">
        <v>4240</v>
      </c>
      <c r="E612" s="159" t="str">
        <f>VLOOKUP(MID(B612,5,2),行政区划代码!$B$4:$C$38,2,0)</f>
        <v>四川省</v>
      </c>
      <c r="F612" s="159" t="str">
        <f t="shared" si="9"/>
        <v>132</v>
      </c>
      <c r="G612" s="160" t="s">
        <v>6181</v>
      </c>
      <c r="H612" s="158" t="s">
        <v>6238</v>
      </c>
      <c r="I612" s="160" t="s">
        <v>4243</v>
      </c>
      <c r="J612" s="161">
        <v>145.75</v>
      </c>
      <c r="K612" s="161">
        <v>43</v>
      </c>
      <c r="L612" s="162">
        <v>94.375</v>
      </c>
    </row>
    <row r="613" spans="1:12" ht="12.75" customHeight="1">
      <c r="A613" s="157" t="s">
        <v>6284</v>
      </c>
      <c r="B613" s="158" t="s">
        <v>6285</v>
      </c>
      <c r="C613" s="159" t="s">
        <v>6286</v>
      </c>
      <c r="D613" s="159" t="s">
        <v>4240</v>
      </c>
      <c r="E613" s="159" t="str">
        <f>VLOOKUP(MID(B613,5,2),行政区划代码!$B$4:$C$38,2,0)</f>
        <v>四川省</v>
      </c>
      <c r="F613" s="159" t="str">
        <f t="shared" si="9"/>
        <v>132</v>
      </c>
      <c r="G613" s="160" t="s">
        <v>6181</v>
      </c>
      <c r="H613" s="158" t="s">
        <v>5965</v>
      </c>
      <c r="I613" s="160" t="s">
        <v>4243</v>
      </c>
      <c r="J613" s="161">
        <v>138.75</v>
      </c>
      <c r="K613" s="161">
        <v>68</v>
      </c>
      <c r="L613" s="162">
        <v>103.375</v>
      </c>
    </row>
    <row r="614" spans="1:12" ht="12.75" customHeight="1">
      <c r="A614" s="157" t="s">
        <v>6287</v>
      </c>
      <c r="B614" s="158" t="s">
        <v>6288</v>
      </c>
      <c r="C614" s="159" t="s">
        <v>6289</v>
      </c>
      <c r="D614" s="159" t="s">
        <v>4287</v>
      </c>
      <c r="E614" s="159" t="str">
        <f>VLOOKUP(MID(B614,5,2),行政区划代码!$B$4:$C$38,2,0)</f>
        <v>云南省</v>
      </c>
      <c r="F614" s="159" t="str">
        <f t="shared" si="9"/>
        <v>132</v>
      </c>
      <c r="G614" s="160" t="s">
        <v>6181</v>
      </c>
      <c r="H614" s="158" t="s">
        <v>5701</v>
      </c>
      <c r="I614" s="160" t="s">
        <v>6183</v>
      </c>
      <c r="J614" s="161">
        <v>111</v>
      </c>
      <c r="K614" s="161">
        <v>59</v>
      </c>
      <c r="L614" s="162">
        <v>85</v>
      </c>
    </row>
    <row r="615" spans="1:12" ht="12.75" customHeight="1">
      <c r="A615" s="157" t="s">
        <v>6290</v>
      </c>
      <c r="B615" s="158" t="s">
        <v>6291</v>
      </c>
      <c r="C615" s="159" t="s">
        <v>6292</v>
      </c>
      <c r="D615" s="159" t="s">
        <v>4240</v>
      </c>
      <c r="E615" s="159" t="str">
        <f>VLOOKUP(MID(B615,5,2),行政区划代码!$B$4:$C$38,2,0)</f>
        <v>陕西省</v>
      </c>
      <c r="F615" s="159" t="str">
        <f t="shared" si="9"/>
        <v>132</v>
      </c>
      <c r="G615" s="160" t="s">
        <v>6181</v>
      </c>
      <c r="H615" s="158" t="s">
        <v>4408</v>
      </c>
      <c r="I615" s="160" t="s">
        <v>6195</v>
      </c>
      <c r="J615" s="161">
        <v>132</v>
      </c>
      <c r="K615" s="161">
        <v>90</v>
      </c>
      <c r="L615" s="162">
        <v>111</v>
      </c>
    </row>
    <row r="616" spans="1:12" ht="12.75" customHeight="1">
      <c r="A616" s="157" t="s">
        <v>6293</v>
      </c>
      <c r="B616" s="158" t="s">
        <v>6294</v>
      </c>
      <c r="C616" s="159" t="s">
        <v>6295</v>
      </c>
      <c r="D616" s="159" t="s">
        <v>4287</v>
      </c>
      <c r="E616" s="159" t="str">
        <f>VLOOKUP(MID(B616,5,2),行政区划代码!$B$4:$C$38,2,0)</f>
        <v>陕西省</v>
      </c>
      <c r="F616" s="159" t="str">
        <f t="shared" si="9"/>
        <v>132</v>
      </c>
      <c r="G616" s="160" t="s">
        <v>6181</v>
      </c>
      <c r="H616" s="158" t="s">
        <v>4294</v>
      </c>
      <c r="I616" s="160" t="s">
        <v>4243</v>
      </c>
      <c r="J616" s="161">
        <v>135</v>
      </c>
      <c r="K616" s="161">
        <v>66</v>
      </c>
      <c r="L616" s="162">
        <v>100.5</v>
      </c>
    </row>
    <row r="617" spans="1:12" ht="12.75" customHeight="1">
      <c r="A617" s="157" t="s">
        <v>6296</v>
      </c>
      <c r="B617" s="158" t="s">
        <v>6297</v>
      </c>
      <c r="C617" s="159" t="s">
        <v>6298</v>
      </c>
      <c r="D617" s="159" t="s">
        <v>4240</v>
      </c>
      <c r="E617" s="159" t="str">
        <f>VLOOKUP(MID(B617,5,2),行政区划代码!$B$4:$C$38,2,0)</f>
        <v>其他</v>
      </c>
      <c r="F617" s="159" t="str">
        <f t="shared" si="9"/>
        <v>132</v>
      </c>
      <c r="G617" s="160" t="s">
        <v>6181</v>
      </c>
      <c r="H617" s="158" t="s">
        <v>4408</v>
      </c>
      <c r="I617" s="160" t="s">
        <v>6195</v>
      </c>
      <c r="J617" s="161">
        <v>148.25</v>
      </c>
      <c r="K617" s="161">
        <v>44</v>
      </c>
      <c r="L617" s="162">
        <v>96.125</v>
      </c>
    </row>
    <row r="618" spans="1:12" ht="12.75" customHeight="1">
      <c r="A618" s="157" t="s">
        <v>6299</v>
      </c>
      <c r="B618" s="158" t="s">
        <v>6300</v>
      </c>
      <c r="C618" s="159" t="s">
        <v>6301</v>
      </c>
      <c r="D618" s="159" t="s">
        <v>4240</v>
      </c>
      <c r="E618" s="159" t="str">
        <f>VLOOKUP(MID(B618,5,2),行政区划代码!$B$4:$C$38,2,0)</f>
        <v>其他</v>
      </c>
      <c r="F618" s="159" t="str">
        <f t="shared" si="9"/>
        <v>132</v>
      </c>
      <c r="G618" s="160" t="s">
        <v>6181</v>
      </c>
      <c r="H618" s="158" t="s">
        <v>5965</v>
      </c>
      <c r="I618" s="160" t="s">
        <v>4243</v>
      </c>
      <c r="J618" s="161">
        <v>123</v>
      </c>
      <c r="K618" s="161">
        <v>32</v>
      </c>
      <c r="L618" s="162">
        <v>77.5</v>
      </c>
    </row>
    <row r="619" spans="1:12" ht="12.75" customHeight="1">
      <c r="A619" s="157" t="s">
        <v>6302</v>
      </c>
      <c r="B619" s="158" t="s">
        <v>6303</v>
      </c>
      <c r="C619" s="159" t="s">
        <v>6304</v>
      </c>
      <c r="D619" s="159" t="s">
        <v>4240</v>
      </c>
      <c r="E619" s="159" t="str">
        <f>VLOOKUP(MID(B619,5,2),行政区划代码!$B$4:$C$38,2,0)</f>
        <v>其他</v>
      </c>
      <c r="F619" s="159" t="str">
        <f t="shared" si="9"/>
        <v>132</v>
      </c>
      <c r="G619" s="160" t="s">
        <v>6181</v>
      </c>
      <c r="H619" s="158" t="s">
        <v>4242</v>
      </c>
      <c r="I619" s="160" t="s">
        <v>4243</v>
      </c>
      <c r="J619" s="161">
        <v>121</v>
      </c>
      <c r="K619" s="161">
        <v>30</v>
      </c>
      <c r="L619" s="162">
        <v>75.5</v>
      </c>
    </row>
    <row r="620" spans="1:12" ht="12.75" customHeight="1">
      <c r="A620" s="157" t="s">
        <v>6305</v>
      </c>
      <c r="B620" s="158" t="s">
        <v>6306</v>
      </c>
      <c r="C620" s="159" t="s">
        <v>6307</v>
      </c>
      <c r="D620" s="159" t="s">
        <v>4240</v>
      </c>
      <c r="E620" s="159" t="str">
        <f>VLOOKUP(MID(B620,5,2),行政区划代码!$B$4:$C$38,2,0)</f>
        <v>其他</v>
      </c>
      <c r="F620" s="159" t="str">
        <f t="shared" si="9"/>
        <v>132</v>
      </c>
      <c r="G620" s="160" t="s">
        <v>6181</v>
      </c>
      <c r="H620" s="158" t="s">
        <v>5481</v>
      </c>
      <c r="I620" s="160" t="s">
        <v>4243</v>
      </c>
      <c r="J620" s="161">
        <v>135</v>
      </c>
      <c r="K620" s="161">
        <v>58</v>
      </c>
      <c r="L620" s="162">
        <v>96.5</v>
      </c>
    </row>
    <row r="621" spans="1:12" ht="12.75" customHeight="1">
      <c r="A621" s="157" t="s">
        <v>6308</v>
      </c>
      <c r="B621" s="158" t="s">
        <v>6309</v>
      </c>
      <c r="C621" s="159" t="s">
        <v>6310</v>
      </c>
      <c r="D621" s="159" t="s">
        <v>4240</v>
      </c>
      <c r="E621" s="159" t="str">
        <f>VLOOKUP(MID(B621,5,2),行政区划代码!$B$4:$C$38,2,0)</f>
        <v>其他</v>
      </c>
      <c r="F621" s="159" t="str">
        <f t="shared" si="9"/>
        <v>132</v>
      </c>
      <c r="G621" s="160" t="s">
        <v>6181</v>
      </c>
      <c r="H621" s="158" t="s">
        <v>6311</v>
      </c>
      <c r="I621" s="160" t="s">
        <v>6183</v>
      </c>
      <c r="J621" s="161">
        <v>139.75</v>
      </c>
      <c r="K621" s="161">
        <v>84</v>
      </c>
      <c r="L621" s="162">
        <v>111.875</v>
      </c>
    </row>
    <row r="622" spans="1:12" ht="12.75" customHeight="1">
      <c r="A622" s="157" t="s">
        <v>6312</v>
      </c>
      <c r="B622" s="158" t="s">
        <v>6313</v>
      </c>
      <c r="C622" s="159" t="s">
        <v>6314</v>
      </c>
      <c r="D622" s="159" t="s">
        <v>4240</v>
      </c>
      <c r="E622" s="159" t="str">
        <f>VLOOKUP(MID(B622,5,2),行政区划代码!$B$4:$C$38,2,0)</f>
        <v>北京市</v>
      </c>
      <c r="F622" s="159" t="str">
        <f t="shared" si="9"/>
        <v>175</v>
      </c>
      <c r="G622" s="160" t="s">
        <v>6315</v>
      </c>
      <c r="H622" s="158" t="s">
        <v>5817</v>
      </c>
      <c r="I622" s="160" t="s">
        <v>6316</v>
      </c>
      <c r="J622" s="161">
        <v>136</v>
      </c>
      <c r="K622" s="161">
        <v>90</v>
      </c>
      <c r="L622" s="162">
        <v>113</v>
      </c>
    </row>
    <row r="623" spans="1:12" ht="12.75" customHeight="1">
      <c r="A623" s="157" t="s">
        <v>6317</v>
      </c>
      <c r="B623" s="158" t="s">
        <v>6318</v>
      </c>
      <c r="C623" s="159" t="s">
        <v>6319</v>
      </c>
      <c r="D623" s="159" t="s">
        <v>4240</v>
      </c>
      <c r="E623" s="159" t="str">
        <f>VLOOKUP(MID(B623,5,2),行政区划代码!$B$4:$C$38,2,0)</f>
        <v>北京市</v>
      </c>
      <c r="F623" s="159" t="str">
        <f t="shared" si="9"/>
        <v>175</v>
      </c>
      <c r="G623" s="160" t="s">
        <v>6315</v>
      </c>
      <c r="H623" s="158" t="s">
        <v>4242</v>
      </c>
      <c r="I623" s="160" t="s">
        <v>6320</v>
      </c>
      <c r="J623" s="161">
        <v>125.75</v>
      </c>
      <c r="K623" s="161">
        <v>80</v>
      </c>
      <c r="L623" s="162">
        <v>102.875</v>
      </c>
    </row>
    <row r="624" spans="1:12" ht="12.75" customHeight="1">
      <c r="A624" s="157" t="s">
        <v>6321</v>
      </c>
      <c r="B624" s="158" t="s">
        <v>6322</v>
      </c>
      <c r="C624" s="159" t="s">
        <v>6323</v>
      </c>
      <c r="D624" s="159" t="s">
        <v>4240</v>
      </c>
      <c r="E624" s="159" t="str">
        <f>VLOOKUP(MID(B624,5,2),行政区划代码!$B$4:$C$38,2,0)</f>
        <v>北京市</v>
      </c>
      <c r="F624" s="159" t="str">
        <f t="shared" si="9"/>
        <v>175</v>
      </c>
      <c r="G624" s="160" t="s">
        <v>6315</v>
      </c>
      <c r="H624" s="158" t="s">
        <v>4242</v>
      </c>
      <c r="I624" s="160" t="s">
        <v>6320</v>
      </c>
      <c r="J624" s="161">
        <v>119.75</v>
      </c>
      <c r="K624" s="161">
        <v>91</v>
      </c>
      <c r="L624" s="162">
        <v>105.375</v>
      </c>
    </row>
    <row r="625" spans="1:12" ht="12.75" customHeight="1">
      <c r="A625" s="157" t="s">
        <v>6324</v>
      </c>
      <c r="B625" s="158" t="s">
        <v>6325</v>
      </c>
      <c r="C625" s="159" t="s">
        <v>6326</v>
      </c>
      <c r="D625" s="159" t="s">
        <v>4240</v>
      </c>
      <c r="E625" s="159" t="str">
        <f>VLOOKUP(MID(B625,5,2),行政区划代码!$B$4:$C$38,2,0)</f>
        <v>北京市</v>
      </c>
      <c r="F625" s="159" t="str">
        <f t="shared" si="9"/>
        <v>175</v>
      </c>
      <c r="G625" s="160" t="s">
        <v>6315</v>
      </c>
      <c r="H625" s="158" t="s">
        <v>5778</v>
      </c>
      <c r="I625" s="160" t="s">
        <v>6327</v>
      </c>
      <c r="J625" s="161">
        <v>116</v>
      </c>
      <c r="K625" s="161">
        <v>61</v>
      </c>
      <c r="L625" s="162">
        <v>88.5</v>
      </c>
    </row>
    <row r="626" spans="1:12" ht="12.75" customHeight="1">
      <c r="A626" s="157" t="s">
        <v>6328</v>
      </c>
      <c r="B626" s="158" t="s">
        <v>6329</v>
      </c>
      <c r="C626" s="159" t="s">
        <v>6330</v>
      </c>
      <c r="D626" s="159" t="s">
        <v>4240</v>
      </c>
      <c r="E626" s="159" t="str">
        <f>VLOOKUP(MID(B626,5,2),行政区划代码!$B$4:$C$38,2,0)</f>
        <v>北京市</v>
      </c>
      <c r="F626" s="159" t="str">
        <f t="shared" si="9"/>
        <v>175</v>
      </c>
      <c r="G626" s="160" t="s">
        <v>6315</v>
      </c>
      <c r="H626" s="158" t="s">
        <v>4372</v>
      </c>
      <c r="I626" s="160" t="s">
        <v>6331</v>
      </c>
      <c r="J626" s="161">
        <v>144.5</v>
      </c>
      <c r="K626" s="161">
        <v>33</v>
      </c>
      <c r="L626" s="162">
        <v>88.75</v>
      </c>
    </row>
    <row r="627" spans="1:12" ht="12.75" customHeight="1">
      <c r="A627" s="157" t="s">
        <v>6332</v>
      </c>
      <c r="B627" s="158" t="s">
        <v>6333</v>
      </c>
      <c r="C627" s="159" t="s">
        <v>6334</v>
      </c>
      <c r="D627" s="159" t="s">
        <v>4240</v>
      </c>
      <c r="E627" s="159" t="str">
        <f>VLOOKUP(MID(B627,5,2),行政区划代码!$B$4:$C$38,2,0)</f>
        <v>北京市</v>
      </c>
      <c r="F627" s="159" t="str">
        <f t="shared" si="9"/>
        <v>175</v>
      </c>
      <c r="G627" s="160" t="s">
        <v>6315</v>
      </c>
      <c r="H627" s="158" t="s">
        <v>6335</v>
      </c>
      <c r="I627" s="160" t="s">
        <v>6336</v>
      </c>
      <c r="J627" s="161">
        <v>148.25</v>
      </c>
      <c r="K627" s="161">
        <v>85</v>
      </c>
      <c r="L627" s="162">
        <v>116.625</v>
      </c>
    </row>
    <row r="628" spans="1:12" ht="12.75" customHeight="1">
      <c r="A628" s="157" t="s">
        <v>6337</v>
      </c>
      <c r="B628" s="158" t="s">
        <v>6338</v>
      </c>
      <c r="C628" s="159" t="s">
        <v>6339</v>
      </c>
      <c r="D628" s="159" t="s">
        <v>4240</v>
      </c>
      <c r="E628" s="159" t="str">
        <f>VLOOKUP(MID(B628,5,2),行政区划代码!$B$4:$C$38,2,0)</f>
        <v>北京市</v>
      </c>
      <c r="F628" s="159" t="str">
        <f t="shared" si="9"/>
        <v>175</v>
      </c>
      <c r="G628" s="160" t="s">
        <v>6315</v>
      </c>
      <c r="H628" s="158" t="s">
        <v>4372</v>
      </c>
      <c r="I628" s="160" t="s">
        <v>6331</v>
      </c>
      <c r="J628" s="161">
        <v>110.75</v>
      </c>
      <c r="K628" s="161">
        <v>71</v>
      </c>
      <c r="L628" s="162">
        <v>90.875</v>
      </c>
    </row>
    <row r="629" spans="1:12" ht="12.75" customHeight="1">
      <c r="A629" s="157" t="s">
        <v>6340</v>
      </c>
      <c r="B629" s="158" t="s">
        <v>6341</v>
      </c>
      <c r="C629" s="159" t="s">
        <v>6342</v>
      </c>
      <c r="D629" s="159" t="s">
        <v>4240</v>
      </c>
      <c r="E629" s="159" t="str">
        <f>VLOOKUP(MID(B629,5,2),行政区划代码!$B$4:$C$38,2,0)</f>
        <v>北京市</v>
      </c>
      <c r="F629" s="159" t="str">
        <f t="shared" si="9"/>
        <v>175</v>
      </c>
      <c r="G629" s="160" t="s">
        <v>6315</v>
      </c>
      <c r="H629" s="158" t="s">
        <v>4392</v>
      </c>
      <c r="I629" s="160" t="s">
        <v>6343</v>
      </c>
      <c r="J629" s="161">
        <v>140.25</v>
      </c>
      <c r="K629" s="161">
        <v>38</v>
      </c>
      <c r="L629" s="162">
        <v>89.125</v>
      </c>
    </row>
    <row r="630" spans="1:12" ht="12.75" customHeight="1">
      <c r="A630" s="157" t="s">
        <v>6344</v>
      </c>
      <c r="B630" s="158" t="s">
        <v>6345</v>
      </c>
      <c r="C630" s="159" t="s">
        <v>6346</v>
      </c>
      <c r="D630" s="159" t="s">
        <v>4240</v>
      </c>
      <c r="E630" s="159" t="str">
        <f>VLOOKUP(MID(B630,5,2),行政区划代码!$B$4:$C$38,2,0)</f>
        <v>北京市</v>
      </c>
      <c r="F630" s="159" t="str">
        <f t="shared" si="9"/>
        <v>175</v>
      </c>
      <c r="G630" s="160" t="s">
        <v>6315</v>
      </c>
      <c r="H630" s="158" t="s">
        <v>4392</v>
      </c>
      <c r="I630" s="160" t="s">
        <v>6343</v>
      </c>
      <c r="J630" s="161">
        <v>144.5</v>
      </c>
      <c r="K630" s="161">
        <v>47</v>
      </c>
      <c r="L630" s="162">
        <v>95.75</v>
      </c>
    </row>
    <row r="631" spans="1:12" ht="12.75" customHeight="1">
      <c r="A631" s="157" t="s">
        <v>6347</v>
      </c>
      <c r="B631" s="158" t="s">
        <v>6348</v>
      </c>
      <c r="C631" s="159" t="s">
        <v>6349</v>
      </c>
      <c r="D631" s="159" t="s">
        <v>4240</v>
      </c>
      <c r="E631" s="159" t="str">
        <f>VLOOKUP(MID(B631,5,2),行政区划代码!$B$4:$C$38,2,0)</f>
        <v>北京市</v>
      </c>
      <c r="F631" s="159" t="str">
        <f t="shared" si="9"/>
        <v>175</v>
      </c>
      <c r="G631" s="160" t="s">
        <v>6315</v>
      </c>
      <c r="H631" s="158" t="s">
        <v>4392</v>
      </c>
      <c r="I631" s="160" t="s">
        <v>6343</v>
      </c>
      <c r="J631" s="161">
        <v>137.25</v>
      </c>
      <c r="K631" s="161">
        <v>89</v>
      </c>
      <c r="L631" s="162">
        <v>113.125</v>
      </c>
    </row>
    <row r="632" spans="1:12" ht="12.75" customHeight="1">
      <c r="A632" s="157" t="s">
        <v>6350</v>
      </c>
      <c r="B632" s="158" t="s">
        <v>6351</v>
      </c>
      <c r="C632" s="159" t="s">
        <v>6352</v>
      </c>
      <c r="D632" s="159" t="s">
        <v>4240</v>
      </c>
      <c r="E632" s="159" t="str">
        <f>VLOOKUP(MID(B632,5,2),行政区划代码!$B$4:$C$38,2,0)</f>
        <v>北京市</v>
      </c>
      <c r="F632" s="159" t="str">
        <f t="shared" si="9"/>
        <v>175</v>
      </c>
      <c r="G632" s="160" t="s">
        <v>6315</v>
      </c>
      <c r="H632" s="158" t="s">
        <v>4372</v>
      </c>
      <c r="I632" s="160" t="s">
        <v>6331</v>
      </c>
      <c r="J632" s="161">
        <v>128.5</v>
      </c>
      <c r="K632" s="161">
        <v>33</v>
      </c>
      <c r="L632" s="162">
        <v>80.75</v>
      </c>
    </row>
    <row r="633" spans="1:12" ht="12.75" customHeight="1">
      <c r="A633" s="157" t="s">
        <v>6353</v>
      </c>
      <c r="B633" s="158" t="s">
        <v>6354</v>
      </c>
      <c r="C633" s="159" t="s">
        <v>6355</v>
      </c>
      <c r="D633" s="159" t="s">
        <v>4240</v>
      </c>
      <c r="E633" s="159" t="str">
        <f>VLOOKUP(MID(B633,5,2),行政区划代码!$B$4:$C$38,2,0)</f>
        <v>北京市</v>
      </c>
      <c r="F633" s="159" t="str">
        <f t="shared" si="9"/>
        <v>175</v>
      </c>
      <c r="G633" s="160" t="s">
        <v>6315</v>
      </c>
      <c r="H633" s="158" t="s">
        <v>4392</v>
      </c>
      <c r="I633" s="160" t="s">
        <v>6343</v>
      </c>
      <c r="J633" s="161">
        <v>131.75</v>
      </c>
      <c r="K633" s="161">
        <v>61</v>
      </c>
      <c r="L633" s="162">
        <v>96.375</v>
      </c>
    </row>
    <row r="634" spans="1:12" ht="12.75" customHeight="1">
      <c r="A634" s="157" t="s">
        <v>6356</v>
      </c>
      <c r="B634" s="158" t="s">
        <v>6357</v>
      </c>
      <c r="C634" s="159" t="s">
        <v>6358</v>
      </c>
      <c r="D634" s="159" t="s">
        <v>4240</v>
      </c>
      <c r="E634" s="159" t="str">
        <f>VLOOKUP(MID(B634,5,2),行政区划代码!$B$4:$C$38,2,0)</f>
        <v>北京市</v>
      </c>
      <c r="F634" s="159" t="str">
        <f t="shared" si="9"/>
        <v>175</v>
      </c>
      <c r="G634" s="160" t="s">
        <v>6315</v>
      </c>
      <c r="H634" s="158" t="s">
        <v>6359</v>
      </c>
      <c r="I634" s="160" t="s">
        <v>6360</v>
      </c>
      <c r="J634" s="161">
        <v>147.5</v>
      </c>
      <c r="K634" s="161">
        <v>91</v>
      </c>
      <c r="L634" s="162">
        <v>119.25</v>
      </c>
    </row>
    <row r="635" spans="1:12" ht="12.75" customHeight="1">
      <c r="A635" s="157" t="s">
        <v>6361</v>
      </c>
      <c r="B635" s="158" t="s">
        <v>6362</v>
      </c>
      <c r="C635" s="159" t="s">
        <v>6363</v>
      </c>
      <c r="D635" s="159" t="s">
        <v>4240</v>
      </c>
      <c r="E635" s="159" t="str">
        <f>VLOOKUP(MID(B635,5,2),行政区划代码!$B$4:$C$38,2,0)</f>
        <v>北京市</v>
      </c>
      <c r="F635" s="159" t="str">
        <f t="shared" si="9"/>
        <v>175</v>
      </c>
      <c r="G635" s="160" t="s">
        <v>6315</v>
      </c>
      <c r="H635" s="158" t="s">
        <v>4392</v>
      </c>
      <c r="I635" s="160" t="s">
        <v>6343</v>
      </c>
      <c r="J635" s="161">
        <v>116.75</v>
      </c>
      <c r="K635" s="161">
        <v>86</v>
      </c>
      <c r="L635" s="162">
        <v>101.375</v>
      </c>
    </row>
    <row r="636" spans="1:12" ht="12.75" customHeight="1">
      <c r="A636" s="157" t="s">
        <v>6364</v>
      </c>
      <c r="B636" s="158" t="s">
        <v>6365</v>
      </c>
      <c r="C636" s="159" t="s">
        <v>6366</v>
      </c>
      <c r="D636" s="159" t="s">
        <v>4240</v>
      </c>
      <c r="E636" s="159" t="str">
        <f>VLOOKUP(MID(B636,5,2),行政区划代码!$B$4:$C$38,2,0)</f>
        <v>北京市</v>
      </c>
      <c r="F636" s="159" t="str">
        <f t="shared" si="9"/>
        <v>175</v>
      </c>
      <c r="G636" s="160" t="s">
        <v>6315</v>
      </c>
      <c r="H636" s="158" t="s">
        <v>4255</v>
      </c>
      <c r="I636" s="160" t="s">
        <v>6367</v>
      </c>
      <c r="J636" s="161">
        <v>128.75</v>
      </c>
      <c r="K636" s="161">
        <v>51</v>
      </c>
      <c r="L636" s="162">
        <v>89.875</v>
      </c>
    </row>
    <row r="637" spans="1:12" ht="12.75" customHeight="1">
      <c r="A637" s="157" t="s">
        <v>6368</v>
      </c>
      <c r="B637" s="158" t="s">
        <v>6369</v>
      </c>
      <c r="C637" s="159" t="s">
        <v>6370</v>
      </c>
      <c r="D637" s="159" t="s">
        <v>1728</v>
      </c>
      <c r="E637" s="159" t="str">
        <f>VLOOKUP(MID(B637,5,2),行政区划代码!$B$4:$C$38,2,0)</f>
        <v>安徽省</v>
      </c>
      <c r="F637" s="159" t="str">
        <f t="shared" si="9"/>
        <v>175</v>
      </c>
      <c r="G637" s="160" t="s">
        <v>6315</v>
      </c>
      <c r="H637" s="158" t="s">
        <v>5778</v>
      </c>
      <c r="I637" s="160" t="s">
        <v>6327</v>
      </c>
      <c r="J637" s="161">
        <v>117.75</v>
      </c>
      <c r="K637" s="161">
        <v>69</v>
      </c>
      <c r="L637" s="162">
        <v>93.375</v>
      </c>
    </row>
    <row r="638" spans="1:12" ht="12.75" customHeight="1">
      <c r="A638" s="157" t="s">
        <v>6371</v>
      </c>
      <c r="B638" s="158" t="s">
        <v>6372</v>
      </c>
      <c r="C638" s="159" t="s">
        <v>6373</v>
      </c>
      <c r="D638" s="159" t="s">
        <v>4240</v>
      </c>
      <c r="E638" s="159" t="str">
        <f>VLOOKUP(MID(B638,5,2),行政区划代码!$B$4:$C$38,2,0)</f>
        <v>安徽省</v>
      </c>
      <c r="F638" s="159" t="str">
        <f t="shared" si="9"/>
        <v>175</v>
      </c>
      <c r="G638" s="160" t="s">
        <v>6315</v>
      </c>
      <c r="H638" s="158" t="s">
        <v>4372</v>
      </c>
      <c r="I638" s="160" t="s">
        <v>6331</v>
      </c>
      <c r="J638" s="161">
        <v>144.75</v>
      </c>
      <c r="K638" s="161">
        <v>95</v>
      </c>
      <c r="L638" s="162">
        <v>119.875</v>
      </c>
    </row>
    <row r="639" spans="1:12" ht="12.75" customHeight="1">
      <c r="A639" s="157" t="s">
        <v>6374</v>
      </c>
      <c r="B639" s="158" t="s">
        <v>6375</v>
      </c>
      <c r="C639" s="159" t="s">
        <v>6376</v>
      </c>
      <c r="D639" s="159" t="s">
        <v>4240</v>
      </c>
      <c r="E639" s="159" t="str">
        <f>VLOOKUP(MID(B639,5,2),行政区划代码!$B$4:$C$38,2,0)</f>
        <v>福建省</v>
      </c>
      <c r="F639" s="159" t="str">
        <f t="shared" si="9"/>
        <v>175</v>
      </c>
      <c r="G639" s="160" t="s">
        <v>6315</v>
      </c>
      <c r="H639" s="158" t="s">
        <v>4372</v>
      </c>
      <c r="I639" s="160" t="s">
        <v>6331</v>
      </c>
      <c r="J639" s="161">
        <v>124.75</v>
      </c>
      <c r="K639" s="161">
        <v>45</v>
      </c>
      <c r="L639" s="162">
        <v>84.875</v>
      </c>
    </row>
    <row r="640" spans="1:12" ht="12.75" customHeight="1">
      <c r="A640" s="157" t="s">
        <v>6377</v>
      </c>
      <c r="B640" s="158" t="s">
        <v>6378</v>
      </c>
      <c r="C640" s="159" t="s">
        <v>6379</v>
      </c>
      <c r="D640" s="159" t="s">
        <v>4240</v>
      </c>
      <c r="E640" s="159" t="str">
        <f>VLOOKUP(MID(B640,5,2),行政区划代码!$B$4:$C$38,2,0)</f>
        <v>江西省</v>
      </c>
      <c r="F640" s="159" t="str">
        <f t="shared" si="9"/>
        <v>175</v>
      </c>
      <c r="G640" s="160" t="s">
        <v>6315</v>
      </c>
      <c r="H640" s="158" t="s">
        <v>4294</v>
      </c>
      <c r="I640" s="160" t="s">
        <v>6380</v>
      </c>
      <c r="J640" s="161">
        <v>123</v>
      </c>
      <c r="K640" s="161">
        <v>84</v>
      </c>
      <c r="L640" s="162">
        <v>103.5</v>
      </c>
    </row>
    <row r="641" spans="1:12" ht="12.75" customHeight="1">
      <c r="A641" s="157" t="s">
        <v>6381</v>
      </c>
      <c r="B641" s="158" t="s">
        <v>6382</v>
      </c>
      <c r="C641" s="159" t="s">
        <v>6383</v>
      </c>
      <c r="D641" s="159" t="s">
        <v>1728</v>
      </c>
      <c r="E641" s="159" t="str">
        <f>VLOOKUP(MID(B641,5,2),行政区划代码!$B$4:$C$38,2,0)</f>
        <v>江西省</v>
      </c>
      <c r="F641" s="159" t="str">
        <f t="shared" si="9"/>
        <v>175</v>
      </c>
      <c r="G641" s="160" t="s">
        <v>6315</v>
      </c>
      <c r="H641" s="158" t="s">
        <v>6359</v>
      </c>
      <c r="I641" s="160" t="s">
        <v>6360</v>
      </c>
      <c r="J641" s="161">
        <v>115.25</v>
      </c>
      <c r="K641" s="161">
        <v>58</v>
      </c>
      <c r="L641" s="162">
        <v>86.625</v>
      </c>
    </row>
    <row r="642" spans="1:12" ht="12.75" customHeight="1">
      <c r="A642" s="157" t="s">
        <v>6384</v>
      </c>
      <c r="B642" s="158" t="s">
        <v>6385</v>
      </c>
      <c r="C642" s="159" t="s">
        <v>6386</v>
      </c>
      <c r="D642" s="159" t="s">
        <v>4240</v>
      </c>
      <c r="E642" s="159" t="str">
        <f>VLOOKUP(MID(B642,5,2),行政区划代码!$B$4:$C$38,2,0)</f>
        <v>江西省</v>
      </c>
      <c r="F642" s="159" t="str">
        <f t="shared" si="9"/>
        <v>175</v>
      </c>
      <c r="G642" s="160" t="s">
        <v>6315</v>
      </c>
      <c r="H642" s="158" t="s">
        <v>4263</v>
      </c>
      <c r="I642" s="160" t="s">
        <v>6387</v>
      </c>
      <c r="J642" s="161">
        <v>124.5</v>
      </c>
      <c r="K642" s="161">
        <v>91</v>
      </c>
      <c r="L642" s="162">
        <v>107.75</v>
      </c>
    </row>
    <row r="643" spans="1:12" ht="12.75" customHeight="1">
      <c r="A643" s="157" t="s">
        <v>6388</v>
      </c>
      <c r="B643" s="158" t="s">
        <v>6389</v>
      </c>
      <c r="C643" s="159" t="s">
        <v>6390</v>
      </c>
      <c r="D643" s="159" t="s">
        <v>4240</v>
      </c>
      <c r="E643" s="159" t="str">
        <f>VLOOKUP(MID(B643,5,2),行政区划代码!$B$4:$C$38,2,0)</f>
        <v>江西省</v>
      </c>
      <c r="F643" s="159" t="str">
        <f t="shared" si="9"/>
        <v>175</v>
      </c>
      <c r="G643" s="160" t="s">
        <v>6315</v>
      </c>
      <c r="H643" s="158" t="s">
        <v>6359</v>
      </c>
      <c r="I643" s="160" t="s">
        <v>6360</v>
      </c>
      <c r="J643" s="161">
        <v>118.5</v>
      </c>
      <c r="K643" s="161">
        <v>96</v>
      </c>
      <c r="L643" s="162">
        <v>107.25</v>
      </c>
    </row>
    <row r="644" spans="1:12" ht="12.75" customHeight="1">
      <c r="A644" s="157" t="s">
        <v>6391</v>
      </c>
      <c r="B644" s="158" t="s">
        <v>6392</v>
      </c>
      <c r="C644" s="159" t="s">
        <v>6393</v>
      </c>
      <c r="D644" s="159" t="s">
        <v>4240</v>
      </c>
      <c r="E644" s="159" t="str">
        <f>VLOOKUP(MID(B644,5,2),行政区划代码!$B$4:$C$38,2,0)</f>
        <v>山东省</v>
      </c>
      <c r="F644" s="159" t="str">
        <f t="shared" si="9"/>
        <v>175</v>
      </c>
      <c r="G644" s="160" t="s">
        <v>6315</v>
      </c>
      <c r="H644" s="158" t="s">
        <v>4372</v>
      </c>
      <c r="I644" s="160" t="s">
        <v>6331</v>
      </c>
      <c r="J644" s="161">
        <v>134.5</v>
      </c>
      <c r="K644" s="161">
        <v>46</v>
      </c>
      <c r="L644" s="162">
        <v>90.25</v>
      </c>
    </row>
    <row r="645" spans="1:12" ht="12.75" customHeight="1">
      <c r="A645" s="157" t="s">
        <v>6394</v>
      </c>
      <c r="B645" s="158" t="s">
        <v>6395</v>
      </c>
      <c r="C645" s="159" t="s">
        <v>6396</v>
      </c>
      <c r="D645" s="159" t="s">
        <v>4240</v>
      </c>
      <c r="E645" s="159" t="str">
        <f>VLOOKUP(MID(B645,5,2),行政区划代码!$B$4:$C$38,2,0)</f>
        <v>山东省</v>
      </c>
      <c r="F645" s="159" t="str">
        <f t="shared" si="9"/>
        <v>175</v>
      </c>
      <c r="G645" s="160" t="s">
        <v>6315</v>
      </c>
      <c r="H645" s="158" t="s">
        <v>4263</v>
      </c>
      <c r="I645" s="160" t="s">
        <v>6387</v>
      </c>
      <c r="J645" s="161">
        <v>112.5</v>
      </c>
      <c r="K645" s="161">
        <v>68</v>
      </c>
      <c r="L645" s="162">
        <v>90.25</v>
      </c>
    </row>
    <row r="646" spans="1:12" ht="12.75" customHeight="1">
      <c r="A646" s="157" t="s">
        <v>6397</v>
      </c>
      <c r="B646" s="158" t="s">
        <v>6398</v>
      </c>
      <c r="C646" s="159" t="s">
        <v>6399</v>
      </c>
      <c r="D646" s="159" t="s">
        <v>4240</v>
      </c>
      <c r="E646" s="159" t="str">
        <f>VLOOKUP(MID(B646,5,2),行政区划代码!$B$4:$C$38,2,0)</f>
        <v>山东省</v>
      </c>
      <c r="F646" s="159" t="str">
        <f t="shared" ref="F646:F709" si="10">LEFT(B646,3)</f>
        <v>175</v>
      </c>
      <c r="G646" s="160" t="s">
        <v>6315</v>
      </c>
      <c r="H646" s="158" t="s">
        <v>5778</v>
      </c>
      <c r="I646" s="160" t="s">
        <v>6327</v>
      </c>
      <c r="J646" s="161">
        <v>129</v>
      </c>
      <c r="K646" s="161">
        <v>43</v>
      </c>
      <c r="L646" s="162">
        <v>86</v>
      </c>
    </row>
    <row r="647" spans="1:12" ht="12.75" customHeight="1">
      <c r="A647" s="157" t="s">
        <v>6400</v>
      </c>
      <c r="B647" s="158" t="s">
        <v>6401</v>
      </c>
      <c r="C647" s="159" t="s">
        <v>6402</v>
      </c>
      <c r="D647" s="159" t="s">
        <v>1728</v>
      </c>
      <c r="E647" s="159" t="str">
        <f>VLOOKUP(MID(B647,5,2),行政区划代码!$B$4:$C$38,2,0)</f>
        <v>河南省</v>
      </c>
      <c r="F647" s="159" t="str">
        <f t="shared" si="10"/>
        <v>175</v>
      </c>
      <c r="G647" s="160" t="s">
        <v>6315</v>
      </c>
      <c r="H647" s="158" t="s">
        <v>4392</v>
      </c>
      <c r="I647" s="160" t="s">
        <v>6343</v>
      </c>
      <c r="J647" s="161">
        <v>134.5</v>
      </c>
      <c r="K647" s="161">
        <v>61</v>
      </c>
      <c r="L647" s="162">
        <v>97.75</v>
      </c>
    </row>
    <row r="648" spans="1:12" ht="12.75" customHeight="1">
      <c r="A648" s="157" t="s">
        <v>6403</v>
      </c>
      <c r="B648" s="158" t="s">
        <v>6404</v>
      </c>
      <c r="C648" s="159" t="s">
        <v>6405</v>
      </c>
      <c r="D648" s="159" t="s">
        <v>4240</v>
      </c>
      <c r="E648" s="159" t="str">
        <f>VLOOKUP(MID(B648,5,2),行政区划代码!$B$4:$C$38,2,0)</f>
        <v>河南省</v>
      </c>
      <c r="F648" s="159" t="str">
        <f t="shared" si="10"/>
        <v>175</v>
      </c>
      <c r="G648" s="160" t="s">
        <v>6315</v>
      </c>
      <c r="H648" s="158" t="s">
        <v>4255</v>
      </c>
      <c r="I648" s="160" t="s">
        <v>6367</v>
      </c>
      <c r="J648" s="161">
        <v>136.5</v>
      </c>
      <c r="K648" s="161">
        <v>86</v>
      </c>
      <c r="L648" s="162">
        <v>111.25</v>
      </c>
    </row>
    <row r="649" spans="1:12" ht="12.75" customHeight="1">
      <c r="A649" s="157" t="s">
        <v>6406</v>
      </c>
      <c r="B649" s="158" t="s">
        <v>6407</v>
      </c>
      <c r="C649" s="159" t="s">
        <v>6408</v>
      </c>
      <c r="D649" s="159" t="s">
        <v>1728</v>
      </c>
      <c r="E649" s="159" t="str">
        <f>VLOOKUP(MID(B649,5,2),行政区划代码!$B$4:$C$38,2,0)</f>
        <v>河南省</v>
      </c>
      <c r="F649" s="159" t="str">
        <f t="shared" si="10"/>
        <v>175</v>
      </c>
      <c r="G649" s="160" t="s">
        <v>6315</v>
      </c>
      <c r="H649" s="158" t="s">
        <v>6335</v>
      </c>
      <c r="I649" s="160" t="s">
        <v>6336</v>
      </c>
      <c r="J649" s="161">
        <v>110.25</v>
      </c>
      <c r="K649" s="161">
        <v>34</v>
      </c>
      <c r="L649" s="162">
        <v>72.125</v>
      </c>
    </row>
    <row r="650" spans="1:12" ht="12.75" customHeight="1">
      <c r="A650" s="157" t="s">
        <v>6409</v>
      </c>
      <c r="B650" s="158" t="s">
        <v>6410</v>
      </c>
      <c r="C650" s="159" t="s">
        <v>6411</v>
      </c>
      <c r="D650" s="159" t="s">
        <v>4240</v>
      </c>
      <c r="E650" s="159" t="str">
        <f>VLOOKUP(MID(B650,5,2),行政区划代码!$B$4:$C$38,2,0)</f>
        <v>河南省</v>
      </c>
      <c r="F650" s="159" t="str">
        <f t="shared" si="10"/>
        <v>175</v>
      </c>
      <c r="G650" s="160" t="s">
        <v>6315</v>
      </c>
      <c r="H650" s="158" t="s">
        <v>4242</v>
      </c>
      <c r="I650" s="160" t="s">
        <v>6320</v>
      </c>
      <c r="J650" s="161">
        <v>143.5</v>
      </c>
      <c r="K650" s="161">
        <v>36</v>
      </c>
      <c r="L650" s="162">
        <v>89.75</v>
      </c>
    </row>
    <row r="651" spans="1:12" ht="12.75" customHeight="1">
      <c r="A651" s="157" t="s">
        <v>6412</v>
      </c>
      <c r="B651" s="158" t="s">
        <v>6413</v>
      </c>
      <c r="C651" s="159" t="s">
        <v>6414</v>
      </c>
      <c r="D651" s="159" t="s">
        <v>4240</v>
      </c>
      <c r="E651" s="159" t="str">
        <f>VLOOKUP(MID(B651,5,2),行政区划代码!$B$4:$C$38,2,0)</f>
        <v>湖北省</v>
      </c>
      <c r="F651" s="159" t="str">
        <f t="shared" si="10"/>
        <v>175</v>
      </c>
      <c r="G651" s="160" t="s">
        <v>6315</v>
      </c>
      <c r="H651" s="158" t="s">
        <v>4263</v>
      </c>
      <c r="I651" s="160" t="s">
        <v>6387</v>
      </c>
      <c r="J651" s="161">
        <v>127.25</v>
      </c>
      <c r="K651" s="161">
        <v>71</v>
      </c>
      <c r="L651" s="162">
        <v>99.125</v>
      </c>
    </row>
    <row r="652" spans="1:12" ht="12.75" customHeight="1">
      <c r="A652" s="157" t="s">
        <v>6415</v>
      </c>
      <c r="B652" s="158" t="s">
        <v>6416</v>
      </c>
      <c r="C652" s="159" t="s">
        <v>6417</v>
      </c>
      <c r="D652" s="159" t="s">
        <v>1728</v>
      </c>
      <c r="E652" s="159" t="str">
        <f>VLOOKUP(MID(B652,5,2),行政区划代码!$B$4:$C$38,2,0)</f>
        <v>湖南省</v>
      </c>
      <c r="F652" s="159" t="str">
        <f t="shared" si="10"/>
        <v>175</v>
      </c>
      <c r="G652" s="160" t="s">
        <v>6315</v>
      </c>
      <c r="H652" s="158" t="s">
        <v>5778</v>
      </c>
      <c r="I652" s="160" t="s">
        <v>6327</v>
      </c>
      <c r="J652" s="161">
        <v>141</v>
      </c>
      <c r="K652" s="161">
        <v>99</v>
      </c>
      <c r="L652" s="162">
        <v>120</v>
      </c>
    </row>
    <row r="653" spans="1:12" ht="12.75" customHeight="1">
      <c r="A653" s="157" t="s">
        <v>6418</v>
      </c>
      <c r="B653" s="158" t="s">
        <v>6419</v>
      </c>
      <c r="C653" s="159" t="s">
        <v>6420</v>
      </c>
      <c r="D653" s="159" t="s">
        <v>1728</v>
      </c>
      <c r="E653" s="159" t="str">
        <f>VLOOKUP(MID(B653,5,2),行政区划代码!$B$4:$C$38,2,0)</f>
        <v>四川省</v>
      </c>
      <c r="F653" s="159" t="str">
        <f t="shared" si="10"/>
        <v>175</v>
      </c>
      <c r="G653" s="160" t="s">
        <v>6315</v>
      </c>
      <c r="H653" s="158" t="s">
        <v>4255</v>
      </c>
      <c r="I653" s="160" t="s">
        <v>6367</v>
      </c>
      <c r="J653" s="161">
        <v>131.25</v>
      </c>
      <c r="K653" s="161">
        <v>76</v>
      </c>
      <c r="L653" s="162">
        <v>103.625</v>
      </c>
    </row>
    <row r="654" spans="1:12" ht="12.75" customHeight="1">
      <c r="A654" s="157" t="s">
        <v>6421</v>
      </c>
      <c r="B654" s="158" t="s">
        <v>6422</v>
      </c>
      <c r="C654" s="159" t="s">
        <v>6423</v>
      </c>
      <c r="D654" s="159" t="s">
        <v>1728</v>
      </c>
      <c r="E654" s="159" t="str">
        <f>VLOOKUP(MID(B654,5,2),行政区划代码!$B$4:$C$38,2,0)</f>
        <v>四川省</v>
      </c>
      <c r="F654" s="159" t="str">
        <f t="shared" si="10"/>
        <v>175</v>
      </c>
      <c r="G654" s="160" t="s">
        <v>6315</v>
      </c>
      <c r="H654" s="158" t="s">
        <v>6335</v>
      </c>
      <c r="I654" s="160" t="s">
        <v>6336</v>
      </c>
      <c r="J654" s="161">
        <v>139.25</v>
      </c>
      <c r="K654" s="161">
        <v>53</v>
      </c>
      <c r="L654" s="162">
        <v>96.125</v>
      </c>
    </row>
    <row r="655" spans="1:12" ht="12.75" customHeight="1">
      <c r="A655" s="157" t="s">
        <v>6424</v>
      </c>
      <c r="B655" s="158" t="s">
        <v>6425</v>
      </c>
      <c r="C655" s="159" t="s">
        <v>6426</v>
      </c>
      <c r="D655" s="159" t="s">
        <v>1728</v>
      </c>
      <c r="E655" s="159" t="str">
        <f>VLOOKUP(MID(B655,5,2),行政区划代码!$B$4:$C$38,2,0)</f>
        <v>四川省</v>
      </c>
      <c r="F655" s="159" t="str">
        <f t="shared" si="10"/>
        <v>175</v>
      </c>
      <c r="G655" s="160" t="s">
        <v>6315</v>
      </c>
      <c r="H655" s="158" t="s">
        <v>4392</v>
      </c>
      <c r="I655" s="160" t="s">
        <v>6343</v>
      </c>
      <c r="J655" s="161">
        <v>137</v>
      </c>
      <c r="K655" s="161">
        <v>35</v>
      </c>
      <c r="L655" s="162">
        <v>86</v>
      </c>
    </row>
    <row r="656" spans="1:12" ht="12.75" customHeight="1">
      <c r="A656" s="157" t="s">
        <v>6427</v>
      </c>
      <c r="B656" s="158" t="s">
        <v>6428</v>
      </c>
      <c r="C656" s="159" t="s">
        <v>6429</v>
      </c>
      <c r="D656" s="159" t="s">
        <v>4240</v>
      </c>
      <c r="E656" s="159" t="str">
        <f>VLOOKUP(MID(B656,5,2),行政区划代码!$B$4:$C$38,2,0)</f>
        <v>陕西省</v>
      </c>
      <c r="F656" s="159" t="str">
        <f t="shared" si="10"/>
        <v>175</v>
      </c>
      <c r="G656" s="160" t="s">
        <v>6315</v>
      </c>
      <c r="H656" s="158" t="s">
        <v>4294</v>
      </c>
      <c r="I656" s="160" t="s">
        <v>6380</v>
      </c>
      <c r="J656" s="161">
        <v>148.75</v>
      </c>
      <c r="K656" s="161">
        <v>70</v>
      </c>
      <c r="L656" s="162">
        <v>109.375</v>
      </c>
    </row>
    <row r="657" spans="1:12" ht="12.75" customHeight="1">
      <c r="A657" s="157" t="s">
        <v>6430</v>
      </c>
      <c r="B657" s="158" t="s">
        <v>6431</v>
      </c>
      <c r="C657" s="159" t="s">
        <v>6432</v>
      </c>
      <c r="D657" s="159" t="s">
        <v>4240</v>
      </c>
      <c r="E657" s="159" t="str">
        <f>VLOOKUP(MID(B657,5,2),行政区划代码!$B$4:$C$38,2,0)</f>
        <v>甘肃省</v>
      </c>
      <c r="F657" s="159" t="str">
        <f t="shared" si="10"/>
        <v>175</v>
      </c>
      <c r="G657" s="160" t="s">
        <v>6315</v>
      </c>
      <c r="H657" s="158" t="s">
        <v>5817</v>
      </c>
      <c r="I657" s="160" t="s">
        <v>6316</v>
      </c>
      <c r="J657" s="161">
        <v>130.75</v>
      </c>
      <c r="K657" s="161">
        <v>78</v>
      </c>
      <c r="L657" s="162">
        <v>104.375</v>
      </c>
    </row>
    <row r="658" spans="1:12" ht="12.75" customHeight="1">
      <c r="A658" s="157" t="s">
        <v>6433</v>
      </c>
      <c r="B658" s="158" t="s">
        <v>6434</v>
      </c>
      <c r="C658" s="159" t="s">
        <v>6435</v>
      </c>
      <c r="D658" s="159" t="s">
        <v>4240</v>
      </c>
      <c r="E658" s="159" t="str">
        <f>VLOOKUP(MID(B658,5,2),行政区划代码!$B$4:$C$38,2,0)</f>
        <v>北京市</v>
      </c>
      <c r="F658" s="159" t="str">
        <f t="shared" si="10"/>
        <v>139</v>
      </c>
      <c r="G658" s="160" t="s">
        <v>6436</v>
      </c>
      <c r="H658" s="158" t="s">
        <v>4408</v>
      </c>
      <c r="I658" s="160" t="s">
        <v>6437</v>
      </c>
      <c r="J658" s="161">
        <v>119</v>
      </c>
      <c r="K658" s="161">
        <v>56</v>
      </c>
      <c r="L658" s="162">
        <v>87.5</v>
      </c>
    </row>
    <row r="659" spans="1:12" ht="12.75" customHeight="1">
      <c r="A659" s="157" t="s">
        <v>6438</v>
      </c>
      <c r="B659" s="158" t="s">
        <v>6439</v>
      </c>
      <c r="C659" s="159" t="s">
        <v>6440</v>
      </c>
      <c r="D659" s="159" t="s">
        <v>4287</v>
      </c>
      <c r="E659" s="159" t="str">
        <f>VLOOKUP(MID(B659,5,2),行政区划代码!$B$4:$C$38,2,0)</f>
        <v>北京市</v>
      </c>
      <c r="F659" s="159" t="str">
        <f t="shared" si="10"/>
        <v>139</v>
      </c>
      <c r="G659" s="160" t="s">
        <v>6436</v>
      </c>
      <c r="H659" s="158" t="s">
        <v>5188</v>
      </c>
      <c r="I659" s="160" t="s">
        <v>6441</v>
      </c>
      <c r="J659" s="161">
        <v>130.75</v>
      </c>
      <c r="K659" s="161">
        <v>81</v>
      </c>
      <c r="L659" s="162">
        <v>105.875</v>
      </c>
    </row>
    <row r="660" spans="1:12" ht="12.75" customHeight="1">
      <c r="A660" s="157" t="s">
        <v>6442</v>
      </c>
      <c r="B660" s="158" t="s">
        <v>6443</v>
      </c>
      <c r="C660" s="159" t="s">
        <v>6444</v>
      </c>
      <c r="D660" s="159" t="s">
        <v>4287</v>
      </c>
      <c r="E660" s="159" t="str">
        <f>VLOOKUP(MID(B660,5,2),行政区划代码!$B$4:$C$38,2,0)</f>
        <v>北京市</v>
      </c>
      <c r="F660" s="159" t="str">
        <f t="shared" si="10"/>
        <v>139</v>
      </c>
      <c r="G660" s="160" t="s">
        <v>6436</v>
      </c>
      <c r="H660" s="158" t="s">
        <v>4255</v>
      </c>
      <c r="I660" s="160" t="s">
        <v>4560</v>
      </c>
      <c r="J660" s="161">
        <v>114.75</v>
      </c>
      <c r="K660" s="161">
        <v>62</v>
      </c>
      <c r="L660" s="162">
        <v>88.375</v>
      </c>
    </row>
    <row r="661" spans="1:12" ht="12.75" customHeight="1">
      <c r="A661" s="157" t="s">
        <v>6445</v>
      </c>
      <c r="B661" s="158" t="s">
        <v>6446</v>
      </c>
      <c r="C661" s="159" t="s">
        <v>6447</v>
      </c>
      <c r="D661" s="159" t="s">
        <v>4287</v>
      </c>
      <c r="E661" s="159" t="str">
        <f>VLOOKUP(MID(B661,5,2),行政区划代码!$B$4:$C$38,2,0)</f>
        <v>北京市</v>
      </c>
      <c r="F661" s="159" t="str">
        <f t="shared" si="10"/>
        <v>139</v>
      </c>
      <c r="G661" s="160" t="s">
        <v>6436</v>
      </c>
      <c r="H661" s="158" t="s">
        <v>4385</v>
      </c>
      <c r="I661" s="160" t="s">
        <v>6448</v>
      </c>
      <c r="J661" s="161">
        <v>124</v>
      </c>
      <c r="K661" s="161">
        <v>78</v>
      </c>
      <c r="L661" s="162">
        <v>101</v>
      </c>
    </row>
    <row r="662" spans="1:12" ht="12.75" customHeight="1">
      <c r="A662" s="157" t="s">
        <v>6449</v>
      </c>
      <c r="B662" s="158" t="s">
        <v>6450</v>
      </c>
      <c r="C662" s="159" t="s">
        <v>6451</v>
      </c>
      <c r="D662" s="159" t="s">
        <v>4240</v>
      </c>
      <c r="E662" s="159" t="str">
        <f>VLOOKUP(MID(B662,5,2),行政区划代码!$B$4:$C$38,2,0)</f>
        <v>北京市</v>
      </c>
      <c r="F662" s="159" t="str">
        <f t="shared" si="10"/>
        <v>139</v>
      </c>
      <c r="G662" s="160" t="s">
        <v>6436</v>
      </c>
      <c r="H662" s="158" t="s">
        <v>4255</v>
      </c>
      <c r="I662" s="160" t="s">
        <v>4560</v>
      </c>
      <c r="J662" s="161">
        <v>128.25</v>
      </c>
      <c r="K662" s="161">
        <v>40</v>
      </c>
      <c r="L662" s="162">
        <v>84.125</v>
      </c>
    </row>
    <row r="663" spans="1:12" ht="12.75" customHeight="1">
      <c r="A663" s="157" t="s">
        <v>6452</v>
      </c>
      <c r="B663" s="158" t="s">
        <v>6453</v>
      </c>
      <c r="C663" s="159" t="s">
        <v>6454</v>
      </c>
      <c r="D663" s="159" t="s">
        <v>4240</v>
      </c>
      <c r="E663" s="159" t="str">
        <f>VLOOKUP(MID(B663,5,2),行政区划代码!$B$4:$C$38,2,0)</f>
        <v>北京市</v>
      </c>
      <c r="F663" s="159" t="str">
        <f t="shared" si="10"/>
        <v>139</v>
      </c>
      <c r="G663" s="160" t="s">
        <v>6436</v>
      </c>
      <c r="H663" s="158" t="s">
        <v>4457</v>
      </c>
      <c r="I663" s="160" t="s">
        <v>6455</v>
      </c>
      <c r="J663" s="161">
        <v>142.25</v>
      </c>
      <c r="K663" s="161">
        <v>91</v>
      </c>
      <c r="L663" s="162">
        <v>116.625</v>
      </c>
    </row>
    <row r="664" spans="1:12" ht="12.75" customHeight="1">
      <c r="A664" s="157" t="s">
        <v>6456</v>
      </c>
      <c r="B664" s="158" t="s">
        <v>6457</v>
      </c>
      <c r="C664" s="159" t="s">
        <v>6458</v>
      </c>
      <c r="D664" s="159" t="s">
        <v>4240</v>
      </c>
      <c r="E664" s="159" t="str">
        <f>VLOOKUP(MID(B664,5,2),行政区划代码!$B$4:$C$38,2,0)</f>
        <v>北京市</v>
      </c>
      <c r="F664" s="159" t="str">
        <f t="shared" si="10"/>
        <v>139</v>
      </c>
      <c r="G664" s="160" t="s">
        <v>6436</v>
      </c>
      <c r="H664" s="158" t="s">
        <v>4242</v>
      </c>
      <c r="I664" s="160" t="s">
        <v>6459</v>
      </c>
      <c r="J664" s="161">
        <v>140.25</v>
      </c>
      <c r="K664" s="161">
        <v>72</v>
      </c>
      <c r="L664" s="162">
        <v>106.125</v>
      </c>
    </row>
    <row r="665" spans="1:12" ht="12.75" customHeight="1">
      <c r="A665" s="157" t="s">
        <v>6460</v>
      </c>
      <c r="B665" s="158" t="s">
        <v>6461</v>
      </c>
      <c r="C665" s="159" t="s">
        <v>6462</v>
      </c>
      <c r="D665" s="159" t="s">
        <v>4240</v>
      </c>
      <c r="E665" s="159" t="str">
        <f>VLOOKUP(MID(B665,5,2),行政区划代码!$B$4:$C$38,2,0)</f>
        <v>北京市</v>
      </c>
      <c r="F665" s="159" t="str">
        <f t="shared" si="10"/>
        <v>139</v>
      </c>
      <c r="G665" s="160" t="s">
        <v>6436</v>
      </c>
      <c r="H665" s="158" t="s">
        <v>6463</v>
      </c>
      <c r="I665" s="160" t="s">
        <v>6464</v>
      </c>
      <c r="J665" s="161">
        <v>143.75</v>
      </c>
      <c r="K665" s="161">
        <v>82</v>
      </c>
      <c r="L665" s="162">
        <v>112.875</v>
      </c>
    </row>
    <row r="666" spans="1:12" ht="12.75" customHeight="1">
      <c r="A666" s="157" t="s">
        <v>6465</v>
      </c>
      <c r="B666" s="158" t="s">
        <v>6466</v>
      </c>
      <c r="C666" s="159" t="s">
        <v>655</v>
      </c>
      <c r="D666" s="159" t="s">
        <v>4240</v>
      </c>
      <c r="E666" s="159" t="str">
        <f>VLOOKUP(MID(B666,5,2),行政区划代码!$B$4:$C$38,2,0)</f>
        <v>北京市</v>
      </c>
      <c r="F666" s="159" t="str">
        <f t="shared" si="10"/>
        <v>139</v>
      </c>
      <c r="G666" s="160" t="s">
        <v>6436</v>
      </c>
      <c r="H666" s="158" t="s">
        <v>6467</v>
      </c>
      <c r="I666" s="160" t="s">
        <v>6468</v>
      </c>
      <c r="J666" s="161">
        <v>133.5</v>
      </c>
      <c r="K666" s="161">
        <v>57</v>
      </c>
      <c r="L666" s="162">
        <v>95.25</v>
      </c>
    </row>
    <row r="667" spans="1:12" ht="12.75" customHeight="1">
      <c r="A667" s="157" t="s">
        <v>6469</v>
      </c>
      <c r="B667" s="158" t="s">
        <v>6470</v>
      </c>
      <c r="C667" s="159" t="s">
        <v>6471</v>
      </c>
      <c r="D667" s="159" t="s">
        <v>4240</v>
      </c>
      <c r="E667" s="159" t="str">
        <f>VLOOKUP(MID(B667,5,2),行政区划代码!$B$4:$C$38,2,0)</f>
        <v>北京市</v>
      </c>
      <c r="F667" s="159" t="str">
        <f t="shared" si="10"/>
        <v>139</v>
      </c>
      <c r="G667" s="160" t="s">
        <v>6436</v>
      </c>
      <c r="H667" s="158" t="s">
        <v>4385</v>
      </c>
      <c r="I667" s="160" t="s">
        <v>6448</v>
      </c>
      <c r="J667" s="161">
        <v>149.25</v>
      </c>
      <c r="K667" s="161">
        <v>62</v>
      </c>
      <c r="L667" s="162">
        <v>105.625</v>
      </c>
    </row>
    <row r="668" spans="1:12" ht="12.75" customHeight="1">
      <c r="A668" s="157" t="s">
        <v>6472</v>
      </c>
      <c r="B668" s="158" t="s">
        <v>6473</v>
      </c>
      <c r="C668" s="159" t="s">
        <v>6474</v>
      </c>
      <c r="D668" s="159" t="s">
        <v>4240</v>
      </c>
      <c r="E668" s="159" t="str">
        <f>VLOOKUP(MID(B668,5,2),行政区划代码!$B$4:$C$38,2,0)</f>
        <v>北京市</v>
      </c>
      <c r="F668" s="159" t="str">
        <f t="shared" si="10"/>
        <v>139</v>
      </c>
      <c r="G668" s="160" t="s">
        <v>6436</v>
      </c>
      <c r="H668" s="158" t="s">
        <v>4263</v>
      </c>
      <c r="I668" s="160" t="s">
        <v>6475</v>
      </c>
      <c r="J668" s="161">
        <v>114.75</v>
      </c>
      <c r="K668" s="161">
        <v>38</v>
      </c>
      <c r="L668" s="162">
        <v>76.375</v>
      </c>
    </row>
    <row r="669" spans="1:12" ht="12.75" customHeight="1">
      <c r="A669" s="157" t="s">
        <v>6476</v>
      </c>
      <c r="B669" s="158" t="s">
        <v>6477</v>
      </c>
      <c r="C669" s="159" t="s">
        <v>4527</v>
      </c>
      <c r="D669" s="159" t="s">
        <v>1728</v>
      </c>
      <c r="E669" s="159" t="str">
        <f>VLOOKUP(MID(B669,5,2),行政区划代码!$B$4:$C$38,2,0)</f>
        <v>北京市</v>
      </c>
      <c r="F669" s="159" t="str">
        <f t="shared" si="10"/>
        <v>139</v>
      </c>
      <c r="G669" s="160" t="s">
        <v>6436</v>
      </c>
      <c r="H669" s="158" t="s">
        <v>4408</v>
      </c>
      <c r="I669" s="160" t="s">
        <v>6437</v>
      </c>
      <c r="J669" s="161">
        <v>124.25</v>
      </c>
      <c r="K669" s="161">
        <v>71</v>
      </c>
      <c r="L669" s="162">
        <v>97.625</v>
      </c>
    </row>
    <row r="670" spans="1:12" ht="12.75" customHeight="1">
      <c r="A670" s="157" t="s">
        <v>6478</v>
      </c>
      <c r="B670" s="158" t="s">
        <v>6479</v>
      </c>
      <c r="C670" s="159" t="s">
        <v>6480</v>
      </c>
      <c r="D670" s="159" t="s">
        <v>4240</v>
      </c>
      <c r="E670" s="159" t="str">
        <f>VLOOKUP(MID(B670,5,2),行政区划代码!$B$4:$C$38,2,0)</f>
        <v>北京市</v>
      </c>
      <c r="F670" s="159" t="str">
        <f t="shared" si="10"/>
        <v>139</v>
      </c>
      <c r="G670" s="160" t="s">
        <v>6436</v>
      </c>
      <c r="H670" s="158" t="s">
        <v>4294</v>
      </c>
      <c r="I670" s="160" t="s">
        <v>6481</v>
      </c>
      <c r="J670" s="161">
        <v>110.75</v>
      </c>
      <c r="K670" s="161">
        <v>87</v>
      </c>
      <c r="L670" s="162">
        <v>98.875</v>
      </c>
    </row>
    <row r="671" spans="1:12" ht="12.75" customHeight="1">
      <c r="A671" s="157" t="s">
        <v>6482</v>
      </c>
      <c r="B671" s="158" t="s">
        <v>6483</v>
      </c>
      <c r="C671" s="159" t="s">
        <v>6484</v>
      </c>
      <c r="D671" s="159" t="s">
        <v>4240</v>
      </c>
      <c r="E671" s="159" t="str">
        <f>VLOOKUP(MID(B671,5,2),行政区划代码!$B$4:$C$38,2,0)</f>
        <v>北京市</v>
      </c>
      <c r="F671" s="159" t="str">
        <f t="shared" si="10"/>
        <v>139</v>
      </c>
      <c r="G671" s="160" t="s">
        <v>6436</v>
      </c>
      <c r="H671" s="158" t="s">
        <v>4294</v>
      </c>
      <c r="I671" s="160" t="s">
        <v>6481</v>
      </c>
      <c r="J671" s="161">
        <v>121.75</v>
      </c>
      <c r="K671" s="161">
        <v>35</v>
      </c>
      <c r="L671" s="162">
        <v>78.375</v>
      </c>
    </row>
    <row r="672" spans="1:12" ht="12.75" customHeight="1">
      <c r="A672" s="157" t="s">
        <v>6485</v>
      </c>
      <c r="B672" s="158" t="s">
        <v>6486</v>
      </c>
      <c r="C672" s="159" t="s">
        <v>6487</v>
      </c>
      <c r="D672" s="159" t="s">
        <v>4240</v>
      </c>
      <c r="E672" s="159" t="str">
        <f>VLOOKUP(MID(B672,5,2),行政区划代码!$B$4:$C$38,2,0)</f>
        <v>北京市</v>
      </c>
      <c r="F672" s="159" t="str">
        <f t="shared" si="10"/>
        <v>139</v>
      </c>
      <c r="G672" s="160" t="s">
        <v>6436</v>
      </c>
      <c r="H672" s="158" t="s">
        <v>4392</v>
      </c>
      <c r="I672" s="160" t="s">
        <v>6488</v>
      </c>
      <c r="J672" s="161">
        <v>118.25</v>
      </c>
      <c r="K672" s="161">
        <v>80</v>
      </c>
      <c r="L672" s="162">
        <v>99.125</v>
      </c>
    </row>
    <row r="673" spans="1:12" ht="12.75" customHeight="1">
      <c r="A673" s="157" t="s">
        <v>6489</v>
      </c>
      <c r="B673" s="158" t="s">
        <v>6490</v>
      </c>
      <c r="C673" s="159" t="s">
        <v>6491</v>
      </c>
      <c r="D673" s="159" t="s">
        <v>4240</v>
      </c>
      <c r="E673" s="159" t="str">
        <f>VLOOKUP(MID(B673,5,2),行政区划代码!$B$4:$C$38,2,0)</f>
        <v>北京市</v>
      </c>
      <c r="F673" s="159" t="str">
        <f t="shared" si="10"/>
        <v>139</v>
      </c>
      <c r="G673" s="160" t="s">
        <v>6436</v>
      </c>
      <c r="H673" s="158" t="s">
        <v>4255</v>
      </c>
      <c r="I673" s="160" t="s">
        <v>4560</v>
      </c>
      <c r="J673" s="161">
        <v>132.75</v>
      </c>
      <c r="K673" s="161">
        <v>66</v>
      </c>
      <c r="L673" s="162">
        <v>99.375</v>
      </c>
    </row>
    <row r="674" spans="1:12" ht="12.75" customHeight="1">
      <c r="A674" s="157" t="s">
        <v>6492</v>
      </c>
      <c r="B674" s="158" t="s">
        <v>6493</v>
      </c>
      <c r="C674" s="159" t="s">
        <v>6494</v>
      </c>
      <c r="D674" s="159" t="s">
        <v>4240</v>
      </c>
      <c r="E674" s="159" t="str">
        <f>VLOOKUP(MID(B674,5,2),行政区划代码!$B$4:$C$38,2,0)</f>
        <v>北京市</v>
      </c>
      <c r="F674" s="159" t="str">
        <f t="shared" si="10"/>
        <v>139</v>
      </c>
      <c r="G674" s="160" t="s">
        <v>6436</v>
      </c>
      <c r="H674" s="158" t="s">
        <v>4255</v>
      </c>
      <c r="I674" s="160" t="s">
        <v>4560</v>
      </c>
      <c r="J674" s="161">
        <v>119.75</v>
      </c>
      <c r="K674" s="161">
        <v>40</v>
      </c>
      <c r="L674" s="162">
        <v>79.875</v>
      </c>
    </row>
    <row r="675" spans="1:12" ht="12.75" customHeight="1">
      <c r="A675" s="157" t="s">
        <v>6495</v>
      </c>
      <c r="B675" s="158" t="s">
        <v>6496</v>
      </c>
      <c r="C675" s="159" t="s">
        <v>6497</v>
      </c>
      <c r="D675" s="159" t="s">
        <v>4240</v>
      </c>
      <c r="E675" s="159" t="str">
        <f>VLOOKUP(MID(B675,5,2),行政区划代码!$B$4:$C$38,2,0)</f>
        <v>北京市</v>
      </c>
      <c r="F675" s="159" t="str">
        <f t="shared" si="10"/>
        <v>139</v>
      </c>
      <c r="G675" s="160" t="s">
        <v>6436</v>
      </c>
      <c r="H675" s="158" t="s">
        <v>4392</v>
      </c>
      <c r="I675" s="160" t="s">
        <v>6488</v>
      </c>
      <c r="J675" s="161">
        <v>124.75</v>
      </c>
      <c r="K675" s="161">
        <v>60</v>
      </c>
      <c r="L675" s="162">
        <v>92.375</v>
      </c>
    </row>
    <row r="676" spans="1:12" ht="12.75" customHeight="1">
      <c r="A676" s="157" t="s">
        <v>6498</v>
      </c>
      <c r="B676" s="158" t="s">
        <v>6499</v>
      </c>
      <c r="C676" s="159" t="s">
        <v>6500</v>
      </c>
      <c r="D676" s="159" t="s">
        <v>4240</v>
      </c>
      <c r="E676" s="159" t="str">
        <f>VLOOKUP(MID(B676,5,2),行政区划代码!$B$4:$C$38,2,0)</f>
        <v>北京市</v>
      </c>
      <c r="F676" s="159" t="str">
        <f t="shared" si="10"/>
        <v>139</v>
      </c>
      <c r="G676" s="160" t="s">
        <v>6436</v>
      </c>
      <c r="H676" s="158" t="s">
        <v>4385</v>
      </c>
      <c r="I676" s="160" t="s">
        <v>6448</v>
      </c>
      <c r="J676" s="161">
        <v>139.5</v>
      </c>
      <c r="K676" s="161">
        <v>98</v>
      </c>
      <c r="L676" s="162">
        <v>118.75</v>
      </c>
    </row>
    <row r="677" spans="1:12" ht="12.75" customHeight="1">
      <c r="A677" s="157" t="s">
        <v>6501</v>
      </c>
      <c r="B677" s="158" t="s">
        <v>6502</v>
      </c>
      <c r="C677" s="159" t="s">
        <v>6503</v>
      </c>
      <c r="D677" s="159" t="s">
        <v>4240</v>
      </c>
      <c r="E677" s="159" t="str">
        <f>VLOOKUP(MID(B677,5,2),行政区划代码!$B$4:$C$38,2,0)</f>
        <v>北京市</v>
      </c>
      <c r="F677" s="159" t="str">
        <f t="shared" si="10"/>
        <v>139</v>
      </c>
      <c r="G677" s="160" t="s">
        <v>6436</v>
      </c>
      <c r="H677" s="158" t="s">
        <v>5746</v>
      </c>
      <c r="I677" s="160" t="s">
        <v>4560</v>
      </c>
      <c r="J677" s="161">
        <v>134</v>
      </c>
      <c r="K677" s="161">
        <v>44</v>
      </c>
      <c r="L677" s="162">
        <v>89</v>
      </c>
    </row>
    <row r="678" spans="1:12" ht="12.75" customHeight="1">
      <c r="A678" s="157" t="s">
        <v>6504</v>
      </c>
      <c r="B678" s="158" t="s">
        <v>6505</v>
      </c>
      <c r="C678" s="159" t="s">
        <v>6506</v>
      </c>
      <c r="D678" s="159" t="s">
        <v>4240</v>
      </c>
      <c r="E678" s="159" t="str">
        <f>VLOOKUP(MID(B678,5,2),行政区划代码!$B$4:$C$38,2,0)</f>
        <v>北京市</v>
      </c>
      <c r="F678" s="159" t="str">
        <f t="shared" si="10"/>
        <v>139</v>
      </c>
      <c r="G678" s="160" t="s">
        <v>6436</v>
      </c>
      <c r="H678" s="158" t="s">
        <v>4385</v>
      </c>
      <c r="I678" s="160" t="s">
        <v>6448</v>
      </c>
      <c r="J678" s="161">
        <v>131.75</v>
      </c>
      <c r="K678" s="161">
        <v>89</v>
      </c>
      <c r="L678" s="162">
        <v>110.375</v>
      </c>
    </row>
    <row r="679" spans="1:12" ht="12.75" customHeight="1">
      <c r="A679" s="157" t="s">
        <v>6507</v>
      </c>
      <c r="B679" s="158" t="s">
        <v>6508</v>
      </c>
      <c r="C679" s="159" t="s">
        <v>6509</v>
      </c>
      <c r="D679" s="159" t="s">
        <v>1728</v>
      </c>
      <c r="E679" s="159" t="str">
        <f>VLOOKUP(MID(B679,5,2),行政区划代码!$B$4:$C$38,2,0)</f>
        <v>北京市</v>
      </c>
      <c r="F679" s="159" t="str">
        <f t="shared" si="10"/>
        <v>139</v>
      </c>
      <c r="G679" s="160" t="s">
        <v>6436</v>
      </c>
      <c r="H679" s="158" t="s">
        <v>4294</v>
      </c>
      <c r="I679" s="160" t="s">
        <v>6481</v>
      </c>
      <c r="J679" s="161">
        <v>132.5</v>
      </c>
      <c r="K679" s="161">
        <v>48</v>
      </c>
      <c r="L679" s="162">
        <v>90.25</v>
      </c>
    </row>
    <row r="680" spans="1:12" ht="12.75" customHeight="1">
      <c r="A680" s="157" t="s">
        <v>6510</v>
      </c>
      <c r="B680" s="158" t="s">
        <v>6511</v>
      </c>
      <c r="C680" s="159" t="s">
        <v>6512</v>
      </c>
      <c r="D680" s="159" t="s">
        <v>1728</v>
      </c>
      <c r="E680" s="159" t="str">
        <f>VLOOKUP(MID(B680,5,2),行政区划代码!$B$4:$C$38,2,0)</f>
        <v>北京市</v>
      </c>
      <c r="F680" s="159" t="str">
        <f t="shared" si="10"/>
        <v>139</v>
      </c>
      <c r="G680" s="160" t="s">
        <v>6436</v>
      </c>
      <c r="H680" s="158" t="s">
        <v>4457</v>
      </c>
      <c r="I680" s="160" t="s">
        <v>6455</v>
      </c>
      <c r="J680" s="161">
        <v>144</v>
      </c>
      <c r="K680" s="161">
        <v>65</v>
      </c>
      <c r="L680" s="162">
        <v>104.5</v>
      </c>
    </row>
    <row r="681" spans="1:12" ht="12.75" customHeight="1">
      <c r="A681" s="157" t="s">
        <v>6513</v>
      </c>
      <c r="B681" s="158" t="s">
        <v>6514</v>
      </c>
      <c r="C681" s="159" t="s">
        <v>6515</v>
      </c>
      <c r="D681" s="159" t="s">
        <v>1728</v>
      </c>
      <c r="E681" s="159" t="str">
        <f>VLOOKUP(MID(B681,5,2),行政区划代码!$B$4:$C$38,2,0)</f>
        <v>北京市</v>
      </c>
      <c r="F681" s="159" t="str">
        <f t="shared" si="10"/>
        <v>139</v>
      </c>
      <c r="G681" s="160" t="s">
        <v>6436</v>
      </c>
      <c r="H681" s="158" t="s">
        <v>4307</v>
      </c>
      <c r="I681" s="160" t="s">
        <v>6516</v>
      </c>
      <c r="J681" s="161">
        <v>138.25</v>
      </c>
      <c r="K681" s="161">
        <v>81</v>
      </c>
      <c r="L681" s="162">
        <v>109.625</v>
      </c>
    </row>
    <row r="682" spans="1:12" ht="12.75" customHeight="1">
      <c r="A682" s="157" t="s">
        <v>6517</v>
      </c>
      <c r="B682" s="158" t="s">
        <v>6518</v>
      </c>
      <c r="C682" s="159" t="s">
        <v>6519</v>
      </c>
      <c r="D682" s="159" t="s">
        <v>4240</v>
      </c>
      <c r="E682" s="159" t="str">
        <f>VLOOKUP(MID(B682,5,2),行政区划代码!$B$4:$C$38,2,0)</f>
        <v>北京市</v>
      </c>
      <c r="F682" s="159" t="str">
        <f t="shared" si="10"/>
        <v>139</v>
      </c>
      <c r="G682" s="160" t="s">
        <v>6436</v>
      </c>
      <c r="H682" s="158" t="s">
        <v>4408</v>
      </c>
      <c r="I682" s="160" t="s">
        <v>6437</v>
      </c>
      <c r="J682" s="161">
        <v>122.75</v>
      </c>
      <c r="K682" s="161">
        <v>78</v>
      </c>
      <c r="L682" s="162">
        <v>100.375</v>
      </c>
    </row>
    <row r="683" spans="1:12" ht="12.75" customHeight="1">
      <c r="A683" s="157" t="s">
        <v>6520</v>
      </c>
      <c r="B683" s="158" t="s">
        <v>6521</v>
      </c>
      <c r="C683" s="159" t="s">
        <v>6522</v>
      </c>
      <c r="D683" s="159" t="s">
        <v>4240</v>
      </c>
      <c r="E683" s="159" t="str">
        <f>VLOOKUP(MID(B683,5,2),行政区划代码!$B$4:$C$38,2,0)</f>
        <v>北京市</v>
      </c>
      <c r="F683" s="159" t="str">
        <f t="shared" si="10"/>
        <v>139</v>
      </c>
      <c r="G683" s="160" t="s">
        <v>6436</v>
      </c>
      <c r="H683" s="158" t="s">
        <v>5746</v>
      </c>
      <c r="I683" s="160" t="s">
        <v>4560</v>
      </c>
      <c r="J683" s="161">
        <v>126.25</v>
      </c>
      <c r="K683" s="161">
        <v>33</v>
      </c>
      <c r="L683" s="162">
        <v>79.625</v>
      </c>
    </row>
    <row r="684" spans="1:12" ht="12.75" customHeight="1">
      <c r="A684" s="157" t="s">
        <v>6523</v>
      </c>
      <c r="B684" s="158" t="s">
        <v>6524</v>
      </c>
      <c r="C684" s="159" t="s">
        <v>6525</v>
      </c>
      <c r="D684" s="159" t="s">
        <v>4240</v>
      </c>
      <c r="E684" s="159" t="str">
        <f>VLOOKUP(MID(B684,5,2),行政区划代码!$B$4:$C$38,2,0)</f>
        <v>北京市</v>
      </c>
      <c r="F684" s="159" t="str">
        <f t="shared" si="10"/>
        <v>139</v>
      </c>
      <c r="G684" s="160" t="s">
        <v>6436</v>
      </c>
      <c r="H684" s="158" t="s">
        <v>6467</v>
      </c>
      <c r="I684" s="160" t="s">
        <v>6468</v>
      </c>
      <c r="J684" s="161">
        <v>148.25</v>
      </c>
      <c r="K684" s="161">
        <v>98</v>
      </c>
      <c r="L684" s="162">
        <v>123.125</v>
      </c>
    </row>
    <row r="685" spans="1:12" ht="12.75" customHeight="1">
      <c r="A685" s="157" t="s">
        <v>6526</v>
      </c>
      <c r="B685" s="158" t="s">
        <v>6527</v>
      </c>
      <c r="C685" s="159" t="s">
        <v>6528</v>
      </c>
      <c r="D685" s="159" t="s">
        <v>4240</v>
      </c>
      <c r="E685" s="159" t="str">
        <f>VLOOKUP(MID(B685,5,2),行政区划代码!$B$4:$C$38,2,0)</f>
        <v>北京市</v>
      </c>
      <c r="F685" s="159" t="str">
        <f t="shared" si="10"/>
        <v>139</v>
      </c>
      <c r="G685" s="160" t="s">
        <v>6436</v>
      </c>
      <c r="H685" s="158" t="s">
        <v>4457</v>
      </c>
      <c r="I685" s="160" t="s">
        <v>6455</v>
      </c>
      <c r="J685" s="161">
        <v>126.75</v>
      </c>
      <c r="K685" s="161">
        <v>84</v>
      </c>
      <c r="L685" s="162">
        <v>105.375</v>
      </c>
    </row>
    <row r="686" spans="1:12" ht="12.75" customHeight="1">
      <c r="A686" s="157" t="s">
        <v>6529</v>
      </c>
      <c r="B686" s="158" t="s">
        <v>6530</v>
      </c>
      <c r="C686" s="159" t="s">
        <v>6531</v>
      </c>
      <c r="D686" s="159" t="s">
        <v>4240</v>
      </c>
      <c r="E686" s="159" t="str">
        <f>VLOOKUP(MID(B686,5,2),行政区划代码!$B$4:$C$38,2,0)</f>
        <v>北京市</v>
      </c>
      <c r="F686" s="159" t="str">
        <f t="shared" si="10"/>
        <v>139</v>
      </c>
      <c r="G686" s="160" t="s">
        <v>6436</v>
      </c>
      <c r="H686" s="158" t="s">
        <v>4263</v>
      </c>
      <c r="I686" s="160" t="s">
        <v>6475</v>
      </c>
      <c r="J686" s="161">
        <v>125.75</v>
      </c>
      <c r="K686" s="161">
        <v>71</v>
      </c>
      <c r="L686" s="162">
        <v>98.375</v>
      </c>
    </row>
    <row r="687" spans="1:12" ht="12.75" customHeight="1">
      <c r="A687" s="157" t="s">
        <v>6532</v>
      </c>
      <c r="B687" s="158" t="s">
        <v>6533</v>
      </c>
      <c r="C687" s="159" t="s">
        <v>6534</v>
      </c>
      <c r="D687" s="159" t="s">
        <v>4240</v>
      </c>
      <c r="E687" s="159" t="str">
        <f>VLOOKUP(MID(B687,5,2),行政区划代码!$B$4:$C$38,2,0)</f>
        <v>北京市</v>
      </c>
      <c r="F687" s="159" t="str">
        <f t="shared" si="10"/>
        <v>139</v>
      </c>
      <c r="G687" s="160" t="s">
        <v>6436</v>
      </c>
      <c r="H687" s="158" t="s">
        <v>4457</v>
      </c>
      <c r="I687" s="160" t="s">
        <v>6455</v>
      </c>
      <c r="J687" s="161">
        <v>128.5</v>
      </c>
      <c r="K687" s="161">
        <v>44</v>
      </c>
      <c r="L687" s="162">
        <v>86.25</v>
      </c>
    </row>
    <row r="688" spans="1:12" ht="12.75" customHeight="1">
      <c r="A688" s="157" t="s">
        <v>6535</v>
      </c>
      <c r="B688" s="158" t="s">
        <v>6536</v>
      </c>
      <c r="C688" s="159" t="s">
        <v>6537</v>
      </c>
      <c r="D688" s="159" t="s">
        <v>1728</v>
      </c>
      <c r="E688" s="159" t="str">
        <f>VLOOKUP(MID(B688,5,2),行政区划代码!$B$4:$C$38,2,0)</f>
        <v>北京市</v>
      </c>
      <c r="F688" s="159" t="str">
        <f t="shared" si="10"/>
        <v>139</v>
      </c>
      <c r="G688" s="160" t="s">
        <v>6436</v>
      </c>
      <c r="H688" s="158" t="s">
        <v>4294</v>
      </c>
      <c r="I688" s="160" t="s">
        <v>6481</v>
      </c>
      <c r="J688" s="161">
        <v>113.25</v>
      </c>
      <c r="K688" s="161">
        <v>96</v>
      </c>
      <c r="L688" s="162">
        <v>104.625</v>
      </c>
    </row>
    <row r="689" spans="1:12" ht="12.75" customHeight="1">
      <c r="A689" s="157" t="s">
        <v>6538</v>
      </c>
      <c r="B689" s="158" t="s">
        <v>6539</v>
      </c>
      <c r="C689" s="159" t="s">
        <v>6540</v>
      </c>
      <c r="D689" s="159" t="s">
        <v>1728</v>
      </c>
      <c r="E689" s="159" t="str">
        <f>VLOOKUP(MID(B689,5,2),行政区划代码!$B$4:$C$38,2,0)</f>
        <v>北京市</v>
      </c>
      <c r="F689" s="159" t="str">
        <f t="shared" si="10"/>
        <v>139</v>
      </c>
      <c r="G689" s="160" t="s">
        <v>6436</v>
      </c>
      <c r="H689" s="158" t="s">
        <v>4255</v>
      </c>
      <c r="I689" s="160" t="s">
        <v>4560</v>
      </c>
      <c r="J689" s="161">
        <v>123</v>
      </c>
      <c r="K689" s="161">
        <v>64</v>
      </c>
      <c r="L689" s="162">
        <v>93.5</v>
      </c>
    </row>
    <row r="690" spans="1:12" ht="12.75" customHeight="1">
      <c r="A690" s="157" t="s">
        <v>6541</v>
      </c>
      <c r="B690" s="158" t="s">
        <v>6542</v>
      </c>
      <c r="C690" s="159" t="s">
        <v>6543</v>
      </c>
      <c r="D690" s="159" t="s">
        <v>4240</v>
      </c>
      <c r="E690" s="159" t="str">
        <f>VLOOKUP(MID(B690,5,2),行政区划代码!$B$4:$C$38,2,0)</f>
        <v>北京市</v>
      </c>
      <c r="F690" s="159" t="str">
        <f t="shared" si="10"/>
        <v>139</v>
      </c>
      <c r="G690" s="160" t="s">
        <v>6436</v>
      </c>
      <c r="H690" s="158" t="s">
        <v>5778</v>
      </c>
      <c r="I690" s="160" t="s">
        <v>6544</v>
      </c>
      <c r="J690" s="161">
        <v>123.25</v>
      </c>
      <c r="K690" s="161">
        <v>79</v>
      </c>
      <c r="L690" s="162">
        <v>101.125</v>
      </c>
    </row>
    <row r="691" spans="1:12" ht="12.75" customHeight="1">
      <c r="A691" s="157" t="s">
        <v>6545</v>
      </c>
      <c r="B691" s="158" t="s">
        <v>6546</v>
      </c>
      <c r="C691" s="159" t="s">
        <v>6547</v>
      </c>
      <c r="D691" s="159" t="s">
        <v>4240</v>
      </c>
      <c r="E691" s="159" t="str">
        <f>VLOOKUP(MID(B691,5,2),行政区划代码!$B$4:$C$38,2,0)</f>
        <v>北京市</v>
      </c>
      <c r="F691" s="159" t="str">
        <f t="shared" si="10"/>
        <v>139</v>
      </c>
      <c r="G691" s="160" t="s">
        <v>6436</v>
      </c>
      <c r="H691" s="158" t="s">
        <v>4372</v>
      </c>
      <c r="I691" s="160" t="s">
        <v>6548</v>
      </c>
      <c r="J691" s="161">
        <v>111.75</v>
      </c>
      <c r="K691" s="161">
        <v>68</v>
      </c>
      <c r="L691" s="162">
        <v>89.875</v>
      </c>
    </row>
    <row r="692" spans="1:12" ht="12.75" customHeight="1">
      <c r="A692" s="157" t="s">
        <v>6549</v>
      </c>
      <c r="B692" s="158" t="s">
        <v>6550</v>
      </c>
      <c r="C692" s="159" t="s">
        <v>6551</v>
      </c>
      <c r="D692" s="159" t="s">
        <v>4240</v>
      </c>
      <c r="E692" s="159" t="str">
        <f>VLOOKUP(MID(B692,5,2),行政区划代码!$B$4:$C$38,2,0)</f>
        <v>北京市</v>
      </c>
      <c r="F692" s="159" t="str">
        <f t="shared" si="10"/>
        <v>139</v>
      </c>
      <c r="G692" s="160" t="s">
        <v>6436</v>
      </c>
      <c r="H692" s="158" t="s">
        <v>4263</v>
      </c>
      <c r="I692" s="160" t="s">
        <v>6475</v>
      </c>
      <c r="J692" s="161">
        <v>133</v>
      </c>
      <c r="K692" s="161">
        <v>38</v>
      </c>
      <c r="L692" s="162">
        <v>85.5</v>
      </c>
    </row>
    <row r="693" spans="1:12" ht="12.75" customHeight="1">
      <c r="A693" s="157" t="s">
        <v>6552</v>
      </c>
      <c r="B693" s="158" t="s">
        <v>6553</v>
      </c>
      <c r="C693" s="159" t="s">
        <v>6554</v>
      </c>
      <c r="D693" s="159" t="s">
        <v>4240</v>
      </c>
      <c r="E693" s="159" t="str">
        <f>VLOOKUP(MID(B693,5,2),行政区划代码!$B$4:$C$38,2,0)</f>
        <v>北京市</v>
      </c>
      <c r="F693" s="159" t="str">
        <f t="shared" si="10"/>
        <v>139</v>
      </c>
      <c r="G693" s="160" t="s">
        <v>6436</v>
      </c>
      <c r="H693" s="158" t="s">
        <v>4408</v>
      </c>
      <c r="I693" s="160" t="s">
        <v>6437</v>
      </c>
      <c r="J693" s="161">
        <v>114.5</v>
      </c>
      <c r="K693" s="161">
        <v>45</v>
      </c>
      <c r="L693" s="162">
        <v>79.75</v>
      </c>
    </row>
    <row r="694" spans="1:12" ht="12.75" customHeight="1">
      <c r="A694" s="157" t="s">
        <v>6555</v>
      </c>
      <c r="B694" s="158" t="s">
        <v>6556</v>
      </c>
      <c r="C694" s="159" t="s">
        <v>6557</v>
      </c>
      <c r="D694" s="159" t="s">
        <v>4240</v>
      </c>
      <c r="E694" s="159" t="str">
        <f>VLOOKUP(MID(B694,5,2),行政区划代码!$B$4:$C$38,2,0)</f>
        <v>北京市</v>
      </c>
      <c r="F694" s="159" t="str">
        <f t="shared" si="10"/>
        <v>139</v>
      </c>
      <c r="G694" s="160" t="s">
        <v>6436</v>
      </c>
      <c r="H694" s="158" t="s">
        <v>6467</v>
      </c>
      <c r="I694" s="160" t="s">
        <v>6468</v>
      </c>
      <c r="J694" s="161">
        <v>114</v>
      </c>
      <c r="K694" s="161">
        <v>75</v>
      </c>
      <c r="L694" s="162">
        <v>94.5</v>
      </c>
    </row>
    <row r="695" spans="1:12" ht="12.75" customHeight="1">
      <c r="A695" s="157" t="s">
        <v>6558</v>
      </c>
      <c r="B695" s="158" t="s">
        <v>6559</v>
      </c>
      <c r="C695" s="159" t="s">
        <v>6560</v>
      </c>
      <c r="D695" s="159" t="s">
        <v>4240</v>
      </c>
      <c r="E695" s="159" t="str">
        <f>VLOOKUP(MID(B695,5,2),行政区划代码!$B$4:$C$38,2,0)</f>
        <v>北京市</v>
      </c>
      <c r="F695" s="159" t="str">
        <f t="shared" si="10"/>
        <v>139</v>
      </c>
      <c r="G695" s="160" t="s">
        <v>6436</v>
      </c>
      <c r="H695" s="158" t="s">
        <v>4457</v>
      </c>
      <c r="I695" s="160" t="s">
        <v>6455</v>
      </c>
      <c r="J695" s="161">
        <v>139.75</v>
      </c>
      <c r="K695" s="161">
        <v>56</v>
      </c>
      <c r="L695" s="162">
        <v>97.875</v>
      </c>
    </row>
    <row r="696" spans="1:12" ht="12.75" customHeight="1">
      <c r="A696" s="157" t="s">
        <v>6561</v>
      </c>
      <c r="B696" s="158" t="s">
        <v>6562</v>
      </c>
      <c r="C696" s="159" t="s">
        <v>6563</v>
      </c>
      <c r="D696" s="159" t="s">
        <v>4240</v>
      </c>
      <c r="E696" s="159" t="str">
        <f>VLOOKUP(MID(B696,5,2),行政区划代码!$B$4:$C$38,2,0)</f>
        <v>北京市</v>
      </c>
      <c r="F696" s="159" t="str">
        <f t="shared" si="10"/>
        <v>139</v>
      </c>
      <c r="G696" s="160" t="s">
        <v>6436</v>
      </c>
      <c r="H696" s="158" t="s">
        <v>6467</v>
      </c>
      <c r="I696" s="160" t="s">
        <v>6468</v>
      </c>
      <c r="J696" s="161">
        <v>122.25</v>
      </c>
      <c r="K696" s="161">
        <v>50</v>
      </c>
      <c r="L696" s="162">
        <v>86.125</v>
      </c>
    </row>
    <row r="697" spans="1:12" ht="12.75" customHeight="1">
      <c r="A697" s="157" t="s">
        <v>6564</v>
      </c>
      <c r="B697" s="158" t="s">
        <v>6565</v>
      </c>
      <c r="C697" s="159" t="s">
        <v>6566</v>
      </c>
      <c r="D697" s="159" t="s">
        <v>1728</v>
      </c>
      <c r="E697" s="159" t="str">
        <f>VLOOKUP(MID(B697,5,2),行政区划代码!$B$4:$C$38,2,0)</f>
        <v>北京市</v>
      </c>
      <c r="F697" s="159" t="str">
        <f t="shared" si="10"/>
        <v>139</v>
      </c>
      <c r="G697" s="160" t="s">
        <v>6436</v>
      </c>
      <c r="H697" s="158" t="s">
        <v>4255</v>
      </c>
      <c r="I697" s="160" t="s">
        <v>4560</v>
      </c>
      <c r="J697" s="161">
        <v>131</v>
      </c>
      <c r="K697" s="161">
        <v>31</v>
      </c>
      <c r="L697" s="162">
        <v>81</v>
      </c>
    </row>
    <row r="698" spans="1:12" ht="12.75" customHeight="1">
      <c r="A698" s="157" t="s">
        <v>6567</v>
      </c>
      <c r="B698" s="158" t="s">
        <v>6568</v>
      </c>
      <c r="C698" s="159" t="s">
        <v>6569</v>
      </c>
      <c r="D698" s="159" t="s">
        <v>4240</v>
      </c>
      <c r="E698" s="159" t="str">
        <f>VLOOKUP(MID(B698,5,2),行政区划代码!$B$4:$C$38,2,0)</f>
        <v>天津市</v>
      </c>
      <c r="F698" s="159" t="str">
        <f t="shared" si="10"/>
        <v>139</v>
      </c>
      <c r="G698" s="160" t="s">
        <v>6436</v>
      </c>
      <c r="H698" s="158" t="s">
        <v>5188</v>
      </c>
      <c r="I698" s="160" t="s">
        <v>6441</v>
      </c>
      <c r="J698" s="161">
        <v>150</v>
      </c>
      <c r="K698" s="161">
        <v>55</v>
      </c>
      <c r="L698" s="162">
        <v>102.5</v>
      </c>
    </row>
    <row r="699" spans="1:12" ht="12.75" customHeight="1">
      <c r="A699" s="157" t="s">
        <v>6570</v>
      </c>
      <c r="B699" s="158" t="s">
        <v>6571</v>
      </c>
      <c r="C699" s="159" t="s">
        <v>6572</v>
      </c>
      <c r="D699" s="159" t="s">
        <v>4240</v>
      </c>
      <c r="E699" s="159" t="str">
        <f>VLOOKUP(MID(B699,5,2),行政区划代码!$B$4:$C$38,2,0)</f>
        <v>河北省</v>
      </c>
      <c r="F699" s="159" t="str">
        <f t="shared" si="10"/>
        <v>139</v>
      </c>
      <c r="G699" s="160" t="s">
        <v>6436</v>
      </c>
      <c r="H699" s="158" t="s">
        <v>4385</v>
      </c>
      <c r="I699" s="160" t="s">
        <v>6448</v>
      </c>
      <c r="J699" s="161">
        <v>120.25</v>
      </c>
      <c r="K699" s="161">
        <v>76</v>
      </c>
      <c r="L699" s="162">
        <v>98.125</v>
      </c>
    </row>
    <row r="700" spans="1:12" ht="12.75" customHeight="1">
      <c r="A700" s="157" t="s">
        <v>6573</v>
      </c>
      <c r="B700" s="158" t="s">
        <v>6574</v>
      </c>
      <c r="C700" s="159" t="s">
        <v>6575</v>
      </c>
      <c r="D700" s="159" t="s">
        <v>4240</v>
      </c>
      <c r="E700" s="159" t="str">
        <f>VLOOKUP(MID(B700,5,2),行政区划代码!$B$4:$C$38,2,0)</f>
        <v>河北省</v>
      </c>
      <c r="F700" s="159" t="str">
        <f t="shared" si="10"/>
        <v>139</v>
      </c>
      <c r="G700" s="160" t="s">
        <v>6436</v>
      </c>
      <c r="H700" s="158" t="s">
        <v>5778</v>
      </c>
      <c r="I700" s="160" t="s">
        <v>6544</v>
      </c>
      <c r="J700" s="161">
        <v>149.25</v>
      </c>
      <c r="K700" s="161">
        <v>79</v>
      </c>
      <c r="L700" s="162">
        <v>114.125</v>
      </c>
    </row>
    <row r="701" spans="1:12" ht="12.75" customHeight="1">
      <c r="A701" s="157" t="s">
        <v>6576</v>
      </c>
      <c r="B701" s="158" t="s">
        <v>6577</v>
      </c>
      <c r="C701" s="159" t="s">
        <v>6578</v>
      </c>
      <c r="D701" s="159" t="s">
        <v>4240</v>
      </c>
      <c r="E701" s="159" t="str">
        <f>VLOOKUP(MID(B701,5,2),行政区划代码!$B$4:$C$38,2,0)</f>
        <v>河北省</v>
      </c>
      <c r="F701" s="159" t="str">
        <f t="shared" si="10"/>
        <v>139</v>
      </c>
      <c r="G701" s="160" t="s">
        <v>6436</v>
      </c>
      <c r="H701" s="158" t="s">
        <v>4255</v>
      </c>
      <c r="I701" s="160" t="s">
        <v>4560</v>
      </c>
      <c r="J701" s="161">
        <v>116.5</v>
      </c>
      <c r="K701" s="161">
        <v>38</v>
      </c>
      <c r="L701" s="162">
        <v>77.25</v>
      </c>
    </row>
    <row r="702" spans="1:12" ht="12.75" customHeight="1">
      <c r="A702" s="157" t="s">
        <v>6579</v>
      </c>
      <c r="B702" s="158" t="s">
        <v>6580</v>
      </c>
      <c r="C702" s="159" t="s">
        <v>5768</v>
      </c>
      <c r="D702" s="159" t="s">
        <v>1728</v>
      </c>
      <c r="E702" s="159" t="str">
        <f>VLOOKUP(MID(B702,5,2),行政区划代码!$B$4:$C$38,2,0)</f>
        <v>山西省</v>
      </c>
      <c r="F702" s="159" t="str">
        <f t="shared" si="10"/>
        <v>139</v>
      </c>
      <c r="G702" s="160" t="s">
        <v>6436</v>
      </c>
      <c r="H702" s="158" t="s">
        <v>4277</v>
      </c>
      <c r="I702" s="160" t="s">
        <v>6581</v>
      </c>
      <c r="J702" s="161">
        <v>134</v>
      </c>
      <c r="K702" s="161">
        <v>68</v>
      </c>
      <c r="L702" s="162">
        <v>101</v>
      </c>
    </row>
    <row r="703" spans="1:12" ht="12.75" customHeight="1">
      <c r="A703" s="157" t="s">
        <v>6582</v>
      </c>
      <c r="B703" s="158" t="s">
        <v>6583</v>
      </c>
      <c r="C703" s="159" t="s">
        <v>6584</v>
      </c>
      <c r="D703" s="159" t="s">
        <v>4240</v>
      </c>
      <c r="E703" s="159" t="str">
        <f>VLOOKUP(MID(B703,5,2),行政区划代码!$B$4:$C$38,2,0)</f>
        <v>内蒙古自治区</v>
      </c>
      <c r="F703" s="159" t="str">
        <f t="shared" si="10"/>
        <v>139</v>
      </c>
      <c r="G703" s="160" t="s">
        <v>6436</v>
      </c>
      <c r="H703" s="158" t="s">
        <v>6467</v>
      </c>
      <c r="I703" s="160" t="s">
        <v>6468</v>
      </c>
      <c r="J703" s="161">
        <v>149</v>
      </c>
      <c r="K703" s="161">
        <v>52</v>
      </c>
      <c r="L703" s="162">
        <v>100.5</v>
      </c>
    </row>
    <row r="704" spans="1:12" ht="12.75" customHeight="1">
      <c r="A704" s="157" t="s">
        <v>6585</v>
      </c>
      <c r="B704" s="158" t="s">
        <v>6586</v>
      </c>
      <c r="C704" s="159" t="s">
        <v>6587</v>
      </c>
      <c r="D704" s="159" t="s">
        <v>4240</v>
      </c>
      <c r="E704" s="159" t="str">
        <f>VLOOKUP(MID(B704,5,2),行政区划代码!$B$4:$C$38,2,0)</f>
        <v>辽宁省</v>
      </c>
      <c r="F704" s="159" t="str">
        <f t="shared" si="10"/>
        <v>139</v>
      </c>
      <c r="G704" s="160" t="s">
        <v>6436</v>
      </c>
      <c r="H704" s="158" t="s">
        <v>4277</v>
      </c>
      <c r="I704" s="160" t="s">
        <v>6581</v>
      </c>
      <c r="J704" s="161">
        <v>125.75</v>
      </c>
      <c r="K704" s="161">
        <v>99</v>
      </c>
      <c r="L704" s="162">
        <v>112.375</v>
      </c>
    </row>
    <row r="705" spans="1:12" ht="12.75" customHeight="1">
      <c r="A705" s="157" t="s">
        <v>6588</v>
      </c>
      <c r="B705" s="158" t="s">
        <v>6589</v>
      </c>
      <c r="C705" s="159" t="s">
        <v>6590</v>
      </c>
      <c r="D705" s="159" t="s">
        <v>4240</v>
      </c>
      <c r="E705" s="159" t="str">
        <f>VLOOKUP(MID(B705,5,2),行政区划代码!$B$4:$C$38,2,0)</f>
        <v>吉林省</v>
      </c>
      <c r="F705" s="159" t="str">
        <f t="shared" si="10"/>
        <v>139</v>
      </c>
      <c r="G705" s="160" t="s">
        <v>6436</v>
      </c>
      <c r="H705" s="158" t="s">
        <v>4385</v>
      </c>
      <c r="I705" s="160" t="s">
        <v>6448</v>
      </c>
      <c r="J705" s="161">
        <v>138.75</v>
      </c>
      <c r="K705" s="161">
        <v>71</v>
      </c>
      <c r="L705" s="162">
        <v>104.875</v>
      </c>
    </row>
    <row r="706" spans="1:12" ht="12.75" customHeight="1">
      <c r="A706" s="157" t="s">
        <v>6591</v>
      </c>
      <c r="B706" s="158" t="s">
        <v>6592</v>
      </c>
      <c r="C706" s="159" t="s">
        <v>6593</v>
      </c>
      <c r="D706" s="159" t="s">
        <v>4240</v>
      </c>
      <c r="E706" s="159" t="str">
        <f>VLOOKUP(MID(B706,5,2),行政区划代码!$B$4:$C$38,2,0)</f>
        <v>上海市</v>
      </c>
      <c r="F706" s="159" t="str">
        <f t="shared" si="10"/>
        <v>139</v>
      </c>
      <c r="G706" s="160" t="s">
        <v>6436</v>
      </c>
      <c r="H706" s="158" t="s">
        <v>6463</v>
      </c>
      <c r="I706" s="160" t="s">
        <v>6464</v>
      </c>
      <c r="J706" s="161">
        <v>110.5</v>
      </c>
      <c r="K706" s="161">
        <v>60</v>
      </c>
      <c r="L706" s="162">
        <v>85.25</v>
      </c>
    </row>
    <row r="707" spans="1:12" ht="12.75" customHeight="1">
      <c r="A707" s="157" t="s">
        <v>6594</v>
      </c>
      <c r="B707" s="158" t="s">
        <v>6595</v>
      </c>
      <c r="C707" s="159" t="s">
        <v>6596</v>
      </c>
      <c r="D707" s="159" t="s">
        <v>4240</v>
      </c>
      <c r="E707" s="159" t="str">
        <f>VLOOKUP(MID(B707,5,2),行政区划代码!$B$4:$C$38,2,0)</f>
        <v>上海市</v>
      </c>
      <c r="F707" s="159" t="str">
        <f t="shared" si="10"/>
        <v>139</v>
      </c>
      <c r="G707" s="160" t="s">
        <v>6436</v>
      </c>
      <c r="H707" s="158" t="s">
        <v>4242</v>
      </c>
      <c r="I707" s="160" t="s">
        <v>6459</v>
      </c>
      <c r="J707" s="161">
        <v>148.5</v>
      </c>
      <c r="K707" s="161">
        <v>76</v>
      </c>
      <c r="L707" s="162">
        <v>112.25</v>
      </c>
    </row>
    <row r="708" spans="1:12" ht="12.75" customHeight="1">
      <c r="A708" s="157" t="s">
        <v>6597</v>
      </c>
      <c r="B708" s="158" t="s">
        <v>6598</v>
      </c>
      <c r="C708" s="159" t="s">
        <v>6599</v>
      </c>
      <c r="D708" s="159" t="s">
        <v>4240</v>
      </c>
      <c r="E708" s="159" t="str">
        <f>VLOOKUP(MID(B708,5,2),行政区划代码!$B$4:$C$38,2,0)</f>
        <v>江苏省</v>
      </c>
      <c r="F708" s="159" t="str">
        <f t="shared" si="10"/>
        <v>139</v>
      </c>
      <c r="G708" s="160" t="s">
        <v>6436</v>
      </c>
      <c r="H708" s="158" t="s">
        <v>4307</v>
      </c>
      <c r="I708" s="160" t="s">
        <v>6516</v>
      </c>
      <c r="J708" s="161">
        <v>114.25</v>
      </c>
      <c r="K708" s="161">
        <v>32</v>
      </c>
      <c r="L708" s="162">
        <v>73.125</v>
      </c>
    </row>
    <row r="709" spans="1:12" ht="12.75" customHeight="1">
      <c r="A709" s="157" t="s">
        <v>6600</v>
      </c>
      <c r="B709" s="158" t="s">
        <v>6601</v>
      </c>
      <c r="C709" s="159" t="s">
        <v>6602</v>
      </c>
      <c r="D709" s="159" t="s">
        <v>4240</v>
      </c>
      <c r="E709" s="159" t="str">
        <f>VLOOKUP(MID(B709,5,2),行政区划代码!$B$4:$C$38,2,0)</f>
        <v>江苏省</v>
      </c>
      <c r="F709" s="159" t="str">
        <f t="shared" si="10"/>
        <v>139</v>
      </c>
      <c r="G709" s="160" t="s">
        <v>6436</v>
      </c>
      <c r="H709" s="158" t="s">
        <v>4242</v>
      </c>
      <c r="I709" s="160" t="s">
        <v>6459</v>
      </c>
      <c r="J709" s="161">
        <v>123</v>
      </c>
      <c r="K709" s="161">
        <v>73</v>
      </c>
      <c r="L709" s="162">
        <v>98</v>
      </c>
    </row>
    <row r="710" spans="1:12" ht="12.75" customHeight="1">
      <c r="A710" s="157" t="s">
        <v>6603</v>
      </c>
      <c r="B710" s="158" t="s">
        <v>6604</v>
      </c>
      <c r="C710" s="159" t="s">
        <v>6605</v>
      </c>
      <c r="D710" s="159" t="s">
        <v>4240</v>
      </c>
      <c r="E710" s="159" t="str">
        <f>VLOOKUP(MID(B710,5,2),行政区划代码!$B$4:$C$38,2,0)</f>
        <v>江苏省</v>
      </c>
      <c r="F710" s="159" t="str">
        <f t="shared" ref="F710:F773" si="11">LEFT(B710,3)</f>
        <v>139</v>
      </c>
      <c r="G710" s="160" t="s">
        <v>6436</v>
      </c>
      <c r="H710" s="158" t="s">
        <v>4372</v>
      </c>
      <c r="I710" s="160" t="s">
        <v>6548</v>
      </c>
      <c r="J710" s="161">
        <v>143</v>
      </c>
      <c r="K710" s="161">
        <v>68</v>
      </c>
      <c r="L710" s="162">
        <v>105.5</v>
      </c>
    </row>
    <row r="711" spans="1:12" ht="12.75" customHeight="1">
      <c r="A711" s="157" t="s">
        <v>6606</v>
      </c>
      <c r="B711" s="158" t="s">
        <v>6607</v>
      </c>
      <c r="C711" s="159" t="s">
        <v>6608</v>
      </c>
      <c r="D711" s="159" t="s">
        <v>1728</v>
      </c>
      <c r="E711" s="159" t="str">
        <f>VLOOKUP(MID(B711,5,2),行政区划代码!$B$4:$C$38,2,0)</f>
        <v>江苏省</v>
      </c>
      <c r="F711" s="159" t="str">
        <f t="shared" si="11"/>
        <v>139</v>
      </c>
      <c r="G711" s="160" t="s">
        <v>6436</v>
      </c>
      <c r="H711" s="158" t="s">
        <v>4242</v>
      </c>
      <c r="I711" s="160" t="s">
        <v>6459</v>
      </c>
      <c r="J711" s="161">
        <v>149.75</v>
      </c>
      <c r="K711" s="161">
        <v>45</v>
      </c>
      <c r="L711" s="162">
        <v>97.375</v>
      </c>
    </row>
    <row r="712" spans="1:12" ht="12.75" customHeight="1">
      <c r="A712" s="157" t="s">
        <v>6609</v>
      </c>
      <c r="B712" s="158" t="s">
        <v>6610</v>
      </c>
      <c r="C712" s="159" t="s">
        <v>6611</v>
      </c>
      <c r="D712" s="159" t="s">
        <v>4240</v>
      </c>
      <c r="E712" s="159" t="str">
        <f>VLOOKUP(MID(B712,5,2),行政区划代码!$B$4:$C$38,2,0)</f>
        <v>江苏省</v>
      </c>
      <c r="F712" s="159" t="str">
        <f t="shared" si="11"/>
        <v>139</v>
      </c>
      <c r="G712" s="160" t="s">
        <v>6436</v>
      </c>
      <c r="H712" s="158" t="s">
        <v>4385</v>
      </c>
      <c r="I712" s="160" t="s">
        <v>6448</v>
      </c>
      <c r="J712" s="161">
        <v>110.75</v>
      </c>
      <c r="K712" s="161">
        <v>49</v>
      </c>
      <c r="L712" s="162">
        <v>79.875</v>
      </c>
    </row>
    <row r="713" spans="1:12" ht="12.75" customHeight="1">
      <c r="A713" s="157" t="s">
        <v>6612</v>
      </c>
      <c r="B713" s="158" t="s">
        <v>6613</v>
      </c>
      <c r="C713" s="159" t="s">
        <v>6614</v>
      </c>
      <c r="D713" s="159" t="s">
        <v>4240</v>
      </c>
      <c r="E713" s="159" t="str">
        <f>VLOOKUP(MID(B713,5,2),行政区划代码!$B$4:$C$38,2,0)</f>
        <v>浙江省</v>
      </c>
      <c r="F713" s="159" t="str">
        <f t="shared" si="11"/>
        <v>139</v>
      </c>
      <c r="G713" s="160" t="s">
        <v>6436</v>
      </c>
      <c r="H713" s="158" t="s">
        <v>5188</v>
      </c>
      <c r="I713" s="160" t="s">
        <v>6441</v>
      </c>
      <c r="J713" s="161">
        <v>131.75</v>
      </c>
      <c r="K713" s="161">
        <v>55</v>
      </c>
      <c r="L713" s="162">
        <v>93.375</v>
      </c>
    </row>
    <row r="714" spans="1:12" ht="12.75" customHeight="1">
      <c r="A714" s="157" t="s">
        <v>6615</v>
      </c>
      <c r="B714" s="158" t="s">
        <v>6616</v>
      </c>
      <c r="C714" s="159" t="s">
        <v>6617</v>
      </c>
      <c r="D714" s="159" t="s">
        <v>4240</v>
      </c>
      <c r="E714" s="159" t="str">
        <f>VLOOKUP(MID(B714,5,2),行政区划代码!$B$4:$C$38,2,0)</f>
        <v>浙江省</v>
      </c>
      <c r="F714" s="159" t="str">
        <f t="shared" si="11"/>
        <v>139</v>
      </c>
      <c r="G714" s="160" t="s">
        <v>6436</v>
      </c>
      <c r="H714" s="158" t="s">
        <v>4385</v>
      </c>
      <c r="I714" s="160" t="s">
        <v>6448</v>
      </c>
      <c r="J714" s="161">
        <v>141.75</v>
      </c>
      <c r="K714" s="161">
        <v>73</v>
      </c>
      <c r="L714" s="162">
        <v>107.375</v>
      </c>
    </row>
    <row r="715" spans="1:12" ht="12.75" customHeight="1">
      <c r="A715" s="157" t="s">
        <v>6618</v>
      </c>
      <c r="B715" s="158" t="s">
        <v>6619</v>
      </c>
      <c r="C715" s="159" t="s">
        <v>6620</v>
      </c>
      <c r="D715" s="159" t="s">
        <v>4240</v>
      </c>
      <c r="E715" s="159" t="str">
        <f>VLOOKUP(MID(B715,5,2),行政区划代码!$B$4:$C$38,2,0)</f>
        <v>浙江省</v>
      </c>
      <c r="F715" s="159" t="str">
        <f t="shared" si="11"/>
        <v>139</v>
      </c>
      <c r="G715" s="160" t="s">
        <v>6436</v>
      </c>
      <c r="H715" s="158" t="s">
        <v>4385</v>
      </c>
      <c r="I715" s="160" t="s">
        <v>6448</v>
      </c>
      <c r="J715" s="161">
        <v>113.5</v>
      </c>
      <c r="K715" s="161">
        <v>84</v>
      </c>
      <c r="L715" s="162">
        <v>98.75</v>
      </c>
    </row>
    <row r="716" spans="1:12" ht="12.75" customHeight="1">
      <c r="A716" s="157" t="s">
        <v>6621</v>
      </c>
      <c r="B716" s="158" t="s">
        <v>6622</v>
      </c>
      <c r="C716" s="159" t="s">
        <v>6623</v>
      </c>
      <c r="D716" s="159" t="s">
        <v>1728</v>
      </c>
      <c r="E716" s="159" t="str">
        <f>VLOOKUP(MID(B716,5,2),行政区划代码!$B$4:$C$38,2,0)</f>
        <v>浙江省</v>
      </c>
      <c r="F716" s="159" t="str">
        <f t="shared" si="11"/>
        <v>139</v>
      </c>
      <c r="G716" s="160" t="s">
        <v>6436</v>
      </c>
      <c r="H716" s="158" t="s">
        <v>4307</v>
      </c>
      <c r="I716" s="160" t="s">
        <v>6516</v>
      </c>
      <c r="J716" s="161">
        <v>142.75</v>
      </c>
      <c r="K716" s="161">
        <v>98</v>
      </c>
      <c r="L716" s="162">
        <v>120.375</v>
      </c>
    </row>
    <row r="717" spans="1:12" ht="12.75" customHeight="1">
      <c r="A717" s="157" t="s">
        <v>6624</v>
      </c>
      <c r="B717" s="158" t="s">
        <v>6625</v>
      </c>
      <c r="C717" s="159" t="s">
        <v>6626</v>
      </c>
      <c r="D717" s="159" t="s">
        <v>4240</v>
      </c>
      <c r="E717" s="159" t="str">
        <f>VLOOKUP(MID(B717,5,2),行政区划代码!$B$4:$C$38,2,0)</f>
        <v>湖北省</v>
      </c>
      <c r="F717" s="159" t="str">
        <f t="shared" si="11"/>
        <v>139</v>
      </c>
      <c r="G717" s="160" t="s">
        <v>6436</v>
      </c>
      <c r="H717" s="158" t="s">
        <v>4307</v>
      </c>
      <c r="I717" s="160" t="s">
        <v>6516</v>
      </c>
      <c r="J717" s="161">
        <v>144.25</v>
      </c>
      <c r="K717" s="161">
        <v>34</v>
      </c>
      <c r="L717" s="162">
        <v>89.125</v>
      </c>
    </row>
    <row r="718" spans="1:12" ht="12.75" customHeight="1">
      <c r="A718" s="157" t="s">
        <v>6627</v>
      </c>
      <c r="B718" s="158" t="s">
        <v>6628</v>
      </c>
      <c r="C718" s="159" t="s">
        <v>6629</v>
      </c>
      <c r="D718" s="159" t="s">
        <v>4240</v>
      </c>
      <c r="E718" s="159" t="str">
        <f>VLOOKUP(MID(B718,5,2),行政区划代码!$B$4:$C$38,2,0)</f>
        <v>湖南省</v>
      </c>
      <c r="F718" s="159" t="str">
        <f t="shared" si="11"/>
        <v>139</v>
      </c>
      <c r="G718" s="160" t="s">
        <v>6436</v>
      </c>
      <c r="H718" s="158" t="s">
        <v>4255</v>
      </c>
      <c r="I718" s="160" t="s">
        <v>4560</v>
      </c>
      <c r="J718" s="161">
        <v>115</v>
      </c>
      <c r="K718" s="161">
        <v>43</v>
      </c>
      <c r="L718" s="162">
        <v>79</v>
      </c>
    </row>
    <row r="719" spans="1:12" ht="12.75" customHeight="1">
      <c r="A719" s="157" t="s">
        <v>6630</v>
      </c>
      <c r="B719" s="158" t="s">
        <v>6631</v>
      </c>
      <c r="C719" s="159" t="s">
        <v>6632</v>
      </c>
      <c r="D719" s="159" t="s">
        <v>4240</v>
      </c>
      <c r="E719" s="159" t="str">
        <f>VLOOKUP(MID(B719,5,2),行政区划代码!$B$4:$C$38,2,0)</f>
        <v>湖南省</v>
      </c>
      <c r="F719" s="159" t="str">
        <f t="shared" si="11"/>
        <v>139</v>
      </c>
      <c r="G719" s="160" t="s">
        <v>6436</v>
      </c>
      <c r="H719" s="158" t="s">
        <v>5746</v>
      </c>
      <c r="I719" s="160" t="s">
        <v>4560</v>
      </c>
      <c r="J719" s="161">
        <v>145</v>
      </c>
      <c r="K719" s="161">
        <v>56</v>
      </c>
      <c r="L719" s="162">
        <v>100.5</v>
      </c>
    </row>
    <row r="720" spans="1:12" ht="12.75" customHeight="1">
      <c r="A720" s="157" t="s">
        <v>6633</v>
      </c>
      <c r="B720" s="158" t="s">
        <v>6634</v>
      </c>
      <c r="C720" s="159" t="s">
        <v>6635</v>
      </c>
      <c r="D720" s="159" t="s">
        <v>1728</v>
      </c>
      <c r="E720" s="159" t="str">
        <f>VLOOKUP(MID(B720,5,2),行政区划代码!$B$4:$C$38,2,0)</f>
        <v>广东省</v>
      </c>
      <c r="F720" s="159" t="str">
        <f t="shared" si="11"/>
        <v>139</v>
      </c>
      <c r="G720" s="160" t="s">
        <v>6436</v>
      </c>
      <c r="H720" s="158" t="s">
        <v>4255</v>
      </c>
      <c r="I720" s="160" t="s">
        <v>4560</v>
      </c>
      <c r="J720" s="161">
        <v>135.75</v>
      </c>
      <c r="K720" s="161">
        <v>86</v>
      </c>
      <c r="L720" s="162">
        <v>110.875</v>
      </c>
    </row>
    <row r="721" spans="1:12" ht="12.75" customHeight="1">
      <c r="A721" s="157" t="s">
        <v>6636</v>
      </c>
      <c r="B721" s="158" t="s">
        <v>6637</v>
      </c>
      <c r="C721" s="159" t="s">
        <v>6638</v>
      </c>
      <c r="D721" s="159" t="s">
        <v>4240</v>
      </c>
      <c r="E721" s="159" t="str">
        <f>VLOOKUP(MID(B721,5,2),行政区划代码!$B$4:$C$38,2,0)</f>
        <v>四川省</v>
      </c>
      <c r="F721" s="159" t="str">
        <f t="shared" si="11"/>
        <v>139</v>
      </c>
      <c r="G721" s="160" t="s">
        <v>6436</v>
      </c>
      <c r="H721" s="158" t="s">
        <v>4255</v>
      </c>
      <c r="I721" s="160" t="s">
        <v>4560</v>
      </c>
      <c r="J721" s="161">
        <v>123.25</v>
      </c>
      <c r="K721" s="161">
        <v>97</v>
      </c>
      <c r="L721" s="162">
        <v>110.125</v>
      </c>
    </row>
    <row r="722" spans="1:12" ht="12.75" customHeight="1">
      <c r="A722" s="157" t="s">
        <v>6639</v>
      </c>
      <c r="B722" s="158" t="s">
        <v>6640</v>
      </c>
      <c r="C722" s="159" t="s">
        <v>6641</v>
      </c>
      <c r="D722" s="159" t="s">
        <v>4240</v>
      </c>
      <c r="E722" s="159" t="str">
        <f>VLOOKUP(MID(B722,5,2),行政区划代码!$B$4:$C$38,2,0)</f>
        <v>四川省</v>
      </c>
      <c r="F722" s="159" t="str">
        <f t="shared" si="11"/>
        <v>139</v>
      </c>
      <c r="G722" s="160" t="s">
        <v>6436</v>
      </c>
      <c r="H722" s="158" t="s">
        <v>4242</v>
      </c>
      <c r="I722" s="160" t="s">
        <v>6459</v>
      </c>
      <c r="J722" s="161">
        <v>124</v>
      </c>
      <c r="K722" s="161">
        <v>59</v>
      </c>
      <c r="L722" s="162">
        <v>91.5</v>
      </c>
    </row>
    <row r="723" spans="1:12" ht="12.75" customHeight="1">
      <c r="A723" s="157" t="s">
        <v>6642</v>
      </c>
      <c r="B723" s="158" t="s">
        <v>6643</v>
      </c>
      <c r="C723" s="159" t="s">
        <v>6644</v>
      </c>
      <c r="D723" s="159" t="s">
        <v>4240</v>
      </c>
      <c r="E723" s="159" t="str">
        <f>VLOOKUP(MID(B723,5,2),行政区划代码!$B$4:$C$38,2,0)</f>
        <v>陕西省</v>
      </c>
      <c r="F723" s="159" t="str">
        <f t="shared" si="11"/>
        <v>139</v>
      </c>
      <c r="G723" s="160" t="s">
        <v>6436</v>
      </c>
      <c r="H723" s="158" t="s">
        <v>4307</v>
      </c>
      <c r="I723" s="160" t="s">
        <v>6516</v>
      </c>
      <c r="J723" s="161">
        <v>142.75</v>
      </c>
      <c r="K723" s="161">
        <v>71</v>
      </c>
      <c r="L723" s="162">
        <v>106.875</v>
      </c>
    </row>
    <row r="724" spans="1:12" ht="12.75" customHeight="1">
      <c r="A724" s="157" t="s">
        <v>6645</v>
      </c>
      <c r="B724" s="158" t="s">
        <v>6646</v>
      </c>
      <c r="C724" s="159" t="s">
        <v>6647</v>
      </c>
      <c r="D724" s="159" t="s">
        <v>4240</v>
      </c>
      <c r="E724" s="159" t="str">
        <f>VLOOKUP(MID(B724,5,2),行政区划代码!$B$4:$C$38,2,0)</f>
        <v>陕西省</v>
      </c>
      <c r="F724" s="159" t="str">
        <f t="shared" si="11"/>
        <v>139</v>
      </c>
      <c r="G724" s="160" t="s">
        <v>6436</v>
      </c>
      <c r="H724" s="158" t="s">
        <v>5778</v>
      </c>
      <c r="I724" s="160" t="s">
        <v>6544</v>
      </c>
      <c r="J724" s="161">
        <v>142.75</v>
      </c>
      <c r="K724" s="161">
        <v>42</v>
      </c>
      <c r="L724" s="162">
        <v>92.375</v>
      </c>
    </row>
    <row r="725" spans="1:12" ht="12.75" customHeight="1">
      <c r="A725" s="157" t="s">
        <v>6648</v>
      </c>
      <c r="B725" s="158" t="s">
        <v>6649</v>
      </c>
      <c r="C725" s="159" t="s">
        <v>6566</v>
      </c>
      <c r="D725" s="159" t="s">
        <v>1728</v>
      </c>
      <c r="E725" s="159" t="str">
        <f>VLOOKUP(MID(B725,5,2),行政区划代码!$B$4:$C$38,2,0)</f>
        <v>其他</v>
      </c>
      <c r="F725" s="159" t="str">
        <f t="shared" si="11"/>
        <v>139</v>
      </c>
      <c r="G725" s="160" t="s">
        <v>6436</v>
      </c>
      <c r="H725" s="158" t="s">
        <v>4263</v>
      </c>
      <c r="I725" s="160" t="s">
        <v>6475</v>
      </c>
      <c r="J725" s="161">
        <v>125</v>
      </c>
      <c r="K725" s="161">
        <v>38</v>
      </c>
      <c r="L725" s="162">
        <v>81.5</v>
      </c>
    </row>
    <row r="726" spans="1:12" ht="12.75" customHeight="1">
      <c r="A726" s="157" t="s">
        <v>6650</v>
      </c>
      <c r="B726" s="158" t="s">
        <v>6651</v>
      </c>
      <c r="C726" s="159" t="s">
        <v>6652</v>
      </c>
      <c r="D726" s="159" t="s">
        <v>4240</v>
      </c>
      <c r="E726" s="159" t="str">
        <f>VLOOKUP(MID(B726,5,2),行政区划代码!$B$4:$C$38,2,0)</f>
        <v>河北省</v>
      </c>
      <c r="F726" s="159" t="str">
        <f t="shared" si="11"/>
        <v>143</v>
      </c>
      <c r="G726" s="160" t="s">
        <v>6653</v>
      </c>
      <c r="H726" s="158" t="s">
        <v>6654</v>
      </c>
      <c r="I726" s="160" t="s">
        <v>6655</v>
      </c>
      <c r="J726" s="161">
        <v>116</v>
      </c>
      <c r="K726" s="161">
        <v>83</v>
      </c>
      <c r="L726" s="162">
        <v>99.5</v>
      </c>
    </row>
    <row r="727" spans="1:12" ht="12.75" customHeight="1">
      <c r="A727" s="157" t="s">
        <v>6656</v>
      </c>
      <c r="B727" s="158" t="s">
        <v>6657</v>
      </c>
      <c r="C727" s="159" t="s">
        <v>6658</v>
      </c>
      <c r="D727" s="159" t="s">
        <v>1728</v>
      </c>
      <c r="E727" s="159" t="str">
        <f>VLOOKUP(MID(B727,5,2),行政区划代码!$B$4:$C$38,2,0)</f>
        <v>河北省</v>
      </c>
      <c r="F727" s="159" t="str">
        <f t="shared" si="11"/>
        <v>143</v>
      </c>
      <c r="G727" s="160" t="s">
        <v>6653</v>
      </c>
      <c r="H727" s="158" t="s">
        <v>6659</v>
      </c>
      <c r="I727" s="160" t="s">
        <v>6660</v>
      </c>
      <c r="J727" s="161">
        <v>111.25</v>
      </c>
      <c r="K727" s="161">
        <v>98</v>
      </c>
      <c r="L727" s="162">
        <v>104.625</v>
      </c>
    </row>
    <row r="728" spans="1:12" ht="12.75" customHeight="1">
      <c r="A728" s="157" t="s">
        <v>6661</v>
      </c>
      <c r="B728" s="158" t="s">
        <v>6662</v>
      </c>
      <c r="C728" s="159" t="s">
        <v>6663</v>
      </c>
      <c r="D728" s="159" t="s">
        <v>4240</v>
      </c>
      <c r="E728" s="159" t="str">
        <f>VLOOKUP(MID(B728,5,2),行政区划代码!$B$4:$C$38,2,0)</f>
        <v>河北省</v>
      </c>
      <c r="F728" s="159" t="str">
        <f t="shared" si="11"/>
        <v>143</v>
      </c>
      <c r="G728" s="160" t="s">
        <v>6653</v>
      </c>
      <c r="H728" s="158" t="s">
        <v>6664</v>
      </c>
      <c r="I728" s="160" t="s">
        <v>6665</v>
      </c>
      <c r="J728" s="161">
        <v>146.25</v>
      </c>
      <c r="K728" s="161">
        <v>43</v>
      </c>
      <c r="L728" s="162">
        <v>94.625</v>
      </c>
    </row>
    <row r="729" spans="1:12" ht="12.75" customHeight="1">
      <c r="A729" s="157" t="s">
        <v>6666</v>
      </c>
      <c r="B729" s="158" t="s">
        <v>6667</v>
      </c>
      <c r="C729" s="159" t="s">
        <v>6668</v>
      </c>
      <c r="D729" s="159" t="s">
        <v>4240</v>
      </c>
      <c r="E729" s="159" t="str">
        <f>VLOOKUP(MID(B729,5,2),行政区划代码!$B$4:$C$38,2,0)</f>
        <v>河北省</v>
      </c>
      <c r="F729" s="159" t="str">
        <f t="shared" si="11"/>
        <v>143</v>
      </c>
      <c r="G729" s="160" t="s">
        <v>6653</v>
      </c>
      <c r="H729" s="158" t="s">
        <v>6669</v>
      </c>
      <c r="I729" s="160" t="s">
        <v>6670</v>
      </c>
      <c r="J729" s="161">
        <v>123.25</v>
      </c>
      <c r="K729" s="161">
        <v>90</v>
      </c>
      <c r="L729" s="162">
        <v>106.625</v>
      </c>
    </row>
    <row r="730" spans="1:12" ht="12.75" customHeight="1">
      <c r="A730" s="157" t="s">
        <v>6671</v>
      </c>
      <c r="B730" s="158" t="s">
        <v>6672</v>
      </c>
      <c r="C730" s="159" t="s">
        <v>6673</v>
      </c>
      <c r="D730" s="159" t="s">
        <v>4240</v>
      </c>
      <c r="E730" s="159" t="str">
        <f>VLOOKUP(MID(B730,5,2),行政区划代码!$B$4:$C$38,2,0)</f>
        <v>河北省</v>
      </c>
      <c r="F730" s="159" t="str">
        <f t="shared" si="11"/>
        <v>143</v>
      </c>
      <c r="G730" s="160" t="s">
        <v>6653</v>
      </c>
      <c r="H730" s="158" t="s">
        <v>6674</v>
      </c>
      <c r="I730" s="160" t="s">
        <v>6675</v>
      </c>
      <c r="J730" s="161">
        <v>120.25</v>
      </c>
      <c r="K730" s="161">
        <v>55</v>
      </c>
      <c r="L730" s="162">
        <v>87.625</v>
      </c>
    </row>
    <row r="731" spans="1:12" ht="12.75" customHeight="1">
      <c r="A731" s="157" t="s">
        <v>6676</v>
      </c>
      <c r="B731" s="158" t="s">
        <v>6677</v>
      </c>
      <c r="C731" s="159" t="s">
        <v>6678</v>
      </c>
      <c r="D731" s="159" t="s">
        <v>4240</v>
      </c>
      <c r="E731" s="159" t="str">
        <f>VLOOKUP(MID(B731,5,2),行政区划代码!$B$4:$C$38,2,0)</f>
        <v>山西省</v>
      </c>
      <c r="F731" s="159" t="str">
        <f t="shared" si="11"/>
        <v>143</v>
      </c>
      <c r="G731" s="160" t="s">
        <v>6653</v>
      </c>
      <c r="H731" s="158" t="s">
        <v>6679</v>
      </c>
      <c r="I731" s="160" t="s">
        <v>6680</v>
      </c>
      <c r="J731" s="161">
        <v>146</v>
      </c>
      <c r="K731" s="161">
        <v>37</v>
      </c>
      <c r="L731" s="162">
        <v>91.5</v>
      </c>
    </row>
    <row r="732" spans="1:12" ht="12.75" customHeight="1">
      <c r="A732" s="157" t="s">
        <v>6681</v>
      </c>
      <c r="B732" s="158" t="s">
        <v>6682</v>
      </c>
      <c r="C732" s="159" t="s">
        <v>6683</v>
      </c>
      <c r="D732" s="159" t="s">
        <v>4240</v>
      </c>
      <c r="E732" s="159" t="str">
        <f>VLOOKUP(MID(B732,5,2),行政区划代码!$B$4:$C$38,2,0)</f>
        <v>山西省</v>
      </c>
      <c r="F732" s="159" t="str">
        <f t="shared" si="11"/>
        <v>143</v>
      </c>
      <c r="G732" s="160" t="s">
        <v>6653</v>
      </c>
      <c r="H732" s="158" t="s">
        <v>6684</v>
      </c>
      <c r="I732" s="160" t="s">
        <v>6685</v>
      </c>
      <c r="J732" s="161">
        <v>132.75</v>
      </c>
      <c r="K732" s="161">
        <v>30</v>
      </c>
      <c r="L732" s="162">
        <v>81.375</v>
      </c>
    </row>
    <row r="733" spans="1:12" ht="12.75" customHeight="1">
      <c r="A733" s="157" t="s">
        <v>6686</v>
      </c>
      <c r="B733" s="158" t="s">
        <v>6687</v>
      </c>
      <c r="C733" s="159" t="s">
        <v>6688</v>
      </c>
      <c r="D733" s="159" t="s">
        <v>4240</v>
      </c>
      <c r="E733" s="159" t="str">
        <f>VLOOKUP(MID(B733,5,2),行政区划代码!$B$4:$C$38,2,0)</f>
        <v>山西省</v>
      </c>
      <c r="F733" s="159" t="str">
        <f t="shared" si="11"/>
        <v>143</v>
      </c>
      <c r="G733" s="160" t="s">
        <v>6653</v>
      </c>
      <c r="H733" s="158" t="s">
        <v>6689</v>
      </c>
      <c r="I733" s="160" t="s">
        <v>6690</v>
      </c>
      <c r="J733" s="161">
        <v>144.75</v>
      </c>
      <c r="K733" s="161">
        <v>83</v>
      </c>
      <c r="L733" s="162">
        <v>113.875</v>
      </c>
    </row>
    <row r="734" spans="1:12" ht="12.75" customHeight="1">
      <c r="A734" s="157" t="s">
        <v>6691</v>
      </c>
      <c r="B734" s="158" t="s">
        <v>6692</v>
      </c>
      <c r="C734" s="159" t="s">
        <v>6693</v>
      </c>
      <c r="D734" s="159" t="s">
        <v>4240</v>
      </c>
      <c r="E734" s="159" t="str">
        <f>VLOOKUP(MID(B734,5,2),行政区划代码!$B$4:$C$38,2,0)</f>
        <v>山西省</v>
      </c>
      <c r="F734" s="159" t="str">
        <f t="shared" si="11"/>
        <v>143</v>
      </c>
      <c r="G734" s="160" t="s">
        <v>6653</v>
      </c>
      <c r="H734" s="158" t="s">
        <v>6669</v>
      </c>
      <c r="I734" s="160" t="s">
        <v>6670</v>
      </c>
      <c r="J734" s="161">
        <v>144.75</v>
      </c>
      <c r="K734" s="161">
        <v>55</v>
      </c>
      <c r="L734" s="162">
        <v>99.875</v>
      </c>
    </row>
    <row r="735" spans="1:12" ht="12.75" customHeight="1">
      <c r="A735" s="157" t="s">
        <v>6694</v>
      </c>
      <c r="B735" s="158" t="s">
        <v>6695</v>
      </c>
      <c r="C735" s="159" t="s">
        <v>6696</v>
      </c>
      <c r="D735" s="159" t="s">
        <v>4240</v>
      </c>
      <c r="E735" s="159" t="str">
        <f>VLOOKUP(MID(B735,5,2),行政区划代码!$B$4:$C$38,2,0)</f>
        <v>山西省</v>
      </c>
      <c r="F735" s="159" t="str">
        <f t="shared" si="11"/>
        <v>143</v>
      </c>
      <c r="G735" s="160" t="s">
        <v>6653</v>
      </c>
      <c r="H735" s="158" t="s">
        <v>6697</v>
      </c>
      <c r="I735" s="160" t="s">
        <v>6698</v>
      </c>
      <c r="J735" s="161">
        <v>142</v>
      </c>
      <c r="K735" s="161">
        <v>80</v>
      </c>
      <c r="L735" s="162">
        <v>111</v>
      </c>
    </row>
    <row r="736" spans="1:12" ht="12.75" customHeight="1">
      <c r="A736" s="157" t="s">
        <v>6699</v>
      </c>
      <c r="B736" s="158" t="s">
        <v>6700</v>
      </c>
      <c r="C736" s="159" t="s">
        <v>6701</v>
      </c>
      <c r="D736" s="159" t="s">
        <v>4240</v>
      </c>
      <c r="E736" s="159" t="str">
        <f>VLOOKUP(MID(B736,5,2),行政区划代码!$B$4:$C$38,2,0)</f>
        <v>山西省</v>
      </c>
      <c r="F736" s="159" t="str">
        <f t="shared" si="11"/>
        <v>143</v>
      </c>
      <c r="G736" s="160" t="s">
        <v>6653</v>
      </c>
      <c r="H736" s="158" t="s">
        <v>5066</v>
      </c>
      <c r="I736" s="160" t="s">
        <v>6702</v>
      </c>
      <c r="J736" s="161">
        <v>119.75</v>
      </c>
      <c r="K736" s="161">
        <v>37</v>
      </c>
      <c r="L736" s="162">
        <v>78.375</v>
      </c>
    </row>
    <row r="737" spans="1:12" ht="12.75" customHeight="1">
      <c r="A737" s="157" t="s">
        <v>6703</v>
      </c>
      <c r="B737" s="158" t="s">
        <v>6704</v>
      </c>
      <c r="C737" s="159" t="s">
        <v>6705</v>
      </c>
      <c r="D737" s="159" t="s">
        <v>4240</v>
      </c>
      <c r="E737" s="159" t="str">
        <f>VLOOKUP(MID(B737,5,2),行政区划代码!$B$4:$C$38,2,0)</f>
        <v>山西省</v>
      </c>
      <c r="F737" s="159" t="str">
        <f t="shared" si="11"/>
        <v>143</v>
      </c>
      <c r="G737" s="160" t="s">
        <v>6653</v>
      </c>
      <c r="H737" s="158" t="s">
        <v>6706</v>
      </c>
      <c r="I737" s="160" t="s">
        <v>6707</v>
      </c>
      <c r="J737" s="161">
        <v>138</v>
      </c>
      <c r="K737" s="161">
        <v>42</v>
      </c>
      <c r="L737" s="162">
        <v>90</v>
      </c>
    </row>
    <row r="738" spans="1:12" ht="12.75" customHeight="1">
      <c r="A738" s="157" t="s">
        <v>6708</v>
      </c>
      <c r="B738" s="158" t="s">
        <v>6709</v>
      </c>
      <c r="C738" s="159" t="s">
        <v>6710</v>
      </c>
      <c r="D738" s="159" t="s">
        <v>4240</v>
      </c>
      <c r="E738" s="159" t="str">
        <f>VLOOKUP(MID(B738,5,2),行政区划代码!$B$4:$C$38,2,0)</f>
        <v>山西省</v>
      </c>
      <c r="F738" s="159" t="str">
        <f t="shared" si="11"/>
        <v>143</v>
      </c>
      <c r="G738" s="160" t="s">
        <v>6653</v>
      </c>
      <c r="H738" s="158" t="s">
        <v>6711</v>
      </c>
      <c r="I738" s="160" t="s">
        <v>6712</v>
      </c>
      <c r="J738" s="161">
        <v>112.25</v>
      </c>
      <c r="K738" s="161">
        <v>36</v>
      </c>
      <c r="L738" s="162">
        <v>74.125</v>
      </c>
    </row>
    <row r="739" spans="1:12" ht="12.75" customHeight="1">
      <c r="A739" s="157" t="s">
        <v>6713</v>
      </c>
      <c r="B739" s="158" t="s">
        <v>6714</v>
      </c>
      <c r="C739" s="159" t="s">
        <v>6715</v>
      </c>
      <c r="D739" s="159" t="s">
        <v>4240</v>
      </c>
      <c r="E739" s="159" t="str">
        <f>VLOOKUP(MID(B739,5,2),行政区划代码!$B$4:$C$38,2,0)</f>
        <v>山西省</v>
      </c>
      <c r="F739" s="159" t="str">
        <f t="shared" si="11"/>
        <v>143</v>
      </c>
      <c r="G739" s="160" t="s">
        <v>6653</v>
      </c>
      <c r="H739" s="158" t="s">
        <v>6669</v>
      </c>
      <c r="I739" s="160" t="s">
        <v>6670</v>
      </c>
      <c r="J739" s="161">
        <v>140.75</v>
      </c>
      <c r="K739" s="161">
        <v>66</v>
      </c>
      <c r="L739" s="162">
        <v>103.375</v>
      </c>
    </row>
    <row r="740" spans="1:12" ht="12.75" customHeight="1">
      <c r="A740" s="157" t="s">
        <v>6716</v>
      </c>
      <c r="B740" s="158" t="s">
        <v>6717</v>
      </c>
      <c r="C740" s="159" t="s">
        <v>6718</v>
      </c>
      <c r="D740" s="159" t="s">
        <v>4240</v>
      </c>
      <c r="E740" s="159" t="str">
        <f>VLOOKUP(MID(B740,5,2),行政区划代码!$B$4:$C$38,2,0)</f>
        <v>山西省</v>
      </c>
      <c r="F740" s="159" t="str">
        <f t="shared" si="11"/>
        <v>143</v>
      </c>
      <c r="G740" s="160" t="s">
        <v>6653</v>
      </c>
      <c r="H740" s="158" t="s">
        <v>6719</v>
      </c>
      <c r="I740" s="160" t="s">
        <v>6720</v>
      </c>
      <c r="J740" s="161">
        <v>142.5</v>
      </c>
      <c r="K740" s="161">
        <v>72</v>
      </c>
      <c r="L740" s="162">
        <v>107.25</v>
      </c>
    </row>
    <row r="741" spans="1:12" ht="12.75" customHeight="1">
      <c r="A741" s="157" t="s">
        <v>6721</v>
      </c>
      <c r="B741" s="158" t="s">
        <v>6722</v>
      </c>
      <c r="C741" s="159" t="s">
        <v>6723</v>
      </c>
      <c r="D741" s="159" t="s">
        <v>4240</v>
      </c>
      <c r="E741" s="159" t="str">
        <f>VLOOKUP(MID(B741,5,2),行政区划代码!$B$4:$C$38,2,0)</f>
        <v>山西省</v>
      </c>
      <c r="F741" s="159" t="str">
        <f t="shared" si="11"/>
        <v>143</v>
      </c>
      <c r="G741" s="160" t="s">
        <v>6653</v>
      </c>
      <c r="H741" s="158" t="s">
        <v>6724</v>
      </c>
      <c r="I741" s="160" t="s">
        <v>6725</v>
      </c>
      <c r="J741" s="161">
        <v>129.75</v>
      </c>
      <c r="K741" s="161">
        <v>55</v>
      </c>
      <c r="L741" s="162">
        <v>92.375</v>
      </c>
    </row>
    <row r="742" spans="1:12" ht="12.75" customHeight="1">
      <c r="A742" s="157" t="s">
        <v>6726</v>
      </c>
      <c r="B742" s="158" t="s">
        <v>6727</v>
      </c>
      <c r="C742" s="159" t="s">
        <v>6728</v>
      </c>
      <c r="D742" s="159" t="s">
        <v>4240</v>
      </c>
      <c r="E742" s="159" t="str">
        <f>VLOOKUP(MID(B742,5,2),行政区划代码!$B$4:$C$38,2,0)</f>
        <v>山西省</v>
      </c>
      <c r="F742" s="159" t="str">
        <f t="shared" si="11"/>
        <v>143</v>
      </c>
      <c r="G742" s="160" t="s">
        <v>6653</v>
      </c>
      <c r="H742" s="158" t="s">
        <v>6729</v>
      </c>
      <c r="I742" s="160" t="s">
        <v>6730</v>
      </c>
      <c r="J742" s="161">
        <v>146.25</v>
      </c>
      <c r="K742" s="161">
        <v>73</v>
      </c>
      <c r="L742" s="162">
        <v>109.625</v>
      </c>
    </row>
    <row r="743" spans="1:12" ht="12.75" customHeight="1">
      <c r="A743" s="157" t="s">
        <v>6731</v>
      </c>
      <c r="B743" s="158" t="s">
        <v>6732</v>
      </c>
      <c r="C743" s="159" t="s">
        <v>6733</v>
      </c>
      <c r="D743" s="159" t="s">
        <v>4240</v>
      </c>
      <c r="E743" s="159" t="str">
        <f>VLOOKUP(MID(B743,5,2),行政区划代码!$B$4:$C$38,2,0)</f>
        <v>山西省</v>
      </c>
      <c r="F743" s="159" t="str">
        <f t="shared" si="11"/>
        <v>143</v>
      </c>
      <c r="G743" s="160" t="s">
        <v>6653</v>
      </c>
      <c r="H743" s="158" t="s">
        <v>6734</v>
      </c>
      <c r="I743" s="160" t="s">
        <v>6735</v>
      </c>
      <c r="J743" s="161">
        <v>148.25</v>
      </c>
      <c r="K743" s="161">
        <v>71</v>
      </c>
      <c r="L743" s="162">
        <v>109.625</v>
      </c>
    </row>
    <row r="744" spans="1:12" ht="12.75" customHeight="1">
      <c r="A744" s="157" t="s">
        <v>6736</v>
      </c>
      <c r="B744" s="158" t="s">
        <v>6737</v>
      </c>
      <c r="C744" s="159" t="s">
        <v>6738</v>
      </c>
      <c r="D744" s="159" t="s">
        <v>4240</v>
      </c>
      <c r="E744" s="159" t="str">
        <f>VLOOKUP(MID(B744,5,2),行政区划代码!$B$4:$C$38,2,0)</f>
        <v>内蒙古自治区</v>
      </c>
      <c r="F744" s="159" t="str">
        <f t="shared" si="11"/>
        <v>143</v>
      </c>
      <c r="G744" s="160" t="s">
        <v>6653</v>
      </c>
      <c r="H744" s="158" t="s">
        <v>6739</v>
      </c>
      <c r="I744" s="160" t="s">
        <v>6740</v>
      </c>
      <c r="J744" s="161">
        <v>125</v>
      </c>
      <c r="K744" s="161">
        <v>66</v>
      </c>
      <c r="L744" s="162">
        <v>95.5</v>
      </c>
    </row>
    <row r="745" spans="1:12" ht="12.75" customHeight="1">
      <c r="A745" s="157" t="s">
        <v>6741</v>
      </c>
      <c r="B745" s="158" t="s">
        <v>6742</v>
      </c>
      <c r="C745" s="159" t="s">
        <v>6743</v>
      </c>
      <c r="D745" s="159" t="s">
        <v>4240</v>
      </c>
      <c r="E745" s="159" t="str">
        <f>VLOOKUP(MID(B745,5,2),行政区划代码!$B$4:$C$38,2,0)</f>
        <v>内蒙古自治区</v>
      </c>
      <c r="F745" s="159" t="str">
        <f t="shared" si="11"/>
        <v>143</v>
      </c>
      <c r="G745" s="160" t="s">
        <v>6653</v>
      </c>
      <c r="H745" s="158" t="s">
        <v>6744</v>
      </c>
      <c r="I745" s="160" t="s">
        <v>6745</v>
      </c>
      <c r="J745" s="161">
        <v>124</v>
      </c>
      <c r="K745" s="161">
        <v>73</v>
      </c>
      <c r="L745" s="162">
        <v>98.5</v>
      </c>
    </row>
    <row r="746" spans="1:12" ht="12.75" customHeight="1">
      <c r="A746" s="157" t="s">
        <v>6746</v>
      </c>
      <c r="B746" s="158" t="s">
        <v>6747</v>
      </c>
      <c r="C746" s="159" t="s">
        <v>6748</v>
      </c>
      <c r="D746" s="159" t="s">
        <v>4240</v>
      </c>
      <c r="E746" s="159" t="str">
        <f>VLOOKUP(MID(B746,5,2),行政区划代码!$B$4:$C$38,2,0)</f>
        <v>内蒙古自治区</v>
      </c>
      <c r="F746" s="159" t="str">
        <f t="shared" si="11"/>
        <v>143</v>
      </c>
      <c r="G746" s="160" t="s">
        <v>6653</v>
      </c>
      <c r="H746" s="158" t="s">
        <v>6749</v>
      </c>
      <c r="I746" s="160" t="s">
        <v>6750</v>
      </c>
      <c r="J746" s="161">
        <v>115</v>
      </c>
      <c r="K746" s="161">
        <v>89</v>
      </c>
      <c r="L746" s="162">
        <v>102</v>
      </c>
    </row>
    <row r="747" spans="1:12" ht="12.75" customHeight="1">
      <c r="A747" s="157" t="s">
        <v>6751</v>
      </c>
      <c r="B747" s="158" t="s">
        <v>6752</v>
      </c>
      <c r="C747" s="159" t="s">
        <v>6753</v>
      </c>
      <c r="D747" s="159" t="s">
        <v>4240</v>
      </c>
      <c r="E747" s="159" t="str">
        <f>VLOOKUP(MID(B747,5,2),行政区划代码!$B$4:$C$38,2,0)</f>
        <v>内蒙古自治区</v>
      </c>
      <c r="F747" s="159" t="str">
        <f t="shared" si="11"/>
        <v>143</v>
      </c>
      <c r="G747" s="160" t="s">
        <v>6653</v>
      </c>
      <c r="H747" s="158" t="s">
        <v>5050</v>
      </c>
      <c r="I747" s="160" t="s">
        <v>6754</v>
      </c>
      <c r="J747" s="161">
        <v>140.5</v>
      </c>
      <c r="K747" s="161">
        <v>81</v>
      </c>
      <c r="L747" s="162">
        <v>110.75</v>
      </c>
    </row>
    <row r="748" spans="1:12" ht="12.75" customHeight="1">
      <c r="A748" s="157" t="s">
        <v>6755</v>
      </c>
      <c r="B748" s="158" t="s">
        <v>6756</v>
      </c>
      <c r="C748" s="159" t="s">
        <v>6757</v>
      </c>
      <c r="D748" s="159" t="s">
        <v>4240</v>
      </c>
      <c r="E748" s="159" t="str">
        <f>VLOOKUP(MID(B748,5,2),行政区划代码!$B$4:$C$38,2,0)</f>
        <v>辽宁省</v>
      </c>
      <c r="F748" s="159" t="str">
        <f t="shared" si="11"/>
        <v>143</v>
      </c>
      <c r="G748" s="160" t="s">
        <v>6653</v>
      </c>
      <c r="H748" s="158" t="s">
        <v>6684</v>
      </c>
      <c r="I748" s="160" t="s">
        <v>6685</v>
      </c>
      <c r="J748" s="161">
        <v>126</v>
      </c>
      <c r="K748" s="161">
        <v>55</v>
      </c>
      <c r="L748" s="162">
        <v>90.5</v>
      </c>
    </row>
    <row r="749" spans="1:12" ht="12.75" customHeight="1">
      <c r="A749" s="157" t="s">
        <v>6758</v>
      </c>
      <c r="B749" s="158" t="s">
        <v>6759</v>
      </c>
      <c r="C749" s="159" t="s">
        <v>6760</v>
      </c>
      <c r="D749" s="159" t="s">
        <v>4240</v>
      </c>
      <c r="E749" s="159" t="str">
        <f>VLOOKUP(MID(B749,5,2),行政区划代码!$B$4:$C$38,2,0)</f>
        <v>辽宁省</v>
      </c>
      <c r="F749" s="159" t="str">
        <f t="shared" si="11"/>
        <v>143</v>
      </c>
      <c r="G749" s="160" t="s">
        <v>6653</v>
      </c>
      <c r="H749" s="158" t="s">
        <v>6739</v>
      </c>
      <c r="I749" s="160" t="s">
        <v>6740</v>
      </c>
      <c r="J749" s="161">
        <v>120.25</v>
      </c>
      <c r="K749" s="161">
        <v>58</v>
      </c>
      <c r="L749" s="162">
        <v>89.125</v>
      </c>
    </row>
    <row r="750" spans="1:12" ht="12.75" customHeight="1">
      <c r="A750" s="157" t="s">
        <v>6761</v>
      </c>
      <c r="B750" s="158" t="s">
        <v>6762</v>
      </c>
      <c r="C750" s="159" t="s">
        <v>6763</v>
      </c>
      <c r="D750" s="159" t="s">
        <v>4240</v>
      </c>
      <c r="E750" s="159" t="str">
        <f>VLOOKUP(MID(B750,5,2),行政区划代码!$B$4:$C$38,2,0)</f>
        <v>辽宁省</v>
      </c>
      <c r="F750" s="159" t="str">
        <f t="shared" si="11"/>
        <v>143</v>
      </c>
      <c r="G750" s="160" t="s">
        <v>6653</v>
      </c>
      <c r="H750" s="158" t="s">
        <v>5050</v>
      </c>
      <c r="I750" s="160" t="s">
        <v>6754</v>
      </c>
      <c r="J750" s="161">
        <v>119.25</v>
      </c>
      <c r="K750" s="161">
        <v>44</v>
      </c>
      <c r="L750" s="162">
        <v>81.625</v>
      </c>
    </row>
    <row r="751" spans="1:12" ht="12.75" customHeight="1">
      <c r="A751" s="157" t="s">
        <v>6764</v>
      </c>
      <c r="B751" s="158" t="s">
        <v>6765</v>
      </c>
      <c r="C751" s="159" t="s">
        <v>6766</v>
      </c>
      <c r="D751" s="159" t="s">
        <v>4240</v>
      </c>
      <c r="E751" s="159" t="str">
        <f>VLOOKUP(MID(B751,5,2),行政区划代码!$B$4:$C$38,2,0)</f>
        <v>辽宁省</v>
      </c>
      <c r="F751" s="159" t="str">
        <f t="shared" si="11"/>
        <v>143</v>
      </c>
      <c r="G751" s="160" t="s">
        <v>6653</v>
      </c>
      <c r="H751" s="158" t="s">
        <v>6767</v>
      </c>
      <c r="I751" s="160" t="s">
        <v>6768</v>
      </c>
      <c r="J751" s="161">
        <v>112</v>
      </c>
      <c r="K751" s="161">
        <v>64</v>
      </c>
      <c r="L751" s="162">
        <v>88</v>
      </c>
    </row>
    <row r="752" spans="1:12" ht="12.75" customHeight="1">
      <c r="A752" s="157" t="s">
        <v>6769</v>
      </c>
      <c r="B752" s="158" t="s">
        <v>6770</v>
      </c>
      <c r="C752" s="159" t="s">
        <v>6771</v>
      </c>
      <c r="D752" s="159" t="s">
        <v>4240</v>
      </c>
      <c r="E752" s="159" t="str">
        <f>VLOOKUP(MID(B752,5,2),行政区划代码!$B$4:$C$38,2,0)</f>
        <v>辽宁省</v>
      </c>
      <c r="F752" s="159" t="str">
        <f t="shared" si="11"/>
        <v>143</v>
      </c>
      <c r="G752" s="160" t="s">
        <v>6653</v>
      </c>
      <c r="H752" s="158" t="s">
        <v>6772</v>
      </c>
      <c r="I752" s="160" t="s">
        <v>6773</v>
      </c>
      <c r="J752" s="161">
        <v>119.75</v>
      </c>
      <c r="K752" s="161">
        <v>35</v>
      </c>
      <c r="L752" s="162">
        <v>77.375</v>
      </c>
    </row>
    <row r="753" spans="1:12" ht="12.75" customHeight="1">
      <c r="A753" s="157" t="s">
        <v>6774</v>
      </c>
      <c r="B753" s="158" t="s">
        <v>6775</v>
      </c>
      <c r="C753" s="159" t="s">
        <v>6776</v>
      </c>
      <c r="D753" s="159" t="s">
        <v>4240</v>
      </c>
      <c r="E753" s="159" t="str">
        <f>VLOOKUP(MID(B753,5,2),行政区划代码!$B$4:$C$38,2,0)</f>
        <v>辽宁省</v>
      </c>
      <c r="F753" s="159" t="str">
        <f t="shared" si="11"/>
        <v>143</v>
      </c>
      <c r="G753" s="160" t="s">
        <v>6653</v>
      </c>
      <c r="H753" s="158" t="s">
        <v>6706</v>
      </c>
      <c r="I753" s="160" t="s">
        <v>6707</v>
      </c>
      <c r="J753" s="161">
        <v>133.5</v>
      </c>
      <c r="K753" s="161">
        <v>34</v>
      </c>
      <c r="L753" s="162">
        <v>83.75</v>
      </c>
    </row>
    <row r="754" spans="1:12" ht="12.75" customHeight="1">
      <c r="A754" s="157" t="s">
        <v>6777</v>
      </c>
      <c r="B754" s="158" t="s">
        <v>6778</v>
      </c>
      <c r="C754" s="159" t="s">
        <v>6779</v>
      </c>
      <c r="D754" s="159" t="s">
        <v>4240</v>
      </c>
      <c r="E754" s="159" t="str">
        <f>VLOOKUP(MID(B754,5,2),行政区划代码!$B$4:$C$38,2,0)</f>
        <v>辽宁省</v>
      </c>
      <c r="F754" s="159" t="str">
        <f t="shared" si="11"/>
        <v>143</v>
      </c>
      <c r="G754" s="160" t="s">
        <v>6653</v>
      </c>
      <c r="H754" s="158" t="s">
        <v>4247</v>
      </c>
      <c r="I754" s="160" t="s">
        <v>6780</v>
      </c>
      <c r="J754" s="161">
        <v>132.5</v>
      </c>
      <c r="K754" s="161">
        <v>61</v>
      </c>
      <c r="L754" s="162">
        <v>96.75</v>
      </c>
    </row>
    <row r="755" spans="1:12" ht="12.75" customHeight="1">
      <c r="A755" s="157" t="s">
        <v>6781</v>
      </c>
      <c r="B755" s="158" t="s">
        <v>6782</v>
      </c>
      <c r="C755" s="159" t="s">
        <v>6783</v>
      </c>
      <c r="D755" s="159" t="s">
        <v>4240</v>
      </c>
      <c r="E755" s="159" t="str">
        <f>VLOOKUP(MID(B755,5,2),行政区划代码!$B$4:$C$38,2,0)</f>
        <v>辽宁省</v>
      </c>
      <c r="F755" s="159" t="str">
        <f t="shared" si="11"/>
        <v>143</v>
      </c>
      <c r="G755" s="160" t="s">
        <v>6653</v>
      </c>
      <c r="H755" s="158" t="s">
        <v>6784</v>
      </c>
      <c r="I755" s="160" t="s">
        <v>6785</v>
      </c>
      <c r="J755" s="161">
        <v>125.5</v>
      </c>
      <c r="K755" s="161">
        <v>64</v>
      </c>
      <c r="L755" s="162">
        <v>94.75</v>
      </c>
    </row>
    <row r="756" spans="1:12" ht="12.75" customHeight="1">
      <c r="A756" s="157" t="s">
        <v>6786</v>
      </c>
      <c r="B756" s="158" t="s">
        <v>6787</v>
      </c>
      <c r="C756" s="159" t="s">
        <v>6788</v>
      </c>
      <c r="D756" s="159" t="s">
        <v>4240</v>
      </c>
      <c r="E756" s="159" t="str">
        <f>VLOOKUP(MID(B756,5,2),行政区划代码!$B$4:$C$38,2,0)</f>
        <v>辽宁省</v>
      </c>
      <c r="F756" s="159" t="str">
        <f t="shared" si="11"/>
        <v>143</v>
      </c>
      <c r="G756" s="160" t="s">
        <v>6653</v>
      </c>
      <c r="H756" s="158" t="s">
        <v>6674</v>
      </c>
      <c r="I756" s="160" t="s">
        <v>6675</v>
      </c>
      <c r="J756" s="161">
        <v>140.25</v>
      </c>
      <c r="K756" s="161">
        <v>93</v>
      </c>
      <c r="L756" s="162">
        <v>116.625</v>
      </c>
    </row>
    <row r="757" spans="1:12" ht="12.75" customHeight="1">
      <c r="A757" s="157" t="s">
        <v>6789</v>
      </c>
      <c r="B757" s="158" t="s">
        <v>6790</v>
      </c>
      <c r="C757" s="159" t="s">
        <v>6791</v>
      </c>
      <c r="D757" s="159" t="s">
        <v>4240</v>
      </c>
      <c r="E757" s="159" t="str">
        <f>VLOOKUP(MID(B757,5,2),行政区划代码!$B$4:$C$38,2,0)</f>
        <v>辽宁省</v>
      </c>
      <c r="F757" s="159" t="str">
        <f t="shared" si="11"/>
        <v>143</v>
      </c>
      <c r="G757" s="160" t="s">
        <v>6653</v>
      </c>
      <c r="H757" s="158" t="s">
        <v>6792</v>
      </c>
      <c r="I757" s="160" t="s">
        <v>6793</v>
      </c>
      <c r="J757" s="161">
        <v>110.5</v>
      </c>
      <c r="K757" s="161">
        <v>38</v>
      </c>
      <c r="L757" s="162">
        <v>74.25</v>
      </c>
    </row>
    <row r="758" spans="1:12" ht="12.75" customHeight="1">
      <c r="A758" s="157" t="s">
        <v>6794</v>
      </c>
      <c r="B758" s="158" t="s">
        <v>6795</v>
      </c>
      <c r="C758" s="159" t="s">
        <v>6796</v>
      </c>
      <c r="D758" s="159" t="s">
        <v>4240</v>
      </c>
      <c r="E758" s="159" t="str">
        <f>VLOOKUP(MID(B758,5,2),行政区划代码!$B$4:$C$38,2,0)</f>
        <v>辽宁省</v>
      </c>
      <c r="F758" s="159" t="str">
        <f t="shared" si="11"/>
        <v>143</v>
      </c>
      <c r="G758" s="160" t="s">
        <v>6653</v>
      </c>
      <c r="H758" s="158" t="s">
        <v>6689</v>
      </c>
      <c r="I758" s="160" t="s">
        <v>6690</v>
      </c>
      <c r="J758" s="161">
        <v>134.25</v>
      </c>
      <c r="K758" s="161">
        <v>71</v>
      </c>
      <c r="L758" s="162">
        <v>102.625</v>
      </c>
    </row>
    <row r="759" spans="1:12" ht="12.75" customHeight="1">
      <c r="A759" s="157" t="s">
        <v>6797</v>
      </c>
      <c r="B759" s="158" t="s">
        <v>6798</v>
      </c>
      <c r="C759" s="159" t="s">
        <v>6799</v>
      </c>
      <c r="D759" s="159" t="s">
        <v>4240</v>
      </c>
      <c r="E759" s="159" t="str">
        <f>VLOOKUP(MID(B759,5,2),行政区划代码!$B$4:$C$38,2,0)</f>
        <v>辽宁省</v>
      </c>
      <c r="F759" s="159" t="str">
        <f t="shared" si="11"/>
        <v>143</v>
      </c>
      <c r="G759" s="160" t="s">
        <v>6653</v>
      </c>
      <c r="H759" s="158" t="s">
        <v>6800</v>
      </c>
      <c r="I759" s="160" t="s">
        <v>6801</v>
      </c>
      <c r="J759" s="161">
        <v>112.25</v>
      </c>
      <c r="K759" s="161">
        <v>49</v>
      </c>
      <c r="L759" s="162">
        <v>80.625</v>
      </c>
    </row>
    <row r="760" spans="1:12" ht="12.75" customHeight="1">
      <c r="A760" s="157" t="s">
        <v>6802</v>
      </c>
      <c r="B760" s="158" t="s">
        <v>6803</v>
      </c>
      <c r="C760" s="159" t="s">
        <v>6804</v>
      </c>
      <c r="D760" s="159" t="s">
        <v>4240</v>
      </c>
      <c r="E760" s="159" t="str">
        <f>VLOOKUP(MID(B760,5,2),行政区划代码!$B$4:$C$38,2,0)</f>
        <v>辽宁省</v>
      </c>
      <c r="F760" s="159" t="str">
        <f t="shared" si="11"/>
        <v>143</v>
      </c>
      <c r="G760" s="160" t="s">
        <v>6653</v>
      </c>
      <c r="H760" s="158" t="s">
        <v>6689</v>
      </c>
      <c r="I760" s="160" t="s">
        <v>6690</v>
      </c>
      <c r="J760" s="161">
        <v>144</v>
      </c>
      <c r="K760" s="161">
        <v>36</v>
      </c>
      <c r="L760" s="162">
        <v>90</v>
      </c>
    </row>
    <row r="761" spans="1:12" ht="12.75" customHeight="1">
      <c r="A761" s="157" t="s">
        <v>6805</v>
      </c>
      <c r="B761" s="158" t="s">
        <v>6806</v>
      </c>
      <c r="C761" s="159" t="s">
        <v>6807</v>
      </c>
      <c r="D761" s="159" t="s">
        <v>4240</v>
      </c>
      <c r="E761" s="159" t="str">
        <f>VLOOKUP(MID(B761,5,2),行政区划代码!$B$4:$C$38,2,0)</f>
        <v>辽宁省</v>
      </c>
      <c r="F761" s="159" t="str">
        <f t="shared" si="11"/>
        <v>143</v>
      </c>
      <c r="G761" s="160" t="s">
        <v>6653</v>
      </c>
      <c r="H761" s="158" t="s">
        <v>6808</v>
      </c>
      <c r="I761" s="160" t="s">
        <v>6809</v>
      </c>
      <c r="J761" s="161">
        <v>135.25</v>
      </c>
      <c r="K761" s="161">
        <v>-32</v>
      </c>
      <c r="L761" s="162">
        <v>51.625</v>
      </c>
    </row>
    <row r="762" spans="1:12" ht="12.75" customHeight="1">
      <c r="A762" s="157" t="s">
        <v>6810</v>
      </c>
      <c r="B762" s="158" t="s">
        <v>6811</v>
      </c>
      <c r="C762" s="159" t="s">
        <v>6812</v>
      </c>
      <c r="D762" s="159" t="s">
        <v>4240</v>
      </c>
      <c r="E762" s="159" t="str">
        <f>VLOOKUP(MID(B762,5,2),行政区划代码!$B$4:$C$38,2,0)</f>
        <v>辽宁省</v>
      </c>
      <c r="F762" s="159" t="str">
        <f t="shared" si="11"/>
        <v>143</v>
      </c>
      <c r="G762" s="160" t="s">
        <v>6653</v>
      </c>
      <c r="H762" s="158" t="s">
        <v>6659</v>
      </c>
      <c r="I762" s="160" t="s">
        <v>6660</v>
      </c>
      <c r="J762" s="161">
        <v>133.75</v>
      </c>
      <c r="K762" s="161">
        <v>65</v>
      </c>
      <c r="L762" s="162">
        <v>99.375</v>
      </c>
    </row>
    <row r="763" spans="1:12" ht="12.75" customHeight="1">
      <c r="A763" s="157" t="s">
        <v>6813</v>
      </c>
      <c r="B763" s="158" t="s">
        <v>6814</v>
      </c>
      <c r="C763" s="159" t="s">
        <v>6815</v>
      </c>
      <c r="D763" s="159" t="s">
        <v>4240</v>
      </c>
      <c r="E763" s="159" t="str">
        <f>VLOOKUP(MID(B763,5,2),行政区划代码!$B$4:$C$38,2,0)</f>
        <v>辽宁省</v>
      </c>
      <c r="F763" s="159" t="str">
        <f t="shared" si="11"/>
        <v>143</v>
      </c>
      <c r="G763" s="160" t="s">
        <v>6653</v>
      </c>
      <c r="H763" s="158" t="s">
        <v>6729</v>
      </c>
      <c r="I763" s="160" t="s">
        <v>6730</v>
      </c>
      <c r="J763" s="161">
        <v>146.5</v>
      </c>
      <c r="K763" s="161">
        <v>50</v>
      </c>
      <c r="L763" s="162">
        <v>98.25</v>
      </c>
    </row>
    <row r="764" spans="1:12" ht="12.75" customHeight="1">
      <c r="A764" s="157" t="s">
        <v>6816</v>
      </c>
      <c r="B764" s="158" t="s">
        <v>6817</v>
      </c>
      <c r="C764" s="159" t="s">
        <v>6818</v>
      </c>
      <c r="D764" s="159" t="s">
        <v>4240</v>
      </c>
      <c r="E764" s="159" t="str">
        <f>VLOOKUP(MID(B764,5,2),行政区划代码!$B$4:$C$38,2,0)</f>
        <v>辽宁省</v>
      </c>
      <c r="F764" s="159" t="str">
        <f t="shared" si="11"/>
        <v>143</v>
      </c>
      <c r="G764" s="160" t="s">
        <v>6653</v>
      </c>
      <c r="H764" s="158" t="s">
        <v>6819</v>
      </c>
      <c r="I764" s="160" t="s">
        <v>6820</v>
      </c>
      <c r="J764" s="161">
        <v>134.25</v>
      </c>
      <c r="K764" s="161">
        <v>89</v>
      </c>
      <c r="L764" s="162">
        <v>111.625</v>
      </c>
    </row>
    <row r="765" spans="1:12" ht="12.75" customHeight="1">
      <c r="A765" s="157" t="s">
        <v>6821</v>
      </c>
      <c r="B765" s="158" t="s">
        <v>6822</v>
      </c>
      <c r="C765" s="159" t="s">
        <v>6823</v>
      </c>
      <c r="D765" s="159" t="s">
        <v>4240</v>
      </c>
      <c r="E765" s="159" t="str">
        <f>VLOOKUP(MID(B765,5,2),行政区划代码!$B$4:$C$38,2,0)</f>
        <v>辽宁省</v>
      </c>
      <c r="F765" s="159" t="str">
        <f t="shared" si="11"/>
        <v>143</v>
      </c>
      <c r="G765" s="160" t="s">
        <v>6653</v>
      </c>
      <c r="H765" s="158" t="s">
        <v>6724</v>
      </c>
      <c r="I765" s="160" t="s">
        <v>6725</v>
      </c>
      <c r="J765" s="161">
        <v>144.25</v>
      </c>
      <c r="K765" s="161">
        <v>75</v>
      </c>
      <c r="L765" s="162">
        <v>109.625</v>
      </c>
    </row>
    <row r="766" spans="1:12" ht="12.75" customHeight="1">
      <c r="A766" s="157" t="s">
        <v>6824</v>
      </c>
      <c r="B766" s="158" t="s">
        <v>6825</v>
      </c>
      <c r="C766" s="159" t="s">
        <v>6826</v>
      </c>
      <c r="D766" s="159" t="s">
        <v>4240</v>
      </c>
      <c r="E766" s="159" t="str">
        <f>VLOOKUP(MID(B766,5,2),行政区划代码!$B$4:$C$38,2,0)</f>
        <v>辽宁省</v>
      </c>
      <c r="F766" s="159" t="str">
        <f t="shared" si="11"/>
        <v>143</v>
      </c>
      <c r="G766" s="160" t="s">
        <v>6653</v>
      </c>
      <c r="H766" s="158" t="s">
        <v>6792</v>
      </c>
      <c r="I766" s="160" t="s">
        <v>6793</v>
      </c>
      <c r="J766" s="161">
        <v>115.5</v>
      </c>
      <c r="K766" s="161">
        <v>41</v>
      </c>
      <c r="L766" s="162">
        <v>78.25</v>
      </c>
    </row>
    <row r="767" spans="1:12" ht="12.75" customHeight="1">
      <c r="A767" s="157" t="s">
        <v>6827</v>
      </c>
      <c r="B767" s="158" t="s">
        <v>6828</v>
      </c>
      <c r="C767" s="159" t="s">
        <v>6829</v>
      </c>
      <c r="D767" s="159" t="s">
        <v>4240</v>
      </c>
      <c r="E767" s="159" t="str">
        <f>VLOOKUP(MID(B767,5,2),行政区划代码!$B$4:$C$38,2,0)</f>
        <v>辽宁省</v>
      </c>
      <c r="F767" s="159" t="str">
        <f t="shared" si="11"/>
        <v>143</v>
      </c>
      <c r="G767" s="160" t="s">
        <v>6653</v>
      </c>
      <c r="H767" s="158" t="s">
        <v>6830</v>
      </c>
      <c r="I767" s="160" t="s">
        <v>6831</v>
      </c>
      <c r="J767" s="161">
        <v>114.5</v>
      </c>
      <c r="K767" s="161">
        <v>85</v>
      </c>
      <c r="L767" s="162">
        <v>99.75</v>
      </c>
    </row>
    <row r="768" spans="1:12" ht="12.75" customHeight="1">
      <c r="A768" s="157" t="s">
        <v>6832</v>
      </c>
      <c r="B768" s="158" t="s">
        <v>6833</v>
      </c>
      <c r="C768" s="159" t="s">
        <v>6834</v>
      </c>
      <c r="D768" s="159" t="s">
        <v>4240</v>
      </c>
      <c r="E768" s="159" t="str">
        <f>VLOOKUP(MID(B768,5,2),行政区划代码!$B$4:$C$38,2,0)</f>
        <v>辽宁省</v>
      </c>
      <c r="F768" s="159" t="str">
        <f t="shared" si="11"/>
        <v>143</v>
      </c>
      <c r="G768" s="160" t="s">
        <v>6653</v>
      </c>
      <c r="H768" s="158" t="s">
        <v>6819</v>
      </c>
      <c r="I768" s="160" t="s">
        <v>6820</v>
      </c>
      <c r="J768" s="161">
        <v>129.5</v>
      </c>
      <c r="K768" s="161">
        <v>42</v>
      </c>
      <c r="L768" s="162">
        <v>85.75</v>
      </c>
    </row>
    <row r="769" spans="1:12" ht="12.75" customHeight="1">
      <c r="A769" s="157" t="s">
        <v>6835</v>
      </c>
      <c r="B769" s="158" t="s">
        <v>6836</v>
      </c>
      <c r="C769" s="159" t="s">
        <v>6837</v>
      </c>
      <c r="D769" s="159" t="s">
        <v>4240</v>
      </c>
      <c r="E769" s="159" t="str">
        <f>VLOOKUP(MID(B769,5,2),行政区划代码!$B$4:$C$38,2,0)</f>
        <v>辽宁省</v>
      </c>
      <c r="F769" s="159" t="str">
        <f t="shared" si="11"/>
        <v>143</v>
      </c>
      <c r="G769" s="160" t="s">
        <v>6653</v>
      </c>
      <c r="H769" s="158" t="s">
        <v>6808</v>
      </c>
      <c r="I769" s="160" t="s">
        <v>6809</v>
      </c>
      <c r="J769" s="161">
        <v>146.25</v>
      </c>
      <c r="K769" s="161">
        <v>150</v>
      </c>
      <c r="L769" s="162">
        <v>148.125</v>
      </c>
    </row>
    <row r="770" spans="1:12" ht="12.75" customHeight="1">
      <c r="A770" s="157" t="s">
        <v>6838</v>
      </c>
      <c r="B770" s="158" t="s">
        <v>6839</v>
      </c>
      <c r="C770" s="159" t="s">
        <v>6840</v>
      </c>
      <c r="D770" s="159" t="s">
        <v>4240</v>
      </c>
      <c r="E770" s="159" t="str">
        <f>VLOOKUP(MID(B770,5,2),行政区划代码!$B$4:$C$38,2,0)</f>
        <v>吉林省</v>
      </c>
      <c r="F770" s="159" t="str">
        <f t="shared" si="11"/>
        <v>143</v>
      </c>
      <c r="G770" s="160" t="s">
        <v>6653</v>
      </c>
      <c r="H770" s="158" t="s">
        <v>6659</v>
      </c>
      <c r="I770" s="160" t="s">
        <v>6660</v>
      </c>
      <c r="J770" s="161">
        <v>120.25</v>
      </c>
      <c r="K770" s="161">
        <v>36</v>
      </c>
      <c r="L770" s="162">
        <v>78.125</v>
      </c>
    </row>
    <row r="771" spans="1:12" ht="12.75" customHeight="1">
      <c r="A771" s="157" t="s">
        <v>6841</v>
      </c>
      <c r="B771" s="158" t="s">
        <v>6842</v>
      </c>
      <c r="C771" s="159" t="s">
        <v>6843</v>
      </c>
      <c r="D771" s="159" t="s">
        <v>4240</v>
      </c>
      <c r="E771" s="159" t="str">
        <f>VLOOKUP(MID(B771,5,2),行政区划代码!$B$4:$C$38,2,0)</f>
        <v>吉林省</v>
      </c>
      <c r="F771" s="159" t="str">
        <f t="shared" si="11"/>
        <v>143</v>
      </c>
      <c r="G771" s="160" t="s">
        <v>6653</v>
      </c>
      <c r="H771" s="158" t="s">
        <v>6719</v>
      </c>
      <c r="I771" s="160" t="s">
        <v>6720</v>
      </c>
      <c r="J771" s="161">
        <v>134.75</v>
      </c>
      <c r="K771" s="161">
        <v>79</v>
      </c>
      <c r="L771" s="162">
        <v>106.875</v>
      </c>
    </row>
    <row r="772" spans="1:12" ht="12.75" customHeight="1">
      <c r="A772" s="157" t="s">
        <v>6844</v>
      </c>
      <c r="B772" s="158" t="s">
        <v>6845</v>
      </c>
      <c r="C772" s="159" t="s">
        <v>6846</v>
      </c>
      <c r="D772" s="159" t="s">
        <v>4240</v>
      </c>
      <c r="E772" s="159" t="str">
        <f>VLOOKUP(MID(B772,5,2),行政区划代码!$B$4:$C$38,2,0)</f>
        <v>吉林省</v>
      </c>
      <c r="F772" s="159" t="str">
        <f t="shared" si="11"/>
        <v>143</v>
      </c>
      <c r="G772" s="160" t="s">
        <v>6653</v>
      </c>
      <c r="H772" s="158" t="s">
        <v>6784</v>
      </c>
      <c r="I772" s="160" t="s">
        <v>6785</v>
      </c>
      <c r="J772" s="161">
        <v>123.25</v>
      </c>
      <c r="K772" s="161">
        <v>83</v>
      </c>
      <c r="L772" s="162">
        <v>103.125</v>
      </c>
    </row>
    <row r="773" spans="1:12" ht="12.75" customHeight="1">
      <c r="A773" s="157" t="s">
        <v>6847</v>
      </c>
      <c r="B773" s="158" t="s">
        <v>6848</v>
      </c>
      <c r="C773" s="159" t="s">
        <v>6849</v>
      </c>
      <c r="D773" s="159" t="s">
        <v>4240</v>
      </c>
      <c r="E773" s="159" t="str">
        <f>VLOOKUP(MID(B773,5,2),行政区划代码!$B$4:$C$38,2,0)</f>
        <v>吉林省</v>
      </c>
      <c r="F773" s="159" t="str">
        <f t="shared" si="11"/>
        <v>143</v>
      </c>
      <c r="G773" s="160" t="s">
        <v>6653</v>
      </c>
      <c r="H773" s="158" t="s">
        <v>6850</v>
      </c>
      <c r="I773" s="160" t="s">
        <v>6851</v>
      </c>
      <c r="J773" s="161">
        <v>136.5</v>
      </c>
      <c r="K773" s="161">
        <v>94</v>
      </c>
      <c r="L773" s="162">
        <v>115.25</v>
      </c>
    </row>
    <row r="774" spans="1:12" ht="12.75" customHeight="1">
      <c r="A774" s="157" t="s">
        <v>6852</v>
      </c>
      <c r="B774" s="158" t="s">
        <v>6853</v>
      </c>
      <c r="C774" s="159" t="s">
        <v>6854</v>
      </c>
      <c r="D774" s="159" t="s">
        <v>4240</v>
      </c>
      <c r="E774" s="159" t="str">
        <f>VLOOKUP(MID(B774,5,2),行政区划代码!$B$4:$C$38,2,0)</f>
        <v>吉林省</v>
      </c>
      <c r="F774" s="159" t="str">
        <f t="shared" ref="F774:F837" si="12">LEFT(B774,3)</f>
        <v>143</v>
      </c>
      <c r="G774" s="160" t="s">
        <v>6653</v>
      </c>
      <c r="H774" s="158" t="s">
        <v>4467</v>
      </c>
      <c r="I774" s="160" t="s">
        <v>6855</v>
      </c>
      <c r="J774" s="161">
        <v>124.75</v>
      </c>
      <c r="K774" s="161">
        <v>38</v>
      </c>
      <c r="L774" s="162">
        <v>81.375</v>
      </c>
    </row>
    <row r="775" spans="1:12" ht="12.75" customHeight="1">
      <c r="A775" s="157" t="s">
        <v>6856</v>
      </c>
      <c r="B775" s="158" t="s">
        <v>6857</v>
      </c>
      <c r="C775" s="159" t="s">
        <v>6858</v>
      </c>
      <c r="D775" s="159" t="s">
        <v>4240</v>
      </c>
      <c r="E775" s="159" t="str">
        <f>VLOOKUP(MID(B775,5,2),行政区划代码!$B$4:$C$38,2,0)</f>
        <v>吉林省</v>
      </c>
      <c r="F775" s="159" t="str">
        <f t="shared" si="12"/>
        <v>143</v>
      </c>
      <c r="G775" s="160" t="s">
        <v>6653</v>
      </c>
      <c r="H775" s="158" t="s">
        <v>6859</v>
      </c>
      <c r="I775" s="160" t="s">
        <v>6860</v>
      </c>
      <c r="J775" s="161">
        <v>144.75</v>
      </c>
      <c r="K775" s="161">
        <v>43</v>
      </c>
      <c r="L775" s="162">
        <v>93.875</v>
      </c>
    </row>
    <row r="776" spans="1:12" ht="12.75" customHeight="1">
      <c r="A776" s="157" t="s">
        <v>6861</v>
      </c>
      <c r="B776" s="158" t="s">
        <v>6862</v>
      </c>
      <c r="C776" s="159" t="s">
        <v>6863</v>
      </c>
      <c r="D776" s="159" t="s">
        <v>4240</v>
      </c>
      <c r="E776" s="159" t="str">
        <f>VLOOKUP(MID(B776,5,2),行政区划代码!$B$4:$C$38,2,0)</f>
        <v>吉林省</v>
      </c>
      <c r="F776" s="159" t="str">
        <f t="shared" si="12"/>
        <v>143</v>
      </c>
      <c r="G776" s="160" t="s">
        <v>6653</v>
      </c>
      <c r="H776" s="158" t="s">
        <v>4467</v>
      </c>
      <c r="I776" s="160" t="s">
        <v>6855</v>
      </c>
      <c r="J776" s="161">
        <v>115.75</v>
      </c>
      <c r="K776" s="161">
        <v>38</v>
      </c>
      <c r="L776" s="162">
        <v>76.875</v>
      </c>
    </row>
    <row r="777" spans="1:12" ht="12.75" customHeight="1">
      <c r="A777" s="157" t="s">
        <v>6864</v>
      </c>
      <c r="B777" s="158" t="s">
        <v>6865</v>
      </c>
      <c r="C777" s="159" t="s">
        <v>6866</v>
      </c>
      <c r="D777" s="159" t="s">
        <v>4240</v>
      </c>
      <c r="E777" s="159" t="str">
        <f>VLOOKUP(MID(B777,5,2),行政区划代码!$B$4:$C$38,2,0)</f>
        <v>黑龙江</v>
      </c>
      <c r="F777" s="159" t="str">
        <f t="shared" si="12"/>
        <v>143</v>
      </c>
      <c r="G777" s="160" t="s">
        <v>6653</v>
      </c>
      <c r="H777" s="158" t="s">
        <v>6867</v>
      </c>
      <c r="I777" s="160" t="s">
        <v>6868</v>
      </c>
      <c r="J777" s="161">
        <v>114.5</v>
      </c>
      <c r="K777" s="161">
        <v>30</v>
      </c>
      <c r="L777" s="162">
        <v>72.25</v>
      </c>
    </row>
    <row r="778" spans="1:12" ht="12.75" customHeight="1">
      <c r="A778" s="157" t="s">
        <v>6869</v>
      </c>
      <c r="B778" s="158" t="s">
        <v>6870</v>
      </c>
      <c r="C778" s="159" t="s">
        <v>6871</v>
      </c>
      <c r="D778" s="159" t="s">
        <v>4240</v>
      </c>
      <c r="E778" s="159" t="str">
        <f>VLOOKUP(MID(B778,5,2),行政区划代码!$B$4:$C$38,2,0)</f>
        <v>黑龙江</v>
      </c>
      <c r="F778" s="159" t="str">
        <f t="shared" si="12"/>
        <v>143</v>
      </c>
      <c r="G778" s="160" t="s">
        <v>6653</v>
      </c>
      <c r="H778" s="158" t="s">
        <v>6867</v>
      </c>
      <c r="I778" s="160" t="s">
        <v>6868</v>
      </c>
      <c r="J778" s="161">
        <v>124.5</v>
      </c>
      <c r="K778" s="161">
        <v>79</v>
      </c>
      <c r="L778" s="162">
        <v>101.75</v>
      </c>
    </row>
    <row r="779" spans="1:12" ht="12.75" customHeight="1">
      <c r="A779" s="157" t="s">
        <v>6872</v>
      </c>
      <c r="B779" s="158" t="s">
        <v>6873</v>
      </c>
      <c r="C779" s="159" t="s">
        <v>6874</v>
      </c>
      <c r="D779" s="159" t="s">
        <v>4240</v>
      </c>
      <c r="E779" s="159" t="str">
        <f>VLOOKUP(MID(B779,5,2),行政区划代码!$B$4:$C$38,2,0)</f>
        <v>黑龙江</v>
      </c>
      <c r="F779" s="159" t="str">
        <f t="shared" si="12"/>
        <v>143</v>
      </c>
      <c r="G779" s="160" t="s">
        <v>6653</v>
      </c>
      <c r="H779" s="158" t="s">
        <v>6784</v>
      </c>
      <c r="I779" s="160" t="s">
        <v>6785</v>
      </c>
      <c r="J779" s="161">
        <v>142</v>
      </c>
      <c r="K779" s="161">
        <v>69</v>
      </c>
      <c r="L779" s="162">
        <v>105.5</v>
      </c>
    </row>
    <row r="780" spans="1:12" ht="12.75" customHeight="1">
      <c r="A780" s="157" t="s">
        <v>6875</v>
      </c>
      <c r="B780" s="158" t="s">
        <v>6876</v>
      </c>
      <c r="C780" s="159" t="s">
        <v>6877</v>
      </c>
      <c r="D780" s="159" t="s">
        <v>4240</v>
      </c>
      <c r="E780" s="159" t="str">
        <f>VLOOKUP(MID(B780,5,2),行政区划代码!$B$4:$C$38,2,0)</f>
        <v>黑龙江</v>
      </c>
      <c r="F780" s="159" t="str">
        <f t="shared" si="12"/>
        <v>143</v>
      </c>
      <c r="G780" s="160" t="s">
        <v>6653</v>
      </c>
      <c r="H780" s="158" t="s">
        <v>6711</v>
      </c>
      <c r="I780" s="160" t="s">
        <v>6712</v>
      </c>
      <c r="J780" s="161">
        <v>116</v>
      </c>
      <c r="K780" s="161">
        <v>47</v>
      </c>
      <c r="L780" s="162">
        <v>81.5</v>
      </c>
    </row>
    <row r="781" spans="1:12" ht="12.75" customHeight="1">
      <c r="A781" s="157" t="s">
        <v>6878</v>
      </c>
      <c r="B781" s="158" t="s">
        <v>6879</v>
      </c>
      <c r="C781" s="159" t="s">
        <v>6880</v>
      </c>
      <c r="D781" s="159" t="s">
        <v>4240</v>
      </c>
      <c r="E781" s="159" t="str">
        <f>VLOOKUP(MID(B781,5,2),行政区划代码!$B$4:$C$38,2,0)</f>
        <v>黑龙江</v>
      </c>
      <c r="F781" s="159" t="str">
        <f t="shared" si="12"/>
        <v>143</v>
      </c>
      <c r="G781" s="160" t="s">
        <v>6653</v>
      </c>
      <c r="H781" s="158" t="s">
        <v>6881</v>
      </c>
      <c r="I781" s="160" t="s">
        <v>6882</v>
      </c>
      <c r="J781" s="161">
        <v>149</v>
      </c>
      <c r="K781" s="161">
        <v>99</v>
      </c>
      <c r="L781" s="162">
        <v>124</v>
      </c>
    </row>
    <row r="782" spans="1:12" ht="12.75" customHeight="1">
      <c r="A782" s="157" t="s">
        <v>6883</v>
      </c>
      <c r="B782" s="158" t="s">
        <v>6884</v>
      </c>
      <c r="C782" s="159" t="s">
        <v>6885</v>
      </c>
      <c r="D782" s="159" t="s">
        <v>4240</v>
      </c>
      <c r="E782" s="159" t="str">
        <f>VLOOKUP(MID(B782,5,2),行政区划代码!$B$4:$C$38,2,0)</f>
        <v>上海市</v>
      </c>
      <c r="F782" s="159" t="str">
        <f t="shared" si="12"/>
        <v>143</v>
      </c>
      <c r="G782" s="160" t="s">
        <v>6653</v>
      </c>
      <c r="H782" s="158" t="s">
        <v>6792</v>
      </c>
      <c r="I782" s="160" t="s">
        <v>6793</v>
      </c>
      <c r="J782" s="161">
        <v>117.75</v>
      </c>
      <c r="K782" s="161">
        <v>41</v>
      </c>
      <c r="L782" s="162">
        <v>79.375</v>
      </c>
    </row>
    <row r="783" spans="1:12" ht="12.75" customHeight="1">
      <c r="A783" s="157" t="s">
        <v>6886</v>
      </c>
      <c r="B783" s="158" t="s">
        <v>6887</v>
      </c>
      <c r="C783" s="159" t="s">
        <v>6888</v>
      </c>
      <c r="D783" s="159" t="s">
        <v>4240</v>
      </c>
      <c r="E783" s="159" t="str">
        <f>VLOOKUP(MID(B783,5,2),行政区划代码!$B$4:$C$38,2,0)</f>
        <v>上海市</v>
      </c>
      <c r="F783" s="159" t="str">
        <f t="shared" si="12"/>
        <v>143</v>
      </c>
      <c r="G783" s="160" t="s">
        <v>6653</v>
      </c>
      <c r="H783" s="158" t="s">
        <v>5066</v>
      </c>
      <c r="I783" s="160" t="s">
        <v>6702</v>
      </c>
      <c r="J783" s="161">
        <v>129.25</v>
      </c>
      <c r="K783" s="161">
        <v>51</v>
      </c>
      <c r="L783" s="162">
        <v>90.125</v>
      </c>
    </row>
    <row r="784" spans="1:12" ht="12.75" customHeight="1">
      <c r="A784" s="157" t="s">
        <v>6889</v>
      </c>
      <c r="B784" s="158" t="s">
        <v>6890</v>
      </c>
      <c r="C784" s="159" t="s">
        <v>6891</v>
      </c>
      <c r="D784" s="159" t="s">
        <v>4240</v>
      </c>
      <c r="E784" s="159" t="str">
        <f>VLOOKUP(MID(B784,5,2),行政区划代码!$B$4:$C$38,2,0)</f>
        <v>上海市</v>
      </c>
      <c r="F784" s="159" t="str">
        <f t="shared" si="12"/>
        <v>143</v>
      </c>
      <c r="G784" s="160" t="s">
        <v>6653</v>
      </c>
      <c r="H784" s="158" t="s">
        <v>6892</v>
      </c>
      <c r="I784" s="160" t="s">
        <v>6831</v>
      </c>
      <c r="J784" s="161">
        <v>118</v>
      </c>
      <c r="K784" s="161">
        <v>30</v>
      </c>
      <c r="L784" s="162">
        <v>74</v>
      </c>
    </row>
    <row r="785" spans="1:12" ht="12.75" customHeight="1">
      <c r="A785" s="157" t="s">
        <v>6893</v>
      </c>
      <c r="B785" s="158" t="s">
        <v>6894</v>
      </c>
      <c r="C785" s="159" t="s">
        <v>6895</v>
      </c>
      <c r="D785" s="159" t="s">
        <v>4240</v>
      </c>
      <c r="E785" s="159" t="str">
        <f>VLOOKUP(MID(B785,5,2),行政区划代码!$B$4:$C$38,2,0)</f>
        <v>上海市</v>
      </c>
      <c r="F785" s="159" t="str">
        <f t="shared" si="12"/>
        <v>143</v>
      </c>
      <c r="G785" s="160" t="s">
        <v>6653</v>
      </c>
      <c r="H785" s="158" t="s">
        <v>6896</v>
      </c>
      <c r="I785" s="160" t="s">
        <v>6897</v>
      </c>
      <c r="J785" s="161">
        <v>144</v>
      </c>
      <c r="K785" s="161">
        <v>95</v>
      </c>
      <c r="L785" s="162">
        <v>119.5</v>
      </c>
    </row>
    <row r="786" spans="1:12" ht="12.75" customHeight="1">
      <c r="A786" s="157" t="s">
        <v>6898</v>
      </c>
      <c r="B786" s="158" t="s">
        <v>6899</v>
      </c>
      <c r="C786" s="159" t="s">
        <v>6900</v>
      </c>
      <c r="D786" s="159" t="s">
        <v>4240</v>
      </c>
      <c r="E786" s="159" t="str">
        <f>VLOOKUP(MID(B786,5,2),行政区划代码!$B$4:$C$38,2,0)</f>
        <v>上海市</v>
      </c>
      <c r="F786" s="159" t="str">
        <f t="shared" si="12"/>
        <v>143</v>
      </c>
      <c r="G786" s="160" t="s">
        <v>6653</v>
      </c>
      <c r="H786" s="158" t="s">
        <v>6335</v>
      </c>
      <c r="I786" s="160" t="s">
        <v>6901</v>
      </c>
      <c r="J786" s="161">
        <v>129.25</v>
      </c>
      <c r="K786" s="161">
        <v>71</v>
      </c>
      <c r="L786" s="162">
        <v>100.125</v>
      </c>
    </row>
    <row r="787" spans="1:12" ht="12.75" customHeight="1">
      <c r="A787" s="157" t="s">
        <v>6902</v>
      </c>
      <c r="B787" s="158" t="s">
        <v>6903</v>
      </c>
      <c r="C787" s="159" t="s">
        <v>6904</v>
      </c>
      <c r="D787" s="159" t="s">
        <v>4240</v>
      </c>
      <c r="E787" s="159" t="str">
        <f>VLOOKUP(MID(B787,5,2),行政区划代码!$B$4:$C$38,2,0)</f>
        <v>上海市</v>
      </c>
      <c r="F787" s="159" t="str">
        <f t="shared" si="12"/>
        <v>143</v>
      </c>
      <c r="G787" s="160" t="s">
        <v>6653</v>
      </c>
      <c r="H787" s="158" t="s">
        <v>6729</v>
      </c>
      <c r="I787" s="160" t="s">
        <v>6730</v>
      </c>
      <c r="J787" s="161">
        <v>123.5</v>
      </c>
      <c r="K787" s="161">
        <v>112</v>
      </c>
      <c r="L787" s="162">
        <v>117.75</v>
      </c>
    </row>
    <row r="788" spans="1:12" ht="12.75" customHeight="1">
      <c r="A788" s="157" t="s">
        <v>6905</v>
      </c>
      <c r="B788" s="158" t="s">
        <v>6906</v>
      </c>
      <c r="C788" s="159" t="s">
        <v>6907</v>
      </c>
      <c r="D788" s="159" t="s">
        <v>4240</v>
      </c>
      <c r="E788" s="159" t="str">
        <f>VLOOKUP(MID(B788,5,2),行政区划代码!$B$4:$C$38,2,0)</f>
        <v>上海市</v>
      </c>
      <c r="F788" s="159" t="str">
        <f t="shared" si="12"/>
        <v>143</v>
      </c>
      <c r="G788" s="160" t="s">
        <v>6653</v>
      </c>
      <c r="H788" s="158" t="s">
        <v>5119</v>
      </c>
      <c r="I788" s="160" t="s">
        <v>6908</v>
      </c>
      <c r="J788" s="161">
        <v>141</v>
      </c>
      <c r="K788" s="161">
        <v>63</v>
      </c>
      <c r="L788" s="162">
        <v>102</v>
      </c>
    </row>
    <row r="789" spans="1:12" ht="12.75" customHeight="1">
      <c r="A789" s="157" t="s">
        <v>6909</v>
      </c>
      <c r="B789" s="158" t="s">
        <v>6910</v>
      </c>
      <c r="C789" s="159" t="s">
        <v>6911</v>
      </c>
      <c r="D789" s="159" t="s">
        <v>4240</v>
      </c>
      <c r="E789" s="159" t="str">
        <f>VLOOKUP(MID(B789,5,2),行政区划代码!$B$4:$C$38,2,0)</f>
        <v>上海市</v>
      </c>
      <c r="F789" s="159" t="str">
        <f t="shared" si="12"/>
        <v>143</v>
      </c>
      <c r="G789" s="160" t="s">
        <v>6653</v>
      </c>
      <c r="H789" s="158" t="s">
        <v>6719</v>
      </c>
      <c r="I789" s="160" t="s">
        <v>6720</v>
      </c>
      <c r="J789" s="161">
        <v>116.5</v>
      </c>
      <c r="K789" s="161">
        <v>99</v>
      </c>
      <c r="L789" s="162">
        <v>107.75</v>
      </c>
    </row>
    <row r="790" spans="1:12" ht="12.75" customHeight="1">
      <c r="A790" s="157" t="s">
        <v>6912</v>
      </c>
      <c r="B790" s="158" t="s">
        <v>6913</v>
      </c>
      <c r="C790" s="159" t="s">
        <v>6914</v>
      </c>
      <c r="D790" s="159" t="s">
        <v>4240</v>
      </c>
      <c r="E790" s="159" t="str">
        <f>VLOOKUP(MID(B790,5,2),行政区划代码!$B$4:$C$38,2,0)</f>
        <v>上海市</v>
      </c>
      <c r="F790" s="159" t="str">
        <f t="shared" si="12"/>
        <v>143</v>
      </c>
      <c r="G790" s="160" t="s">
        <v>6653</v>
      </c>
      <c r="H790" s="158" t="s">
        <v>5032</v>
      </c>
      <c r="I790" s="160" t="s">
        <v>6915</v>
      </c>
      <c r="J790" s="161">
        <v>132</v>
      </c>
      <c r="K790" s="161">
        <v>45</v>
      </c>
      <c r="L790" s="162">
        <v>88.5</v>
      </c>
    </row>
    <row r="791" spans="1:12" ht="12.75" customHeight="1">
      <c r="A791" s="157" t="s">
        <v>6916</v>
      </c>
      <c r="B791" s="158" t="s">
        <v>6917</v>
      </c>
      <c r="C791" s="159" t="s">
        <v>6918</v>
      </c>
      <c r="D791" s="159" t="s">
        <v>4240</v>
      </c>
      <c r="E791" s="159" t="str">
        <f>VLOOKUP(MID(B791,5,2),行政区划代码!$B$4:$C$38,2,0)</f>
        <v>上海市</v>
      </c>
      <c r="F791" s="159" t="str">
        <f t="shared" si="12"/>
        <v>143</v>
      </c>
      <c r="G791" s="160" t="s">
        <v>6653</v>
      </c>
      <c r="H791" s="158" t="s">
        <v>4323</v>
      </c>
      <c r="I791" s="160" t="s">
        <v>6919</v>
      </c>
      <c r="J791" s="161">
        <v>121.25</v>
      </c>
      <c r="K791" s="161">
        <v>68</v>
      </c>
      <c r="L791" s="162">
        <v>94.625</v>
      </c>
    </row>
    <row r="792" spans="1:12" ht="12.75" customHeight="1">
      <c r="A792" s="157" t="s">
        <v>6920</v>
      </c>
      <c r="B792" s="158" t="s">
        <v>6921</v>
      </c>
      <c r="C792" s="159" t="s">
        <v>6922</v>
      </c>
      <c r="D792" s="159" t="s">
        <v>4240</v>
      </c>
      <c r="E792" s="159" t="str">
        <f>VLOOKUP(MID(B792,5,2),行政区划代码!$B$4:$C$38,2,0)</f>
        <v>上海市</v>
      </c>
      <c r="F792" s="159" t="str">
        <f t="shared" si="12"/>
        <v>143</v>
      </c>
      <c r="G792" s="160" t="s">
        <v>6653</v>
      </c>
      <c r="H792" s="158" t="s">
        <v>6711</v>
      </c>
      <c r="I792" s="160" t="s">
        <v>6712</v>
      </c>
      <c r="J792" s="161">
        <v>145.5</v>
      </c>
      <c r="K792" s="161">
        <v>35</v>
      </c>
      <c r="L792" s="162">
        <v>90.25</v>
      </c>
    </row>
    <row r="793" spans="1:12" ht="12.75" customHeight="1">
      <c r="A793" s="157" t="s">
        <v>6923</v>
      </c>
      <c r="B793" s="158" t="s">
        <v>6924</v>
      </c>
      <c r="C793" s="159" t="s">
        <v>6925</v>
      </c>
      <c r="D793" s="159" t="s">
        <v>4240</v>
      </c>
      <c r="E793" s="159" t="str">
        <f>VLOOKUP(MID(B793,5,2),行政区划代码!$B$4:$C$38,2,0)</f>
        <v>上海市</v>
      </c>
      <c r="F793" s="159" t="str">
        <f t="shared" si="12"/>
        <v>143</v>
      </c>
      <c r="G793" s="160" t="s">
        <v>6653</v>
      </c>
      <c r="H793" s="158" t="s">
        <v>6706</v>
      </c>
      <c r="I793" s="160" t="s">
        <v>6707</v>
      </c>
      <c r="J793" s="161">
        <v>115.75</v>
      </c>
      <c r="K793" s="161">
        <v>37</v>
      </c>
      <c r="L793" s="162">
        <v>76.375</v>
      </c>
    </row>
    <row r="794" spans="1:12" ht="12.75" customHeight="1">
      <c r="A794" s="157" t="s">
        <v>6926</v>
      </c>
      <c r="B794" s="158" t="s">
        <v>6927</v>
      </c>
      <c r="C794" s="159" t="s">
        <v>6928</v>
      </c>
      <c r="D794" s="159" t="s">
        <v>4240</v>
      </c>
      <c r="E794" s="159" t="str">
        <f>VLOOKUP(MID(B794,5,2),行政区划代码!$B$4:$C$38,2,0)</f>
        <v>上海市</v>
      </c>
      <c r="F794" s="159" t="str">
        <f t="shared" si="12"/>
        <v>143</v>
      </c>
      <c r="G794" s="160" t="s">
        <v>6653</v>
      </c>
      <c r="H794" s="158" t="s">
        <v>6850</v>
      </c>
      <c r="I794" s="160" t="s">
        <v>6851</v>
      </c>
      <c r="J794" s="161">
        <v>112</v>
      </c>
      <c r="K794" s="161">
        <v>47</v>
      </c>
      <c r="L794" s="162">
        <v>79.5</v>
      </c>
    </row>
    <row r="795" spans="1:12" ht="12.75" customHeight="1">
      <c r="A795" s="157" t="s">
        <v>6929</v>
      </c>
      <c r="B795" s="158" t="s">
        <v>6930</v>
      </c>
      <c r="C795" s="159" t="s">
        <v>6931</v>
      </c>
      <c r="D795" s="159" t="s">
        <v>4240</v>
      </c>
      <c r="E795" s="159" t="str">
        <f>VLOOKUP(MID(B795,5,2),行政区划代码!$B$4:$C$38,2,0)</f>
        <v>上海市</v>
      </c>
      <c r="F795" s="159" t="str">
        <f t="shared" si="12"/>
        <v>143</v>
      </c>
      <c r="G795" s="160" t="s">
        <v>6653</v>
      </c>
      <c r="H795" s="158" t="s">
        <v>6932</v>
      </c>
      <c r="I795" s="160" t="s">
        <v>6707</v>
      </c>
      <c r="J795" s="161">
        <v>134.75</v>
      </c>
      <c r="K795" s="161">
        <v>152</v>
      </c>
      <c r="L795" s="162">
        <v>143.375</v>
      </c>
    </row>
    <row r="796" spans="1:12" ht="12.75" customHeight="1">
      <c r="A796" s="157" t="s">
        <v>6933</v>
      </c>
      <c r="B796" s="158" t="s">
        <v>6934</v>
      </c>
      <c r="C796" s="159" t="s">
        <v>6935</v>
      </c>
      <c r="D796" s="159" t="s">
        <v>4240</v>
      </c>
      <c r="E796" s="159" t="str">
        <f>VLOOKUP(MID(B796,5,2),行政区划代码!$B$4:$C$38,2,0)</f>
        <v>上海市</v>
      </c>
      <c r="F796" s="159" t="str">
        <f t="shared" si="12"/>
        <v>143</v>
      </c>
      <c r="G796" s="160" t="s">
        <v>6653</v>
      </c>
      <c r="H796" s="158" t="s">
        <v>5050</v>
      </c>
      <c r="I796" s="160" t="s">
        <v>6754</v>
      </c>
      <c r="J796" s="161">
        <v>120.75</v>
      </c>
      <c r="K796" s="161">
        <v>99</v>
      </c>
      <c r="L796" s="162">
        <v>109.875</v>
      </c>
    </row>
    <row r="797" spans="1:12" ht="12.75" customHeight="1">
      <c r="A797" s="157" t="s">
        <v>6936</v>
      </c>
      <c r="B797" s="158" t="s">
        <v>6937</v>
      </c>
      <c r="C797" s="159" t="s">
        <v>6938</v>
      </c>
      <c r="D797" s="159" t="s">
        <v>4240</v>
      </c>
      <c r="E797" s="159" t="str">
        <f>VLOOKUP(MID(B797,5,2),行政区划代码!$B$4:$C$38,2,0)</f>
        <v>上海市</v>
      </c>
      <c r="F797" s="159" t="str">
        <f t="shared" si="12"/>
        <v>143</v>
      </c>
      <c r="G797" s="160" t="s">
        <v>6653</v>
      </c>
      <c r="H797" s="158" t="s">
        <v>5119</v>
      </c>
      <c r="I797" s="160" t="s">
        <v>6908</v>
      </c>
      <c r="J797" s="161">
        <v>133.75</v>
      </c>
      <c r="K797" s="161">
        <v>37</v>
      </c>
      <c r="L797" s="162">
        <v>85.375</v>
      </c>
    </row>
    <row r="798" spans="1:12" ht="12.75" customHeight="1">
      <c r="A798" s="157" t="s">
        <v>6939</v>
      </c>
      <c r="B798" s="158" t="s">
        <v>6940</v>
      </c>
      <c r="C798" s="159" t="s">
        <v>6941</v>
      </c>
      <c r="D798" s="159" t="s">
        <v>4240</v>
      </c>
      <c r="E798" s="159" t="str">
        <f>VLOOKUP(MID(B798,5,2),行政区划代码!$B$4:$C$38,2,0)</f>
        <v>上海市</v>
      </c>
      <c r="F798" s="159" t="str">
        <f t="shared" si="12"/>
        <v>143</v>
      </c>
      <c r="G798" s="160" t="s">
        <v>6653</v>
      </c>
      <c r="H798" s="158" t="s">
        <v>6942</v>
      </c>
      <c r="I798" s="160" t="s">
        <v>6943</v>
      </c>
      <c r="J798" s="161">
        <v>124.25</v>
      </c>
      <c r="K798" s="161">
        <v>38</v>
      </c>
      <c r="L798" s="162">
        <v>81.125</v>
      </c>
    </row>
    <row r="799" spans="1:12" ht="12.75" customHeight="1">
      <c r="A799" s="157" t="s">
        <v>6944</v>
      </c>
      <c r="B799" s="158" t="s">
        <v>6945</v>
      </c>
      <c r="C799" s="159" t="s">
        <v>6946</v>
      </c>
      <c r="D799" s="159" t="s">
        <v>4240</v>
      </c>
      <c r="E799" s="159" t="str">
        <f>VLOOKUP(MID(B799,5,2),行政区划代码!$B$4:$C$38,2,0)</f>
        <v>上海市</v>
      </c>
      <c r="F799" s="159" t="str">
        <f t="shared" si="12"/>
        <v>143</v>
      </c>
      <c r="G799" s="160" t="s">
        <v>6653</v>
      </c>
      <c r="H799" s="158" t="s">
        <v>4467</v>
      </c>
      <c r="I799" s="160" t="s">
        <v>6855</v>
      </c>
      <c r="J799" s="161">
        <v>138.5</v>
      </c>
      <c r="K799" s="161">
        <v>50</v>
      </c>
      <c r="L799" s="162">
        <v>94.25</v>
      </c>
    </row>
    <row r="800" spans="1:12" ht="12.75" customHeight="1">
      <c r="A800" s="157" t="s">
        <v>6947</v>
      </c>
      <c r="B800" s="158" t="s">
        <v>6948</v>
      </c>
      <c r="C800" s="159" t="s">
        <v>6949</v>
      </c>
      <c r="D800" s="159" t="s">
        <v>4240</v>
      </c>
      <c r="E800" s="159" t="str">
        <f>VLOOKUP(MID(B800,5,2),行政区划代码!$B$4:$C$38,2,0)</f>
        <v>上海市</v>
      </c>
      <c r="F800" s="159" t="str">
        <f t="shared" si="12"/>
        <v>143</v>
      </c>
      <c r="G800" s="160" t="s">
        <v>6653</v>
      </c>
      <c r="H800" s="158" t="s">
        <v>6767</v>
      </c>
      <c r="I800" s="160" t="s">
        <v>6768</v>
      </c>
      <c r="J800" s="161">
        <v>121.75</v>
      </c>
      <c r="K800" s="161">
        <v>41</v>
      </c>
      <c r="L800" s="162">
        <v>81.375</v>
      </c>
    </row>
    <row r="801" spans="1:12" ht="12.75" customHeight="1">
      <c r="A801" s="157" t="s">
        <v>6950</v>
      </c>
      <c r="B801" s="158" t="s">
        <v>6951</v>
      </c>
      <c r="C801" s="159" t="s">
        <v>6952</v>
      </c>
      <c r="D801" s="159" t="s">
        <v>4240</v>
      </c>
      <c r="E801" s="159" t="str">
        <f>VLOOKUP(MID(B801,5,2),行政区划代码!$B$4:$C$38,2,0)</f>
        <v>上海市</v>
      </c>
      <c r="F801" s="159" t="str">
        <f t="shared" si="12"/>
        <v>143</v>
      </c>
      <c r="G801" s="160" t="s">
        <v>6653</v>
      </c>
      <c r="H801" s="158" t="s">
        <v>6881</v>
      </c>
      <c r="I801" s="160" t="s">
        <v>6882</v>
      </c>
      <c r="J801" s="161">
        <v>131.5</v>
      </c>
      <c r="K801" s="161">
        <v>31</v>
      </c>
      <c r="L801" s="162">
        <v>81.25</v>
      </c>
    </row>
    <row r="802" spans="1:12" ht="12.75" customHeight="1">
      <c r="A802" s="157" t="s">
        <v>6953</v>
      </c>
      <c r="B802" s="158" t="s">
        <v>6954</v>
      </c>
      <c r="C802" s="159" t="s">
        <v>6955</v>
      </c>
      <c r="D802" s="159" t="s">
        <v>4240</v>
      </c>
      <c r="E802" s="159" t="str">
        <f>VLOOKUP(MID(B802,5,2),行政区划代码!$B$4:$C$38,2,0)</f>
        <v>上海市</v>
      </c>
      <c r="F802" s="159" t="str">
        <f t="shared" si="12"/>
        <v>143</v>
      </c>
      <c r="G802" s="160" t="s">
        <v>6653</v>
      </c>
      <c r="H802" s="158" t="s">
        <v>6867</v>
      </c>
      <c r="I802" s="160" t="s">
        <v>6868</v>
      </c>
      <c r="J802" s="161">
        <v>143.5</v>
      </c>
      <c r="K802" s="161">
        <v>32</v>
      </c>
      <c r="L802" s="162">
        <v>87.75</v>
      </c>
    </row>
    <row r="803" spans="1:12" ht="12.75" customHeight="1">
      <c r="A803" s="157" t="s">
        <v>6956</v>
      </c>
      <c r="B803" s="158" t="s">
        <v>6957</v>
      </c>
      <c r="C803" s="159" t="s">
        <v>6958</v>
      </c>
      <c r="D803" s="159" t="s">
        <v>4240</v>
      </c>
      <c r="E803" s="159" t="str">
        <f>VLOOKUP(MID(B803,5,2),行政区划代码!$B$4:$C$38,2,0)</f>
        <v>上海市</v>
      </c>
      <c r="F803" s="159" t="str">
        <f t="shared" si="12"/>
        <v>143</v>
      </c>
      <c r="G803" s="160" t="s">
        <v>6653</v>
      </c>
      <c r="H803" s="158" t="s">
        <v>6724</v>
      </c>
      <c r="I803" s="160" t="s">
        <v>6725</v>
      </c>
      <c r="J803" s="161">
        <v>125.5</v>
      </c>
      <c r="K803" s="161">
        <v>64</v>
      </c>
      <c r="L803" s="162">
        <v>94.75</v>
      </c>
    </row>
    <row r="804" spans="1:12" ht="12.75" customHeight="1">
      <c r="A804" s="157" t="s">
        <v>6959</v>
      </c>
      <c r="B804" s="158" t="s">
        <v>6960</v>
      </c>
      <c r="C804" s="159" t="s">
        <v>6961</v>
      </c>
      <c r="D804" s="159" t="s">
        <v>4240</v>
      </c>
      <c r="E804" s="159" t="str">
        <f>VLOOKUP(MID(B804,5,2),行政区划代码!$B$4:$C$38,2,0)</f>
        <v>上海市</v>
      </c>
      <c r="F804" s="159" t="str">
        <f t="shared" si="12"/>
        <v>143</v>
      </c>
      <c r="G804" s="160" t="s">
        <v>6653</v>
      </c>
      <c r="H804" s="158" t="s">
        <v>6767</v>
      </c>
      <c r="I804" s="160" t="s">
        <v>6768</v>
      </c>
      <c r="J804" s="161">
        <v>113.25</v>
      </c>
      <c r="K804" s="161">
        <v>43</v>
      </c>
      <c r="L804" s="162">
        <v>78.125</v>
      </c>
    </row>
    <row r="805" spans="1:12" ht="12.75" customHeight="1">
      <c r="A805" s="157" t="s">
        <v>6962</v>
      </c>
      <c r="B805" s="158" t="s">
        <v>6963</v>
      </c>
      <c r="C805" s="159" t="s">
        <v>6964</v>
      </c>
      <c r="D805" s="159" t="s">
        <v>4240</v>
      </c>
      <c r="E805" s="159" t="str">
        <f>VLOOKUP(MID(B805,5,2),行政区划代码!$B$4:$C$38,2,0)</f>
        <v>上海市</v>
      </c>
      <c r="F805" s="159" t="str">
        <f t="shared" si="12"/>
        <v>143</v>
      </c>
      <c r="G805" s="160" t="s">
        <v>6653</v>
      </c>
      <c r="H805" s="158" t="s">
        <v>6867</v>
      </c>
      <c r="I805" s="160" t="s">
        <v>6868</v>
      </c>
      <c r="J805" s="161">
        <v>116.5</v>
      </c>
      <c r="K805" s="161">
        <v>36</v>
      </c>
      <c r="L805" s="162">
        <v>76.25</v>
      </c>
    </row>
    <row r="806" spans="1:12" ht="12.75" customHeight="1">
      <c r="A806" s="157" t="s">
        <v>6965</v>
      </c>
      <c r="B806" s="158" t="s">
        <v>6966</v>
      </c>
      <c r="C806" s="159" t="s">
        <v>6967</v>
      </c>
      <c r="D806" s="159" t="s">
        <v>4240</v>
      </c>
      <c r="E806" s="159" t="str">
        <f>VLOOKUP(MID(B806,5,2),行政区划代码!$B$4:$C$38,2,0)</f>
        <v>上海市</v>
      </c>
      <c r="F806" s="159" t="str">
        <f t="shared" si="12"/>
        <v>143</v>
      </c>
      <c r="G806" s="160" t="s">
        <v>6653</v>
      </c>
      <c r="H806" s="158" t="s">
        <v>6859</v>
      </c>
      <c r="I806" s="160" t="s">
        <v>6860</v>
      </c>
      <c r="J806" s="161">
        <v>111.5</v>
      </c>
      <c r="K806" s="161">
        <v>95</v>
      </c>
      <c r="L806" s="162">
        <v>103.25</v>
      </c>
    </row>
    <row r="807" spans="1:12" ht="12.75" customHeight="1">
      <c r="A807" s="157" t="s">
        <v>6968</v>
      </c>
      <c r="B807" s="158" t="s">
        <v>6969</v>
      </c>
      <c r="C807" s="159" t="s">
        <v>6970</v>
      </c>
      <c r="D807" s="159" t="s">
        <v>4240</v>
      </c>
      <c r="E807" s="159" t="str">
        <f>VLOOKUP(MID(B807,5,2),行政区划代码!$B$4:$C$38,2,0)</f>
        <v>江苏省</v>
      </c>
      <c r="F807" s="159" t="str">
        <f t="shared" si="12"/>
        <v>143</v>
      </c>
      <c r="G807" s="160" t="s">
        <v>6653</v>
      </c>
      <c r="H807" s="158" t="s">
        <v>6335</v>
      </c>
      <c r="I807" s="160" t="s">
        <v>6901</v>
      </c>
      <c r="J807" s="161">
        <v>143</v>
      </c>
      <c r="K807" s="161">
        <v>81</v>
      </c>
      <c r="L807" s="162">
        <v>112</v>
      </c>
    </row>
    <row r="808" spans="1:12" ht="12.75" customHeight="1">
      <c r="A808" s="157" t="s">
        <v>6971</v>
      </c>
      <c r="B808" s="158" t="s">
        <v>6972</v>
      </c>
      <c r="C808" s="159" t="s">
        <v>6973</v>
      </c>
      <c r="D808" s="159" t="s">
        <v>4240</v>
      </c>
      <c r="E808" s="159" t="str">
        <f>VLOOKUP(MID(B808,5,2),行政区划代码!$B$4:$C$38,2,0)</f>
        <v>江苏省</v>
      </c>
      <c r="F808" s="159" t="str">
        <f t="shared" si="12"/>
        <v>143</v>
      </c>
      <c r="G808" s="160" t="s">
        <v>6653</v>
      </c>
      <c r="H808" s="158" t="s">
        <v>6724</v>
      </c>
      <c r="I808" s="160" t="s">
        <v>6725</v>
      </c>
      <c r="J808" s="161">
        <v>145.25</v>
      </c>
      <c r="K808" s="161">
        <v>38</v>
      </c>
      <c r="L808" s="162">
        <v>91.625</v>
      </c>
    </row>
    <row r="809" spans="1:12" ht="12.75" customHeight="1">
      <c r="A809" s="157" t="s">
        <v>6974</v>
      </c>
      <c r="B809" s="158" t="s">
        <v>6975</v>
      </c>
      <c r="C809" s="159" t="s">
        <v>6976</v>
      </c>
      <c r="D809" s="159" t="s">
        <v>4240</v>
      </c>
      <c r="E809" s="159" t="str">
        <f>VLOOKUP(MID(B809,5,2),行政区划代码!$B$4:$C$38,2,0)</f>
        <v>江苏省</v>
      </c>
      <c r="F809" s="159" t="str">
        <f t="shared" si="12"/>
        <v>143</v>
      </c>
      <c r="G809" s="160" t="s">
        <v>6653</v>
      </c>
      <c r="H809" s="158" t="s">
        <v>6977</v>
      </c>
      <c r="I809" s="160" t="s">
        <v>6978</v>
      </c>
      <c r="J809" s="161">
        <v>117</v>
      </c>
      <c r="K809" s="161">
        <v>33</v>
      </c>
      <c r="L809" s="162">
        <v>75</v>
      </c>
    </row>
    <row r="810" spans="1:12" ht="12.75" customHeight="1">
      <c r="A810" s="157" t="s">
        <v>6979</v>
      </c>
      <c r="B810" s="158" t="s">
        <v>6980</v>
      </c>
      <c r="C810" s="159" t="s">
        <v>6981</v>
      </c>
      <c r="D810" s="159" t="s">
        <v>4240</v>
      </c>
      <c r="E810" s="159" t="str">
        <f>VLOOKUP(MID(B810,5,2),行政区划代码!$B$4:$C$38,2,0)</f>
        <v>江苏省</v>
      </c>
      <c r="F810" s="159" t="str">
        <f t="shared" si="12"/>
        <v>143</v>
      </c>
      <c r="G810" s="160" t="s">
        <v>6653</v>
      </c>
      <c r="H810" s="158" t="s">
        <v>6982</v>
      </c>
      <c r="I810" s="160" t="s">
        <v>6983</v>
      </c>
      <c r="J810" s="161">
        <v>130.25</v>
      </c>
      <c r="K810" s="161">
        <v>76</v>
      </c>
      <c r="L810" s="162">
        <v>103.125</v>
      </c>
    </row>
    <row r="811" spans="1:12" ht="12.75" customHeight="1">
      <c r="A811" s="157" t="s">
        <v>6984</v>
      </c>
      <c r="B811" s="158" t="s">
        <v>6985</v>
      </c>
      <c r="C811" s="159" t="s">
        <v>6986</v>
      </c>
      <c r="D811" s="159" t="s">
        <v>4240</v>
      </c>
      <c r="E811" s="159" t="str">
        <f>VLOOKUP(MID(B811,5,2),行政区划代码!$B$4:$C$38,2,0)</f>
        <v>江苏省</v>
      </c>
      <c r="F811" s="159" t="str">
        <f t="shared" si="12"/>
        <v>143</v>
      </c>
      <c r="G811" s="160" t="s">
        <v>6653</v>
      </c>
      <c r="H811" s="158" t="s">
        <v>6859</v>
      </c>
      <c r="I811" s="160" t="s">
        <v>6860</v>
      </c>
      <c r="J811" s="161">
        <v>128.25</v>
      </c>
      <c r="K811" s="161">
        <v>82</v>
      </c>
      <c r="L811" s="162">
        <v>105.125</v>
      </c>
    </row>
    <row r="812" spans="1:12" ht="12.75" customHeight="1">
      <c r="A812" s="157" t="s">
        <v>6987</v>
      </c>
      <c r="B812" s="158" t="s">
        <v>6988</v>
      </c>
      <c r="C812" s="159" t="s">
        <v>6989</v>
      </c>
      <c r="D812" s="159" t="s">
        <v>4240</v>
      </c>
      <c r="E812" s="159" t="str">
        <f>VLOOKUP(MID(B812,5,2),行政区划代码!$B$4:$C$38,2,0)</f>
        <v>江苏省</v>
      </c>
      <c r="F812" s="159" t="str">
        <f t="shared" si="12"/>
        <v>143</v>
      </c>
      <c r="G812" s="160" t="s">
        <v>6653</v>
      </c>
      <c r="H812" s="158" t="s">
        <v>6990</v>
      </c>
      <c r="I812" s="160" t="s">
        <v>6991</v>
      </c>
      <c r="J812" s="161">
        <v>145.75</v>
      </c>
      <c r="K812" s="161">
        <v>85</v>
      </c>
      <c r="L812" s="162">
        <v>115.375</v>
      </c>
    </row>
    <row r="813" spans="1:12" ht="12.75" customHeight="1">
      <c r="A813" s="157" t="s">
        <v>6992</v>
      </c>
      <c r="B813" s="158" t="s">
        <v>6993</v>
      </c>
      <c r="C813" s="159" t="s">
        <v>6994</v>
      </c>
      <c r="D813" s="159" t="s">
        <v>4240</v>
      </c>
      <c r="E813" s="159" t="str">
        <f>VLOOKUP(MID(B813,5,2),行政区划代码!$B$4:$C$38,2,0)</f>
        <v>江苏省</v>
      </c>
      <c r="F813" s="159" t="str">
        <f t="shared" si="12"/>
        <v>143</v>
      </c>
      <c r="G813" s="160" t="s">
        <v>6653</v>
      </c>
      <c r="H813" s="158" t="s">
        <v>6697</v>
      </c>
      <c r="I813" s="160" t="s">
        <v>6698</v>
      </c>
      <c r="J813" s="161">
        <v>130.25</v>
      </c>
      <c r="K813" s="161">
        <v>43</v>
      </c>
      <c r="L813" s="162">
        <v>86.625</v>
      </c>
    </row>
    <row r="814" spans="1:12" ht="12.75" customHeight="1">
      <c r="A814" s="157" t="s">
        <v>6995</v>
      </c>
      <c r="B814" s="158" t="s">
        <v>6996</v>
      </c>
      <c r="C814" s="159" t="s">
        <v>6997</v>
      </c>
      <c r="D814" s="159" t="s">
        <v>4240</v>
      </c>
      <c r="E814" s="159" t="str">
        <f>VLOOKUP(MID(B814,5,2),行政区划代码!$B$4:$C$38,2,0)</f>
        <v>江苏省</v>
      </c>
      <c r="F814" s="159" t="str">
        <f t="shared" si="12"/>
        <v>143</v>
      </c>
      <c r="G814" s="160" t="s">
        <v>6653</v>
      </c>
      <c r="H814" s="158" t="s">
        <v>6998</v>
      </c>
      <c r="I814" s="160" t="s">
        <v>6999</v>
      </c>
      <c r="J814" s="161">
        <v>140.5</v>
      </c>
      <c r="K814" s="161">
        <v>88</v>
      </c>
      <c r="L814" s="162">
        <v>114.25</v>
      </c>
    </row>
    <row r="815" spans="1:12" ht="12.75" customHeight="1">
      <c r="A815" s="157" t="s">
        <v>7000</v>
      </c>
      <c r="B815" s="158" t="s">
        <v>7001</v>
      </c>
      <c r="C815" s="159" t="s">
        <v>7002</v>
      </c>
      <c r="D815" s="159" t="s">
        <v>4240</v>
      </c>
      <c r="E815" s="159" t="str">
        <f>VLOOKUP(MID(B815,5,2),行政区划代码!$B$4:$C$38,2,0)</f>
        <v>江苏省</v>
      </c>
      <c r="F815" s="159" t="str">
        <f t="shared" si="12"/>
        <v>143</v>
      </c>
      <c r="G815" s="160" t="s">
        <v>6653</v>
      </c>
      <c r="H815" s="158" t="s">
        <v>6335</v>
      </c>
      <c r="I815" s="160" t="s">
        <v>6901</v>
      </c>
      <c r="J815" s="161">
        <v>115</v>
      </c>
      <c r="K815" s="161">
        <v>90</v>
      </c>
      <c r="L815" s="162">
        <v>102.5</v>
      </c>
    </row>
    <row r="816" spans="1:12" ht="12.75" customHeight="1">
      <c r="A816" s="157" t="s">
        <v>7003</v>
      </c>
      <c r="B816" s="158" t="s">
        <v>7004</v>
      </c>
      <c r="C816" s="159" t="s">
        <v>7005</v>
      </c>
      <c r="D816" s="159" t="s">
        <v>4240</v>
      </c>
      <c r="E816" s="159" t="str">
        <f>VLOOKUP(MID(B816,5,2),行政区划代码!$B$4:$C$38,2,0)</f>
        <v>江苏省</v>
      </c>
      <c r="F816" s="159" t="str">
        <f t="shared" si="12"/>
        <v>143</v>
      </c>
      <c r="G816" s="160" t="s">
        <v>6653</v>
      </c>
      <c r="H816" s="158" t="s">
        <v>7006</v>
      </c>
      <c r="I816" s="160" t="s">
        <v>7007</v>
      </c>
      <c r="J816" s="161">
        <v>131.25</v>
      </c>
      <c r="K816" s="161">
        <v>42</v>
      </c>
      <c r="L816" s="162">
        <v>86.625</v>
      </c>
    </row>
    <row r="817" spans="1:12" ht="12.75" customHeight="1">
      <c r="A817" s="157" t="s">
        <v>7008</v>
      </c>
      <c r="B817" s="158" t="s">
        <v>7009</v>
      </c>
      <c r="C817" s="159" t="s">
        <v>7010</v>
      </c>
      <c r="D817" s="159" t="s">
        <v>4240</v>
      </c>
      <c r="E817" s="159" t="str">
        <f>VLOOKUP(MID(B817,5,2),行政区划代码!$B$4:$C$38,2,0)</f>
        <v>江苏省</v>
      </c>
      <c r="F817" s="159" t="str">
        <f t="shared" si="12"/>
        <v>143</v>
      </c>
      <c r="G817" s="160" t="s">
        <v>6653</v>
      </c>
      <c r="H817" s="158" t="s">
        <v>7011</v>
      </c>
      <c r="I817" s="160" t="s">
        <v>7012</v>
      </c>
      <c r="J817" s="161">
        <v>140.25</v>
      </c>
      <c r="K817" s="161">
        <v>96</v>
      </c>
      <c r="L817" s="162">
        <v>118.125</v>
      </c>
    </row>
    <row r="818" spans="1:12" ht="12.75" customHeight="1">
      <c r="A818" s="157" t="s">
        <v>7013</v>
      </c>
      <c r="B818" s="158" t="s">
        <v>7014</v>
      </c>
      <c r="C818" s="159" t="s">
        <v>7015</v>
      </c>
      <c r="D818" s="159" t="s">
        <v>4240</v>
      </c>
      <c r="E818" s="159" t="str">
        <f>VLOOKUP(MID(B818,5,2),行政区划代码!$B$4:$C$38,2,0)</f>
        <v>江苏省</v>
      </c>
      <c r="F818" s="159" t="str">
        <f t="shared" si="12"/>
        <v>143</v>
      </c>
      <c r="G818" s="160" t="s">
        <v>6653</v>
      </c>
      <c r="H818" s="158" t="s">
        <v>6932</v>
      </c>
      <c r="I818" s="160" t="s">
        <v>6707</v>
      </c>
      <c r="J818" s="161">
        <v>136.75</v>
      </c>
      <c r="K818" s="161">
        <v>100</v>
      </c>
      <c r="L818" s="162">
        <v>118.375</v>
      </c>
    </row>
    <row r="819" spans="1:12" ht="12.75" customHeight="1">
      <c r="A819" s="157" t="s">
        <v>7016</v>
      </c>
      <c r="B819" s="158" t="s">
        <v>7017</v>
      </c>
      <c r="C819" s="159" t="s">
        <v>7018</v>
      </c>
      <c r="D819" s="159" t="s">
        <v>4240</v>
      </c>
      <c r="E819" s="159" t="str">
        <f>VLOOKUP(MID(B819,5,2),行政区划代码!$B$4:$C$38,2,0)</f>
        <v>江苏省</v>
      </c>
      <c r="F819" s="159" t="str">
        <f t="shared" si="12"/>
        <v>143</v>
      </c>
      <c r="G819" s="160" t="s">
        <v>6653</v>
      </c>
      <c r="H819" s="158" t="s">
        <v>6711</v>
      </c>
      <c r="I819" s="160" t="s">
        <v>6712</v>
      </c>
      <c r="J819" s="161">
        <v>143.5</v>
      </c>
      <c r="K819" s="161">
        <v>43</v>
      </c>
      <c r="L819" s="162">
        <v>93.25</v>
      </c>
    </row>
    <row r="820" spans="1:12" ht="12.75" customHeight="1">
      <c r="A820" s="157" t="s">
        <v>7019</v>
      </c>
      <c r="B820" s="158" t="s">
        <v>7020</v>
      </c>
      <c r="C820" s="159" t="s">
        <v>7021</v>
      </c>
      <c r="D820" s="159" t="s">
        <v>4240</v>
      </c>
      <c r="E820" s="159" t="str">
        <f>VLOOKUP(MID(B820,5,2),行政区划代码!$B$4:$C$38,2,0)</f>
        <v>江苏省</v>
      </c>
      <c r="F820" s="159" t="str">
        <f t="shared" si="12"/>
        <v>143</v>
      </c>
      <c r="G820" s="160" t="s">
        <v>6653</v>
      </c>
      <c r="H820" s="158" t="s">
        <v>6734</v>
      </c>
      <c r="I820" s="160" t="s">
        <v>6735</v>
      </c>
      <c r="J820" s="161">
        <v>149</v>
      </c>
      <c r="K820" s="161">
        <v>73</v>
      </c>
      <c r="L820" s="162">
        <v>111</v>
      </c>
    </row>
    <row r="821" spans="1:12" ht="12.75" customHeight="1">
      <c r="A821" s="157" t="s">
        <v>7022</v>
      </c>
      <c r="B821" s="158" t="s">
        <v>7023</v>
      </c>
      <c r="C821" s="159" t="s">
        <v>7024</v>
      </c>
      <c r="D821" s="159" t="s">
        <v>4240</v>
      </c>
      <c r="E821" s="159" t="str">
        <f>VLOOKUP(MID(B821,5,2),行政区划代码!$B$4:$C$38,2,0)</f>
        <v>浙江省</v>
      </c>
      <c r="F821" s="159" t="str">
        <f t="shared" si="12"/>
        <v>143</v>
      </c>
      <c r="G821" s="160" t="s">
        <v>6653</v>
      </c>
      <c r="H821" s="158" t="s">
        <v>6784</v>
      </c>
      <c r="I821" s="160" t="s">
        <v>6785</v>
      </c>
      <c r="J821" s="161">
        <v>111.75</v>
      </c>
      <c r="K821" s="161">
        <v>84</v>
      </c>
      <c r="L821" s="162">
        <v>97.875</v>
      </c>
    </row>
    <row r="822" spans="1:12" ht="12.75" customHeight="1">
      <c r="A822" s="157" t="s">
        <v>7025</v>
      </c>
      <c r="B822" s="158" t="s">
        <v>7026</v>
      </c>
      <c r="C822" s="159" t="s">
        <v>7027</v>
      </c>
      <c r="D822" s="159" t="s">
        <v>4240</v>
      </c>
      <c r="E822" s="159" t="str">
        <f>VLOOKUP(MID(B822,5,2),行政区划代码!$B$4:$C$38,2,0)</f>
        <v>浙江省</v>
      </c>
      <c r="F822" s="159" t="str">
        <f t="shared" si="12"/>
        <v>143</v>
      </c>
      <c r="G822" s="160" t="s">
        <v>6653</v>
      </c>
      <c r="H822" s="158" t="s">
        <v>6808</v>
      </c>
      <c r="I822" s="160" t="s">
        <v>6809</v>
      </c>
      <c r="J822" s="161">
        <v>123.25</v>
      </c>
      <c r="K822" s="161">
        <v>89</v>
      </c>
      <c r="L822" s="162">
        <v>106.125</v>
      </c>
    </row>
    <row r="823" spans="1:12" ht="12.75" customHeight="1">
      <c r="A823" s="157" t="s">
        <v>7028</v>
      </c>
      <c r="B823" s="158" t="s">
        <v>7029</v>
      </c>
      <c r="C823" s="159" t="s">
        <v>7030</v>
      </c>
      <c r="D823" s="159" t="s">
        <v>4240</v>
      </c>
      <c r="E823" s="159" t="str">
        <f>VLOOKUP(MID(B823,5,2),行政区划代码!$B$4:$C$38,2,0)</f>
        <v>浙江省</v>
      </c>
      <c r="F823" s="159" t="str">
        <f t="shared" si="12"/>
        <v>143</v>
      </c>
      <c r="G823" s="160" t="s">
        <v>6653</v>
      </c>
      <c r="H823" s="158" t="s">
        <v>6942</v>
      </c>
      <c r="I823" s="160" t="s">
        <v>6943</v>
      </c>
      <c r="J823" s="161">
        <v>143</v>
      </c>
      <c r="K823" s="161">
        <v>70</v>
      </c>
      <c r="L823" s="162">
        <v>106.5</v>
      </c>
    </row>
    <row r="824" spans="1:12" ht="12.75" customHeight="1">
      <c r="A824" s="157" t="s">
        <v>7031</v>
      </c>
      <c r="B824" s="158" t="s">
        <v>7032</v>
      </c>
      <c r="C824" s="159" t="s">
        <v>7033</v>
      </c>
      <c r="D824" s="159" t="s">
        <v>4240</v>
      </c>
      <c r="E824" s="159" t="str">
        <f>VLOOKUP(MID(B824,5,2),行政区划代码!$B$4:$C$38,2,0)</f>
        <v>浙江省</v>
      </c>
      <c r="F824" s="159" t="str">
        <f t="shared" si="12"/>
        <v>143</v>
      </c>
      <c r="G824" s="160" t="s">
        <v>6653</v>
      </c>
      <c r="H824" s="158" t="s">
        <v>4323</v>
      </c>
      <c r="I824" s="160" t="s">
        <v>6919</v>
      </c>
      <c r="J824" s="161">
        <v>144</v>
      </c>
      <c r="K824" s="161">
        <v>49</v>
      </c>
      <c r="L824" s="162">
        <v>96.5</v>
      </c>
    </row>
    <row r="825" spans="1:12" ht="12.75" customHeight="1">
      <c r="A825" s="157" t="s">
        <v>7034</v>
      </c>
      <c r="B825" s="158" t="s">
        <v>7035</v>
      </c>
      <c r="C825" s="159" t="s">
        <v>7036</v>
      </c>
      <c r="D825" s="159" t="s">
        <v>4240</v>
      </c>
      <c r="E825" s="159" t="str">
        <f>VLOOKUP(MID(B825,5,2),行政区划代码!$B$4:$C$38,2,0)</f>
        <v>浙江省</v>
      </c>
      <c r="F825" s="159" t="str">
        <f t="shared" si="12"/>
        <v>143</v>
      </c>
      <c r="G825" s="160" t="s">
        <v>6653</v>
      </c>
      <c r="H825" s="158" t="s">
        <v>7037</v>
      </c>
      <c r="I825" s="160" t="s">
        <v>7038</v>
      </c>
      <c r="J825" s="161">
        <v>126</v>
      </c>
      <c r="K825" s="161">
        <v>99</v>
      </c>
      <c r="L825" s="162">
        <v>112.5</v>
      </c>
    </row>
    <row r="826" spans="1:12" ht="12.75" customHeight="1">
      <c r="A826" s="157" t="s">
        <v>7039</v>
      </c>
      <c r="B826" s="158" t="s">
        <v>7040</v>
      </c>
      <c r="C826" s="159" t="s">
        <v>7041</v>
      </c>
      <c r="D826" s="159" t="s">
        <v>4240</v>
      </c>
      <c r="E826" s="159" t="str">
        <f>VLOOKUP(MID(B826,5,2),行政区划代码!$B$4:$C$38,2,0)</f>
        <v>浙江省</v>
      </c>
      <c r="F826" s="159" t="str">
        <f t="shared" si="12"/>
        <v>143</v>
      </c>
      <c r="G826" s="160" t="s">
        <v>6653</v>
      </c>
      <c r="H826" s="158" t="s">
        <v>6724</v>
      </c>
      <c r="I826" s="160" t="s">
        <v>6725</v>
      </c>
      <c r="J826" s="161">
        <v>122.5</v>
      </c>
      <c r="K826" s="161">
        <v>33</v>
      </c>
      <c r="L826" s="162">
        <v>77.75</v>
      </c>
    </row>
    <row r="827" spans="1:12" ht="12.75" customHeight="1">
      <c r="A827" s="157" t="s">
        <v>7042</v>
      </c>
      <c r="B827" s="158" t="s">
        <v>7043</v>
      </c>
      <c r="C827" s="159" t="s">
        <v>7044</v>
      </c>
      <c r="D827" s="159" t="s">
        <v>4240</v>
      </c>
      <c r="E827" s="159" t="str">
        <f>VLOOKUP(MID(B827,5,2),行政区划代码!$B$4:$C$38,2,0)</f>
        <v>浙江省</v>
      </c>
      <c r="F827" s="159" t="str">
        <f t="shared" si="12"/>
        <v>143</v>
      </c>
      <c r="G827" s="160" t="s">
        <v>6653</v>
      </c>
      <c r="H827" s="158" t="s">
        <v>6850</v>
      </c>
      <c r="I827" s="160" t="s">
        <v>6851</v>
      </c>
      <c r="J827" s="161">
        <v>111.25</v>
      </c>
      <c r="K827" s="161">
        <v>94</v>
      </c>
      <c r="L827" s="162">
        <v>102.625</v>
      </c>
    </row>
    <row r="828" spans="1:12" ht="12.75" customHeight="1">
      <c r="A828" s="157" t="s">
        <v>7045</v>
      </c>
      <c r="B828" s="158" t="s">
        <v>7046</v>
      </c>
      <c r="C828" s="159" t="s">
        <v>7047</v>
      </c>
      <c r="D828" s="159" t="s">
        <v>4240</v>
      </c>
      <c r="E828" s="159" t="str">
        <f>VLOOKUP(MID(B828,5,2),行政区划代码!$B$4:$C$38,2,0)</f>
        <v>浙江省</v>
      </c>
      <c r="F828" s="159" t="str">
        <f t="shared" si="12"/>
        <v>143</v>
      </c>
      <c r="G828" s="160" t="s">
        <v>6653</v>
      </c>
      <c r="H828" s="158" t="s">
        <v>6744</v>
      </c>
      <c r="I828" s="160" t="s">
        <v>6745</v>
      </c>
      <c r="J828" s="161">
        <v>117</v>
      </c>
      <c r="K828" s="161">
        <v>39</v>
      </c>
      <c r="L828" s="162">
        <v>78</v>
      </c>
    </row>
    <row r="829" spans="1:12" ht="12.75" customHeight="1">
      <c r="A829" s="157" t="s">
        <v>7048</v>
      </c>
      <c r="B829" s="158" t="s">
        <v>7049</v>
      </c>
      <c r="C829" s="159" t="s">
        <v>7050</v>
      </c>
      <c r="D829" s="159" t="s">
        <v>4240</v>
      </c>
      <c r="E829" s="159" t="str">
        <f>VLOOKUP(MID(B829,5,2),行政区划代码!$B$4:$C$38,2,0)</f>
        <v>浙江省</v>
      </c>
      <c r="F829" s="159" t="str">
        <f t="shared" si="12"/>
        <v>143</v>
      </c>
      <c r="G829" s="160" t="s">
        <v>6653</v>
      </c>
      <c r="H829" s="158" t="s">
        <v>6706</v>
      </c>
      <c r="I829" s="160" t="s">
        <v>6707</v>
      </c>
      <c r="J829" s="161">
        <v>133.25</v>
      </c>
      <c r="K829" s="161">
        <v>69</v>
      </c>
      <c r="L829" s="162">
        <v>101.125</v>
      </c>
    </row>
    <row r="830" spans="1:12" ht="12.75" customHeight="1">
      <c r="A830" s="157" t="s">
        <v>7051</v>
      </c>
      <c r="B830" s="158" t="s">
        <v>7052</v>
      </c>
      <c r="C830" s="159" t="s">
        <v>7053</v>
      </c>
      <c r="D830" s="159" t="s">
        <v>4240</v>
      </c>
      <c r="E830" s="159" t="str">
        <f>VLOOKUP(MID(B830,5,2),行政区划代码!$B$4:$C$38,2,0)</f>
        <v>浙江省</v>
      </c>
      <c r="F830" s="159" t="str">
        <f t="shared" si="12"/>
        <v>143</v>
      </c>
      <c r="G830" s="160" t="s">
        <v>6653</v>
      </c>
      <c r="H830" s="158" t="s">
        <v>6697</v>
      </c>
      <c r="I830" s="160" t="s">
        <v>6698</v>
      </c>
      <c r="J830" s="161">
        <v>140.5</v>
      </c>
      <c r="K830" s="161">
        <v>91</v>
      </c>
      <c r="L830" s="162">
        <v>115.75</v>
      </c>
    </row>
    <row r="831" spans="1:12" ht="12.75" customHeight="1">
      <c r="A831" s="157" t="s">
        <v>7054</v>
      </c>
      <c r="B831" s="158" t="s">
        <v>7055</v>
      </c>
      <c r="C831" s="159" t="s">
        <v>7056</v>
      </c>
      <c r="D831" s="159" t="s">
        <v>4240</v>
      </c>
      <c r="E831" s="159" t="str">
        <f>VLOOKUP(MID(B831,5,2),行政区划代码!$B$4:$C$38,2,0)</f>
        <v>浙江省</v>
      </c>
      <c r="F831" s="159" t="str">
        <f t="shared" si="12"/>
        <v>143</v>
      </c>
      <c r="G831" s="160" t="s">
        <v>6653</v>
      </c>
      <c r="H831" s="158" t="s">
        <v>7057</v>
      </c>
      <c r="I831" s="160" t="s">
        <v>7058</v>
      </c>
      <c r="J831" s="161">
        <v>122</v>
      </c>
      <c r="K831" s="161">
        <v>52</v>
      </c>
      <c r="L831" s="162">
        <v>87</v>
      </c>
    </row>
    <row r="832" spans="1:12" ht="12.75" customHeight="1">
      <c r="A832" s="157" t="s">
        <v>7059</v>
      </c>
      <c r="B832" s="158" t="s">
        <v>7060</v>
      </c>
      <c r="C832" s="159" t="s">
        <v>7061</v>
      </c>
      <c r="D832" s="159" t="s">
        <v>4240</v>
      </c>
      <c r="E832" s="159" t="str">
        <f>VLOOKUP(MID(B832,5,2),行政区划代码!$B$4:$C$38,2,0)</f>
        <v>浙江省</v>
      </c>
      <c r="F832" s="159" t="str">
        <f t="shared" si="12"/>
        <v>143</v>
      </c>
      <c r="G832" s="160" t="s">
        <v>6653</v>
      </c>
      <c r="H832" s="158" t="s">
        <v>4247</v>
      </c>
      <c r="I832" s="160" t="s">
        <v>6780</v>
      </c>
      <c r="J832" s="161">
        <v>148.25</v>
      </c>
      <c r="K832" s="161">
        <v>89</v>
      </c>
      <c r="L832" s="162">
        <v>118.625</v>
      </c>
    </row>
    <row r="833" spans="1:12" ht="12.75" customHeight="1">
      <c r="A833" s="157" t="s">
        <v>7062</v>
      </c>
      <c r="B833" s="158" t="s">
        <v>7063</v>
      </c>
      <c r="C833" s="159" t="s">
        <v>7064</v>
      </c>
      <c r="D833" s="159" t="s">
        <v>4240</v>
      </c>
      <c r="E833" s="159" t="str">
        <f>VLOOKUP(MID(B833,5,2),行政区划代码!$B$4:$C$38,2,0)</f>
        <v>浙江省</v>
      </c>
      <c r="F833" s="159" t="str">
        <f t="shared" si="12"/>
        <v>143</v>
      </c>
      <c r="G833" s="160" t="s">
        <v>6653</v>
      </c>
      <c r="H833" s="158" t="s">
        <v>6977</v>
      </c>
      <c r="I833" s="160" t="s">
        <v>6978</v>
      </c>
      <c r="J833" s="161">
        <v>140</v>
      </c>
      <c r="K833" s="161">
        <v>78</v>
      </c>
      <c r="L833" s="162">
        <v>109</v>
      </c>
    </row>
    <row r="834" spans="1:12" ht="12.75" customHeight="1">
      <c r="A834" s="157" t="s">
        <v>7065</v>
      </c>
      <c r="B834" s="158" t="s">
        <v>7066</v>
      </c>
      <c r="C834" s="159" t="s">
        <v>7067</v>
      </c>
      <c r="D834" s="159" t="s">
        <v>4240</v>
      </c>
      <c r="E834" s="159" t="str">
        <f>VLOOKUP(MID(B834,5,2),行政区划代码!$B$4:$C$38,2,0)</f>
        <v>浙江省</v>
      </c>
      <c r="F834" s="159" t="str">
        <f t="shared" si="12"/>
        <v>143</v>
      </c>
      <c r="G834" s="160" t="s">
        <v>6653</v>
      </c>
      <c r="H834" s="158" t="s">
        <v>6659</v>
      </c>
      <c r="I834" s="160" t="s">
        <v>6660</v>
      </c>
      <c r="J834" s="161">
        <v>129.75</v>
      </c>
      <c r="K834" s="161">
        <v>54</v>
      </c>
      <c r="L834" s="162">
        <v>91.875</v>
      </c>
    </row>
    <row r="835" spans="1:12" ht="12.75" customHeight="1">
      <c r="A835" s="157" t="s">
        <v>7068</v>
      </c>
      <c r="B835" s="158" t="s">
        <v>7069</v>
      </c>
      <c r="C835" s="159" t="s">
        <v>7070</v>
      </c>
      <c r="D835" s="159" t="s">
        <v>4240</v>
      </c>
      <c r="E835" s="159" t="str">
        <f>VLOOKUP(MID(B835,5,2),行政区划代码!$B$4:$C$38,2,0)</f>
        <v>浙江省</v>
      </c>
      <c r="F835" s="159" t="str">
        <f t="shared" si="12"/>
        <v>143</v>
      </c>
      <c r="G835" s="160" t="s">
        <v>6653</v>
      </c>
      <c r="H835" s="158" t="s">
        <v>6792</v>
      </c>
      <c r="I835" s="160" t="s">
        <v>6793</v>
      </c>
      <c r="J835" s="161">
        <v>117.25</v>
      </c>
      <c r="K835" s="161">
        <v>76</v>
      </c>
      <c r="L835" s="162">
        <v>96.625</v>
      </c>
    </row>
    <row r="836" spans="1:12" ht="12.75" customHeight="1">
      <c r="A836" s="157" t="s">
        <v>7071</v>
      </c>
      <c r="B836" s="158" t="s">
        <v>7072</v>
      </c>
      <c r="C836" s="159" t="s">
        <v>7073</v>
      </c>
      <c r="D836" s="159" t="s">
        <v>4240</v>
      </c>
      <c r="E836" s="159" t="str">
        <f>VLOOKUP(MID(B836,5,2),行政区划代码!$B$4:$C$38,2,0)</f>
        <v>浙江省</v>
      </c>
      <c r="F836" s="159" t="str">
        <f t="shared" si="12"/>
        <v>143</v>
      </c>
      <c r="G836" s="160" t="s">
        <v>6653</v>
      </c>
      <c r="H836" s="158" t="s">
        <v>6744</v>
      </c>
      <c r="I836" s="160" t="s">
        <v>6745</v>
      </c>
      <c r="J836" s="161">
        <v>138.75</v>
      </c>
      <c r="K836" s="161">
        <v>86</v>
      </c>
      <c r="L836" s="162">
        <v>112.375</v>
      </c>
    </row>
    <row r="837" spans="1:12" ht="12.75" customHeight="1">
      <c r="A837" s="157" t="s">
        <v>7074</v>
      </c>
      <c r="B837" s="158" t="s">
        <v>7075</v>
      </c>
      <c r="C837" s="159" t="s">
        <v>4846</v>
      </c>
      <c r="D837" s="159" t="s">
        <v>4240</v>
      </c>
      <c r="E837" s="159" t="str">
        <f>VLOOKUP(MID(B837,5,2),行政区划代码!$B$4:$C$38,2,0)</f>
        <v>浙江省</v>
      </c>
      <c r="F837" s="159" t="str">
        <f t="shared" si="12"/>
        <v>143</v>
      </c>
      <c r="G837" s="160" t="s">
        <v>6653</v>
      </c>
      <c r="H837" s="158" t="s">
        <v>6697</v>
      </c>
      <c r="I837" s="160" t="s">
        <v>6698</v>
      </c>
      <c r="J837" s="161">
        <v>147.75</v>
      </c>
      <c r="K837" s="161">
        <v>55</v>
      </c>
      <c r="L837" s="162">
        <v>101.375</v>
      </c>
    </row>
    <row r="838" spans="1:12" ht="12.75" customHeight="1">
      <c r="A838" s="157" t="s">
        <v>7076</v>
      </c>
      <c r="B838" s="158" t="s">
        <v>7077</v>
      </c>
      <c r="C838" s="159" t="s">
        <v>7078</v>
      </c>
      <c r="D838" s="159" t="s">
        <v>4240</v>
      </c>
      <c r="E838" s="159" t="str">
        <f>VLOOKUP(MID(B838,5,2),行政区划代码!$B$4:$C$38,2,0)</f>
        <v>浙江省</v>
      </c>
      <c r="F838" s="159" t="str">
        <f t="shared" ref="F838:F901" si="13">LEFT(B838,3)</f>
        <v>143</v>
      </c>
      <c r="G838" s="160" t="s">
        <v>6653</v>
      </c>
      <c r="H838" s="158" t="s">
        <v>6706</v>
      </c>
      <c r="I838" s="160" t="s">
        <v>6707</v>
      </c>
      <c r="J838" s="161">
        <v>110.25</v>
      </c>
      <c r="K838" s="161">
        <v>91</v>
      </c>
      <c r="L838" s="162">
        <v>100.625</v>
      </c>
    </row>
    <row r="839" spans="1:12" ht="12.75" customHeight="1">
      <c r="A839" s="157" t="s">
        <v>7079</v>
      </c>
      <c r="B839" s="158" t="s">
        <v>7080</v>
      </c>
      <c r="C839" s="159" t="s">
        <v>7081</v>
      </c>
      <c r="D839" s="159" t="s">
        <v>4240</v>
      </c>
      <c r="E839" s="159" t="str">
        <f>VLOOKUP(MID(B839,5,2),行政区划代码!$B$4:$C$38,2,0)</f>
        <v>安徽省</v>
      </c>
      <c r="F839" s="159" t="str">
        <f t="shared" si="13"/>
        <v>143</v>
      </c>
      <c r="G839" s="160" t="s">
        <v>6653</v>
      </c>
      <c r="H839" s="158" t="s">
        <v>6800</v>
      </c>
      <c r="I839" s="160" t="s">
        <v>6801</v>
      </c>
      <c r="J839" s="161">
        <v>114</v>
      </c>
      <c r="K839" s="161">
        <v>92</v>
      </c>
      <c r="L839" s="162">
        <v>103</v>
      </c>
    </row>
    <row r="840" spans="1:12" ht="12.75" customHeight="1">
      <c r="A840" s="157" t="s">
        <v>7082</v>
      </c>
      <c r="B840" s="158" t="s">
        <v>7083</v>
      </c>
      <c r="C840" s="159" t="s">
        <v>7084</v>
      </c>
      <c r="D840" s="159" t="s">
        <v>4240</v>
      </c>
      <c r="E840" s="159" t="str">
        <f>VLOOKUP(MID(B840,5,2),行政区划代码!$B$4:$C$38,2,0)</f>
        <v>安徽省</v>
      </c>
      <c r="F840" s="159" t="str">
        <f t="shared" si="13"/>
        <v>143</v>
      </c>
      <c r="G840" s="160" t="s">
        <v>6653</v>
      </c>
      <c r="H840" s="158" t="s">
        <v>6684</v>
      </c>
      <c r="I840" s="160" t="s">
        <v>6685</v>
      </c>
      <c r="J840" s="161">
        <v>118</v>
      </c>
      <c r="K840" s="161">
        <v>41</v>
      </c>
      <c r="L840" s="162">
        <v>79.5</v>
      </c>
    </row>
    <row r="841" spans="1:12" ht="12.75" customHeight="1">
      <c r="A841" s="157" t="s">
        <v>7085</v>
      </c>
      <c r="B841" s="158" t="s">
        <v>7086</v>
      </c>
      <c r="C841" s="159" t="s">
        <v>7087</v>
      </c>
      <c r="D841" s="159" t="s">
        <v>4240</v>
      </c>
      <c r="E841" s="159" t="str">
        <f>VLOOKUP(MID(B841,5,2),行政区划代码!$B$4:$C$38,2,0)</f>
        <v>安徽省</v>
      </c>
      <c r="F841" s="159" t="str">
        <f t="shared" si="13"/>
        <v>143</v>
      </c>
      <c r="G841" s="160" t="s">
        <v>6653</v>
      </c>
      <c r="H841" s="158" t="s">
        <v>6659</v>
      </c>
      <c r="I841" s="160" t="s">
        <v>6660</v>
      </c>
      <c r="J841" s="161">
        <v>138</v>
      </c>
      <c r="K841" s="161">
        <v>79</v>
      </c>
      <c r="L841" s="162">
        <v>108.5</v>
      </c>
    </row>
    <row r="842" spans="1:12" ht="12.75" customHeight="1">
      <c r="A842" s="157" t="s">
        <v>7088</v>
      </c>
      <c r="B842" s="158" t="s">
        <v>7089</v>
      </c>
      <c r="C842" s="159" t="s">
        <v>7090</v>
      </c>
      <c r="D842" s="159" t="s">
        <v>4240</v>
      </c>
      <c r="E842" s="159" t="str">
        <f>VLOOKUP(MID(B842,5,2),行政区划代码!$B$4:$C$38,2,0)</f>
        <v>安徽省</v>
      </c>
      <c r="F842" s="159" t="str">
        <f t="shared" si="13"/>
        <v>143</v>
      </c>
      <c r="G842" s="160" t="s">
        <v>6653</v>
      </c>
      <c r="H842" s="158" t="s">
        <v>6684</v>
      </c>
      <c r="I842" s="160" t="s">
        <v>6685</v>
      </c>
      <c r="J842" s="161">
        <v>139.25</v>
      </c>
      <c r="K842" s="161">
        <v>67</v>
      </c>
      <c r="L842" s="162">
        <v>103.125</v>
      </c>
    </row>
    <row r="843" spans="1:12" ht="12.75" customHeight="1">
      <c r="A843" s="157" t="s">
        <v>7091</v>
      </c>
      <c r="B843" s="158" t="s">
        <v>7092</v>
      </c>
      <c r="C843" s="159" t="s">
        <v>7093</v>
      </c>
      <c r="D843" s="159" t="s">
        <v>4240</v>
      </c>
      <c r="E843" s="159" t="str">
        <f>VLOOKUP(MID(B843,5,2),行政区划代码!$B$4:$C$38,2,0)</f>
        <v>安徽省</v>
      </c>
      <c r="F843" s="159" t="str">
        <f t="shared" si="13"/>
        <v>143</v>
      </c>
      <c r="G843" s="160" t="s">
        <v>6653</v>
      </c>
      <c r="H843" s="158" t="s">
        <v>7094</v>
      </c>
      <c r="I843" s="160" t="s">
        <v>7095</v>
      </c>
      <c r="J843" s="161">
        <v>122.75</v>
      </c>
      <c r="K843" s="161">
        <v>30</v>
      </c>
      <c r="L843" s="162">
        <v>76.375</v>
      </c>
    </row>
    <row r="844" spans="1:12" ht="12.75" customHeight="1">
      <c r="A844" s="157" t="s">
        <v>7096</v>
      </c>
      <c r="B844" s="158" t="s">
        <v>7097</v>
      </c>
      <c r="C844" s="159" t="s">
        <v>7098</v>
      </c>
      <c r="D844" s="159" t="s">
        <v>4240</v>
      </c>
      <c r="E844" s="159" t="str">
        <f>VLOOKUP(MID(B844,5,2),行政区划代码!$B$4:$C$38,2,0)</f>
        <v>安徽省</v>
      </c>
      <c r="F844" s="159" t="str">
        <f t="shared" si="13"/>
        <v>143</v>
      </c>
      <c r="G844" s="160" t="s">
        <v>6653</v>
      </c>
      <c r="H844" s="158" t="s">
        <v>6830</v>
      </c>
      <c r="I844" s="160" t="s">
        <v>6831</v>
      </c>
      <c r="J844" s="161">
        <v>117.75</v>
      </c>
      <c r="K844" s="161">
        <v>66</v>
      </c>
      <c r="L844" s="162">
        <v>91.875</v>
      </c>
    </row>
    <row r="845" spans="1:12" ht="12.75" customHeight="1">
      <c r="A845" s="157" t="s">
        <v>7099</v>
      </c>
      <c r="B845" s="158" t="s">
        <v>7100</v>
      </c>
      <c r="C845" s="159" t="s">
        <v>7101</v>
      </c>
      <c r="D845" s="159" t="s">
        <v>4240</v>
      </c>
      <c r="E845" s="159" t="str">
        <f>VLOOKUP(MID(B845,5,2),行政区划代码!$B$4:$C$38,2,0)</f>
        <v>安徽省</v>
      </c>
      <c r="F845" s="159" t="str">
        <f t="shared" si="13"/>
        <v>143</v>
      </c>
      <c r="G845" s="160" t="s">
        <v>6653</v>
      </c>
      <c r="H845" s="158" t="s">
        <v>6719</v>
      </c>
      <c r="I845" s="160" t="s">
        <v>6720</v>
      </c>
      <c r="J845" s="161">
        <v>145</v>
      </c>
      <c r="K845" s="161">
        <v>52</v>
      </c>
      <c r="L845" s="162">
        <v>98.5</v>
      </c>
    </row>
    <row r="846" spans="1:12" ht="12.75" customHeight="1">
      <c r="A846" s="157" t="s">
        <v>7102</v>
      </c>
      <c r="B846" s="158" t="s">
        <v>7103</v>
      </c>
      <c r="C846" s="159" t="s">
        <v>7104</v>
      </c>
      <c r="D846" s="159" t="s">
        <v>4240</v>
      </c>
      <c r="E846" s="159" t="str">
        <f>VLOOKUP(MID(B846,5,2),行政区划代码!$B$4:$C$38,2,0)</f>
        <v>安徽省</v>
      </c>
      <c r="F846" s="159" t="str">
        <f t="shared" si="13"/>
        <v>143</v>
      </c>
      <c r="G846" s="160" t="s">
        <v>6653</v>
      </c>
      <c r="H846" s="158" t="s">
        <v>6819</v>
      </c>
      <c r="I846" s="160" t="s">
        <v>6820</v>
      </c>
      <c r="J846" s="161">
        <v>110</v>
      </c>
      <c r="K846" s="161">
        <v>78</v>
      </c>
      <c r="L846" s="162">
        <v>94</v>
      </c>
    </row>
    <row r="847" spans="1:12" ht="12.75" customHeight="1">
      <c r="A847" s="157" t="s">
        <v>7105</v>
      </c>
      <c r="B847" s="158" t="s">
        <v>7106</v>
      </c>
      <c r="C847" s="159" t="s">
        <v>7107</v>
      </c>
      <c r="D847" s="159" t="s">
        <v>4240</v>
      </c>
      <c r="E847" s="159" t="str">
        <f>VLOOKUP(MID(B847,5,2),行政区划代码!$B$4:$C$38,2,0)</f>
        <v>安徽省</v>
      </c>
      <c r="F847" s="159" t="str">
        <f t="shared" si="13"/>
        <v>143</v>
      </c>
      <c r="G847" s="160" t="s">
        <v>6653</v>
      </c>
      <c r="H847" s="158" t="s">
        <v>7108</v>
      </c>
      <c r="I847" s="160" t="s">
        <v>7109</v>
      </c>
      <c r="J847" s="161">
        <v>137.5</v>
      </c>
      <c r="K847" s="161">
        <v>50</v>
      </c>
      <c r="L847" s="162">
        <v>93.75</v>
      </c>
    </row>
    <row r="848" spans="1:12" ht="12.75" customHeight="1">
      <c r="A848" s="157" t="s">
        <v>7110</v>
      </c>
      <c r="B848" s="158" t="s">
        <v>7111</v>
      </c>
      <c r="C848" s="159" t="s">
        <v>7112</v>
      </c>
      <c r="D848" s="159" t="s">
        <v>4240</v>
      </c>
      <c r="E848" s="159" t="str">
        <f>VLOOKUP(MID(B848,5,2),行政区划代码!$B$4:$C$38,2,0)</f>
        <v>安徽省</v>
      </c>
      <c r="F848" s="159" t="str">
        <f t="shared" si="13"/>
        <v>143</v>
      </c>
      <c r="G848" s="160" t="s">
        <v>6653</v>
      </c>
      <c r="H848" s="158" t="s">
        <v>7113</v>
      </c>
      <c r="I848" s="160" t="s">
        <v>7114</v>
      </c>
      <c r="J848" s="161">
        <v>129.5</v>
      </c>
      <c r="K848" s="161">
        <v>96</v>
      </c>
      <c r="L848" s="162">
        <v>112.75</v>
      </c>
    </row>
    <row r="849" spans="1:12" ht="12.75" customHeight="1">
      <c r="A849" s="157" t="s">
        <v>7115</v>
      </c>
      <c r="B849" s="158" t="s">
        <v>7116</v>
      </c>
      <c r="C849" s="159" t="s">
        <v>7117</v>
      </c>
      <c r="D849" s="159" t="s">
        <v>4240</v>
      </c>
      <c r="E849" s="159" t="str">
        <f>VLOOKUP(MID(B849,5,2),行政区划代码!$B$4:$C$38,2,0)</f>
        <v>安徽省</v>
      </c>
      <c r="F849" s="159" t="str">
        <f t="shared" si="13"/>
        <v>143</v>
      </c>
      <c r="G849" s="160" t="s">
        <v>6653</v>
      </c>
      <c r="H849" s="158" t="s">
        <v>6719</v>
      </c>
      <c r="I849" s="160" t="s">
        <v>6720</v>
      </c>
      <c r="J849" s="161">
        <v>132</v>
      </c>
      <c r="K849" s="161">
        <v>45</v>
      </c>
      <c r="L849" s="162">
        <v>88.5</v>
      </c>
    </row>
    <row r="850" spans="1:12" ht="12.75" customHeight="1">
      <c r="A850" s="157" t="s">
        <v>7118</v>
      </c>
      <c r="B850" s="158" t="s">
        <v>7119</v>
      </c>
      <c r="C850" s="159" t="s">
        <v>7120</v>
      </c>
      <c r="D850" s="159" t="s">
        <v>4240</v>
      </c>
      <c r="E850" s="159" t="str">
        <f>VLOOKUP(MID(B850,5,2),行政区划代码!$B$4:$C$38,2,0)</f>
        <v>安徽省</v>
      </c>
      <c r="F850" s="159" t="str">
        <f t="shared" si="13"/>
        <v>143</v>
      </c>
      <c r="G850" s="160" t="s">
        <v>6653</v>
      </c>
      <c r="H850" s="158" t="s">
        <v>6719</v>
      </c>
      <c r="I850" s="160" t="s">
        <v>6720</v>
      </c>
      <c r="J850" s="161">
        <v>136.75</v>
      </c>
      <c r="K850" s="161">
        <v>63</v>
      </c>
      <c r="L850" s="162">
        <v>99.875</v>
      </c>
    </row>
    <row r="851" spans="1:12" ht="12.75" customHeight="1">
      <c r="A851" s="157" t="s">
        <v>7121</v>
      </c>
      <c r="B851" s="158" t="s">
        <v>7122</v>
      </c>
      <c r="C851" s="159" t="s">
        <v>7123</v>
      </c>
      <c r="D851" s="159" t="s">
        <v>4240</v>
      </c>
      <c r="E851" s="159" t="str">
        <f>VLOOKUP(MID(B851,5,2),行政区划代码!$B$4:$C$38,2,0)</f>
        <v>福建省</v>
      </c>
      <c r="F851" s="159" t="str">
        <f t="shared" si="13"/>
        <v>143</v>
      </c>
      <c r="G851" s="160" t="s">
        <v>6653</v>
      </c>
      <c r="H851" s="158" t="s">
        <v>6749</v>
      </c>
      <c r="I851" s="160" t="s">
        <v>6750</v>
      </c>
      <c r="J851" s="161">
        <v>132</v>
      </c>
      <c r="K851" s="161">
        <v>51</v>
      </c>
      <c r="L851" s="162">
        <v>91.5</v>
      </c>
    </row>
    <row r="852" spans="1:12" ht="12.75" customHeight="1">
      <c r="A852" s="157" t="s">
        <v>7124</v>
      </c>
      <c r="B852" s="158" t="s">
        <v>7125</v>
      </c>
      <c r="C852" s="159" t="s">
        <v>7126</v>
      </c>
      <c r="D852" s="159" t="s">
        <v>4240</v>
      </c>
      <c r="E852" s="159" t="str">
        <f>VLOOKUP(MID(B852,5,2),行政区划代码!$B$4:$C$38,2,0)</f>
        <v>福建省</v>
      </c>
      <c r="F852" s="159" t="str">
        <f t="shared" si="13"/>
        <v>143</v>
      </c>
      <c r="G852" s="160" t="s">
        <v>6653</v>
      </c>
      <c r="H852" s="158" t="s">
        <v>6335</v>
      </c>
      <c r="I852" s="160" t="s">
        <v>6901</v>
      </c>
      <c r="J852" s="161">
        <v>147</v>
      </c>
      <c r="K852" s="161">
        <v>93</v>
      </c>
      <c r="L852" s="162">
        <v>120</v>
      </c>
    </row>
    <row r="853" spans="1:12" ht="12.75" customHeight="1">
      <c r="A853" s="157" t="s">
        <v>7127</v>
      </c>
      <c r="B853" s="158" t="s">
        <v>7128</v>
      </c>
      <c r="C853" s="159" t="s">
        <v>7129</v>
      </c>
      <c r="D853" s="159" t="s">
        <v>4240</v>
      </c>
      <c r="E853" s="159" t="str">
        <f>VLOOKUP(MID(B853,5,2),行政区划代码!$B$4:$C$38,2,0)</f>
        <v>福建省</v>
      </c>
      <c r="F853" s="159" t="str">
        <f t="shared" si="13"/>
        <v>143</v>
      </c>
      <c r="G853" s="160" t="s">
        <v>6653</v>
      </c>
      <c r="H853" s="158" t="s">
        <v>6719</v>
      </c>
      <c r="I853" s="160" t="s">
        <v>6720</v>
      </c>
      <c r="J853" s="161">
        <v>121</v>
      </c>
      <c r="K853" s="161">
        <v>94</v>
      </c>
      <c r="L853" s="162">
        <v>107.5</v>
      </c>
    </row>
    <row r="854" spans="1:12" ht="12.75" customHeight="1">
      <c r="A854" s="157" t="s">
        <v>7130</v>
      </c>
      <c r="B854" s="158" t="s">
        <v>7131</v>
      </c>
      <c r="C854" s="159" t="s">
        <v>7132</v>
      </c>
      <c r="D854" s="159" t="s">
        <v>4240</v>
      </c>
      <c r="E854" s="159" t="str">
        <f>VLOOKUP(MID(B854,5,2),行政区划代码!$B$4:$C$38,2,0)</f>
        <v>福建省</v>
      </c>
      <c r="F854" s="159" t="str">
        <f t="shared" si="13"/>
        <v>143</v>
      </c>
      <c r="G854" s="160" t="s">
        <v>6653</v>
      </c>
      <c r="H854" s="158" t="s">
        <v>6684</v>
      </c>
      <c r="I854" s="160" t="s">
        <v>6685</v>
      </c>
      <c r="J854" s="161">
        <v>138</v>
      </c>
      <c r="K854" s="161">
        <v>40</v>
      </c>
      <c r="L854" s="162">
        <v>89</v>
      </c>
    </row>
    <row r="855" spans="1:12" ht="12.75" customHeight="1">
      <c r="A855" s="157" t="s">
        <v>7133</v>
      </c>
      <c r="B855" s="158" t="s">
        <v>7134</v>
      </c>
      <c r="C855" s="159" t="s">
        <v>7135</v>
      </c>
      <c r="D855" s="159" t="s">
        <v>4240</v>
      </c>
      <c r="E855" s="159" t="str">
        <f>VLOOKUP(MID(B855,5,2),行政区划代码!$B$4:$C$38,2,0)</f>
        <v>福建省</v>
      </c>
      <c r="F855" s="159" t="str">
        <f t="shared" si="13"/>
        <v>143</v>
      </c>
      <c r="G855" s="160" t="s">
        <v>6653</v>
      </c>
      <c r="H855" s="158" t="s">
        <v>7136</v>
      </c>
      <c r="I855" s="160" t="s">
        <v>7137</v>
      </c>
      <c r="J855" s="161">
        <v>131</v>
      </c>
      <c r="K855" s="161">
        <v>87</v>
      </c>
      <c r="L855" s="162">
        <v>109</v>
      </c>
    </row>
    <row r="856" spans="1:12" ht="12.75" customHeight="1">
      <c r="A856" s="157" t="s">
        <v>7138</v>
      </c>
      <c r="B856" s="158" t="s">
        <v>7139</v>
      </c>
      <c r="C856" s="159" t="s">
        <v>7140</v>
      </c>
      <c r="D856" s="159" t="s">
        <v>4240</v>
      </c>
      <c r="E856" s="159" t="str">
        <f>VLOOKUP(MID(B856,5,2),行政区划代码!$B$4:$C$38,2,0)</f>
        <v>福建省</v>
      </c>
      <c r="F856" s="159" t="str">
        <f t="shared" si="13"/>
        <v>143</v>
      </c>
      <c r="G856" s="160" t="s">
        <v>6653</v>
      </c>
      <c r="H856" s="158" t="s">
        <v>6819</v>
      </c>
      <c r="I856" s="160" t="s">
        <v>6820</v>
      </c>
      <c r="J856" s="161">
        <v>118.75</v>
      </c>
      <c r="K856" s="161">
        <v>48</v>
      </c>
      <c r="L856" s="162">
        <v>83.375</v>
      </c>
    </row>
    <row r="857" spans="1:12" ht="12.75" customHeight="1">
      <c r="A857" s="157" t="s">
        <v>7141</v>
      </c>
      <c r="B857" s="158" t="s">
        <v>7142</v>
      </c>
      <c r="C857" s="159" t="s">
        <v>7143</v>
      </c>
      <c r="D857" s="159" t="s">
        <v>4240</v>
      </c>
      <c r="E857" s="159" t="str">
        <f>VLOOKUP(MID(B857,5,2),行政区划代码!$B$4:$C$38,2,0)</f>
        <v>福建省</v>
      </c>
      <c r="F857" s="159" t="str">
        <f t="shared" si="13"/>
        <v>143</v>
      </c>
      <c r="G857" s="160" t="s">
        <v>6653</v>
      </c>
      <c r="H857" s="158" t="s">
        <v>7144</v>
      </c>
      <c r="I857" s="160" t="s">
        <v>7145</v>
      </c>
      <c r="J857" s="161">
        <v>129.25</v>
      </c>
      <c r="K857" s="161">
        <v>91</v>
      </c>
      <c r="L857" s="162">
        <v>110.125</v>
      </c>
    </row>
    <row r="858" spans="1:12" ht="12.75" customHeight="1">
      <c r="A858" s="157" t="s">
        <v>7146</v>
      </c>
      <c r="B858" s="158" t="s">
        <v>7147</v>
      </c>
      <c r="C858" s="159" t="s">
        <v>7148</v>
      </c>
      <c r="D858" s="159" t="s">
        <v>4240</v>
      </c>
      <c r="E858" s="159" t="str">
        <f>VLOOKUP(MID(B858,5,2),行政区划代码!$B$4:$C$38,2,0)</f>
        <v>福建省</v>
      </c>
      <c r="F858" s="159" t="str">
        <f t="shared" si="13"/>
        <v>143</v>
      </c>
      <c r="G858" s="160" t="s">
        <v>6653</v>
      </c>
      <c r="H858" s="158" t="s">
        <v>6654</v>
      </c>
      <c r="I858" s="160" t="s">
        <v>6655</v>
      </c>
      <c r="J858" s="161">
        <v>112</v>
      </c>
      <c r="K858" s="161">
        <v>49</v>
      </c>
      <c r="L858" s="162">
        <v>80.5</v>
      </c>
    </row>
    <row r="859" spans="1:12" ht="12.75" customHeight="1">
      <c r="A859" s="157" t="s">
        <v>7149</v>
      </c>
      <c r="B859" s="158" t="s">
        <v>7150</v>
      </c>
      <c r="C859" s="159" t="s">
        <v>7151</v>
      </c>
      <c r="D859" s="159" t="s">
        <v>4240</v>
      </c>
      <c r="E859" s="159" t="str">
        <f>VLOOKUP(MID(B859,5,2),行政区划代码!$B$4:$C$38,2,0)</f>
        <v>福建省</v>
      </c>
      <c r="F859" s="159" t="str">
        <f t="shared" si="13"/>
        <v>143</v>
      </c>
      <c r="G859" s="160" t="s">
        <v>6653</v>
      </c>
      <c r="H859" s="158" t="s">
        <v>6719</v>
      </c>
      <c r="I859" s="160" t="s">
        <v>6720</v>
      </c>
      <c r="J859" s="161">
        <v>139.5</v>
      </c>
      <c r="K859" s="161">
        <v>37</v>
      </c>
      <c r="L859" s="162">
        <v>88.25</v>
      </c>
    </row>
    <row r="860" spans="1:12" ht="12.75" customHeight="1">
      <c r="A860" s="157" t="s">
        <v>7152</v>
      </c>
      <c r="B860" s="158" t="s">
        <v>7153</v>
      </c>
      <c r="C860" s="159" t="s">
        <v>7154</v>
      </c>
      <c r="D860" s="159" t="s">
        <v>4240</v>
      </c>
      <c r="E860" s="159" t="str">
        <f>VLOOKUP(MID(B860,5,2),行政区划代码!$B$4:$C$38,2,0)</f>
        <v>福建省</v>
      </c>
      <c r="F860" s="159" t="str">
        <f t="shared" si="13"/>
        <v>143</v>
      </c>
      <c r="G860" s="160" t="s">
        <v>6653</v>
      </c>
      <c r="H860" s="158" t="s">
        <v>5032</v>
      </c>
      <c r="I860" s="160" t="s">
        <v>6915</v>
      </c>
      <c r="J860" s="161">
        <v>134</v>
      </c>
      <c r="K860" s="161">
        <v>95</v>
      </c>
      <c r="L860" s="162">
        <v>114.5</v>
      </c>
    </row>
    <row r="861" spans="1:12" ht="12.75" customHeight="1">
      <c r="A861" s="157" t="s">
        <v>7155</v>
      </c>
      <c r="B861" s="158" t="s">
        <v>7156</v>
      </c>
      <c r="C861" s="159" t="s">
        <v>7157</v>
      </c>
      <c r="D861" s="159" t="s">
        <v>4240</v>
      </c>
      <c r="E861" s="159" t="str">
        <f>VLOOKUP(MID(B861,5,2),行政区划代码!$B$4:$C$38,2,0)</f>
        <v>福建省</v>
      </c>
      <c r="F861" s="159" t="str">
        <f t="shared" si="13"/>
        <v>143</v>
      </c>
      <c r="G861" s="160" t="s">
        <v>6653</v>
      </c>
      <c r="H861" s="158" t="s">
        <v>5050</v>
      </c>
      <c r="I861" s="160" t="s">
        <v>6754</v>
      </c>
      <c r="J861" s="161">
        <v>130.75</v>
      </c>
      <c r="K861" s="161">
        <v>53</v>
      </c>
      <c r="L861" s="162">
        <v>91.875</v>
      </c>
    </row>
    <row r="862" spans="1:12" ht="12.75" customHeight="1">
      <c r="A862" s="157" t="s">
        <v>7158</v>
      </c>
      <c r="B862" s="158" t="s">
        <v>7159</v>
      </c>
      <c r="C862" s="159" t="s">
        <v>7160</v>
      </c>
      <c r="D862" s="159" t="s">
        <v>4240</v>
      </c>
      <c r="E862" s="159" t="str">
        <f>VLOOKUP(MID(B862,5,2),行政区划代码!$B$4:$C$38,2,0)</f>
        <v>福建省</v>
      </c>
      <c r="F862" s="159" t="str">
        <f t="shared" si="13"/>
        <v>143</v>
      </c>
      <c r="G862" s="160" t="s">
        <v>6653</v>
      </c>
      <c r="H862" s="158" t="s">
        <v>7161</v>
      </c>
      <c r="I862" s="160" t="s">
        <v>7162</v>
      </c>
      <c r="J862" s="161">
        <v>124.5</v>
      </c>
      <c r="K862" s="161">
        <v>58</v>
      </c>
      <c r="L862" s="162">
        <v>91.25</v>
      </c>
    </row>
    <row r="863" spans="1:12" ht="12.75" customHeight="1">
      <c r="A863" s="157" t="s">
        <v>7163</v>
      </c>
      <c r="B863" s="158" t="s">
        <v>7164</v>
      </c>
      <c r="C863" s="159" t="s">
        <v>7165</v>
      </c>
      <c r="D863" s="159" t="s">
        <v>4240</v>
      </c>
      <c r="E863" s="159" t="str">
        <f>VLOOKUP(MID(B863,5,2),行政区划代码!$B$4:$C$38,2,0)</f>
        <v>江西省</v>
      </c>
      <c r="F863" s="159" t="str">
        <f t="shared" si="13"/>
        <v>143</v>
      </c>
      <c r="G863" s="160" t="s">
        <v>6653</v>
      </c>
      <c r="H863" s="158" t="s">
        <v>7166</v>
      </c>
      <c r="I863" s="160" t="s">
        <v>7167</v>
      </c>
      <c r="J863" s="161">
        <v>141.75</v>
      </c>
      <c r="K863" s="161">
        <v>65</v>
      </c>
      <c r="L863" s="162">
        <v>103.375</v>
      </c>
    </row>
    <row r="864" spans="1:12" ht="12.75" customHeight="1">
      <c r="A864" s="157" t="s">
        <v>7168</v>
      </c>
      <c r="B864" s="158" t="s">
        <v>7169</v>
      </c>
      <c r="C864" s="159" t="s">
        <v>7170</v>
      </c>
      <c r="D864" s="159" t="s">
        <v>4240</v>
      </c>
      <c r="E864" s="159" t="str">
        <f>VLOOKUP(MID(B864,5,2),行政区划代码!$B$4:$C$38,2,0)</f>
        <v>江西省</v>
      </c>
      <c r="F864" s="159" t="str">
        <f t="shared" si="13"/>
        <v>143</v>
      </c>
      <c r="G864" s="160" t="s">
        <v>6653</v>
      </c>
      <c r="H864" s="158" t="s">
        <v>6932</v>
      </c>
      <c r="I864" s="160" t="s">
        <v>6707</v>
      </c>
      <c r="J864" s="161">
        <v>135</v>
      </c>
      <c r="K864" s="161">
        <v>73</v>
      </c>
      <c r="L864" s="162">
        <v>104</v>
      </c>
    </row>
    <row r="865" spans="1:12" ht="12.75" customHeight="1">
      <c r="A865" s="157" t="s">
        <v>7171</v>
      </c>
      <c r="B865" s="158" t="s">
        <v>7172</v>
      </c>
      <c r="C865" s="159" t="s">
        <v>7173</v>
      </c>
      <c r="D865" s="159" t="s">
        <v>4240</v>
      </c>
      <c r="E865" s="159" t="str">
        <f>VLOOKUP(MID(B865,5,2),行政区划代码!$B$4:$C$38,2,0)</f>
        <v>江西省</v>
      </c>
      <c r="F865" s="159" t="str">
        <f t="shared" si="13"/>
        <v>143</v>
      </c>
      <c r="G865" s="160" t="s">
        <v>6653</v>
      </c>
      <c r="H865" s="158" t="s">
        <v>5050</v>
      </c>
      <c r="I865" s="160" t="s">
        <v>6754</v>
      </c>
      <c r="J865" s="161">
        <v>115</v>
      </c>
      <c r="K865" s="161">
        <v>58</v>
      </c>
      <c r="L865" s="162">
        <v>86.5</v>
      </c>
    </row>
    <row r="866" spans="1:12" ht="12.75" customHeight="1">
      <c r="A866" s="157" t="s">
        <v>7174</v>
      </c>
      <c r="B866" s="158" t="s">
        <v>7175</v>
      </c>
      <c r="C866" s="159" t="s">
        <v>7176</v>
      </c>
      <c r="D866" s="159" t="s">
        <v>4240</v>
      </c>
      <c r="E866" s="159" t="str">
        <f>VLOOKUP(MID(B866,5,2),行政区划代码!$B$4:$C$38,2,0)</f>
        <v>江西省</v>
      </c>
      <c r="F866" s="159" t="str">
        <f t="shared" si="13"/>
        <v>143</v>
      </c>
      <c r="G866" s="160" t="s">
        <v>6653</v>
      </c>
      <c r="H866" s="158" t="s">
        <v>6932</v>
      </c>
      <c r="I866" s="160" t="s">
        <v>6707</v>
      </c>
      <c r="J866" s="161">
        <v>149.75</v>
      </c>
      <c r="K866" s="161">
        <v>48</v>
      </c>
      <c r="L866" s="162">
        <v>98.875</v>
      </c>
    </row>
    <row r="867" spans="1:12" ht="12.75" customHeight="1">
      <c r="A867" s="157" t="s">
        <v>7177</v>
      </c>
      <c r="B867" s="158" t="s">
        <v>7178</v>
      </c>
      <c r="C867" s="159" t="s">
        <v>7179</v>
      </c>
      <c r="D867" s="159" t="s">
        <v>4240</v>
      </c>
      <c r="E867" s="159" t="str">
        <f>VLOOKUP(MID(B867,5,2),行政区划代码!$B$4:$C$38,2,0)</f>
        <v>山东省</v>
      </c>
      <c r="F867" s="159" t="str">
        <f t="shared" si="13"/>
        <v>143</v>
      </c>
      <c r="G867" s="160" t="s">
        <v>6653</v>
      </c>
      <c r="H867" s="158" t="s">
        <v>5050</v>
      </c>
      <c r="I867" s="160" t="s">
        <v>6754</v>
      </c>
      <c r="J867" s="161">
        <v>144.25</v>
      </c>
      <c r="K867" s="161">
        <v>97</v>
      </c>
      <c r="L867" s="162">
        <v>120.625</v>
      </c>
    </row>
    <row r="868" spans="1:12" ht="12.75" customHeight="1">
      <c r="A868" s="157" t="s">
        <v>7180</v>
      </c>
      <c r="B868" s="158" t="s">
        <v>7181</v>
      </c>
      <c r="C868" s="159" t="s">
        <v>7182</v>
      </c>
      <c r="D868" s="159" t="s">
        <v>4240</v>
      </c>
      <c r="E868" s="159" t="str">
        <f>VLOOKUP(MID(B868,5,2),行政区划代码!$B$4:$C$38,2,0)</f>
        <v>山东省</v>
      </c>
      <c r="F868" s="159" t="str">
        <f t="shared" si="13"/>
        <v>143</v>
      </c>
      <c r="G868" s="160" t="s">
        <v>6653</v>
      </c>
      <c r="H868" s="158" t="s">
        <v>6664</v>
      </c>
      <c r="I868" s="160" t="s">
        <v>6665</v>
      </c>
      <c r="J868" s="161">
        <v>111.75</v>
      </c>
      <c r="K868" s="161">
        <v>83</v>
      </c>
      <c r="L868" s="162">
        <v>97.375</v>
      </c>
    </row>
    <row r="869" spans="1:12" ht="12.75" customHeight="1">
      <c r="A869" s="157" t="s">
        <v>7183</v>
      </c>
      <c r="B869" s="158" t="s">
        <v>7184</v>
      </c>
      <c r="C869" s="159" t="s">
        <v>7185</v>
      </c>
      <c r="D869" s="159" t="s">
        <v>4240</v>
      </c>
      <c r="E869" s="159" t="str">
        <f>VLOOKUP(MID(B869,5,2),行政区划代码!$B$4:$C$38,2,0)</f>
        <v>山东省</v>
      </c>
      <c r="F869" s="159" t="str">
        <f t="shared" si="13"/>
        <v>143</v>
      </c>
      <c r="G869" s="160" t="s">
        <v>6653</v>
      </c>
      <c r="H869" s="158" t="s">
        <v>6767</v>
      </c>
      <c r="I869" s="160" t="s">
        <v>6768</v>
      </c>
      <c r="J869" s="161">
        <v>121.5</v>
      </c>
      <c r="K869" s="161">
        <v>91</v>
      </c>
      <c r="L869" s="162">
        <v>106.25</v>
      </c>
    </row>
    <row r="870" spans="1:12" ht="12.75" customHeight="1">
      <c r="A870" s="157" t="s">
        <v>7186</v>
      </c>
      <c r="B870" s="158" t="s">
        <v>7187</v>
      </c>
      <c r="C870" s="159" t="s">
        <v>7188</v>
      </c>
      <c r="D870" s="159" t="s">
        <v>4240</v>
      </c>
      <c r="E870" s="159" t="str">
        <f>VLOOKUP(MID(B870,5,2),行政区划代码!$B$4:$C$38,2,0)</f>
        <v>山东省</v>
      </c>
      <c r="F870" s="159" t="str">
        <f t="shared" si="13"/>
        <v>143</v>
      </c>
      <c r="G870" s="160" t="s">
        <v>6653</v>
      </c>
      <c r="H870" s="158" t="s">
        <v>6674</v>
      </c>
      <c r="I870" s="160" t="s">
        <v>6675</v>
      </c>
      <c r="J870" s="161">
        <v>115.5</v>
      </c>
      <c r="K870" s="161">
        <v>89</v>
      </c>
      <c r="L870" s="162">
        <v>102.25</v>
      </c>
    </row>
    <row r="871" spans="1:12" ht="12.75" customHeight="1">
      <c r="A871" s="157" t="s">
        <v>7189</v>
      </c>
      <c r="B871" s="158" t="s">
        <v>7190</v>
      </c>
      <c r="C871" s="159" t="s">
        <v>7191</v>
      </c>
      <c r="D871" s="159" t="s">
        <v>4240</v>
      </c>
      <c r="E871" s="159" t="str">
        <f>VLOOKUP(MID(B871,5,2),行政区划代码!$B$4:$C$38,2,0)</f>
        <v>山东省</v>
      </c>
      <c r="F871" s="159" t="str">
        <f t="shared" si="13"/>
        <v>143</v>
      </c>
      <c r="G871" s="160" t="s">
        <v>6653</v>
      </c>
      <c r="H871" s="158" t="s">
        <v>6942</v>
      </c>
      <c r="I871" s="160" t="s">
        <v>6943</v>
      </c>
      <c r="J871" s="161">
        <v>136.75</v>
      </c>
      <c r="K871" s="161">
        <v>53</v>
      </c>
      <c r="L871" s="162">
        <v>94.875</v>
      </c>
    </row>
    <row r="872" spans="1:12" ht="12.75" customHeight="1">
      <c r="A872" s="157" t="s">
        <v>7192</v>
      </c>
      <c r="B872" s="158" t="s">
        <v>7193</v>
      </c>
      <c r="C872" s="159" t="s">
        <v>7194</v>
      </c>
      <c r="D872" s="159" t="s">
        <v>4240</v>
      </c>
      <c r="E872" s="159" t="str">
        <f>VLOOKUP(MID(B872,5,2),行政区划代码!$B$4:$C$38,2,0)</f>
        <v>山东省</v>
      </c>
      <c r="F872" s="159" t="str">
        <f t="shared" si="13"/>
        <v>143</v>
      </c>
      <c r="G872" s="160" t="s">
        <v>6653</v>
      </c>
      <c r="H872" s="158" t="s">
        <v>7195</v>
      </c>
      <c r="I872" s="160" t="s">
        <v>7196</v>
      </c>
      <c r="J872" s="161">
        <v>138.5</v>
      </c>
      <c r="K872" s="161">
        <v>68</v>
      </c>
      <c r="L872" s="162">
        <v>103.25</v>
      </c>
    </row>
    <row r="873" spans="1:12" ht="12.75" customHeight="1">
      <c r="A873" s="157" t="s">
        <v>7197</v>
      </c>
      <c r="B873" s="158" t="s">
        <v>7198</v>
      </c>
      <c r="C873" s="159" t="s">
        <v>7199</v>
      </c>
      <c r="D873" s="159" t="s">
        <v>4240</v>
      </c>
      <c r="E873" s="159" t="str">
        <f>VLOOKUP(MID(B873,5,2),行政区划代码!$B$4:$C$38,2,0)</f>
        <v>山东省</v>
      </c>
      <c r="F873" s="159" t="str">
        <f t="shared" si="13"/>
        <v>143</v>
      </c>
      <c r="G873" s="160" t="s">
        <v>6653</v>
      </c>
      <c r="H873" s="158" t="s">
        <v>5050</v>
      </c>
      <c r="I873" s="160" t="s">
        <v>6754</v>
      </c>
      <c r="J873" s="161">
        <v>146</v>
      </c>
      <c r="K873" s="161">
        <v>39</v>
      </c>
      <c r="L873" s="162">
        <v>92.5</v>
      </c>
    </row>
    <row r="874" spans="1:12" ht="12.75" customHeight="1">
      <c r="A874" s="157" t="s">
        <v>7200</v>
      </c>
      <c r="B874" s="158" t="s">
        <v>7201</v>
      </c>
      <c r="C874" s="159" t="s">
        <v>7202</v>
      </c>
      <c r="D874" s="159" t="s">
        <v>4240</v>
      </c>
      <c r="E874" s="159" t="str">
        <f>VLOOKUP(MID(B874,5,2),行政区划代码!$B$4:$C$38,2,0)</f>
        <v>山东省</v>
      </c>
      <c r="F874" s="159" t="str">
        <f t="shared" si="13"/>
        <v>143</v>
      </c>
      <c r="G874" s="160" t="s">
        <v>6653</v>
      </c>
      <c r="H874" s="158" t="s">
        <v>5050</v>
      </c>
      <c r="I874" s="160" t="s">
        <v>6754</v>
      </c>
      <c r="J874" s="161">
        <v>141</v>
      </c>
      <c r="K874" s="161">
        <v>49</v>
      </c>
      <c r="L874" s="162">
        <v>95</v>
      </c>
    </row>
    <row r="875" spans="1:12" ht="12.75" customHeight="1">
      <c r="A875" s="157" t="s">
        <v>7203</v>
      </c>
      <c r="B875" s="158" t="s">
        <v>7204</v>
      </c>
      <c r="C875" s="159" t="s">
        <v>7205</v>
      </c>
      <c r="D875" s="159" t="s">
        <v>4240</v>
      </c>
      <c r="E875" s="159" t="str">
        <f>VLOOKUP(MID(B875,5,2),行政区划代码!$B$4:$C$38,2,0)</f>
        <v>山东省</v>
      </c>
      <c r="F875" s="159" t="str">
        <f t="shared" si="13"/>
        <v>143</v>
      </c>
      <c r="G875" s="160" t="s">
        <v>6653</v>
      </c>
      <c r="H875" s="158" t="s">
        <v>7057</v>
      </c>
      <c r="I875" s="160" t="s">
        <v>7058</v>
      </c>
      <c r="J875" s="161">
        <v>117.5</v>
      </c>
      <c r="K875" s="161">
        <v>57</v>
      </c>
      <c r="L875" s="162">
        <v>87.25</v>
      </c>
    </row>
    <row r="876" spans="1:12" ht="12.75" customHeight="1">
      <c r="A876" s="157" t="s">
        <v>7206</v>
      </c>
      <c r="B876" s="158" t="s">
        <v>7207</v>
      </c>
      <c r="C876" s="159" t="s">
        <v>7208</v>
      </c>
      <c r="D876" s="159" t="s">
        <v>4240</v>
      </c>
      <c r="E876" s="159" t="str">
        <f>VLOOKUP(MID(B876,5,2),行政区划代码!$B$4:$C$38,2,0)</f>
        <v>山东省</v>
      </c>
      <c r="F876" s="159" t="str">
        <f t="shared" si="13"/>
        <v>143</v>
      </c>
      <c r="G876" s="160" t="s">
        <v>6653</v>
      </c>
      <c r="H876" s="158" t="s">
        <v>6689</v>
      </c>
      <c r="I876" s="160" t="s">
        <v>6690</v>
      </c>
      <c r="J876" s="161">
        <v>127.5</v>
      </c>
      <c r="K876" s="161">
        <v>84</v>
      </c>
      <c r="L876" s="162">
        <v>105.75</v>
      </c>
    </row>
    <row r="877" spans="1:12" ht="12.75" customHeight="1">
      <c r="A877" s="157" t="s">
        <v>7209</v>
      </c>
      <c r="B877" s="158" t="s">
        <v>7210</v>
      </c>
      <c r="C877" s="159" t="s">
        <v>7211</v>
      </c>
      <c r="D877" s="159" t="s">
        <v>4240</v>
      </c>
      <c r="E877" s="159" t="str">
        <f>VLOOKUP(MID(B877,5,2),行政区划代码!$B$4:$C$38,2,0)</f>
        <v>山东省</v>
      </c>
      <c r="F877" s="159" t="str">
        <f t="shared" si="13"/>
        <v>143</v>
      </c>
      <c r="G877" s="160" t="s">
        <v>6653</v>
      </c>
      <c r="H877" s="158" t="s">
        <v>7212</v>
      </c>
      <c r="I877" s="160" t="s">
        <v>6698</v>
      </c>
      <c r="J877" s="161">
        <v>121.25</v>
      </c>
      <c r="K877" s="161">
        <v>80</v>
      </c>
      <c r="L877" s="162">
        <v>100.625</v>
      </c>
    </row>
    <row r="878" spans="1:12" ht="12.75" customHeight="1">
      <c r="A878" s="157" t="s">
        <v>7213</v>
      </c>
      <c r="B878" s="158" t="s">
        <v>7214</v>
      </c>
      <c r="C878" s="159" t="s">
        <v>7215</v>
      </c>
      <c r="D878" s="159" t="s">
        <v>4240</v>
      </c>
      <c r="E878" s="159" t="str">
        <f>VLOOKUP(MID(B878,5,2),行政区划代码!$B$4:$C$38,2,0)</f>
        <v>山东省</v>
      </c>
      <c r="F878" s="159" t="str">
        <f t="shared" si="13"/>
        <v>143</v>
      </c>
      <c r="G878" s="160" t="s">
        <v>6653</v>
      </c>
      <c r="H878" s="158" t="s">
        <v>6867</v>
      </c>
      <c r="I878" s="160" t="s">
        <v>6868</v>
      </c>
      <c r="J878" s="161">
        <v>147.5</v>
      </c>
      <c r="K878" s="161">
        <v>35</v>
      </c>
      <c r="L878" s="162">
        <v>91.25</v>
      </c>
    </row>
    <row r="879" spans="1:12" ht="12.75" customHeight="1">
      <c r="A879" s="157" t="s">
        <v>7216</v>
      </c>
      <c r="B879" s="158" t="s">
        <v>7217</v>
      </c>
      <c r="C879" s="159" t="s">
        <v>7218</v>
      </c>
      <c r="D879" s="159" t="s">
        <v>4240</v>
      </c>
      <c r="E879" s="159" t="str">
        <f>VLOOKUP(MID(B879,5,2),行政区划代码!$B$4:$C$38,2,0)</f>
        <v>山东省</v>
      </c>
      <c r="F879" s="159" t="str">
        <f t="shared" si="13"/>
        <v>143</v>
      </c>
      <c r="G879" s="160" t="s">
        <v>6653</v>
      </c>
      <c r="H879" s="158" t="s">
        <v>6990</v>
      </c>
      <c r="I879" s="160" t="s">
        <v>6991</v>
      </c>
      <c r="J879" s="161">
        <v>121.5</v>
      </c>
      <c r="K879" s="161">
        <v>66</v>
      </c>
      <c r="L879" s="162">
        <v>93.75</v>
      </c>
    </row>
    <row r="880" spans="1:12" ht="12.75" customHeight="1">
      <c r="A880" s="157" t="s">
        <v>7219</v>
      </c>
      <c r="B880" s="158" t="s">
        <v>7220</v>
      </c>
      <c r="C880" s="159" t="s">
        <v>7221</v>
      </c>
      <c r="D880" s="159" t="s">
        <v>4240</v>
      </c>
      <c r="E880" s="159" t="str">
        <f>VLOOKUP(MID(B880,5,2),行政区划代码!$B$4:$C$38,2,0)</f>
        <v>山东省</v>
      </c>
      <c r="F880" s="159" t="str">
        <f t="shared" si="13"/>
        <v>143</v>
      </c>
      <c r="G880" s="160" t="s">
        <v>6653</v>
      </c>
      <c r="H880" s="158" t="s">
        <v>6674</v>
      </c>
      <c r="I880" s="160" t="s">
        <v>6675</v>
      </c>
      <c r="J880" s="161">
        <v>134</v>
      </c>
      <c r="K880" s="161">
        <v>31</v>
      </c>
      <c r="L880" s="162">
        <v>82.5</v>
      </c>
    </row>
    <row r="881" spans="1:12" ht="12.75" customHeight="1">
      <c r="A881" s="157" t="s">
        <v>7222</v>
      </c>
      <c r="B881" s="158" t="s">
        <v>7223</v>
      </c>
      <c r="C881" s="159" t="s">
        <v>7224</v>
      </c>
      <c r="D881" s="159" t="s">
        <v>4240</v>
      </c>
      <c r="E881" s="159" t="str">
        <f>VLOOKUP(MID(B881,5,2),行政区划代码!$B$4:$C$38,2,0)</f>
        <v>山东省</v>
      </c>
      <c r="F881" s="159" t="str">
        <f t="shared" si="13"/>
        <v>143</v>
      </c>
      <c r="G881" s="160" t="s">
        <v>6653</v>
      </c>
      <c r="H881" s="158" t="s">
        <v>7225</v>
      </c>
      <c r="I881" s="160" t="s">
        <v>7226</v>
      </c>
      <c r="J881" s="161">
        <v>112.25</v>
      </c>
      <c r="K881" s="161">
        <v>85</v>
      </c>
      <c r="L881" s="162">
        <v>98.625</v>
      </c>
    </row>
    <row r="882" spans="1:12" ht="12.75" customHeight="1">
      <c r="A882" s="157" t="s">
        <v>7227</v>
      </c>
      <c r="B882" s="158" t="s">
        <v>7228</v>
      </c>
      <c r="C882" s="159" t="s">
        <v>7229</v>
      </c>
      <c r="D882" s="159" t="s">
        <v>4240</v>
      </c>
      <c r="E882" s="159" t="str">
        <f>VLOOKUP(MID(B882,5,2),行政区划代码!$B$4:$C$38,2,0)</f>
        <v>山东省</v>
      </c>
      <c r="F882" s="159" t="str">
        <f t="shared" si="13"/>
        <v>143</v>
      </c>
      <c r="G882" s="160" t="s">
        <v>6653</v>
      </c>
      <c r="H882" s="158" t="s">
        <v>6784</v>
      </c>
      <c r="I882" s="160" t="s">
        <v>6785</v>
      </c>
      <c r="J882" s="161">
        <v>149</v>
      </c>
      <c r="K882" s="161">
        <v>61</v>
      </c>
      <c r="L882" s="162">
        <v>105</v>
      </c>
    </row>
    <row r="883" spans="1:12" ht="12.75" customHeight="1">
      <c r="A883" s="157" t="s">
        <v>7230</v>
      </c>
      <c r="B883" s="158" t="s">
        <v>7231</v>
      </c>
      <c r="C883" s="159" t="s">
        <v>7232</v>
      </c>
      <c r="D883" s="159" t="s">
        <v>4240</v>
      </c>
      <c r="E883" s="159" t="str">
        <f>VLOOKUP(MID(B883,5,2),行政区划代码!$B$4:$C$38,2,0)</f>
        <v>山东省</v>
      </c>
      <c r="F883" s="159" t="str">
        <f t="shared" si="13"/>
        <v>143</v>
      </c>
      <c r="G883" s="160" t="s">
        <v>6653</v>
      </c>
      <c r="H883" s="158" t="s">
        <v>7011</v>
      </c>
      <c r="I883" s="160" t="s">
        <v>7012</v>
      </c>
      <c r="J883" s="161">
        <v>139.5</v>
      </c>
      <c r="K883" s="161">
        <v>33</v>
      </c>
      <c r="L883" s="162">
        <v>86.25</v>
      </c>
    </row>
    <row r="884" spans="1:12" ht="12.75" customHeight="1">
      <c r="A884" s="157" t="s">
        <v>7233</v>
      </c>
      <c r="B884" s="158" t="s">
        <v>7234</v>
      </c>
      <c r="C884" s="159" t="s">
        <v>7235</v>
      </c>
      <c r="D884" s="159" t="s">
        <v>4240</v>
      </c>
      <c r="E884" s="159" t="str">
        <f>VLOOKUP(MID(B884,5,2),行政区划代码!$B$4:$C$38,2,0)</f>
        <v>山东省</v>
      </c>
      <c r="F884" s="159" t="str">
        <f t="shared" si="13"/>
        <v>143</v>
      </c>
      <c r="G884" s="160" t="s">
        <v>6653</v>
      </c>
      <c r="H884" s="158" t="s">
        <v>6744</v>
      </c>
      <c r="I884" s="160" t="s">
        <v>6745</v>
      </c>
      <c r="J884" s="161">
        <v>126.5</v>
      </c>
      <c r="K884" s="161">
        <v>44.44</v>
      </c>
      <c r="L884" s="162">
        <v>85.47</v>
      </c>
    </row>
    <row r="885" spans="1:12" ht="12.75" customHeight="1">
      <c r="A885" s="157" t="s">
        <v>7236</v>
      </c>
      <c r="B885" s="158" t="s">
        <v>7237</v>
      </c>
      <c r="C885" s="159" t="s">
        <v>7238</v>
      </c>
      <c r="D885" s="159" t="s">
        <v>4240</v>
      </c>
      <c r="E885" s="159" t="str">
        <f>VLOOKUP(MID(B885,5,2),行政区划代码!$B$4:$C$38,2,0)</f>
        <v>山东省</v>
      </c>
      <c r="F885" s="159" t="str">
        <f t="shared" si="13"/>
        <v>143</v>
      </c>
      <c r="G885" s="160" t="s">
        <v>6653</v>
      </c>
      <c r="H885" s="158" t="s">
        <v>7144</v>
      </c>
      <c r="I885" s="160" t="s">
        <v>7145</v>
      </c>
      <c r="J885" s="161">
        <v>136.25</v>
      </c>
      <c r="K885" s="161">
        <v>96</v>
      </c>
      <c r="L885" s="162">
        <v>116.125</v>
      </c>
    </row>
    <row r="886" spans="1:12" ht="12.75" customHeight="1">
      <c r="A886" s="157" t="s">
        <v>7239</v>
      </c>
      <c r="B886" s="158" t="s">
        <v>7240</v>
      </c>
      <c r="C886" s="159" t="s">
        <v>7241</v>
      </c>
      <c r="D886" s="159" t="s">
        <v>4240</v>
      </c>
      <c r="E886" s="159" t="str">
        <f>VLOOKUP(MID(B886,5,2),行政区划代码!$B$4:$C$38,2,0)</f>
        <v>山东省</v>
      </c>
      <c r="F886" s="159" t="str">
        <f t="shared" si="13"/>
        <v>143</v>
      </c>
      <c r="G886" s="160" t="s">
        <v>6653</v>
      </c>
      <c r="H886" s="158" t="s">
        <v>6684</v>
      </c>
      <c r="I886" s="160" t="s">
        <v>6685</v>
      </c>
      <c r="J886" s="161">
        <v>137.5</v>
      </c>
      <c r="K886" s="161">
        <v>100</v>
      </c>
      <c r="L886" s="162">
        <v>118.75</v>
      </c>
    </row>
    <row r="887" spans="1:12" ht="12.75" customHeight="1">
      <c r="A887" s="157" t="s">
        <v>7242</v>
      </c>
      <c r="B887" s="158" t="s">
        <v>7243</v>
      </c>
      <c r="C887" s="159" t="s">
        <v>7244</v>
      </c>
      <c r="D887" s="159" t="s">
        <v>4240</v>
      </c>
      <c r="E887" s="159" t="str">
        <f>VLOOKUP(MID(B887,5,2),行政区划代码!$B$4:$C$38,2,0)</f>
        <v>山东省</v>
      </c>
      <c r="F887" s="159" t="str">
        <f t="shared" si="13"/>
        <v>143</v>
      </c>
      <c r="G887" s="160" t="s">
        <v>6653</v>
      </c>
      <c r="H887" s="158" t="s">
        <v>6719</v>
      </c>
      <c r="I887" s="160" t="s">
        <v>6720</v>
      </c>
      <c r="J887" s="161">
        <v>119</v>
      </c>
      <c r="K887" s="161">
        <v>98</v>
      </c>
      <c r="L887" s="162">
        <v>108.5</v>
      </c>
    </row>
    <row r="888" spans="1:12" ht="12.75" customHeight="1">
      <c r="A888" s="157" t="s">
        <v>7245</v>
      </c>
      <c r="B888" s="158" t="s">
        <v>7246</v>
      </c>
      <c r="C888" s="159" t="s">
        <v>7247</v>
      </c>
      <c r="D888" s="159" t="s">
        <v>4240</v>
      </c>
      <c r="E888" s="159" t="str">
        <f>VLOOKUP(MID(B888,5,2),行政区划代码!$B$4:$C$38,2,0)</f>
        <v>山东省</v>
      </c>
      <c r="F888" s="159" t="str">
        <f t="shared" si="13"/>
        <v>143</v>
      </c>
      <c r="G888" s="160" t="s">
        <v>6653</v>
      </c>
      <c r="H888" s="158" t="s">
        <v>6767</v>
      </c>
      <c r="I888" s="160" t="s">
        <v>6768</v>
      </c>
      <c r="J888" s="161">
        <v>124.75</v>
      </c>
      <c r="K888" s="161">
        <v>38</v>
      </c>
      <c r="L888" s="162">
        <v>81.375</v>
      </c>
    </row>
    <row r="889" spans="1:12" ht="12.75" customHeight="1">
      <c r="A889" s="157" t="s">
        <v>7248</v>
      </c>
      <c r="B889" s="158" t="s">
        <v>7249</v>
      </c>
      <c r="C889" s="159" t="s">
        <v>7250</v>
      </c>
      <c r="D889" s="159" t="s">
        <v>4240</v>
      </c>
      <c r="E889" s="159" t="str">
        <f>VLOOKUP(MID(B889,5,2),行政区划代码!$B$4:$C$38,2,0)</f>
        <v>山东省</v>
      </c>
      <c r="F889" s="159" t="str">
        <f t="shared" si="13"/>
        <v>143</v>
      </c>
      <c r="G889" s="160" t="s">
        <v>6653</v>
      </c>
      <c r="H889" s="158" t="s">
        <v>5066</v>
      </c>
      <c r="I889" s="160" t="s">
        <v>6702</v>
      </c>
      <c r="J889" s="161">
        <v>116.25</v>
      </c>
      <c r="K889" s="161">
        <v>63</v>
      </c>
      <c r="L889" s="162">
        <v>89.625</v>
      </c>
    </row>
    <row r="890" spans="1:12" ht="12.75" customHeight="1">
      <c r="A890" s="157" t="s">
        <v>7251</v>
      </c>
      <c r="B890" s="158" t="s">
        <v>7252</v>
      </c>
      <c r="C890" s="159" t="s">
        <v>7253</v>
      </c>
      <c r="D890" s="159" t="s">
        <v>4240</v>
      </c>
      <c r="E890" s="159" t="str">
        <f>VLOOKUP(MID(B890,5,2),行政区划代码!$B$4:$C$38,2,0)</f>
        <v>山东省</v>
      </c>
      <c r="F890" s="159" t="str">
        <f t="shared" si="13"/>
        <v>143</v>
      </c>
      <c r="G890" s="160" t="s">
        <v>6653</v>
      </c>
      <c r="H890" s="158" t="s">
        <v>5050</v>
      </c>
      <c r="I890" s="160" t="s">
        <v>6754</v>
      </c>
      <c r="J890" s="161">
        <v>124.5</v>
      </c>
      <c r="K890" s="161">
        <v>90</v>
      </c>
      <c r="L890" s="162">
        <v>107.25</v>
      </c>
    </row>
    <row r="891" spans="1:12" ht="12.75" customHeight="1">
      <c r="A891" s="157" t="s">
        <v>7254</v>
      </c>
      <c r="B891" s="158" t="s">
        <v>7255</v>
      </c>
      <c r="C891" s="159" t="s">
        <v>7256</v>
      </c>
      <c r="D891" s="159" t="s">
        <v>4240</v>
      </c>
      <c r="E891" s="159" t="str">
        <f>VLOOKUP(MID(B891,5,2),行政区划代码!$B$4:$C$38,2,0)</f>
        <v>山东省</v>
      </c>
      <c r="F891" s="159" t="str">
        <f t="shared" si="13"/>
        <v>143</v>
      </c>
      <c r="G891" s="160" t="s">
        <v>6653</v>
      </c>
      <c r="H891" s="158" t="s">
        <v>6689</v>
      </c>
      <c r="I891" s="160" t="s">
        <v>6690</v>
      </c>
      <c r="J891" s="161">
        <v>146.5</v>
      </c>
      <c r="K891" s="161">
        <v>40</v>
      </c>
      <c r="L891" s="162">
        <v>93.25</v>
      </c>
    </row>
    <row r="892" spans="1:12" ht="12.75" customHeight="1">
      <c r="A892" s="157" t="s">
        <v>7257</v>
      </c>
      <c r="B892" s="158" t="s">
        <v>7258</v>
      </c>
      <c r="C892" s="159" t="s">
        <v>7259</v>
      </c>
      <c r="D892" s="159" t="s">
        <v>4240</v>
      </c>
      <c r="E892" s="159" t="str">
        <f>VLOOKUP(MID(B892,5,2),行政区划代码!$B$4:$C$38,2,0)</f>
        <v>山东省</v>
      </c>
      <c r="F892" s="159" t="str">
        <f t="shared" si="13"/>
        <v>143</v>
      </c>
      <c r="G892" s="160" t="s">
        <v>6653</v>
      </c>
      <c r="H892" s="158" t="s">
        <v>6830</v>
      </c>
      <c r="I892" s="160" t="s">
        <v>6831</v>
      </c>
      <c r="J892" s="161">
        <v>117.5</v>
      </c>
      <c r="K892" s="161">
        <v>53</v>
      </c>
      <c r="L892" s="162">
        <v>85.25</v>
      </c>
    </row>
    <row r="893" spans="1:12" ht="12.75" customHeight="1">
      <c r="A893" s="157" t="s">
        <v>7260</v>
      </c>
      <c r="B893" s="158" t="s">
        <v>7261</v>
      </c>
      <c r="C893" s="159" t="s">
        <v>7262</v>
      </c>
      <c r="D893" s="159" t="s">
        <v>4240</v>
      </c>
      <c r="E893" s="159" t="str">
        <f>VLOOKUP(MID(B893,5,2),行政区划代码!$B$4:$C$38,2,0)</f>
        <v>山东省</v>
      </c>
      <c r="F893" s="159" t="str">
        <f t="shared" si="13"/>
        <v>143</v>
      </c>
      <c r="G893" s="160" t="s">
        <v>6653</v>
      </c>
      <c r="H893" s="158" t="s">
        <v>5032</v>
      </c>
      <c r="I893" s="160" t="s">
        <v>6915</v>
      </c>
      <c r="J893" s="161">
        <v>132.25</v>
      </c>
      <c r="K893" s="161">
        <v>49</v>
      </c>
      <c r="L893" s="162">
        <v>90.625</v>
      </c>
    </row>
    <row r="894" spans="1:12" ht="12.75" customHeight="1">
      <c r="A894" s="157" t="s">
        <v>7263</v>
      </c>
      <c r="B894" s="158" t="s">
        <v>7264</v>
      </c>
      <c r="C894" s="159" t="s">
        <v>7265</v>
      </c>
      <c r="D894" s="159" t="s">
        <v>4240</v>
      </c>
      <c r="E894" s="159" t="str">
        <f>VLOOKUP(MID(B894,5,2),行政区划代码!$B$4:$C$38,2,0)</f>
        <v>山东省</v>
      </c>
      <c r="F894" s="159" t="str">
        <f t="shared" si="13"/>
        <v>143</v>
      </c>
      <c r="G894" s="160" t="s">
        <v>6653</v>
      </c>
      <c r="H894" s="158" t="s">
        <v>5050</v>
      </c>
      <c r="I894" s="160" t="s">
        <v>6754</v>
      </c>
      <c r="J894" s="161">
        <v>143.75</v>
      </c>
      <c r="K894" s="161">
        <v>47</v>
      </c>
      <c r="L894" s="162">
        <v>95.375</v>
      </c>
    </row>
    <row r="895" spans="1:12" ht="12.75" customHeight="1">
      <c r="A895" s="157" t="s">
        <v>7266</v>
      </c>
      <c r="B895" s="158" t="s">
        <v>7267</v>
      </c>
      <c r="C895" s="159" t="s">
        <v>7268</v>
      </c>
      <c r="D895" s="159" t="s">
        <v>4240</v>
      </c>
      <c r="E895" s="159" t="str">
        <f>VLOOKUP(MID(B895,5,2),行政区划代码!$B$4:$C$38,2,0)</f>
        <v>山东省</v>
      </c>
      <c r="F895" s="159" t="str">
        <f t="shared" si="13"/>
        <v>143</v>
      </c>
      <c r="G895" s="160" t="s">
        <v>6653</v>
      </c>
      <c r="H895" s="158" t="s">
        <v>4247</v>
      </c>
      <c r="I895" s="160" t="s">
        <v>6780</v>
      </c>
      <c r="J895" s="161">
        <v>150</v>
      </c>
      <c r="K895" s="161">
        <v>38</v>
      </c>
      <c r="L895" s="162">
        <v>94</v>
      </c>
    </row>
    <row r="896" spans="1:12" ht="12.75" customHeight="1">
      <c r="A896" s="157" t="s">
        <v>7269</v>
      </c>
      <c r="B896" s="158" t="s">
        <v>7270</v>
      </c>
      <c r="C896" s="159" t="s">
        <v>7271</v>
      </c>
      <c r="D896" s="159" t="s">
        <v>4240</v>
      </c>
      <c r="E896" s="159" t="str">
        <f>VLOOKUP(MID(B896,5,2),行政区划代码!$B$4:$C$38,2,0)</f>
        <v>山东省</v>
      </c>
      <c r="F896" s="159" t="str">
        <f t="shared" si="13"/>
        <v>143</v>
      </c>
      <c r="G896" s="160" t="s">
        <v>6653</v>
      </c>
      <c r="H896" s="158" t="s">
        <v>5050</v>
      </c>
      <c r="I896" s="160" t="s">
        <v>6754</v>
      </c>
      <c r="J896" s="161">
        <v>138.25</v>
      </c>
      <c r="K896" s="161">
        <v>57</v>
      </c>
      <c r="L896" s="162">
        <v>97.625</v>
      </c>
    </row>
    <row r="897" spans="1:12" ht="12.75" customHeight="1">
      <c r="A897" s="157" t="s">
        <v>7272</v>
      </c>
      <c r="B897" s="158" t="s">
        <v>7273</v>
      </c>
      <c r="C897" s="159" t="s">
        <v>7274</v>
      </c>
      <c r="D897" s="159" t="s">
        <v>4240</v>
      </c>
      <c r="E897" s="159" t="str">
        <f>VLOOKUP(MID(B897,5,2),行政区划代码!$B$4:$C$38,2,0)</f>
        <v>山东省</v>
      </c>
      <c r="F897" s="159" t="str">
        <f t="shared" si="13"/>
        <v>143</v>
      </c>
      <c r="G897" s="160" t="s">
        <v>6653</v>
      </c>
      <c r="H897" s="158" t="s">
        <v>6689</v>
      </c>
      <c r="I897" s="160" t="s">
        <v>6690</v>
      </c>
      <c r="J897" s="161">
        <v>147</v>
      </c>
      <c r="K897" s="161">
        <v>83</v>
      </c>
      <c r="L897" s="162">
        <v>115</v>
      </c>
    </row>
    <row r="898" spans="1:12" ht="12.75" customHeight="1">
      <c r="A898" s="157" t="s">
        <v>7275</v>
      </c>
      <c r="B898" s="158" t="s">
        <v>7276</v>
      </c>
      <c r="C898" s="159" t="s">
        <v>7277</v>
      </c>
      <c r="D898" s="159" t="s">
        <v>4240</v>
      </c>
      <c r="E898" s="159" t="str">
        <f>VLOOKUP(MID(B898,5,2),行政区划代码!$B$4:$C$38,2,0)</f>
        <v>山东省</v>
      </c>
      <c r="F898" s="159" t="str">
        <f t="shared" si="13"/>
        <v>143</v>
      </c>
      <c r="G898" s="160" t="s">
        <v>6653</v>
      </c>
      <c r="H898" s="158" t="s">
        <v>4467</v>
      </c>
      <c r="I898" s="160" t="s">
        <v>6855</v>
      </c>
      <c r="J898" s="161">
        <v>145</v>
      </c>
      <c r="K898" s="161">
        <v>59</v>
      </c>
      <c r="L898" s="162">
        <v>102</v>
      </c>
    </row>
    <row r="899" spans="1:12" ht="12.75" customHeight="1">
      <c r="A899" s="157" t="s">
        <v>7278</v>
      </c>
      <c r="B899" s="158" t="s">
        <v>7279</v>
      </c>
      <c r="C899" s="159" t="s">
        <v>7280</v>
      </c>
      <c r="D899" s="159" t="s">
        <v>4240</v>
      </c>
      <c r="E899" s="159" t="str">
        <f>VLOOKUP(MID(B899,5,2),行政区划代码!$B$4:$C$38,2,0)</f>
        <v>山东省</v>
      </c>
      <c r="F899" s="159" t="str">
        <f t="shared" si="13"/>
        <v>143</v>
      </c>
      <c r="G899" s="160" t="s">
        <v>6653</v>
      </c>
      <c r="H899" s="158" t="s">
        <v>6724</v>
      </c>
      <c r="I899" s="160" t="s">
        <v>6725</v>
      </c>
      <c r="J899" s="161">
        <v>125</v>
      </c>
      <c r="K899" s="161">
        <v>65</v>
      </c>
      <c r="L899" s="162">
        <v>95</v>
      </c>
    </row>
    <row r="900" spans="1:12" ht="12.75" customHeight="1">
      <c r="A900" s="157" t="s">
        <v>7281</v>
      </c>
      <c r="B900" s="158" t="s">
        <v>7282</v>
      </c>
      <c r="C900" s="159" t="s">
        <v>7283</v>
      </c>
      <c r="D900" s="159" t="s">
        <v>4240</v>
      </c>
      <c r="E900" s="159" t="str">
        <f>VLOOKUP(MID(B900,5,2),行政区划代码!$B$4:$C$38,2,0)</f>
        <v>山东省</v>
      </c>
      <c r="F900" s="159" t="str">
        <f t="shared" si="13"/>
        <v>143</v>
      </c>
      <c r="G900" s="160" t="s">
        <v>6653</v>
      </c>
      <c r="H900" s="158" t="s">
        <v>7212</v>
      </c>
      <c r="I900" s="160" t="s">
        <v>6698</v>
      </c>
      <c r="J900" s="161">
        <v>116.25</v>
      </c>
      <c r="K900" s="161">
        <v>61</v>
      </c>
      <c r="L900" s="162">
        <v>88.625</v>
      </c>
    </row>
    <row r="901" spans="1:12" ht="12.75" customHeight="1">
      <c r="A901" s="157" t="s">
        <v>7284</v>
      </c>
      <c r="B901" s="158" t="s">
        <v>7285</v>
      </c>
      <c r="C901" s="159" t="s">
        <v>7286</v>
      </c>
      <c r="D901" s="159" t="s">
        <v>4240</v>
      </c>
      <c r="E901" s="159" t="str">
        <f>VLOOKUP(MID(B901,5,2),行政区划代码!$B$4:$C$38,2,0)</f>
        <v>山东省</v>
      </c>
      <c r="F901" s="159" t="str">
        <f t="shared" si="13"/>
        <v>143</v>
      </c>
      <c r="G901" s="160" t="s">
        <v>6653</v>
      </c>
      <c r="H901" s="158" t="s">
        <v>6784</v>
      </c>
      <c r="I901" s="160" t="s">
        <v>6785</v>
      </c>
      <c r="J901" s="161">
        <v>140.75</v>
      </c>
      <c r="K901" s="161">
        <v>56</v>
      </c>
      <c r="L901" s="162">
        <v>98.375</v>
      </c>
    </row>
    <row r="902" spans="1:12" ht="12.75" customHeight="1">
      <c r="A902" s="157" t="s">
        <v>7287</v>
      </c>
      <c r="B902" s="158" t="s">
        <v>7288</v>
      </c>
      <c r="C902" s="159" t="s">
        <v>7289</v>
      </c>
      <c r="D902" s="159" t="s">
        <v>4240</v>
      </c>
      <c r="E902" s="159" t="str">
        <f>VLOOKUP(MID(B902,5,2),行政区划代码!$B$4:$C$38,2,0)</f>
        <v>山东省</v>
      </c>
      <c r="F902" s="159" t="str">
        <f t="shared" ref="F902:F965" si="14">LEFT(B902,3)</f>
        <v>143</v>
      </c>
      <c r="G902" s="160" t="s">
        <v>6653</v>
      </c>
      <c r="H902" s="158" t="s">
        <v>5119</v>
      </c>
      <c r="I902" s="160" t="s">
        <v>6908</v>
      </c>
      <c r="J902" s="161">
        <v>125.25</v>
      </c>
      <c r="K902" s="161">
        <v>88</v>
      </c>
      <c r="L902" s="162">
        <v>106.625</v>
      </c>
    </row>
    <row r="903" spans="1:12" ht="12.75" customHeight="1">
      <c r="A903" s="157" t="s">
        <v>7290</v>
      </c>
      <c r="B903" s="158" t="s">
        <v>7291</v>
      </c>
      <c r="C903" s="159" t="s">
        <v>7292</v>
      </c>
      <c r="D903" s="159" t="s">
        <v>4240</v>
      </c>
      <c r="E903" s="159" t="str">
        <f>VLOOKUP(MID(B903,5,2),行政区划代码!$B$4:$C$38,2,0)</f>
        <v>山东省</v>
      </c>
      <c r="F903" s="159" t="str">
        <f t="shared" si="14"/>
        <v>143</v>
      </c>
      <c r="G903" s="160" t="s">
        <v>6653</v>
      </c>
      <c r="H903" s="158" t="s">
        <v>7293</v>
      </c>
      <c r="I903" s="160" t="s">
        <v>7294</v>
      </c>
      <c r="J903" s="161">
        <v>125.75</v>
      </c>
      <c r="K903" s="161">
        <v>42</v>
      </c>
      <c r="L903" s="162">
        <v>83.875</v>
      </c>
    </row>
    <row r="904" spans="1:12" ht="12.75" customHeight="1">
      <c r="A904" s="157" t="s">
        <v>7295</v>
      </c>
      <c r="B904" s="158" t="s">
        <v>7296</v>
      </c>
      <c r="C904" s="159" t="s">
        <v>7297</v>
      </c>
      <c r="D904" s="159" t="s">
        <v>4240</v>
      </c>
      <c r="E904" s="159" t="str">
        <f>VLOOKUP(MID(B904,5,2),行政区划代码!$B$4:$C$38,2,0)</f>
        <v>山东省</v>
      </c>
      <c r="F904" s="159" t="str">
        <f t="shared" si="14"/>
        <v>143</v>
      </c>
      <c r="G904" s="160" t="s">
        <v>6653</v>
      </c>
      <c r="H904" s="158" t="s">
        <v>6784</v>
      </c>
      <c r="I904" s="160" t="s">
        <v>6785</v>
      </c>
      <c r="J904" s="161">
        <v>128.5</v>
      </c>
      <c r="K904" s="161">
        <v>57</v>
      </c>
      <c r="L904" s="162">
        <v>92.75</v>
      </c>
    </row>
    <row r="905" spans="1:12" ht="12.75" customHeight="1">
      <c r="A905" s="157" t="s">
        <v>7298</v>
      </c>
      <c r="B905" s="158" t="s">
        <v>7299</v>
      </c>
      <c r="C905" s="159" t="s">
        <v>7300</v>
      </c>
      <c r="D905" s="159" t="s">
        <v>4240</v>
      </c>
      <c r="E905" s="159" t="str">
        <f>VLOOKUP(MID(B905,5,2),行政区划代码!$B$4:$C$38,2,0)</f>
        <v>山东省</v>
      </c>
      <c r="F905" s="159" t="str">
        <f t="shared" si="14"/>
        <v>143</v>
      </c>
      <c r="G905" s="160" t="s">
        <v>6653</v>
      </c>
      <c r="H905" s="158" t="s">
        <v>6724</v>
      </c>
      <c r="I905" s="160" t="s">
        <v>6725</v>
      </c>
      <c r="J905" s="161">
        <v>149.75</v>
      </c>
      <c r="K905" s="161">
        <v>79</v>
      </c>
      <c r="L905" s="162">
        <v>114.375</v>
      </c>
    </row>
    <row r="906" spans="1:12" ht="12.75" customHeight="1">
      <c r="A906" s="157" t="s">
        <v>7301</v>
      </c>
      <c r="B906" s="158" t="s">
        <v>7302</v>
      </c>
      <c r="C906" s="159" t="s">
        <v>7303</v>
      </c>
      <c r="D906" s="159" t="s">
        <v>4240</v>
      </c>
      <c r="E906" s="159" t="str">
        <f>VLOOKUP(MID(B906,5,2),行政区划代码!$B$4:$C$38,2,0)</f>
        <v>山东省</v>
      </c>
      <c r="F906" s="159" t="str">
        <f t="shared" si="14"/>
        <v>143</v>
      </c>
      <c r="G906" s="160" t="s">
        <v>6653</v>
      </c>
      <c r="H906" s="158" t="s">
        <v>6800</v>
      </c>
      <c r="I906" s="160" t="s">
        <v>6801</v>
      </c>
      <c r="J906" s="161">
        <v>132.5</v>
      </c>
      <c r="K906" s="161">
        <v>56</v>
      </c>
      <c r="L906" s="162">
        <v>94.25</v>
      </c>
    </row>
    <row r="907" spans="1:12" ht="12.75" customHeight="1">
      <c r="A907" s="157" t="s">
        <v>7304</v>
      </c>
      <c r="B907" s="158" t="s">
        <v>7305</v>
      </c>
      <c r="C907" s="159" t="s">
        <v>7306</v>
      </c>
      <c r="D907" s="159" t="s">
        <v>4240</v>
      </c>
      <c r="E907" s="159" t="str">
        <f>VLOOKUP(MID(B907,5,2),行政区划代码!$B$4:$C$38,2,0)</f>
        <v>山东省</v>
      </c>
      <c r="F907" s="159" t="str">
        <f t="shared" si="14"/>
        <v>143</v>
      </c>
      <c r="G907" s="160" t="s">
        <v>6653</v>
      </c>
      <c r="H907" s="158" t="s">
        <v>5119</v>
      </c>
      <c r="I907" s="160" t="s">
        <v>6908</v>
      </c>
      <c r="J907" s="161">
        <v>148</v>
      </c>
      <c r="K907" s="161">
        <v>40</v>
      </c>
      <c r="L907" s="162">
        <v>94</v>
      </c>
    </row>
    <row r="908" spans="1:12" ht="12.75" customHeight="1">
      <c r="A908" s="157" t="s">
        <v>7307</v>
      </c>
      <c r="B908" s="158" t="s">
        <v>7308</v>
      </c>
      <c r="C908" s="159" t="s">
        <v>7309</v>
      </c>
      <c r="D908" s="159" t="s">
        <v>4240</v>
      </c>
      <c r="E908" s="159" t="str">
        <f>VLOOKUP(MID(B908,5,2),行政区划代码!$B$4:$C$38,2,0)</f>
        <v>山东省</v>
      </c>
      <c r="F908" s="159" t="str">
        <f t="shared" si="14"/>
        <v>143</v>
      </c>
      <c r="G908" s="160" t="s">
        <v>6653</v>
      </c>
      <c r="H908" s="158" t="s">
        <v>6977</v>
      </c>
      <c r="I908" s="160" t="s">
        <v>6978</v>
      </c>
      <c r="J908" s="161">
        <v>148</v>
      </c>
      <c r="K908" s="161">
        <v>610</v>
      </c>
      <c r="L908" s="162">
        <v>379</v>
      </c>
    </row>
    <row r="909" spans="1:12" ht="12.75" customHeight="1">
      <c r="A909" s="157" t="s">
        <v>7310</v>
      </c>
      <c r="B909" s="158" t="s">
        <v>7311</v>
      </c>
      <c r="C909" s="159" t="s">
        <v>7312</v>
      </c>
      <c r="D909" s="159" t="s">
        <v>4240</v>
      </c>
      <c r="E909" s="159" t="str">
        <f>VLOOKUP(MID(B909,5,2),行政区划代码!$B$4:$C$38,2,0)</f>
        <v>山东省</v>
      </c>
      <c r="F909" s="159" t="str">
        <f t="shared" si="14"/>
        <v>143</v>
      </c>
      <c r="G909" s="160" t="s">
        <v>6653</v>
      </c>
      <c r="H909" s="158" t="s">
        <v>6800</v>
      </c>
      <c r="I909" s="160" t="s">
        <v>6801</v>
      </c>
      <c r="J909" s="161">
        <v>129.5</v>
      </c>
      <c r="K909" s="161">
        <v>43</v>
      </c>
      <c r="L909" s="162">
        <v>86.25</v>
      </c>
    </row>
    <row r="910" spans="1:12" ht="12.75" customHeight="1">
      <c r="A910" s="157" t="s">
        <v>7313</v>
      </c>
      <c r="B910" s="158" t="s">
        <v>7314</v>
      </c>
      <c r="C910" s="159" t="s">
        <v>7315</v>
      </c>
      <c r="D910" s="159" t="s">
        <v>4240</v>
      </c>
      <c r="E910" s="159" t="str">
        <f>VLOOKUP(MID(B910,5,2),行政区划代码!$B$4:$C$38,2,0)</f>
        <v>山东省</v>
      </c>
      <c r="F910" s="159" t="str">
        <f t="shared" si="14"/>
        <v>143</v>
      </c>
      <c r="G910" s="160" t="s">
        <v>6653</v>
      </c>
      <c r="H910" s="158" t="s">
        <v>7011</v>
      </c>
      <c r="I910" s="160" t="s">
        <v>7012</v>
      </c>
      <c r="J910" s="161">
        <v>124</v>
      </c>
      <c r="K910" s="161">
        <v>65</v>
      </c>
      <c r="L910" s="162">
        <v>94.5</v>
      </c>
    </row>
    <row r="911" spans="1:12" ht="12.75" customHeight="1">
      <c r="A911" s="157" t="s">
        <v>7316</v>
      </c>
      <c r="B911" s="158" t="s">
        <v>7317</v>
      </c>
      <c r="C911" s="159" t="s">
        <v>7318</v>
      </c>
      <c r="D911" s="159" t="s">
        <v>4240</v>
      </c>
      <c r="E911" s="159" t="str">
        <f>VLOOKUP(MID(B911,5,2),行政区划代码!$B$4:$C$38,2,0)</f>
        <v>山东省</v>
      </c>
      <c r="F911" s="159" t="str">
        <f t="shared" si="14"/>
        <v>143</v>
      </c>
      <c r="G911" s="160" t="s">
        <v>6653</v>
      </c>
      <c r="H911" s="158" t="s">
        <v>6819</v>
      </c>
      <c r="I911" s="160" t="s">
        <v>6820</v>
      </c>
      <c r="J911" s="161">
        <v>133</v>
      </c>
      <c r="K911" s="161">
        <v>64</v>
      </c>
      <c r="L911" s="162">
        <v>98.5</v>
      </c>
    </row>
    <row r="912" spans="1:12" ht="12.75" customHeight="1">
      <c r="A912" s="157" t="s">
        <v>7319</v>
      </c>
      <c r="B912" s="158" t="s">
        <v>7320</v>
      </c>
      <c r="C912" s="159" t="s">
        <v>7321</v>
      </c>
      <c r="D912" s="159" t="s">
        <v>4240</v>
      </c>
      <c r="E912" s="159" t="str">
        <f>VLOOKUP(MID(B912,5,2),行政区划代码!$B$4:$C$38,2,0)</f>
        <v>山东省</v>
      </c>
      <c r="F912" s="159" t="str">
        <f t="shared" si="14"/>
        <v>143</v>
      </c>
      <c r="G912" s="160" t="s">
        <v>6653</v>
      </c>
      <c r="H912" s="158" t="s">
        <v>6767</v>
      </c>
      <c r="I912" s="160" t="s">
        <v>6768</v>
      </c>
      <c r="J912" s="161">
        <v>123.25</v>
      </c>
      <c r="K912" s="161">
        <v>81</v>
      </c>
      <c r="L912" s="162">
        <v>102.125</v>
      </c>
    </row>
    <row r="913" spans="1:12" ht="12.75" customHeight="1">
      <c r="A913" s="157" t="s">
        <v>7322</v>
      </c>
      <c r="B913" s="158" t="s">
        <v>7323</v>
      </c>
      <c r="C913" s="159" t="s">
        <v>7324</v>
      </c>
      <c r="D913" s="159" t="s">
        <v>4240</v>
      </c>
      <c r="E913" s="159" t="str">
        <f>VLOOKUP(MID(B913,5,2),行政区划代码!$B$4:$C$38,2,0)</f>
        <v>山东省</v>
      </c>
      <c r="F913" s="159" t="str">
        <f t="shared" si="14"/>
        <v>143</v>
      </c>
      <c r="G913" s="160" t="s">
        <v>6653</v>
      </c>
      <c r="H913" s="158" t="s">
        <v>6767</v>
      </c>
      <c r="I913" s="160" t="s">
        <v>6768</v>
      </c>
      <c r="J913" s="161">
        <v>115.5</v>
      </c>
      <c r="K913" s="161">
        <v>94</v>
      </c>
      <c r="L913" s="162">
        <v>104.75</v>
      </c>
    </row>
    <row r="914" spans="1:12" ht="12.75" customHeight="1">
      <c r="A914" s="157" t="s">
        <v>7325</v>
      </c>
      <c r="B914" s="158" t="s">
        <v>7326</v>
      </c>
      <c r="C914" s="159" t="s">
        <v>7327</v>
      </c>
      <c r="D914" s="159" t="s">
        <v>4240</v>
      </c>
      <c r="E914" s="159" t="str">
        <f>VLOOKUP(MID(B914,5,2),行政区划代码!$B$4:$C$38,2,0)</f>
        <v>山东省</v>
      </c>
      <c r="F914" s="159" t="str">
        <f t="shared" si="14"/>
        <v>143</v>
      </c>
      <c r="G914" s="160" t="s">
        <v>6653</v>
      </c>
      <c r="H914" s="158" t="s">
        <v>5119</v>
      </c>
      <c r="I914" s="160" t="s">
        <v>6908</v>
      </c>
      <c r="J914" s="161">
        <v>126.25</v>
      </c>
      <c r="K914" s="161">
        <v>56</v>
      </c>
      <c r="L914" s="162">
        <v>91.125</v>
      </c>
    </row>
    <row r="915" spans="1:12" ht="12.75" customHeight="1">
      <c r="A915" s="157" t="s">
        <v>7328</v>
      </c>
      <c r="B915" s="158" t="s">
        <v>7329</v>
      </c>
      <c r="C915" s="159" t="s">
        <v>7330</v>
      </c>
      <c r="D915" s="159" t="s">
        <v>4240</v>
      </c>
      <c r="E915" s="159" t="str">
        <f>VLOOKUP(MID(B915,5,2),行政区划代码!$B$4:$C$38,2,0)</f>
        <v>山东省</v>
      </c>
      <c r="F915" s="159" t="str">
        <f t="shared" si="14"/>
        <v>143</v>
      </c>
      <c r="G915" s="160" t="s">
        <v>6653</v>
      </c>
      <c r="H915" s="158" t="s">
        <v>7195</v>
      </c>
      <c r="I915" s="160" t="s">
        <v>7196</v>
      </c>
      <c r="J915" s="161">
        <v>129</v>
      </c>
      <c r="K915" s="161">
        <v>76</v>
      </c>
      <c r="L915" s="162">
        <v>102.5</v>
      </c>
    </row>
    <row r="916" spans="1:12" ht="12.75" customHeight="1">
      <c r="A916" s="157" t="s">
        <v>7331</v>
      </c>
      <c r="B916" s="158" t="s">
        <v>7332</v>
      </c>
      <c r="C916" s="159" t="s">
        <v>7333</v>
      </c>
      <c r="D916" s="159" t="s">
        <v>4240</v>
      </c>
      <c r="E916" s="159" t="str">
        <f>VLOOKUP(MID(B916,5,2),行政区划代码!$B$4:$C$38,2,0)</f>
        <v>山东省</v>
      </c>
      <c r="F916" s="159" t="str">
        <f t="shared" si="14"/>
        <v>143</v>
      </c>
      <c r="G916" s="160" t="s">
        <v>6653</v>
      </c>
      <c r="H916" s="158" t="s">
        <v>7057</v>
      </c>
      <c r="I916" s="160" t="s">
        <v>7058</v>
      </c>
      <c r="J916" s="161">
        <v>150</v>
      </c>
      <c r="K916" s="161">
        <v>48</v>
      </c>
      <c r="L916" s="162">
        <v>99</v>
      </c>
    </row>
    <row r="917" spans="1:12" ht="12.75" customHeight="1">
      <c r="A917" s="157" t="s">
        <v>7334</v>
      </c>
      <c r="B917" s="158" t="s">
        <v>7335</v>
      </c>
      <c r="C917" s="159" t="s">
        <v>7336</v>
      </c>
      <c r="D917" s="159" t="s">
        <v>4240</v>
      </c>
      <c r="E917" s="159" t="str">
        <f>VLOOKUP(MID(B917,5,2),行政区划代码!$B$4:$C$38,2,0)</f>
        <v>山东省</v>
      </c>
      <c r="F917" s="159" t="str">
        <f t="shared" si="14"/>
        <v>143</v>
      </c>
      <c r="G917" s="160" t="s">
        <v>6653</v>
      </c>
      <c r="H917" s="158" t="s">
        <v>6784</v>
      </c>
      <c r="I917" s="160" t="s">
        <v>6785</v>
      </c>
      <c r="J917" s="161">
        <v>121</v>
      </c>
      <c r="K917" s="161">
        <v>98</v>
      </c>
      <c r="L917" s="162">
        <v>109.5</v>
      </c>
    </row>
    <row r="918" spans="1:12" ht="12.75" customHeight="1">
      <c r="A918" s="157" t="s">
        <v>7337</v>
      </c>
      <c r="B918" s="158" t="s">
        <v>7338</v>
      </c>
      <c r="C918" s="159" t="s">
        <v>7339</v>
      </c>
      <c r="D918" s="159" t="s">
        <v>4240</v>
      </c>
      <c r="E918" s="159" t="str">
        <f>VLOOKUP(MID(B918,5,2),行政区划代码!$B$4:$C$38,2,0)</f>
        <v>山东省</v>
      </c>
      <c r="F918" s="159" t="str">
        <f t="shared" si="14"/>
        <v>143</v>
      </c>
      <c r="G918" s="160" t="s">
        <v>6653</v>
      </c>
      <c r="H918" s="158" t="s">
        <v>7225</v>
      </c>
      <c r="I918" s="160" t="s">
        <v>7226</v>
      </c>
      <c r="J918" s="161">
        <v>124.5</v>
      </c>
      <c r="K918" s="161">
        <v>38</v>
      </c>
      <c r="L918" s="162">
        <v>81.25</v>
      </c>
    </row>
    <row r="919" spans="1:12" ht="12.75" customHeight="1">
      <c r="A919" s="157" t="s">
        <v>7340</v>
      </c>
      <c r="B919" s="158" t="s">
        <v>7341</v>
      </c>
      <c r="C919" s="159" t="s">
        <v>7342</v>
      </c>
      <c r="D919" s="159" t="s">
        <v>4240</v>
      </c>
      <c r="E919" s="159" t="str">
        <f>VLOOKUP(MID(B919,5,2),行政区划代码!$B$4:$C$38,2,0)</f>
        <v>山东省</v>
      </c>
      <c r="F919" s="159" t="str">
        <f t="shared" si="14"/>
        <v>143</v>
      </c>
      <c r="G919" s="160" t="s">
        <v>6653</v>
      </c>
      <c r="H919" s="158" t="s">
        <v>6792</v>
      </c>
      <c r="I919" s="160" t="s">
        <v>6793</v>
      </c>
      <c r="J919" s="161">
        <v>147.75</v>
      </c>
      <c r="K919" s="161">
        <v>75</v>
      </c>
      <c r="L919" s="162">
        <v>111.375</v>
      </c>
    </row>
    <row r="920" spans="1:12" ht="12.75" customHeight="1">
      <c r="A920" s="157" t="s">
        <v>7343</v>
      </c>
      <c r="B920" s="158" t="s">
        <v>7344</v>
      </c>
      <c r="C920" s="159" t="s">
        <v>7345</v>
      </c>
      <c r="D920" s="159" t="s">
        <v>4240</v>
      </c>
      <c r="E920" s="159" t="str">
        <f>VLOOKUP(MID(B920,5,2),行政区划代码!$B$4:$C$38,2,0)</f>
        <v>河南省</v>
      </c>
      <c r="F920" s="159" t="str">
        <f t="shared" si="14"/>
        <v>143</v>
      </c>
      <c r="G920" s="160" t="s">
        <v>6653</v>
      </c>
      <c r="H920" s="158" t="s">
        <v>7136</v>
      </c>
      <c r="I920" s="160" t="s">
        <v>7137</v>
      </c>
      <c r="J920" s="161">
        <v>110.75</v>
      </c>
      <c r="K920" s="161">
        <v>57</v>
      </c>
      <c r="L920" s="162">
        <v>83.875</v>
      </c>
    </row>
    <row r="921" spans="1:12" ht="12.75" customHeight="1">
      <c r="A921" s="157" t="s">
        <v>7346</v>
      </c>
      <c r="B921" s="158" t="s">
        <v>7347</v>
      </c>
      <c r="C921" s="159" t="s">
        <v>7348</v>
      </c>
      <c r="D921" s="159" t="s">
        <v>4240</v>
      </c>
      <c r="E921" s="159" t="str">
        <f>VLOOKUP(MID(B921,5,2),行政区划代码!$B$4:$C$38,2,0)</f>
        <v>河南省</v>
      </c>
      <c r="F921" s="159" t="str">
        <f t="shared" si="14"/>
        <v>143</v>
      </c>
      <c r="G921" s="160" t="s">
        <v>6653</v>
      </c>
      <c r="H921" s="158" t="s">
        <v>6784</v>
      </c>
      <c r="I921" s="160" t="s">
        <v>6785</v>
      </c>
      <c r="J921" s="161">
        <v>144.75</v>
      </c>
      <c r="K921" s="161">
        <v>790</v>
      </c>
      <c r="L921" s="162">
        <v>467.375</v>
      </c>
    </row>
    <row r="922" spans="1:12" ht="12.75" customHeight="1">
      <c r="A922" s="157" t="s">
        <v>7349</v>
      </c>
      <c r="B922" s="158" t="s">
        <v>7350</v>
      </c>
      <c r="C922" s="159" t="s">
        <v>7351</v>
      </c>
      <c r="D922" s="159" t="s">
        <v>4240</v>
      </c>
      <c r="E922" s="159" t="str">
        <f>VLOOKUP(MID(B922,5,2),行政区划代码!$B$4:$C$38,2,0)</f>
        <v>河南省</v>
      </c>
      <c r="F922" s="159" t="str">
        <f t="shared" si="14"/>
        <v>143</v>
      </c>
      <c r="G922" s="160" t="s">
        <v>6653</v>
      </c>
      <c r="H922" s="158" t="s">
        <v>4467</v>
      </c>
      <c r="I922" s="160" t="s">
        <v>6855</v>
      </c>
      <c r="J922" s="161">
        <v>113.25</v>
      </c>
      <c r="K922" s="161">
        <v>35</v>
      </c>
      <c r="L922" s="162">
        <v>74.125</v>
      </c>
    </row>
    <row r="923" spans="1:12" ht="12.75" customHeight="1">
      <c r="A923" s="157" t="s">
        <v>7352</v>
      </c>
      <c r="B923" s="158" t="s">
        <v>7353</v>
      </c>
      <c r="C923" s="159" t="s">
        <v>7354</v>
      </c>
      <c r="D923" s="159" t="s">
        <v>4240</v>
      </c>
      <c r="E923" s="159" t="str">
        <f>VLOOKUP(MID(B923,5,2),行政区划代码!$B$4:$C$38,2,0)</f>
        <v>河南省</v>
      </c>
      <c r="F923" s="159" t="str">
        <f t="shared" si="14"/>
        <v>143</v>
      </c>
      <c r="G923" s="160" t="s">
        <v>6653</v>
      </c>
      <c r="H923" s="158" t="s">
        <v>6932</v>
      </c>
      <c r="I923" s="160" t="s">
        <v>6707</v>
      </c>
      <c r="J923" s="161">
        <v>118.25</v>
      </c>
      <c r="K923" s="161">
        <v>64</v>
      </c>
      <c r="L923" s="162">
        <v>91.125</v>
      </c>
    </row>
    <row r="924" spans="1:12" ht="12.75" customHeight="1">
      <c r="A924" s="157" t="s">
        <v>7355</v>
      </c>
      <c r="B924" s="158" t="s">
        <v>7356</v>
      </c>
      <c r="C924" s="159" t="s">
        <v>7357</v>
      </c>
      <c r="D924" s="159" t="s">
        <v>4240</v>
      </c>
      <c r="E924" s="159" t="str">
        <f>VLOOKUP(MID(B924,5,2),行政区划代码!$B$4:$C$38,2,0)</f>
        <v>河南省</v>
      </c>
      <c r="F924" s="159" t="str">
        <f t="shared" si="14"/>
        <v>143</v>
      </c>
      <c r="G924" s="160" t="s">
        <v>6653</v>
      </c>
      <c r="H924" s="158" t="s">
        <v>5119</v>
      </c>
      <c r="I924" s="160" t="s">
        <v>6908</v>
      </c>
      <c r="J924" s="161">
        <v>127.25</v>
      </c>
      <c r="K924" s="161">
        <v>35</v>
      </c>
      <c r="L924" s="162">
        <v>81.125</v>
      </c>
    </row>
    <row r="925" spans="1:12" ht="12.75" customHeight="1">
      <c r="A925" s="157" t="s">
        <v>7358</v>
      </c>
      <c r="B925" s="158" t="s">
        <v>7359</v>
      </c>
      <c r="C925" s="159" t="s">
        <v>7360</v>
      </c>
      <c r="D925" s="159" t="s">
        <v>4240</v>
      </c>
      <c r="E925" s="159" t="str">
        <f>VLOOKUP(MID(B925,5,2),行政区划代码!$B$4:$C$38,2,0)</f>
        <v>河南省</v>
      </c>
      <c r="F925" s="159" t="str">
        <f t="shared" si="14"/>
        <v>143</v>
      </c>
      <c r="G925" s="160" t="s">
        <v>6653</v>
      </c>
      <c r="H925" s="158" t="s">
        <v>6706</v>
      </c>
      <c r="I925" s="160" t="s">
        <v>6707</v>
      </c>
      <c r="J925" s="161">
        <v>135.25</v>
      </c>
      <c r="K925" s="161">
        <v>63</v>
      </c>
      <c r="L925" s="162">
        <v>99.125</v>
      </c>
    </row>
    <row r="926" spans="1:12" ht="12.75" customHeight="1">
      <c r="A926" s="157" t="s">
        <v>7361</v>
      </c>
      <c r="B926" s="158" t="s">
        <v>7362</v>
      </c>
      <c r="C926" s="159" t="s">
        <v>7363</v>
      </c>
      <c r="D926" s="159" t="s">
        <v>4240</v>
      </c>
      <c r="E926" s="159" t="str">
        <f>VLOOKUP(MID(B926,5,2),行政区划代码!$B$4:$C$38,2,0)</f>
        <v>河南省</v>
      </c>
      <c r="F926" s="159" t="str">
        <f t="shared" si="14"/>
        <v>143</v>
      </c>
      <c r="G926" s="160" t="s">
        <v>6653</v>
      </c>
      <c r="H926" s="158" t="s">
        <v>6859</v>
      </c>
      <c r="I926" s="160" t="s">
        <v>6860</v>
      </c>
      <c r="J926" s="161">
        <v>110</v>
      </c>
      <c r="K926" s="161">
        <v>99</v>
      </c>
      <c r="L926" s="162">
        <v>104.5</v>
      </c>
    </row>
    <row r="927" spans="1:12" ht="12.75" customHeight="1">
      <c r="A927" s="157" t="s">
        <v>7364</v>
      </c>
      <c r="B927" s="158" t="s">
        <v>7365</v>
      </c>
      <c r="C927" s="159" t="s">
        <v>7366</v>
      </c>
      <c r="D927" s="159" t="s">
        <v>4240</v>
      </c>
      <c r="E927" s="159" t="str">
        <f>VLOOKUP(MID(B927,5,2),行政区划代码!$B$4:$C$38,2,0)</f>
        <v>河南省</v>
      </c>
      <c r="F927" s="159" t="str">
        <f t="shared" si="14"/>
        <v>143</v>
      </c>
      <c r="G927" s="160" t="s">
        <v>6653</v>
      </c>
      <c r="H927" s="158" t="s">
        <v>7212</v>
      </c>
      <c r="I927" s="160" t="s">
        <v>6698</v>
      </c>
      <c r="J927" s="161">
        <v>143.25</v>
      </c>
      <c r="K927" s="161">
        <v>65</v>
      </c>
      <c r="L927" s="162">
        <v>104.125</v>
      </c>
    </row>
    <row r="928" spans="1:12" ht="12.75" customHeight="1">
      <c r="A928" s="157" t="s">
        <v>7367</v>
      </c>
      <c r="B928" s="158" t="s">
        <v>7368</v>
      </c>
      <c r="C928" s="159" t="s">
        <v>7369</v>
      </c>
      <c r="D928" s="159" t="s">
        <v>4240</v>
      </c>
      <c r="E928" s="159" t="str">
        <f>VLOOKUP(MID(B928,5,2),行政区划代码!$B$4:$C$38,2,0)</f>
        <v>河南省</v>
      </c>
      <c r="F928" s="159" t="str">
        <f t="shared" si="14"/>
        <v>143</v>
      </c>
      <c r="G928" s="160" t="s">
        <v>6653</v>
      </c>
      <c r="H928" s="158" t="s">
        <v>6792</v>
      </c>
      <c r="I928" s="160" t="s">
        <v>6793</v>
      </c>
      <c r="J928" s="161">
        <v>146.25</v>
      </c>
      <c r="K928" s="161">
        <v>46</v>
      </c>
      <c r="L928" s="162">
        <v>96.125</v>
      </c>
    </row>
    <row r="929" spans="1:12" ht="12.75" customHeight="1">
      <c r="A929" s="157" t="s">
        <v>7370</v>
      </c>
      <c r="B929" s="158" t="s">
        <v>7371</v>
      </c>
      <c r="C929" s="159" t="s">
        <v>7372</v>
      </c>
      <c r="D929" s="159" t="s">
        <v>4240</v>
      </c>
      <c r="E929" s="159" t="str">
        <f>VLOOKUP(MID(B929,5,2),行政区划代码!$B$4:$C$38,2,0)</f>
        <v>河南省</v>
      </c>
      <c r="F929" s="159" t="str">
        <f t="shared" si="14"/>
        <v>143</v>
      </c>
      <c r="G929" s="160" t="s">
        <v>6653</v>
      </c>
      <c r="H929" s="158" t="s">
        <v>4467</v>
      </c>
      <c r="I929" s="160" t="s">
        <v>6855</v>
      </c>
      <c r="J929" s="161">
        <v>134</v>
      </c>
      <c r="K929" s="161">
        <v>92</v>
      </c>
      <c r="L929" s="162">
        <v>113</v>
      </c>
    </row>
    <row r="930" spans="1:12" ht="12.75" customHeight="1">
      <c r="A930" s="157" t="s">
        <v>7373</v>
      </c>
      <c r="B930" s="158" t="s">
        <v>7374</v>
      </c>
      <c r="C930" s="159" t="s">
        <v>7375</v>
      </c>
      <c r="D930" s="159" t="s">
        <v>4240</v>
      </c>
      <c r="E930" s="159" t="str">
        <f>VLOOKUP(MID(B930,5,2),行政区划代码!$B$4:$C$38,2,0)</f>
        <v>河南省</v>
      </c>
      <c r="F930" s="159" t="str">
        <f t="shared" si="14"/>
        <v>143</v>
      </c>
      <c r="G930" s="160" t="s">
        <v>6653</v>
      </c>
      <c r="H930" s="158" t="s">
        <v>6719</v>
      </c>
      <c r="I930" s="160" t="s">
        <v>6720</v>
      </c>
      <c r="J930" s="161">
        <v>139.25</v>
      </c>
      <c r="K930" s="161">
        <v>76</v>
      </c>
      <c r="L930" s="162">
        <v>107.625</v>
      </c>
    </row>
    <row r="931" spans="1:12" ht="12.75" customHeight="1">
      <c r="A931" s="157" t="s">
        <v>7376</v>
      </c>
      <c r="B931" s="158" t="s">
        <v>7377</v>
      </c>
      <c r="C931" s="159" t="s">
        <v>7378</v>
      </c>
      <c r="D931" s="159" t="s">
        <v>4240</v>
      </c>
      <c r="E931" s="159" t="str">
        <f>VLOOKUP(MID(B931,5,2),行政区划代码!$B$4:$C$38,2,0)</f>
        <v>河南省</v>
      </c>
      <c r="F931" s="159" t="str">
        <f t="shared" si="14"/>
        <v>143</v>
      </c>
      <c r="G931" s="160" t="s">
        <v>6653</v>
      </c>
      <c r="H931" s="158" t="s">
        <v>6697</v>
      </c>
      <c r="I931" s="160" t="s">
        <v>6698</v>
      </c>
      <c r="J931" s="161">
        <v>136.5</v>
      </c>
      <c r="K931" s="161">
        <v>89</v>
      </c>
      <c r="L931" s="162">
        <v>112.75</v>
      </c>
    </row>
    <row r="932" spans="1:12" ht="12.75" customHeight="1">
      <c r="A932" s="157" t="s">
        <v>7379</v>
      </c>
      <c r="B932" s="158" t="s">
        <v>7380</v>
      </c>
      <c r="C932" s="159" t="s">
        <v>7381</v>
      </c>
      <c r="D932" s="159" t="s">
        <v>4240</v>
      </c>
      <c r="E932" s="159" t="str">
        <f>VLOOKUP(MID(B932,5,2),行政区划代码!$B$4:$C$38,2,0)</f>
        <v>河南省</v>
      </c>
      <c r="F932" s="159" t="str">
        <f t="shared" si="14"/>
        <v>143</v>
      </c>
      <c r="G932" s="160" t="s">
        <v>6653</v>
      </c>
      <c r="H932" s="158" t="s">
        <v>6719</v>
      </c>
      <c r="I932" s="160" t="s">
        <v>6720</v>
      </c>
      <c r="J932" s="161">
        <v>136.75</v>
      </c>
      <c r="K932" s="161">
        <v>100</v>
      </c>
      <c r="L932" s="162">
        <v>118.375</v>
      </c>
    </row>
    <row r="933" spans="1:12" ht="12.75" customHeight="1">
      <c r="A933" s="157" t="s">
        <v>7382</v>
      </c>
      <c r="B933" s="158" t="s">
        <v>7383</v>
      </c>
      <c r="C933" s="159" t="s">
        <v>7384</v>
      </c>
      <c r="D933" s="159" t="s">
        <v>4240</v>
      </c>
      <c r="E933" s="159" t="str">
        <f>VLOOKUP(MID(B933,5,2),行政区划代码!$B$4:$C$38,2,0)</f>
        <v>河南省</v>
      </c>
      <c r="F933" s="159" t="str">
        <f t="shared" si="14"/>
        <v>143</v>
      </c>
      <c r="G933" s="160" t="s">
        <v>6653</v>
      </c>
      <c r="H933" s="158" t="s">
        <v>7108</v>
      </c>
      <c r="I933" s="160" t="s">
        <v>7109</v>
      </c>
      <c r="J933" s="161">
        <v>148.5</v>
      </c>
      <c r="K933" s="161">
        <v>39</v>
      </c>
      <c r="L933" s="162">
        <v>93.75</v>
      </c>
    </row>
    <row r="934" spans="1:12" ht="12.75" customHeight="1">
      <c r="A934" s="157" t="s">
        <v>7385</v>
      </c>
      <c r="B934" s="158" t="s">
        <v>7386</v>
      </c>
      <c r="C934" s="159" t="s">
        <v>7387</v>
      </c>
      <c r="D934" s="159" t="s">
        <v>4240</v>
      </c>
      <c r="E934" s="159" t="str">
        <f>VLOOKUP(MID(B934,5,2),行政区划代码!$B$4:$C$38,2,0)</f>
        <v>河南省</v>
      </c>
      <c r="F934" s="159" t="str">
        <f t="shared" si="14"/>
        <v>143</v>
      </c>
      <c r="G934" s="160" t="s">
        <v>6653</v>
      </c>
      <c r="H934" s="158" t="s">
        <v>6706</v>
      </c>
      <c r="I934" s="160" t="s">
        <v>6707</v>
      </c>
      <c r="J934" s="161">
        <v>130.5</v>
      </c>
      <c r="K934" s="161">
        <v>92</v>
      </c>
      <c r="L934" s="162">
        <v>111.25</v>
      </c>
    </row>
    <row r="935" spans="1:12" ht="12.75" customHeight="1">
      <c r="A935" s="157" t="s">
        <v>7388</v>
      </c>
      <c r="B935" s="158" t="s">
        <v>7389</v>
      </c>
      <c r="C935" s="159" t="s">
        <v>7390</v>
      </c>
      <c r="D935" s="159" t="s">
        <v>4240</v>
      </c>
      <c r="E935" s="159" t="str">
        <f>VLOOKUP(MID(B935,5,2),行政区划代码!$B$4:$C$38,2,0)</f>
        <v>河南省</v>
      </c>
      <c r="F935" s="159" t="str">
        <f t="shared" si="14"/>
        <v>143</v>
      </c>
      <c r="G935" s="160" t="s">
        <v>6653</v>
      </c>
      <c r="H935" s="158" t="s">
        <v>7113</v>
      </c>
      <c r="I935" s="160" t="s">
        <v>7114</v>
      </c>
      <c r="J935" s="161">
        <v>128.75</v>
      </c>
      <c r="K935" s="161">
        <v>33</v>
      </c>
      <c r="L935" s="162">
        <v>80.875</v>
      </c>
    </row>
    <row r="936" spans="1:12" ht="12.75" customHeight="1">
      <c r="A936" s="157" t="s">
        <v>7391</v>
      </c>
      <c r="B936" s="158" t="s">
        <v>7392</v>
      </c>
      <c r="C936" s="159" t="s">
        <v>7393</v>
      </c>
      <c r="D936" s="159" t="s">
        <v>4240</v>
      </c>
      <c r="E936" s="159" t="str">
        <f>VLOOKUP(MID(B936,5,2),行政区划代码!$B$4:$C$38,2,0)</f>
        <v>河南省</v>
      </c>
      <c r="F936" s="159" t="str">
        <f t="shared" si="14"/>
        <v>143</v>
      </c>
      <c r="G936" s="160" t="s">
        <v>6653</v>
      </c>
      <c r="H936" s="158" t="s">
        <v>4323</v>
      </c>
      <c r="I936" s="160" t="s">
        <v>6919</v>
      </c>
      <c r="J936" s="161">
        <v>138.5</v>
      </c>
      <c r="K936" s="161">
        <v>73</v>
      </c>
      <c r="L936" s="162">
        <v>105.75</v>
      </c>
    </row>
    <row r="937" spans="1:12" ht="12.75" customHeight="1">
      <c r="A937" s="157" t="s">
        <v>7394</v>
      </c>
      <c r="B937" s="158" t="s">
        <v>7395</v>
      </c>
      <c r="C937" s="159" t="s">
        <v>7396</v>
      </c>
      <c r="D937" s="159" t="s">
        <v>4240</v>
      </c>
      <c r="E937" s="159" t="str">
        <f>VLOOKUP(MID(B937,5,2),行政区划代码!$B$4:$C$38,2,0)</f>
        <v>河南省</v>
      </c>
      <c r="F937" s="159" t="str">
        <f t="shared" si="14"/>
        <v>143</v>
      </c>
      <c r="G937" s="160" t="s">
        <v>6653</v>
      </c>
      <c r="H937" s="158" t="s">
        <v>6734</v>
      </c>
      <c r="I937" s="160" t="s">
        <v>6735</v>
      </c>
      <c r="J937" s="161">
        <v>138.25</v>
      </c>
      <c r="K937" s="161">
        <v>65</v>
      </c>
      <c r="L937" s="162">
        <v>101.625</v>
      </c>
    </row>
    <row r="938" spans="1:12" ht="12.75" customHeight="1">
      <c r="A938" s="157" t="s">
        <v>7397</v>
      </c>
      <c r="B938" s="158" t="s">
        <v>7398</v>
      </c>
      <c r="C938" s="159" t="s">
        <v>7399</v>
      </c>
      <c r="D938" s="159" t="s">
        <v>4240</v>
      </c>
      <c r="E938" s="159" t="str">
        <f>VLOOKUP(MID(B938,5,2),行政区划代码!$B$4:$C$38,2,0)</f>
        <v>河南省</v>
      </c>
      <c r="F938" s="159" t="str">
        <f t="shared" si="14"/>
        <v>143</v>
      </c>
      <c r="G938" s="160" t="s">
        <v>6653</v>
      </c>
      <c r="H938" s="158" t="s">
        <v>6792</v>
      </c>
      <c r="I938" s="160" t="s">
        <v>6793</v>
      </c>
      <c r="J938" s="161">
        <v>130.25</v>
      </c>
      <c r="K938" s="161">
        <v>66</v>
      </c>
      <c r="L938" s="162">
        <v>98.125</v>
      </c>
    </row>
    <row r="939" spans="1:12" ht="12.75" customHeight="1">
      <c r="A939" s="157" t="s">
        <v>7400</v>
      </c>
      <c r="B939" s="158" t="s">
        <v>7401</v>
      </c>
      <c r="C939" s="159" t="s">
        <v>7402</v>
      </c>
      <c r="D939" s="159" t="s">
        <v>4240</v>
      </c>
      <c r="E939" s="159" t="str">
        <f>VLOOKUP(MID(B939,5,2),行政区划代码!$B$4:$C$38,2,0)</f>
        <v>河南省</v>
      </c>
      <c r="F939" s="159" t="str">
        <f t="shared" si="14"/>
        <v>143</v>
      </c>
      <c r="G939" s="160" t="s">
        <v>6653</v>
      </c>
      <c r="H939" s="158" t="s">
        <v>6664</v>
      </c>
      <c r="I939" s="160" t="s">
        <v>6665</v>
      </c>
      <c r="J939" s="161">
        <v>120.25</v>
      </c>
      <c r="K939" s="161">
        <v>73</v>
      </c>
      <c r="L939" s="162">
        <v>96.625</v>
      </c>
    </row>
    <row r="940" spans="1:12" ht="12.75" customHeight="1">
      <c r="A940" s="157" t="s">
        <v>7403</v>
      </c>
      <c r="B940" s="158" t="s">
        <v>7404</v>
      </c>
      <c r="C940" s="159" t="s">
        <v>7405</v>
      </c>
      <c r="D940" s="159" t="s">
        <v>4240</v>
      </c>
      <c r="E940" s="159" t="str">
        <f>VLOOKUP(MID(B940,5,2),行政区划代码!$B$4:$C$38,2,0)</f>
        <v>河南省</v>
      </c>
      <c r="F940" s="159" t="str">
        <f t="shared" si="14"/>
        <v>143</v>
      </c>
      <c r="G940" s="160" t="s">
        <v>6653</v>
      </c>
      <c r="H940" s="158" t="s">
        <v>7006</v>
      </c>
      <c r="I940" s="160" t="s">
        <v>7007</v>
      </c>
      <c r="J940" s="161">
        <v>119.75</v>
      </c>
      <c r="K940" s="161">
        <v>90</v>
      </c>
      <c r="L940" s="162">
        <v>104.875</v>
      </c>
    </row>
    <row r="941" spans="1:12" ht="12.75" customHeight="1">
      <c r="A941" s="157" t="s">
        <v>7406</v>
      </c>
      <c r="B941" s="158" t="s">
        <v>7407</v>
      </c>
      <c r="C941" s="159" t="s">
        <v>7408</v>
      </c>
      <c r="D941" s="159" t="s">
        <v>4240</v>
      </c>
      <c r="E941" s="159" t="str">
        <f>VLOOKUP(MID(B941,5,2),行政区划代码!$B$4:$C$38,2,0)</f>
        <v>河南省</v>
      </c>
      <c r="F941" s="159" t="str">
        <f t="shared" si="14"/>
        <v>143</v>
      </c>
      <c r="G941" s="160" t="s">
        <v>6653</v>
      </c>
      <c r="H941" s="158" t="s">
        <v>5050</v>
      </c>
      <c r="I941" s="160" t="s">
        <v>6754</v>
      </c>
      <c r="J941" s="161">
        <v>141.5</v>
      </c>
      <c r="K941" s="161">
        <v>71</v>
      </c>
      <c r="L941" s="162">
        <v>106.25</v>
      </c>
    </row>
    <row r="942" spans="1:12" ht="12.75" customHeight="1">
      <c r="A942" s="157" t="s">
        <v>7409</v>
      </c>
      <c r="B942" s="158" t="s">
        <v>7410</v>
      </c>
      <c r="C942" s="159" t="s">
        <v>7411</v>
      </c>
      <c r="D942" s="159" t="s">
        <v>4240</v>
      </c>
      <c r="E942" s="159" t="str">
        <f>VLOOKUP(MID(B942,5,2),行政区划代码!$B$4:$C$38,2,0)</f>
        <v>湖北省</v>
      </c>
      <c r="F942" s="159" t="str">
        <f t="shared" si="14"/>
        <v>143</v>
      </c>
      <c r="G942" s="160" t="s">
        <v>6653</v>
      </c>
      <c r="H942" s="158" t="s">
        <v>6942</v>
      </c>
      <c r="I942" s="160" t="s">
        <v>6943</v>
      </c>
      <c r="J942" s="161">
        <v>133.5</v>
      </c>
      <c r="K942" s="161">
        <v>53</v>
      </c>
      <c r="L942" s="162">
        <v>93.25</v>
      </c>
    </row>
    <row r="943" spans="1:12" ht="12.75" customHeight="1">
      <c r="A943" s="157" t="s">
        <v>7412</v>
      </c>
      <c r="B943" s="158" t="s">
        <v>7413</v>
      </c>
      <c r="C943" s="159" t="s">
        <v>7414</v>
      </c>
      <c r="D943" s="159" t="s">
        <v>4240</v>
      </c>
      <c r="E943" s="159" t="str">
        <f>VLOOKUP(MID(B943,5,2),行政区划代码!$B$4:$C$38,2,0)</f>
        <v>湖北省</v>
      </c>
      <c r="F943" s="159" t="str">
        <f t="shared" si="14"/>
        <v>143</v>
      </c>
      <c r="G943" s="160" t="s">
        <v>6653</v>
      </c>
      <c r="H943" s="158" t="s">
        <v>7415</v>
      </c>
      <c r="I943" s="160" t="s">
        <v>7416</v>
      </c>
      <c r="J943" s="161">
        <v>110.75</v>
      </c>
      <c r="K943" s="161">
        <v>79</v>
      </c>
      <c r="L943" s="162">
        <v>94.875</v>
      </c>
    </row>
    <row r="944" spans="1:12" ht="12.75" customHeight="1">
      <c r="A944" s="157" t="s">
        <v>7417</v>
      </c>
      <c r="B944" s="158" t="s">
        <v>7418</v>
      </c>
      <c r="C944" s="159" t="s">
        <v>7419</v>
      </c>
      <c r="D944" s="159" t="s">
        <v>4240</v>
      </c>
      <c r="E944" s="159" t="str">
        <f>VLOOKUP(MID(B944,5,2),行政区划代码!$B$4:$C$38,2,0)</f>
        <v>湖北省</v>
      </c>
      <c r="F944" s="159" t="str">
        <f t="shared" si="14"/>
        <v>143</v>
      </c>
      <c r="G944" s="160" t="s">
        <v>6653</v>
      </c>
      <c r="H944" s="158" t="s">
        <v>6654</v>
      </c>
      <c r="I944" s="160" t="s">
        <v>6655</v>
      </c>
      <c r="J944" s="161">
        <v>141.25</v>
      </c>
      <c r="K944" s="161">
        <v>92</v>
      </c>
      <c r="L944" s="162">
        <v>116.625</v>
      </c>
    </row>
    <row r="945" spans="1:12" ht="12.75" customHeight="1">
      <c r="A945" s="157" t="s">
        <v>7420</v>
      </c>
      <c r="B945" s="158" t="s">
        <v>7421</v>
      </c>
      <c r="C945" s="159" t="s">
        <v>7422</v>
      </c>
      <c r="D945" s="159" t="s">
        <v>4240</v>
      </c>
      <c r="E945" s="159" t="str">
        <f>VLOOKUP(MID(B945,5,2),行政区划代码!$B$4:$C$38,2,0)</f>
        <v>湖北省</v>
      </c>
      <c r="F945" s="159" t="str">
        <f t="shared" si="14"/>
        <v>143</v>
      </c>
      <c r="G945" s="160" t="s">
        <v>6653</v>
      </c>
      <c r="H945" s="158" t="s">
        <v>6808</v>
      </c>
      <c r="I945" s="160" t="s">
        <v>6809</v>
      </c>
      <c r="J945" s="161">
        <v>127.75</v>
      </c>
      <c r="K945" s="161">
        <v>96</v>
      </c>
      <c r="L945" s="162">
        <v>111.875</v>
      </c>
    </row>
    <row r="946" spans="1:12" ht="12.75" customHeight="1">
      <c r="A946" s="157" t="s">
        <v>7423</v>
      </c>
      <c r="B946" s="158" t="s">
        <v>7424</v>
      </c>
      <c r="C946" s="159" t="s">
        <v>7425</v>
      </c>
      <c r="D946" s="159" t="s">
        <v>4240</v>
      </c>
      <c r="E946" s="159" t="str">
        <f>VLOOKUP(MID(B946,5,2),行政区划代码!$B$4:$C$38,2,0)</f>
        <v>湖北省</v>
      </c>
      <c r="F946" s="159" t="str">
        <f t="shared" si="14"/>
        <v>143</v>
      </c>
      <c r="G946" s="160" t="s">
        <v>6653</v>
      </c>
      <c r="H946" s="158" t="s">
        <v>5032</v>
      </c>
      <c r="I946" s="160" t="s">
        <v>6915</v>
      </c>
      <c r="J946" s="161">
        <v>148</v>
      </c>
      <c r="K946" s="161">
        <v>91</v>
      </c>
      <c r="L946" s="162">
        <v>119.5</v>
      </c>
    </row>
    <row r="947" spans="1:12" ht="12.75" customHeight="1">
      <c r="A947" s="157" t="s">
        <v>7426</v>
      </c>
      <c r="B947" s="158" t="s">
        <v>7427</v>
      </c>
      <c r="C947" s="159" t="s">
        <v>7428</v>
      </c>
      <c r="D947" s="159" t="s">
        <v>4240</v>
      </c>
      <c r="E947" s="159" t="str">
        <f>VLOOKUP(MID(B947,5,2),行政区划代码!$B$4:$C$38,2,0)</f>
        <v>湖北省</v>
      </c>
      <c r="F947" s="159" t="str">
        <f t="shared" si="14"/>
        <v>143</v>
      </c>
      <c r="G947" s="160" t="s">
        <v>6653</v>
      </c>
      <c r="H947" s="158" t="s">
        <v>6808</v>
      </c>
      <c r="I947" s="160" t="s">
        <v>6809</v>
      </c>
      <c r="J947" s="161">
        <v>110.5</v>
      </c>
      <c r="K947" s="161">
        <v>56</v>
      </c>
      <c r="L947" s="162">
        <v>83.25</v>
      </c>
    </row>
    <row r="948" spans="1:12" ht="12.75" customHeight="1">
      <c r="A948" s="157" t="s">
        <v>7429</v>
      </c>
      <c r="B948" s="158" t="s">
        <v>7430</v>
      </c>
      <c r="C948" s="159" t="s">
        <v>7431</v>
      </c>
      <c r="D948" s="159" t="s">
        <v>4240</v>
      </c>
      <c r="E948" s="159" t="str">
        <f>VLOOKUP(MID(B948,5,2),行政区划代码!$B$4:$C$38,2,0)</f>
        <v>湖北省</v>
      </c>
      <c r="F948" s="159" t="str">
        <f t="shared" si="14"/>
        <v>143</v>
      </c>
      <c r="G948" s="160" t="s">
        <v>6653</v>
      </c>
      <c r="H948" s="158" t="s">
        <v>7432</v>
      </c>
      <c r="I948" s="160" t="s">
        <v>7433</v>
      </c>
      <c r="J948" s="161">
        <v>124.5</v>
      </c>
      <c r="K948" s="161">
        <v>30</v>
      </c>
      <c r="L948" s="162">
        <v>77.25</v>
      </c>
    </row>
    <row r="949" spans="1:12" ht="12.75" customHeight="1">
      <c r="A949" s="157" t="s">
        <v>7434</v>
      </c>
      <c r="B949" s="158" t="s">
        <v>7435</v>
      </c>
      <c r="C949" s="159" t="s">
        <v>7436</v>
      </c>
      <c r="D949" s="159" t="s">
        <v>4240</v>
      </c>
      <c r="E949" s="159" t="str">
        <f>VLOOKUP(MID(B949,5,2),行政区划代码!$B$4:$C$38,2,0)</f>
        <v>湖北省</v>
      </c>
      <c r="F949" s="159" t="str">
        <f t="shared" si="14"/>
        <v>143</v>
      </c>
      <c r="G949" s="160" t="s">
        <v>6653</v>
      </c>
      <c r="H949" s="158" t="s">
        <v>6792</v>
      </c>
      <c r="I949" s="160" t="s">
        <v>6793</v>
      </c>
      <c r="J949" s="161">
        <v>146.5</v>
      </c>
      <c r="K949" s="161">
        <v>83</v>
      </c>
      <c r="L949" s="162">
        <v>114.75</v>
      </c>
    </row>
    <row r="950" spans="1:12" ht="12.75" customHeight="1">
      <c r="A950" s="157" t="s">
        <v>7437</v>
      </c>
      <c r="B950" s="158" t="s">
        <v>7438</v>
      </c>
      <c r="C950" s="159" t="s">
        <v>7439</v>
      </c>
      <c r="D950" s="159" t="s">
        <v>4240</v>
      </c>
      <c r="E950" s="159" t="str">
        <f>VLOOKUP(MID(B950,5,2),行政区划代码!$B$4:$C$38,2,0)</f>
        <v>湖北省</v>
      </c>
      <c r="F950" s="159" t="str">
        <f t="shared" si="14"/>
        <v>143</v>
      </c>
      <c r="G950" s="160" t="s">
        <v>6653</v>
      </c>
      <c r="H950" s="158" t="s">
        <v>6867</v>
      </c>
      <c r="I950" s="160" t="s">
        <v>6868</v>
      </c>
      <c r="J950" s="161">
        <v>139</v>
      </c>
      <c r="K950" s="161">
        <v>66</v>
      </c>
      <c r="L950" s="162">
        <v>102.5</v>
      </c>
    </row>
    <row r="951" spans="1:12" ht="12.75" customHeight="1">
      <c r="A951" s="157" t="s">
        <v>7440</v>
      </c>
      <c r="B951" s="158" t="s">
        <v>7441</v>
      </c>
      <c r="C951" s="159" t="s">
        <v>7442</v>
      </c>
      <c r="D951" s="159" t="s">
        <v>4240</v>
      </c>
      <c r="E951" s="159" t="str">
        <f>VLOOKUP(MID(B951,5,2),行政区划代码!$B$4:$C$38,2,0)</f>
        <v>湖北省</v>
      </c>
      <c r="F951" s="159" t="str">
        <f t="shared" si="14"/>
        <v>143</v>
      </c>
      <c r="G951" s="160" t="s">
        <v>6653</v>
      </c>
      <c r="H951" s="158" t="s">
        <v>6800</v>
      </c>
      <c r="I951" s="160" t="s">
        <v>6801</v>
      </c>
      <c r="J951" s="161">
        <v>112.5</v>
      </c>
      <c r="K951" s="161">
        <v>55</v>
      </c>
      <c r="L951" s="162">
        <v>83.75</v>
      </c>
    </row>
    <row r="952" spans="1:12" ht="12.75" customHeight="1">
      <c r="A952" s="157" t="s">
        <v>7443</v>
      </c>
      <c r="B952" s="158" t="s">
        <v>7444</v>
      </c>
      <c r="C952" s="159" t="s">
        <v>7445</v>
      </c>
      <c r="D952" s="159" t="s">
        <v>4240</v>
      </c>
      <c r="E952" s="159" t="str">
        <f>VLOOKUP(MID(B952,5,2),行政区划代码!$B$4:$C$38,2,0)</f>
        <v>湖北省</v>
      </c>
      <c r="F952" s="159" t="str">
        <f t="shared" si="14"/>
        <v>143</v>
      </c>
      <c r="G952" s="160" t="s">
        <v>6653</v>
      </c>
      <c r="H952" s="158" t="s">
        <v>6932</v>
      </c>
      <c r="I952" s="160" t="s">
        <v>6707</v>
      </c>
      <c r="J952" s="161">
        <v>115.25</v>
      </c>
      <c r="K952" s="161">
        <v>75</v>
      </c>
      <c r="L952" s="162">
        <v>95.125</v>
      </c>
    </row>
    <row r="953" spans="1:12" ht="12.75" customHeight="1">
      <c r="A953" s="157" t="s">
        <v>7446</v>
      </c>
      <c r="B953" s="158" t="s">
        <v>7447</v>
      </c>
      <c r="C953" s="159" t="s">
        <v>7448</v>
      </c>
      <c r="D953" s="159" t="s">
        <v>4240</v>
      </c>
      <c r="E953" s="159" t="str">
        <f>VLOOKUP(MID(B953,5,2),行政区划代码!$B$4:$C$38,2,0)</f>
        <v>湖北省</v>
      </c>
      <c r="F953" s="159" t="str">
        <f t="shared" si="14"/>
        <v>143</v>
      </c>
      <c r="G953" s="160" t="s">
        <v>6653</v>
      </c>
      <c r="H953" s="158" t="s">
        <v>6977</v>
      </c>
      <c r="I953" s="160" t="s">
        <v>6978</v>
      </c>
      <c r="J953" s="161">
        <v>147.5</v>
      </c>
      <c r="K953" s="161">
        <v>96</v>
      </c>
      <c r="L953" s="162">
        <v>121.75</v>
      </c>
    </row>
    <row r="954" spans="1:12" ht="12.75" customHeight="1">
      <c r="A954" s="157" t="s">
        <v>7449</v>
      </c>
      <c r="B954" s="158" t="s">
        <v>7450</v>
      </c>
      <c r="C954" s="159" t="s">
        <v>7451</v>
      </c>
      <c r="D954" s="159" t="s">
        <v>4240</v>
      </c>
      <c r="E954" s="159" t="str">
        <f>VLOOKUP(MID(B954,5,2),行政区划代码!$B$4:$C$38,2,0)</f>
        <v>湖北省</v>
      </c>
      <c r="F954" s="159" t="str">
        <f t="shared" si="14"/>
        <v>143</v>
      </c>
      <c r="G954" s="160" t="s">
        <v>6653</v>
      </c>
      <c r="H954" s="158" t="s">
        <v>4467</v>
      </c>
      <c r="I954" s="160" t="s">
        <v>6855</v>
      </c>
      <c r="J954" s="161">
        <v>126.25</v>
      </c>
      <c r="K954" s="161">
        <v>50</v>
      </c>
      <c r="L954" s="162">
        <v>88.125</v>
      </c>
    </row>
    <row r="955" spans="1:12" ht="12.75" customHeight="1">
      <c r="A955" s="157" t="s">
        <v>7452</v>
      </c>
      <c r="B955" s="158" t="s">
        <v>7453</v>
      </c>
      <c r="C955" s="159" t="s">
        <v>7454</v>
      </c>
      <c r="D955" s="159" t="s">
        <v>4240</v>
      </c>
      <c r="E955" s="159" t="str">
        <f>VLOOKUP(MID(B955,5,2),行政区划代码!$B$4:$C$38,2,0)</f>
        <v>湖北省</v>
      </c>
      <c r="F955" s="159" t="str">
        <f t="shared" si="14"/>
        <v>143</v>
      </c>
      <c r="G955" s="160" t="s">
        <v>6653</v>
      </c>
      <c r="H955" s="158" t="s">
        <v>7415</v>
      </c>
      <c r="I955" s="160" t="s">
        <v>7416</v>
      </c>
      <c r="J955" s="161">
        <v>140.5</v>
      </c>
      <c r="K955" s="161">
        <v>91</v>
      </c>
      <c r="L955" s="162">
        <v>115.75</v>
      </c>
    </row>
    <row r="956" spans="1:12" ht="12.75" customHeight="1">
      <c r="A956" s="157" t="s">
        <v>7455</v>
      </c>
      <c r="B956" s="158" t="s">
        <v>7456</v>
      </c>
      <c r="C956" s="159" t="s">
        <v>7457</v>
      </c>
      <c r="D956" s="159" t="s">
        <v>4240</v>
      </c>
      <c r="E956" s="159" t="str">
        <f>VLOOKUP(MID(B956,5,2),行政区划代码!$B$4:$C$38,2,0)</f>
        <v>湖北省</v>
      </c>
      <c r="F956" s="159" t="str">
        <f t="shared" si="14"/>
        <v>143</v>
      </c>
      <c r="G956" s="160" t="s">
        <v>6653</v>
      </c>
      <c r="H956" s="158" t="s">
        <v>6784</v>
      </c>
      <c r="I956" s="160" t="s">
        <v>6785</v>
      </c>
      <c r="J956" s="161">
        <v>120</v>
      </c>
      <c r="K956" s="161">
        <v>98</v>
      </c>
      <c r="L956" s="162">
        <v>109</v>
      </c>
    </row>
    <row r="957" spans="1:12" ht="12.75" customHeight="1">
      <c r="A957" s="157" t="s">
        <v>7458</v>
      </c>
      <c r="B957" s="158" t="s">
        <v>7459</v>
      </c>
      <c r="C957" s="159" t="s">
        <v>7460</v>
      </c>
      <c r="D957" s="159" t="s">
        <v>4240</v>
      </c>
      <c r="E957" s="159" t="str">
        <f>VLOOKUP(MID(B957,5,2),行政区划代码!$B$4:$C$38,2,0)</f>
        <v>湖北省</v>
      </c>
      <c r="F957" s="159" t="str">
        <f t="shared" si="14"/>
        <v>143</v>
      </c>
      <c r="G957" s="160" t="s">
        <v>6653</v>
      </c>
      <c r="H957" s="158" t="s">
        <v>6784</v>
      </c>
      <c r="I957" s="160" t="s">
        <v>6785</v>
      </c>
      <c r="J957" s="161">
        <v>126.5</v>
      </c>
      <c r="K957" s="161">
        <v>93</v>
      </c>
      <c r="L957" s="162">
        <v>109.75</v>
      </c>
    </row>
    <row r="958" spans="1:12" ht="12.75" customHeight="1">
      <c r="A958" s="157" t="s">
        <v>7461</v>
      </c>
      <c r="B958" s="158" t="s">
        <v>7462</v>
      </c>
      <c r="C958" s="159" t="s">
        <v>7463</v>
      </c>
      <c r="D958" s="159" t="s">
        <v>4240</v>
      </c>
      <c r="E958" s="159" t="str">
        <f>VLOOKUP(MID(B958,5,2),行政区划代码!$B$4:$C$38,2,0)</f>
        <v>湖北省</v>
      </c>
      <c r="F958" s="159" t="str">
        <f t="shared" si="14"/>
        <v>143</v>
      </c>
      <c r="G958" s="160" t="s">
        <v>6653</v>
      </c>
      <c r="H958" s="158" t="s">
        <v>6689</v>
      </c>
      <c r="I958" s="160" t="s">
        <v>6690</v>
      </c>
      <c r="J958" s="161">
        <v>136.75</v>
      </c>
      <c r="K958" s="161">
        <v>81</v>
      </c>
      <c r="L958" s="162">
        <v>108.875</v>
      </c>
    </row>
    <row r="959" spans="1:12" ht="12.75" customHeight="1">
      <c r="A959" s="157" t="s">
        <v>7464</v>
      </c>
      <c r="B959" s="158" t="s">
        <v>7465</v>
      </c>
      <c r="C959" s="159" t="s">
        <v>7466</v>
      </c>
      <c r="D959" s="159" t="s">
        <v>4240</v>
      </c>
      <c r="E959" s="159" t="str">
        <f>VLOOKUP(MID(B959,5,2),行政区划代码!$B$4:$C$38,2,0)</f>
        <v>湖北省</v>
      </c>
      <c r="F959" s="159" t="str">
        <f t="shared" si="14"/>
        <v>143</v>
      </c>
      <c r="G959" s="160" t="s">
        <v>6653</v>
      </c>
      <c r="H959" s="158" t="s">
        <v>6664</v>
      </c>
      <c r="I959" s="160" t="s">
        <v>6665</v>
      </c>
      <c r="J959" s="161">
        <v>115.75</v>
      </c>
      <c r="K959" s="161">
        <v>42</v>
      </c>
      <c r="L959" s="162">
        <v>78.875</v>
      </c>
    </row>
    <row r="960" spans="1:12" ht="12.75" customHeight="1">
      <c r="A960" s="157" t="s">
        <v>7467</v>
      </c>
      <c r="B960" s="158" t="s">
        <v>7468</v>
      </c>
      <c r="C960" s="159" t="s">
        <v>7469</v>
      </c>
      <c r="D960" s="159" t="s">
        <v>4240</v>
      </c>
      <c r="E960" s="159" t="str">
        <f>VLOOKUP(MID(B960,5,2),行政区划代码!$B$4:$C$38,2,0)</f>
        <v>湖北省</v>
      </c>
      <c r="F960" s="159" t="str">
        <f t="shared" si="14"/>
        <v>143</v>
      </c>
      <c r="G960" s="160" t="s">
        <v>6653</v>
      </c>
      <c r="H960" s="158" t="s">
        <v>6719</v>
      </c>
      <c r="I960" s="160" t="s">
        <v>6720</v>
      </c>
      <c r="J960" s="161">
        <v>131.5</v>
      </c>
      <c r="K960" s="161">
        <v>84</v>
      </c>
      <c r="L960" s="162">
        <v>107.75</v>
      </c>
    </row>
    <row r="961" spans="1:12" ht="12.75" customHeight="1">
      <c r="A961" s="157" t="s">
        <v>7470</v>
      </c>
      <c r="B961" s="158" t="s">
        <v>7471</v>
      </c>
      <c r="C961" s="159" t="s">
        <v>7472</v>
      </c>
      <c r="D961" s="159" t="s">
        <v>4240</v>
      </c>
      <c r="E961" s="159" t="str">
        <f>VLOOKUP(MID(B961,5,2),行政区划代码!$B$4:$C$38,2,0)</f>
        <v>湖北省</v>
      </c>
      <c r="F961" s="159" t="str">
        <f t="shared" si="14"/>
        <v>143</v>
      </c>
      <c r="G961" s="160" t="s">
        <v>6653</v>
      </c>
      <c r="H961" s="158" t="s">
        <v>6932</v>
      </c>
      <c r="I961" s="160" t="s">
        <v>6707</v>
      </c>
      <c r="J961" s="161">
        <v>139.75</v>
      </c>
      <c r="K961" s="161">
        <v>36</v>
      </c>
      <c r="L961" s="162">
        <v>87.875</v>
      </c>
    </row>
    <row r="962" spans="1:12" ht="12.75" customHeight="1">
      <c r="A962" s="157" t="s">
        <v>7473</v>
      </c>
      <c r="B962" s="158" t="s">
        <v>7474</v>
      </c>
      <c r="C962" s="159" t="s">
        <v>7475</v>
      </c>
      <c r="D962" s="159" t="s">
        <v>4240</v>
      </c>
      <c r="E962" s="159" t="str">
        <f>VLOOKUP(MID(B962,5,2),行政区划代码!$B$4:$C$38,2,0)</f>
        <v>湖北省</v>
      </c>
      <c r="F962" s="159" t="str">
        <f t="shared" si="14"/>
        <v>143</v>
      </c>
      <c r="G962" s="160" t="s">
        <v>6653</v>
      </c>
      <c r="H962" s="158" t="s">
        <v>7432</v>
      </c>
      <c r="I962" s="160" t="s">
        <v>7433</v>
      </c>
      <c r="J962" s="161">
        <v>135.75</v>
      </c>
      <c r="K962" s="161">
        <v>43</v>
      </c>
      <c r="L962" s="162">
        <v>89.375</v>
      </c>
    </row>
    <row r="963" spans="1:12" ht="12.75" customHeight="1">
      <c r="A963" s="157" t="s">
        <v>7476</v>
      </c>
      <c r="B963" s="158" t="s">
        <v>7477</v>
      </c>
      <c r="C963" s="159" t="s">
        <v>7478</v>
      </c>
      <c r="D963" s="159" t="s">
        <v>4240</v>
      </c>
      <c r="E963" s="159" t="str">
        <f>VLOOKUP(MID(B963,5,2),行政区划代码!$B$4:$C$38,2,0)</f>
        <v>湖北省</v>
      </c>
      <c r="F963" s="159" t="str">
        <f t="shared" si="14"/>
        <v>143</v>
      </c>
      <c r="G963" s="160" t="s">
        <v>6653</v>
      </c>
      <c r="H963" s="158" t="s">
        <v>6739</v>
      </c>
      <c r="I963" s="160" t="s">
        <v>6740</v>
      </c>
      <c r="J963" s="161">
        <v>110.5</v>
      </c>
      <c r="K963" s="161">
        <v>73</v>
      </c>
      <c r="L963" s="162">
        <v>91.75</v>
      </c>
    </row>
    <row r="964" spans="1:12" ht="12.75" customHeight="1">
      <c r="A964" s="157" t="s">
        <v>7479</v>
      </c>
      <c r="B964" s="158" t="s">
        <v>7480</v>
      </c>
      <c r="C964" s="159" t="s">
        <v>7481</v>
      </c>
      <c r="D964" s="159" t="s">
        <v>4240</v>
      </c>
      <c r="E964" s="159" t="str">
        <f>VLOOKUP(MID(B964,5,2),行政区划代码!$B$4:$C$38,2,0)</f>
        <v>湖北省</v>
      </c>
      <c r="F964" s="159" t="str">
        <f t="shared" si="14"/>
        <v>143</v>
      </c>
      <c r="G964" s="160" t="s">
        <v>6653</v>
      </c>
      <c r="H964" s="158" t="s">
        <v>6719</v>
      </c>
      <c r="I964" s="160" t="s">
        <v>6720</v>
      </c>
      <c r="J964" s="161">
        <v>120</v>
      </c>
      <c r="K964" s="161">
        <v>32</v>
      </c>
      <c r="L964" s="162">
        <v>76</v>
      </c>
    </row>
    <row r="965" spans="1:12" ht="12.75" customHeight="1">
      <c r="A965" s="157" t="s">
        <v>7482</v>
      </c>
      <c r="B965" s="158" t="s">
        <v>7483</v>
      </c>
      <c r="C965" s="159" t="s">
        <v>7484</v>
      </c>
      <c r="D965" s="159" t="s">
        <v>4240</v>
      </c>
      <c r="E965" s="159" t="str">
        <f>VLOOKUP(MID(B965,5,2),行政区划代码!$B$4:$C$38,2,0)</f>
        <v>湖北省</v>
      </c>
      <c r="F965" s="159" t="str">
        <f t="shared" si="14"/>
        <v>143</v>
      </c>
      <c r="G965" s="160" t="s">
        <v>6653</v>
      </c>
      <c r="H965" s="158" t="s">
        <v>6669</v>
      </c>
      <c r="I965" s="160" t="s">
        <v>6670</v>
      </c>
      <c r="J965" s="161">
        <v>115</v>
      </c>
      <c r="K965" s="161">
        <v>38</v>
      </c>
      <c r="L965" s="162">
        <v>76.5</v>
      </c>
    </row>
    <row r="966" spans="1:12" ht="12.75" customHeight="1">
      <c r="A966" s="157" t="s">
        <v>7485</v>
      </c>
      <c r="B966" s="158" t="s">
        <v>7486</v>
      </c>
      <c r="C966" s="159" t="s">
        <v>7487</v>
      </c>
      <c r="D966" s="159" t="s">
        <v>4240</v>
      </c>
      <c r="E966" s="159" t="str">
        <f>VLOOKUP(MID(B966,5,2),行政区划代码!$B$4:$C$38,2,0)</f>
        <v>湖北省</v>
      </c>
      <c r="F966" s="159" t="str">
        <f t="shared" ref="F966:F1029" si="15">LEFT(B966,3)</f>
        <v>143</v>
      </c>
      <c r="G966" s="160" t="s">
        <v>6653</v>
      </c>
      <c r="H966" s="158" t="s">
        <v>4467</v>
      </c>
      <c r="I966" s="160" t="s">
        <v>6855</v>
      </c>
      <c r="J966" s="161">
        <v>141.75</v>
      </c>
      <c r="K966" s="161">
        <v>31</v>
      </c>
      <c r="L966" s="162">
        <v>86.375</v>
      </c>
    </row>
    <row r="967" spans="1:12" ht="12.75" customHeight="1">
      <c r="A967" s="157" t="s">
        <v>7488</v>
      </c>
      <c r="B967" s="158" t="s">
        <v>7489</v>
      </c>
      <c r="C967" s="159" t="s">
        <v>7490</v>
      </c>
      <c r="D967" s="159" t="s">
        <v>4240</v>
      </c>
      <c r="E967" s="159" t="str">
        <f>VLOOKUP(MID(B967,5,2),行政区划代码!$B$4:$C$38,2,0)</f>
        <v>湖北省</v>
      </c>
      <c r="F967" s="159" t="str">
        <f t="shared" si="15"/>
        <v>143</v>
      </c>
      <c r="G967" s="160" t="s">
        <v>6653</v>
      </c>
      <c r="H967" s="158" t="s">
        <v>6767</v>
      </c>
      <c r="I967" s="160" t="s">
        <v>6768</v>
      </c>
      <c r="J967" s="161">
        <v>130.75</v>
      </c>
      <c r="K967" s="161">
        <v>59</v>
      </c>
      <c r="L967" s="162">
        <v>94.875</v>
      </c>
    </row>
    <row r="968" spans="1:12" ht="12.75" customHeight="1">
      <c r="A968" s="157" t="s">
        <v>7491</v>
      </c>
      <c r="B968" s="158" t="s">
        <v>7492</v>
      </c>
      <c r="C968" s="159" t="s">
        <v>7493</v>
      </c>
      <c r="D968" s="159" t="s">
        <v>4240</v>
      </c>
      <c r="E968" s="159" t="str">
        <f>VLOOKUP(MID(B968,5,2),行政区划代码!$B$4:$C$38,2,0)</f>
        <v>湖北省</v>
      </c>
      <c r="F968" s="159" t="str">
        <f t="shared" si="15"/>
        <v>143</v>
      </c>
      <c r="G968" s="160" t="s">
        <v>6653</v>
      </c>
      <c r="H968" s="158" t="s">
        <v>6896</v>
      </c>
      <c r="I968" s="160" t="s">
        <v>6897</v>
      </c>
      <c r="J968" s="161">
        <v>140.5</v>
      </c>
      <c r="K968" s="161">
        <v>73</v>
      </c>
      <c r="L968" s="162">
        <v>106.75</v>
      </c>
    </row>
    <row r="969" spans="1:12" ht="12.75" customHeight="1">
      <c r="A969" s="157" t="s">
        <v>7494</v>
      </c>
      <c r="B969" s="158" t="s">
        <v>7495</v>
      </c>
      <c r="C969" s="159" t="s">
        <v>7496</v>
      </c>
      <c r="D969" s="159" t="s">
        <v>4240</v>
      </c>
      <c r="E969" s="159" t="str">
        <f>VLOOKUP(MID(B969,5,2),行政区划代码!$B$4:$C$38,2,0)</f>
        <v>湖北省</v>
      </c>
      <c r="F969" s="159" t="str">
        <f t="shared" si="15"/>
        <v>143</v>
      </c>
      <c r="G969" s="160" t="s">
        <v>6653</v>
      </c>
      <c r="H969" s="158" t="s">
        <v>6784</v>
      </c>
      <c r="I969" s="160" t="s">
        <v>6785</v>
      </c>
      <c r="J969" s="161">
        <v>115</v>
      </c>
      <c r="K969" s="161">
        <v>56</v>
      </c>
      <c r="L969" s="162">
        <v>85.5</v>
      </c>
    </row>
    <row r="970" spans="1:12" ht="12.75" customHeight="1">
      <c r="A970" s="157" t="s">
        <v>7497</v>
      </c>
      <c r="B970" s="158" t="s">
        <v>7498</v>
      </c>
      <c r="C970" s="159" t="s">
        <v>7499</v>
      </c>
      <c r="D970" s="159" t="s">
        <v>4240</v>
      </c>
      <c r="E970" s="159" t="str">
        <f>VLOOKUP(MID(B970,5,2),行政区划代码!$B$4:$C$38,2,0)</f>
        <v>湖北省</v>
      </c>
      <c r="F970" s="159" t="str">
        <f t="shared" si="15"/>
        <v>143</v>
      </c>
      <c r="G970" s="160" t="s">
        <v>6653</v>
      </c>
      <c r="H970" s="158" t="s">
        <v>7415</v>
      </c>
      <c r="I970" s="160" t="s">
        <v>7416</v>
      </c>
      <c r="J970" s="161">
        <v>136.75</v>
      </c>
      <c r="K970" s="161">
        <v>97</v>
      </c>
      <c r="L970" s="162">
        <v>116.875</v>
      </c>
    </row>
    <row r="971" spans="1:12" ht="12.75" customHeight="1">
      <c r="A971" s="157" t="s">
        <v>7500</v>
      </c>
      <c r="B971" s="158" t="s">
        <v>7501</v>
      </c>
      <c r="C971" s="159" t="s">
        <v>7502</v>
      </c>
      <c r="D971" s="159" t="s">
        <v>4240</v>
      </c>
      <c r="E971" s="159" t="str">
        <f>VLOOKUP(MID(B971,5,2),行政区划代码!$B$4:$C$38,2,0)</f>
        <v>湖北省</v>
      </c>
      <c r="F971" s="159" t="str">
        <f t="shared" si="15"/>
        <v>143</v>
      </c>
      <c r="G971" s="160" t="s">
        <v>6653</v>
      </c>
      <c r="H971" s="158" t="s">
        <v>6659</v>
      </c>
      <c r="I971" s="160" t="s">
        <v>6660</v>
      </c>
      <c r="J971" s="161">
        <v>146.25</v>
      </c>
      <c r="K971" s="161">
        <v>93</v>
      </c>
      <c r="L971" s="162">
        <v>119.625</v>
      </c>
    </row>
    <row r="972" spans="1:12" ht="12.75" customHeight="1">
      <c r="A972" s="157" t="s">
        <v>7503</v>
      </c>
      <c r="B972" s="158" t="s">
        <v>7504</v>
      </c>
      <c r="C972" s="159" t="s">
        <v>7505</v>
      </c>
      <c r="D972" s="159" t="s">
        <v>4240</v>
      </c>
      <c r="E972" s="159" t="str">
        <f>VLOOKUP(MID(B972,5,2),行政区划代码!$B$4:$C$38,2,0)</f>
        <v>湖北省</v>
      </c>
      <c r="F972" s="159" t="str">
        <f t="shared" si="15"/>
        <v>143</v>
      </c>
      <c r="G972" s="160" t="s">
        <v>6653</v>
      </c>
      <c r="H972" s="158" t="s">
        <v>5119</v>
      </c>
      <c r="I972" s="160" t="s">
        <v>6908</v>
      </c>
      <c r="J972" s="161">
        <v>112</v>
      </c>
      <c r="K972" s="161">
        <v>92</v>
      </c>
      <c r="L972" s="162">
        <v>102</v>
      </c>
    </row>
    <row r="973" spans="1:12" ht="12.75" customHeight="1">
      <c r="A973" s="157" t="s">
        <v>7506</v>
      </c>
      <c r="B973" s="158" t="s">
        <v>7507</v>
      </c>
      <c r="C973" s="159" t="s">
        <v>7508</v>
      </c>
      <c r="D973" s="159" t="s">
        <v>4240</v>
      </c>
      <c r="E973" s="159" t="str">
        <f>VLOOKUP(MID(B973,5,2),行政区划代码!$B$4:$C$38,2,0)</f>
        <v>湖北省</v>
      </c>
      <c r="F973" s="159" t="str">
        <f t="shared" si="15"/>
        <v>143</v>
      </c>
      <c r="G973" s="160" t="s">
        <v>6653</v>
      </c>
      <c r="H973" s="158" t="s">
        <v>6711</v>
      </c>
      <c r="I973" s="160" t="s">
        <v>6712</v>
      </c>
      <c r="J973" s="161">
        <v>146.5</v>
      </c>
      <c r="K973" s="161">
        <v>75</v>
      </c>
      <c r="L973" s="162">
        <v>110.75</v>
      </c>
    </row>
    <row r="974" spans="1:12" ht="12.75" customHeight="1">
      <c r="A974" s="157" t="s">
        <v>7509</v>
      </c>
      <c r="B974" s="158" t="s">
        <v>7510</v>
      </c>
      <c r="C974" s="159" t="s">
        <v>7511</v>
      </c>
      <c r="D974" s="159" t="s">
        <v>4240</v>
      </c>
      <c r="E974" s="159" t="str">
        <f>VLOOKUP(MID(B974,5,2),行政区划代码!$B$4:$C$38,2,0)</f>
        <v>湖北省</v>
      </c>
      <c r="F974" s="159" t="str">
        <f t="shared" si="15"/>
        <v>143</v>
      </c>
      <c r="G974" s="160" t="s">
        <v>6653</v>
      </c>
      <c r="H974" s="158" t="s">
        <v>7512</v>
      </c>
      <c r="I974" s="160" t="s">
        <v>7513</v>
      </c>
      <c r="J974" s="161">
        <v>118</v>
      </c>
      <c r="K974" s="161">
        <v>72</v>
      </c>
      <c r="L974" s="162">
        <v>95</v>
      </c>
    </row>
    <row r="975" spans="1:12" ht="12.75" customHeight="1">
      <c r="A975" s="157" t="s">
        <v>7514</v>
      </c>
      <c r="B975" s="158" t="s">
        <v>7515</v>
      </c>
      <c r="C975" s="159" t="s">
        <v>7516</v>
      </c>
      <c r="D975" s="159" t="s">
        <v>4240</v>
      </c>
      <c r="E975" s="159" t="str">
        <f>VLOOKUP(MID(B975,5,2),行政区划代码!$B$4:$C$38,2,0)</f>
        <v>湖北省</v>
      </c>
      <c r="F975" s="159" t="str">
        <f t="shared" si="15"/>
        <v>143</v>
      </c>
      <c r="G975" s="160" t="s">
        <v>6653</v>
      </c>
      <c r="H975" s="158" t="s">
        <v>6706</v>
      </c>
      <c r="I975" s="160" t="s">
        <v>6707</v>
      </c>
      <c r="J975" s="161">
        <v>139.25</v>
      </c>
      <c r="K975" s="161">
        <v>31</v>
      </c>
      <c r="L975" s="162">
        <v>85.125</v>
      </c>
    </row>
    <row r="976" spans="1:12" ht="12.75" customHeight="1">
      <c r="A976" s="157" t="s">
        <v>7517</v>
      </c>
      <c r="B976" s="158" t="s">
        <v>7518</v>
      </c>
      <c r="C976" s="159" t="s">
        <v>7519</v>
      </c>
      <c r="D976" s="159" t="s">
        <v>4240</v>
      </c>
      <c r="E976" s="159" t="str">
        <f>VLOOKUP(MID(B976,5,2),行政区划代码!$B$4:$C$38,2,0)</f>
        <v>湖北省</v>
      </c>
      <c r="F976" s="159" t="str">
        <f t="shared" si="15"/>
        <v>143</v>
      </c>
      <c r="G976" s="160" t="s">
        <v>6653</v>
      </c>
      <c r="H976" s="158" t="s">
        <v>6830</v>
      </c>
      <c r="I976" s="160" t="s">
        <v>6831</v>
      </c>
      <c r="J976" s="161">
        <v>147.5</v>
      </c>
      <c r="K976" s="161">
        <v>87</v>
      </c>
      <c r="L976" s="162">
        <v>117.25</v>
      </c>
    </row>
    <row r="977" spans="1:12" ht="12.75" customHeight="1">
      <c r="A977" s="157" t="s">
        <v>7520</v>
      </c>
      <c r="B977" s="158" t="s">
        <v>7521</v>
      </c>
      <c r="C977" s="159" t="s">
        <v>7522</v>
      </c>
      <c r="D977" s="159" t="s">
        <v>4240</v>
      </c>
      <c r="E977" s="159" t="str">
        <f>VLOOKUP(MID(B977,5,2),行政区划代码!$B$4:$C$38,2,0)</f>
        <v>湖南省</v>
      </c>
      <c r="F977" s="159" t="str">
        <f t="shared" si="15"/>
        <v>143</v>
      </c>
      <c r="G977" s="160" t="s">
        <v>6653</v>
      </c>
      <c r="H977" s="158" t="s">
        <v>6689</v>
      </c>
      <c r="I977" s="160" t="s">
        <v>6690</v>
      </c>
      <c r="J977" s="161">
        <v>141.5</v>
      </c>
      <c r="K977" s="161">
        <v>98</v>
      </c>
      <c r="L977" s="162">
        <v>119.75</v>
      </c>
    </row>
    <row r="978" spans="1:12" ht="12.75" customHeight="1">
      <c r="A978" s="157" t="s">
        <v>7523</v>
      </c>
      <c r="B978" s="158" t="s">
        <v>7524</v>
      </c>
      <c r="C978" s="159" t="s">
        <v>7525</v>
      </c>
      <c r="D978" s="159" t="s">
        <v>4240</v>
      </c>
      <c r="E978" s="159" t="str">
        <f>VLOOKUP(MID(B978,5,2),行政区划代码!$B$4:$C$38,2,0)</f>
        <v>湖南省</v>
      </c>
      <c r="F978" s="159" t="str">
        <f t="shared" si="15"/>
        <v>143</v>
      </c>
      <c r="G978" s="160" t="s">
        <v>6653</v>
      </c>
      <c r="H978" s="158" t="s">
        <v>5032</v>
      </c>
      <c r="I978" s="160" t="s">
        <v>6915</v>
      </c>
      <c r="J978" s="161">
        <v>128</v>
      </c>
      <c r="K978" s="161">
        <v>87</v>
      </c>
      <c r="L978" s="162">
        <v>107.5</v>
      </c>
    </row>
    <row r="979" spans="1:12" ht="12.75" customHeight="1">
      <c r="A979" s="157" t="s">
        <v>7526</v>
      </c>
      <c r="B979" s="158" t="s">
        <v>7527</v>
      </c>
      <c r="C979" s="159" t="s">
        <v>7528</v>
      </c>
      <c r="D979" s="159" t="s">
        <v>4240</v>
      </c>
      <c r="E979" s="159" t="str">
        <f>VLOOKUP(MID(B979,5,2),行政区划代码!$B$4:$C$38,2,0)</f>
        <v>湖南省</v>
      </c>
      <c r="F979" s="159" t="str">
        <f t="shared" si="15"/>
        <v>143</v>
      </c>
      <c r="G979" s="160" t="s">
        <v>6653</v>
      </c>
      <c r="H979" s="158" t="s">
        <v>7108</v>
      </c>
      <c r="I979" s="160" t="s">
        <v>7109</v>
      </c>
      <c r="J979" s="161">
        <v>143.75</v>
      </c>
      <c r="K979" s="161">
        <v>42</v>
      </c>
      <c r="L979" s="162">
        <v>92.875</v>
      </c>
    </row>
    <row r="980" spans="1:12" ht="12.75" customHeight="1">
      <c r="A980" s="157" t="s">
        <v>7529</v>
      </c>
      <c r="B980" s="158" t="s">
        <v>7530</v>
      </c>
      <c r="C980" s="159" t="s">
        <v>7531</v>
      </c>
      <c r="D980" s="159" t="s">
        <v>4240</v>
      </c>
      <c r="E980" s="159" t="str">
        <f>VLOOKUP(MID(B980,5,2),行政区划代码!$B$4:$C$38,2,0)</f>
        <v>湖南省</v>
      </c>
      <c r="F980" s="159" t="str">
        <f t="shared" si="15"/>
        <v>143</v>
      </c>
      <c r="G980" s="160" t="s">
        <v>6653</v>
      </c>
      <c r="H980" s="158" t="s">
        <v>6684</v>
      </c>
      <c r="I980" s="160" t="s">
        <v>6685</v>
      </c>
      <c r="J980" s="161">
        <v>127.25</v>
      </c>
      <c r="K980" s="161">
        <v>38</v>
      </c>
      <c r="L980" s="162">
        <v>82.625</v>
      </c>
    </row>
    <row r="981" spans="1:12" ht="12.75" customHeight="1">
      <c r="A981" s="157" t="s">
        <v>7532</v>
      </c>
      <c r="B981" s="158" t="s">
        <v>7533</v>
      </c>
      <c r="C981" s="159" t="s">
        <v>7534</v>
      </c>
      <c r="D981" s="159" t="s">
        <v>4240</v>
      </c>
      <c r="E981" s="159" t="str">
        <f>VLOOKUP(MID(B981,5,2),行政区划代码!$B$4:$C$38,2,0)</f>
        <v>湖南省</v>
      </c>
      <c r="F981" s="159" t="str">
        <f t="shared" si="15"/>
        <v>143</v>
      </c>
      <c r="G981" s="160" t="s">
        <v>6653</v>
      </c>
      <c r="H981" s="158" t="s">
        <v>6792</v>
      </c>
      <c r="I981" s="160" t="s">
        <v>6793</v>
      </c>
      <c r="J981" s="161">
        <v>148.75</v>
      </c>
      <c r="K981" s="161">
        <v>37</v>
      </c>
      <c r="L981" s="162">
        <v>92.875</v>
      </c>
    </row>
    <row r="982" spans="1:12" ht="12.75" customHeight="1">
      <c r="A982" s="157" t="s">
        <v>7535</v>
      </c>
      <c r="B982" s="158" t="s">
        <v>7536</v>
      </c>
      <c r="C982" s="159" t="s">
        <v>7537</v>
      </c>
      <c r="D982" s="159" t="s">
        <v>4240</v>
      </c>
      <c r="E982" s="159" t="str">
        <f>VLOOKUP(MID(B982,5,2),行政区划代码!$B$4:$C$38,2,0)</f>
        <v>湖南省</v>
      </c>
      <c r="F982" s="159" t="str">
        <f t="shared" si="15"/>
        <v>143</v>
      </c>
      <c r="G982" s="160" t="s">
        <v>6653</v>
      </c>
      <c r="H982" s="158" t="s">
        <v>6982</v>
      </c>
      <c r="I982" s="160" t="s">
        <v>6983</v>
      </c>
      <c r="J982" s="161">
        <v>122.75</v>
      </c>
      <c r="K982" s="161">
        <v>46</v>
      </c>
      <c r="L982" s="162">
        <v>84.375</v>
      </c>
    </row>
    <row r="983" spans="1:12" ht="12.75" customHeight="1">
      <c r="A983" s="157" t="s">
        <v>7538</v>
      </c>
      <c r="B983" s="158" t="s">
        <v>7539</v>
      </c>
      <c r="C983" s="159" t="s">
        <v>7540</v>
      </c>
      <c r="D983" s="159" t="s">
        <v>4240</v>
      </c>
      <c r="E983" s="159" t="str">
        <f>VLOOKUP(MID(B983,5,2),行政区划代码!$B$4:$C$38,2,0)</f>
        <v>湖南省</v>
      </c>
      <c r="F983" s="159" t="str">
        <f t="shared" si="15"/>
        <v>143</v>
      </c>
      <c r="G983" s="160" t="s">
        <v>6653</v>
      </c>
      <c r="H983" s="158" t="s">
        <v>6942</v>
      </c>
      <c r="I983" s="160" t="s">
        <v>6943</v>
      </c>
      <c r="J983" s="161">
        <v>136.5</v>
      </c>
      <c r="K983" s="161">
        <v>51</v>
      </c>
      <c r="L983" s="162">
        <v>93.75</v>
      </c>
    </row>
    <row r="984" spans="1:12" ht="12.75" customHeight="1">
      <c r="A984" s="157" t="s">
        <v>7541</v>
      </c>
      <c r="B984" s="158" t="s">
        <v>7542</v>
      </c>
      <c r="C984" s="159" t="s">
        <v>7543</v>
      </c>
      <c r="D984" s="159" t="s">
        <v>4240</v>
      </c>
      <c r="E984" s="159" t="str">
        <f>VLOOKUP(MID(B984,5,2),行政区划代码!$B$4:$C$38,2,0)</f>
        <v>湖南省</v>
      </c>
      <c r="F984" s="159" t="str">
        <f t="shared" si="15"/>
        <v>143</v>
      </c>
      <c r="G984" s="160" t="s">
        <v>6653</v>
      </c>
      <c r="H984" s="158" t="s">
        <v>6706</v>
      </c>
      <c r="I984" s="160" t="s">
        <v>6707</v>
      </c>
      <c r="J984" s="161">
        <v>126.25</v>
      </c>
      <c r="K984" s="161">
        <v>58</v>
      </c>
      <c r="L984" s="162">
        <v>92.125</v>
      </c>
    </row>
    <row r="985" spans="1:12" ht="12.75" customHeight="1">
      <c r="A985" s="157" t="s">
        <v>7544</v>
      </c>
      <c r="B985" s="158" t="s">
        <v>7545</v>
      </c>
      <c r="C985" s="159" t="s">
        <v>7546</v>
      </c>
      <c r="D985" s="159" t="s">
        <v>4240</v>
      </c>
      <c r="E985" s="159" t="str">
        <f>VLOOKUP(MID(B985,5,2),行政区划代码!$B$4:$C$38,2,0)</f>
        <v>湖南省</v>
      </c>
      <c r="F985" s="159" t="str">
        <f t="shared" si="15"/>
        <v>143</v>
      </c>
      <c r="G985" s="160" t="s">
        <v>6653</v>
      </c>
      <c r="H985" s="158" t="s">
        <v>6977</v>
      </c>
      <c r="I985" s="160" t="s">
        <v>6978</v>
      </c>
      <c r="J985" s="161">
        <v>129.75</v>
      </c>
      <c r="K985" s="161">
        <v>90</v>
      </c>
      <c r="L985" s="162">
        <v>109.875</v>
      </c>
    </row>
    <row r="986" spans="1:12" ht="12.75" customHeight="1">
      <c r="A986" s="157" t="s">
        <v>7547</v>
      </c>
      <c r="B986" s="158" t="s">
        <v>7548</v>
      </c>
      <c r="C986" s="159" t="s">
        <v>7549</v>
      </c>
      <c r="D986" s="159" t="s">
        <v>4240</v>
      </c>
      <c r="E986" s="159" t="str">
        <f>VLOOKUP(MID(B986,5,2),行政区划代码!$B$4:$C$38,2,0)</f>
        <v>湖南省</v>
      </c>
      <c r="F986" s="159" t="str">
        <f t="shared" si="15"/>
        <v>143</v>
      </c>
      <c r="G986" s="160" t="s">
        <v>6653</v>
      </c>
      <c r="H986" s="158" t="s">
        <v>6990</v>
      </c>
      <c r="I986" s="160" t="s">
        <v>6991</v>
      </c>
      <c r="J986" s="161">
        <v>118.75</v>
      </c>
      <c r="K986" s="161">
        <v>80</v>
      </c>
      <c r="L986" s="162">
        <v>99.375</v>
      </c>
    </row>
    <row r="987" spans="1:12" ht="12.75" customHeight="1">
      <c r="A987" s="157" t="s">
        <v>7550</v>
      </c>
      <c r="B987" s="158" t="s">
        <v>7551</v>
      </c>
      <c r="C987" s="159" t="s">
        <v>7552</v>
      </c>
      <c r="D987" s="159" t="s">
        <v>4240</v>
      </c>
      <c r="E987" s="159" t="str">
        <f>VLOOKUP(MID(B987,5,2),行政区划代码!$B$4:$C$38,2,0)</f>
        <v>湖南省</v>
      </c>
      <c r="F987" s="159" t="str">
        <f t="shared" si="15"/>
        <v>143</v>
      </c>
      <c r="G987" s="160" t="s">
        <v>6653</v>
      </c>
      <c r="H987" s="158" t="s">
        <v>6932</v>
      </c>
      <c r="I987" s="160" t="s">
        <v>6707</v>
      </c>
      <c r="J987" s="161">
        <v>117</v>
      </c>
      <c r="K987" s="161">
        <v>78</v>
      </c>
      <c r="L987" s="162">
        <v>97.5</v>
      </c>
    </row>
    <row r="988" spans="1:12" ht="12.75" customHeight="1">
      <c r="A988" s="157" t="s">
        <v>7553</v>
      </c>
      <c r="B988" s="158" t="s">
        <v>7554</v>
      </c>
      <c r="C988" s="159" t="s">
        <v>7555</v>
      </c>
      <c r="D988" s="159" t="s">
        <v>4240</v>
      </c>
      <c r="E988" s="159" t="str">
        <f>VLOOKUP(MID(B988,5,2),行政区划代码!$B$4:$C$38,2,0)</f>
        <v>湖南省</v>
      </c>
      <c r="F988" s="159" t="str">
        <f t="shared" si="15"/>
        <v>143</v>
      </c>
      <c r="G988" s="160" t="s">
        <v>6653</v>
      </c>
      <c r="H988" s="158" t="s">
        <v>6982</v>
      </c>
      <c r="I988" s="160" t="s">
        <v>6983</v>
      </c>
      <c r="J988" s="161">
        <v>131.5</v>
      </c>
      <c r="K988" s="161">
        <v>97</v>
      </c>
      <c r="L988" s="162">
        <v>114.25</v>
      </c>
    </row>
    <row r="989" spans="1:12" ht="12.75" customHeight="1">
      <c r="A989" s="157" t="s">
        <v>7556</v>
      </c>
      <c r="B989" s="158" t="s">
        <v>7557</v>
      </c>
      <c r="C989" s="159" t="s">
        <v>7558</v>
      </c>
      <c r="D989" s="159" t="s">
        <v>4240</v>
      </c>
      <c r="E989" s="159" t="str">
        <f>VLOOKUP(MID(B989,5,2),行政区划代码!$B$4:$C$38,2,0)</f>
        <v>湖南省</v>
      </c>
      <c r="F989" s="159" t="str">
        <f t="shared" si="15"/>
        <v>143</v>
      </c>
      <c r="G989" s="160" t="s">
        <v>6653</v>
      </c>
      <c r="H989" s="158" t="s">
        <v>6739</v>
      </c>
      <c r="I989" s="160" t="s">
        <v>6740</v>
      </c>
      <c r="J989" s="161">
        <v>127.25</v>
      </c>
      <c r="K989" s="161">
        <v>71</v>
      </c>
      <c r="L989" s="162">
        <v>99.125</v>
      </c>
    </row>
    <row r="990" spans="1:12" ht="12.75" customHeight="1">
      <c r="A990" s="157" t="s">
        <v>7559</v>
      </c>
      <c r="B990" s="158" t="s">
        <v>7560</v>
      </c>
      <c r="C990" s="159" t="s">
        <v>7561</v>
      </c>
      <c r="D990" s="159" t="s">
        <v>4240</v>
      </c>
      <c r="E990" s="159" t="str">
        <f>VLOOKUP(MID(B990,5,2),行政区划代码!$B$4:$C$38,2,0)</f>
        <v>广东省</v>
      </c>
      <c r="F990" s="159" t="str">
        <f t="shared" si="15"/>
        <v>143</v>
      </c>
      <c r="G990" s="160" t="s">
        <v>6653</v>
      </c>
      <c r="H990" s="158" t="s">
        <v>6729</v>
      </c>
      <c r="I990" s="160" t="s">
        <v>6730</v>
      </c>
      <c r="J990" s="161">
        <v>133.5</v>
      </c>
      <c r="K990" s="161">
        <v>34</v>
      </c>
      <c r="L990" s="162">
        <v>83.75</v>
      </c>
    </row>
    <row r="991" spans="1:12" ht="12.75" customHeight="1">
      <c r="A991" s="157" t="s">
        <v>7562</v>
      </c>
      <c r="B991" s="158" t="s">
        <v>7563</v>
      </c>
      <c r="C991" s="159" t="s">
        <v>7564</v>
      </c>
      <c r="D991" s="159" t="s">
        <v>4240</v>
      </c>
      <c r="E991" s="159" t="str">
        <f>VLOOKUP(MID(B991,5,2),行政区划代码!$B$4:$C$38,2,0)</f>
        <v>广东省</v>
      </c>
      <c r="F991" s="159" t="str">
        <f t="shared" si="15"/>
        <v>143</v>
      </c>
      <c r="G991" s="160" t="s">
        <v>6653</v>
      </c>
      <c r="H991" s="158" t="s">
        <v>6335</v>
      </c>
      <c r="I991" s="160" t="s">
        <v>6901</v>
      </c>
      <c r="J991" s="161">
        <v>132</v>
      </c>
      <c r="K991" s="161">
        <v>53</v>
      </c>
      <c r="L991" s="162">
        <v>92.5</v>
      </c>
    </row>
    <row r="992" spans="1:12" ht="12.75" customHeight="1">
      <c r="A992" s="157" t="s">
        <v>7565</v>
      </c>
      <c r="B992" s="158" t="s">
        <v>7566</v>
      </c>
      <c r="C992" s="159" t="s">
        <v>7567</v>
      </c>
      <c r="D992" s="159" t="s">
        <v>4240</v>
      </c>
      <c r="E992" s="159" t="str">
        <f>VLOOKUP(MID(B992,5,2),行政区划代码!$B$4:$C$38,2,0)</f>
        <v>广东省</v>
      </c>
      <c r="F992" s="159" t="str">
        <f t="shared" si="15"/>
        <v>143</v>
      </c>
      <c r="G992" s="160" t="s">
        <v>6653</v>
      </c>
      <c r="H992" s="158" t="s">
        <v>7006</v>
      </c>
      <c r="I992" s="160" t="s">
        <v>7007</v>
      </c>
      <c r="J992" s="161">
        <v>148.75</v>
      </c>
      <c r="K992" s="161">
        <v>94</v>
      </c>
      <c r="L992" s="162">
        <v>121.375</v>
      </c>
    </row>
    <row r="993" spans="1:12" ht="12.75" customHeight="1">
      <c r="A993" s="157" t="s">
        <v>7568</v>
      </c>
      <c r="B993" s="158" t="s">
        <v>7569</v>
      </c>
      <c r="C993" s="159" t="s">
        <v>7570</v>
      </c>
      <c r="D993" s="159" t="s">
        <v>4240</v>
      </c>
      <c r="E993" s="159" t="str">
        <f>VLOOKUP(MID(B993,5,2),行政区划代码!$B$4:$C$38,2,0)</f>
        <v>广东省</v>
      </c>
      <c r="F993" s="159" t="str">
        <f t="shared" si="15"/>
        <v>143</v>
      </c>
      <c r="G993" s="160" t="s">
        <v>6653</v>
      </c>
      <c r="H993" s="158" t="s">
        <v>7571</v>
      </c>
      <c r="I993" s="160" t="s">
        <v>7572</v>
      </c>
      <c r="J993" s="161">
        <v>139.25</v>
      </c>
      <c r="K993" s="161">
        <v>41</v>
      </c>
      <c r="L993" s="162">
        <v>90.125</v>
      </c>
    </row>
    <row r="994" spans="1:12" ht="12.75" customHeight="1">
      <c r="A994" s="157" t="s">
        <v>7573</v>
      </c>
      <c r="B994" s="158" t="s">
        <v>7574</v>
      </c>
      <c r="C994" s="159" t="s">
        <v>7575</v>
      </c>
      <c r="D994" s="159" t="s">
        <v>4240</v>
      </c>
      <c r="E994" s="159" t="str">
        <f>VLOOKUP(MID(B994,5,2),行政区划代码!$B$4:$C$38,2,0)</f>
        <v>广东省</v>
      </c>
      <c r="F994" s="159" t="str">
        <f t="shared" si="15"/>
        <v>143</v>
      </c>
      <c r="G994" s="160" t="s">
        <v>6653</v>
      </c>
      <c r="H994" s="158" t="s">
        <v>7432</v>
      </c>
      <c r="I994" s="160" t="s">
        <v>7433</v>
      </c>
      <c r="J994" s="161">
        <v>130.75</v>
      </c>
      <c r="K994" s="161">
        <v>82</v>
      </c>
      <c r="L994" s="162">
        <v>106.375</v>
      </c>
    </row>
    <row r="995" spans="1:12" ht="12.75" customHeight="1">
      <c r="A995" s="157" t="s">
        <v>7576</v>
      </c>
      <c r="B995" s="158" t="s">
        <v>7577</v>
      </c>
      <c r="C995" s="159" t="s">
        <v>7578</v>
      </c>
      <c r="D995" s="159" t="s">
        <v>4240</v>
      </c>
      <c r="E995" s="159" t="str">
        <f>VLOOKUP(MID(B995,5,2),行政区划代码!$B$4:$C$38,2,0)</f>
        <v>广东省</v>
      </c>
      <c r="F995" s="159" t="str">
        <f t="shared" si="15"/>
        <v>143</v>
      </c>
      <c r="G995" s="160" t="s">
        <v>6653</v>
      </c>
      <c r="H995" s="158" t="s">
        <v>7057</v>
      </c>
      <c r="I995" s="160" t="s">
        <v>7058</v>
      </c>
      <c r="J995" s="161">
        <v>141.25</v>
      </c>
      <c r="K995" s="161">
        <v>33</v>
      </c>
      <c r="L995" s="162">
        <v>87.125</v>
      </c>
    </row>
    <row r="996" spans="1:12" ht="12.75" customHeight="1">
      <c r="A996" s="157" t="s">
        <v>7579</v>
      </c>
      <c r="B996" s="158" t="s">
        <v>7580</v>
      </c>
      <c r="C996" s="159" t="s">
        <v>7581</v>
      </c>
      <c r="D996" s="159" t="s">
        <v>4240</v>
      </c>
      <c r="E996" s="159" t="str">
        <f>VLOOKUP(MID(B996,5,2),行政区划代码!$B$4:$C$38,2,0)</f>
        <v>广东省</v>
      </c>
      <c r="F996" s="159" t="str">
        <f t="shared" si="15"/>
        <v>143</v>
      </c>
      <c r="G996" s="160" t="s">
        <v>6653</v>
      </c>
      <c r="H996" s="158" t="s">
        <v>6749</v>
      </c>
      <c r="I996" s="160" t="s">
        <v>6750</v>
      </c>
      <c r="J996" s="161">
        <v>148.75</v>
      </c>
      <c r="K996" s="161">
        <v>71</v>
      </c>
      <c r="L996" s="162">
        <v>109.875</v>
      </c>
    </row>
    <row r="997" spans="1:12" ht="12.75" customHeight="1">
      <c r="A997" s="157" t="s">
        <v>7582</v>
      </c>
      <c r="B997" s="158" t="s">
        <v>7583</v>
      </c>
      <c r="C997" s="159" t="s">
        <v>7584</v>
      </c>
      <c r="D997" s="159" t="s">
        <v>4287</v>
      </c>
      <c r="E997" s="159" t="str">
        <f>VLOOKUP(MID(B997,5,2),行政区划代码!$B$4:$C$38,2,0)</f>
        <v>广东省</v>
      </c>
      <c r="F997" s="159" t="str">
        <f t="shared" si="15"/>
        <v>143</v>
      </c>
      <c r="G997" s="160" t="s">
        <v>6653</v>
      </c>
      <c r="H997" s="158" t="s">
        <v>6784</v>
      </c>
      <c r="I997" s="160" t="s">
        <v>6785</v>
      </c>
      <c r="J997" s="161">
        <v>134.5</v>
      </c>
      <c r="K997" s="161">
        <v>86</v>
      </c>
      <c r="L997" s="162">
        <v>110.25</v>
      </c>
    </row>
    <row r="998" spans="1:12" ht="12.75" customHeight="1">
      <c r="A998" s="157" t="s">
        <v>7585</v>
      </c>
      <c r="B998" s="158" t="s">
        <v>7586</v>
      </c>
      <c r="C998" s="159" t="s">
        <v>7587</v>
      </c>
      <c r="D998" s="159" t="s">
        <v>4240</v>
      </c>
      <c r="E998" s="159" t="str">
        <f>VLOOKUP(MID(B998,5,2),行政区划代码!$B$4:$C$38,2,0)</f>
        <v>其他</v>
      </c>
      <c r="F998" s="159" t="str">
        <f t="shared" si="15"/>
        <v>143</v>
      </c>
      <c r="G998" s="160" t="s">
        <v>6653</v>
      </c>
      <c r="H998" s="158" t="s">
        <v>7415</v>
      </c>
      <c r="I998" s="160" t="s">
        <v>7416</v>
      </c>
      <c r="J998" s="161">
        <v>121.5</v>
      </c>
      <c r="K998" s="161">
        <v>76</v>
      </c>
      <c r="L998" s="162">
        <v>98.75</v>
      </c>
    </row>
    <row r="999" spans="1:12" ht="12.75" customHeight="1">
      <c r="A999" s="157" t="s">
        <v>7588</v>
      </c>
      <c r="B999" s="158" t="s">
        <v>7589</v>
      </c>
      <c r="C999" s="159" t="s">
        <v>7590</v>
      </c>
      <c r="D999" s="159" t="s">
        <v>4240</v>
      </c>
      <c r="E999" s="159" t="str">
        <f>VLOOKUP(MID(B999,5,2),行政区划代码!$B$4:$C$38,2,0)</f>
        <v>其他</v>
      </c>
      <c r="F999" s="159" t="str">
        <f t="shared" si="15"/>
        <v>143</v>
      </c>
      <c r="G999" s="160" t="s">
        <v>6653</v>
      </c>
      <c r="H999" s="158" t="s">
        <v>6808</v>
      </c>
      <c r="I999" s="160" t="s">
        <v>6809</v>
      </c>
      <c r="J999" s="161">
        <v>144.75</v>
      </c>
      <c r="K999" s="161">
        <v>63</v>
      </c>
      <c r="L999" s="162">
        <v>103.875</v>
      </c>
    </row>
    <row r="1000" spans="1:12" ht="12.75" customHeight="1">
      <c r="A1000" s="157" t="s">
        <v>7591</v>
      </c>
      <c r="B1000" s="158" t="s">
        <v>7592</v>
      </c>
      <c r="C1000" s="159" t="s">
        <v>7593</v>
      </c>
      <c r="D1000" s="159" t="s">
        <v>4240</v>
      </c>
      <c r="E1000" s="159" t="str">
        <f>VLOOKUP(MID(B1000,5,2),行政区划代码!$B$4:$C$38,2,0)</f>
        <v>其他</v>
      </c>
      <c r="F1000" s="159" t="str">
        <f t="shared" si="15"/>
        <v>143</v>
      </c>
      <c r="G1000" s="160" t="s">
        <v>6653</v>
      </c>
      <c r="H1000" s="158" t="s">
        <v>6684</v>
      </c>
      <c r="I1000" s="160" t="s">
        <v>6685</v>
      </c>
      <c r="J1000" s="161">
        <v>125.25</v>
      </c>
      <c r="K1000" s="161">
        <v>55</v>
      </c>
      <c r="L1000" s="162">
        <v>90.125</v>
      </c>
    </row>
    <row r="1001" spans="1:12" ht="12.75" customHeight="1">
      <c r="A1001" s="157" t="s">
        <v>7594</v>
      </c>
      <c r="B1001" s="158" t="s">
        <v>7595</v>
      </c>
      <c r="C1001" s="159" t="s">
        <v>7596</v>
      </c>
      <c r="D1001" s="159" t="s">
        <v>4240</v>
      </c>
      <c r="E1001" s="159" t="str">
        <f>VLOOKUP(MID(B1001,5,2),行政区划代码!$B$4:$C$38,2,0)</f>
        <v>其他</v>
      </c>
      <c r="F1001" s="159" t="str">
        <f t="shared" si="15"/>
        <v>143</v>
      </c>
      <c r="G1001" s="160" t="s">
        <v>6653</v>
      </c>
      <c r="H1001" s="158" t="s">
        <v>6719</v>
      </c>
      <c r="I1001" s="160" t="s">
        <v>6720</v>
      </c>
      <c r="J1001" s="161">
        <v>139.5</v>
      </c>
      <c r="K1001" s="161">
        <v>76</v>
      </c>
      <c r="L1001" s="162">
        <v>107.75</v>
      </c>
    </row>
    <row r="1002" spans="1:12" ht="12.75" customHeight="1">
      <c r="A1002" s="157" t="s">
        <v>7597</v>
      </c>
      <c r="B1002" s="158" t="s">
        <v>7598</v>
      </c>
      <c r="C1002" s="159" t="s">
        <v>7599</v>
      </c>
      <c r="D1002" s="159" t="s">
        <v>4240</v>
      </c>
      <c r="E1002" s="159" t="str">
        <f>VLOOKUP(MID(B1002,5,2),行政区划代码!$B$4:$C$38,2,0)</f>
        <v>其他</v>
      </c>
      <c r="F1002" s="159" t="str">
        <f t="shared" si="15"/>
        <v>143</v>
      </c>
      <c r="G1002" s="160" t="s">
        <v>6653</v>
      </c>
      <c r="H1002" s="158" t="s">
        <v>6697</v>
      </c>
      <c r="I1002" s="160" t="s">
        <v>6698</v>
      </c>
      <c r="J1002" s="161">
        <v>132.25</v>
      </c>
      <c r="K1002" s="161">
        <v>35</v>
      </c>
      <c r="L1002" s="162">
        <v>83.625</v>
      </c>
    </row>
    <row r="1003" spans="1:12" ht="12.75" customHeight="1">
      <c r="A1003" s="157" t="s">
        <v>7600</v>
      </c>
      <c r="B1003" s="158" t="s">
        <v>7601</v>
      </c>
      <c r="C1003" s="159" t="s">
        <v>7602</v>
      </c>
      <c r="D1003" s="159" t="s">
        <v>4240</v>
      </c>
      <c r="E1003" s="159" t="str">
        <f>VLOOKUP(MID(B1003,5,2),行政区划代码!$B$4:$C$38,2,0)</f>
        <v>其他</v>
      </c>
      <c r="F1003" s="159" t="str">
        <f t="shared" si="15"/>
        <v>143</v>
      </c>
      <c r="G1003" s="160" t="s">
        <v>6653</v>
      </c>
      <c r="H1003" s="158" t="s">
        <v>6772</v>
      </c>
      <c r="I1003" s="160" t="s">
        <v>6773</v>
      </c>
      <c r="J1003" s="161">
        <v>120.25</v>
      </c>
      <c r="K1003" s="161">
        <v>71</v>
      </c>
      <c r="L1003" s="162">
        <v>95.625</v>
      </c>
    </row>
    <row r="1004" spans="1:12" ht="12.75" customHeight="1">
      <c r="A1004" s="157" t="s">
        <v>7603</v>
      </c>
      <c r="B1004" s="158" t="s">
        <v>7604</v>
      </c>
      <c r="C1004" s="159" t="s">
        <v>7605</v>
      </c>
      <c r="D1004" s="159" t="s">
        <v>4287</v>
      </c>
      <c r="E1004" s="159" t="str">
        <f>VLOOKUP(MID(B1004,5,2),行政区划代码!$B$4:$C$38,2,0)</f>
        <v>其他</v>
      </c>
      <c r="F1004" s="159" t="str">
        <f t="shared" si="15"/>
        <v>143</v>
      </c>
      <c r="G1004" s="160" t="s">
        <v>6653</v>
      </c>
      <c r="H1004" s="158" t="s">
        <v>7606</v>
      </c>
      <c r="I1004" s="160" t="s">
        <v>7607</v>
      </c>
      <c r="J1004" s="161">
        <v>136.75</v>
      </c>
      <c r="K1004" s="161">
        <v>53</v>
      </c>
      <c r="L1004" s="162">
        <v>94.875</v>
      </c>
    </row>
    <row r="1005" spans="1:12" ht="12.75" customHeight="1">
      <c r="A1005" s="157" t="s">
        <v>7608</v>
      </c>
      <c r="B1005" s="158" t="s">
        <v>7609</v>
      </c>
      <c r="C1005" s="159" t="s">
        <v>7610</v>
      </c>
      <c r="D1005" s="159" t="s">
        <v>4287</v>
      </c>
      <c r="E1005" s="159" t="str">
        <f>VLOOKUP(MID(B1005,5,2),行政区划代码!$B$4:$C$38,2,0)</f>
        <v>其他</v>
      </c>
      <c r="F1005" s="159" t="str">
        <f t="shared" si="15"/>
        <v>143</v>
      </c>
      <c r="G1005" s="160" t="s">
        <v>6653</v>
      </c>
      <c r="H1005" s="158" t="s">
        <v>4323</v>
      </c>
      <c r="I1005" s="160" t="s">
        <v>6919</v>
      </c>
      <c r="J1005" s="161">
        <v>149</v>
      </c>
      <c r="K1005" s="161">
        <v>42</v>
      </c>
      <c r="L1005" s="162">
        <v>95.5</v>
      </c>
    </row>
    <row r="1006" spans="1:12" ht="12.75" customHeight="1">
      <c r="A1006" s="157" t="s">
        <v>7611</v>
      </c>
      <c r="B1006" s="158" t="s">
        <v>7612</v>
      </c>
      <c r="C1006" s="159" t="s">
        <v>7613</v>
      </c>
      <c r="D1006" s="159" t="s">
        <v>4287</v>
      </c>
      <c r="E1006" s="159" t="str">
        <f>VLOOKUP(MID(B1006,5,2),行政区划代码!$B$4:$C$38,2,0)</f>
        <v>其他</v>
      </c>
      <c r="F1006" s="159" t="str">
        <f t="shared" si="15"/>
        <v>143</v>
      </c>
      <c r="G1006" s="160" t="s">
        <v>6653</v>
      </c>
      <c r="H1006" s="158" t="s">
        <v>6697</v>
      </c>
      <c r="I1006" s="160" t="s">
        <v>6698</v>
      </c>
      <c r="J1006" s="161">
        <v>146.25</v>
      </c>
      <c r="K1006" s="161">
        <v>61</v>
      </c>
      <c r="L1006" s="162">
        <v>103.625</v>
      </c>
    </row>
    <row r="1007" spans="1:12" ht="12.75" customHeight="1">
      <c r="A1007" s="157" t="s">
        <v>7614</v>
      </c>
      <c r="B1007" s="158" t="s">
        <v>7615</v>
      </c>
      <c r="C1007" s="159" t="s">
        <v>7616</v>
      </c>
      <c r="D1007" s="159" t="s">
        <v>4287</v>
      </c>
      <c r="E1007" s="159" t="str">
        <f>VLOOKUP(MID(B1007,5,2),行政区划代码!$B$4:$C$38,2,0)</f>
        <v>其他</v>
      </c>
      <c r="F1007" s="159" t="str">
        <f t="shared" si="15"/>
        <v>143</v>
      </c>
      <c r="G1007" s="160" t="s">
        <v>6653</v>
      </c>
      <c r="H1007" s="158" t="s">
        <v>6977</v>
      </c>
      <c r="I1007" s="160" t="s">
        <v>6978</v>
      </c>
      <c r="J1007" s="161">
        <v>120.75</v>
      </c>
      <c r="K1007" s="161">
        <v>73</v>
      </c>
      <c r="L1007" s="162">
        <v>96.875</v>
      </c>
    </row>
    <row r="1008" spans="1:12" ht="12.75" customHeight="1">
      <c r="A1008" s="157" t="s">
        <v>7617</v>
      </c>
      <c r="B1008" s="158" t="s">
        <v>7618</v>
      </c>
      <c r="C1008" s="159" t="s">
        <v>7619</v>
      </c>
      <c r="D1008" s="159" t="s">
        <v>4240</v>
      </c>
      <c r="E1008" s="159" t="str">
        <f>VLOOKUP(MID(B1008,5,2),行政区划代码!$B$4:$C$38,2,0)</f>
        <v>其他</v>
      </c>
      <c r="F1008" s="159" t="str">
        <f t="shared" si="15"/>
        <v>143</v>
      </c>
      <c r="G1008" s="160" t="s">
        <v>6653</v>
      </c>
      <c r="H1008" s="158" t="s">
        <v>6739</v>
      </c>
      <c r="I1008" s="160" t="s">
        <v>6740</v>
      </c>
      <c r="J1008" s="161">
        <v>127.25</v>
      </c>
      <c r="K1008" s="161">
        <v>38</v>
      </c>
      <c r="L1008" s="162">
        <v>82.625</v>
      </c>
    </row>
    <row r="1009" spans="1:12" ht="12.75" customHeight="1">
      <c r="A1009" s="157" t="s">
        <v>7620</v>
      </c>
      <c r="B1009" s="158" t="s">
        <v>7621</v>
      </c>
      <c r="C1009" s="159" t="s">
        <v>7622</v>
      </c>
      <c r="D1009" s="159" t="s">
        <v>4240</v>
      </c>
      <c r="E1009" s="159" t="str">
        <f>VLOOKUP(MID(B1009,5,2),行政区划代码!$B$4:$C$38,2,0)</f>
        <v>其他</v>
      </c>
      <c r="F1009" s="159" t="str">
        <f t="shared" si="15"/>
        <v>143</v>
      </c>
      <c r="G1009" s="160" t="s">
        <v>6653</v>
      </c>
      <c r="H1009" s="158" t="s">
        <v>7432</v>
      </c>
      <c r="I1009" s="160" t="s">
        <v>7433</v>
      </c>
      <c r="J1009" s="161">
        <v>148.5</v>
      </c>
      <c r="K1009" s="161">
        <v>96</v>
      </c>
      <c r="L1009" s="162">
        <v>122.25</v>
      </c>
    </row>
    <row r="1010" spans="1:12" ht="12.75" customHeight="1">
      <c r="A1010" s="157" t="s">
        <v>7623</v>
      </c>
      <c r="B1010" s="158" t="s">
        <v>7624</v>
      </c>
      <c r="C1010" s="159" t="s">
        <v>7625</v>
      </c>
      <c r="D1010" s="159" t="s">
        <v>4240</v>
      </c>
      <c r="E1010" s="159" t="str">
        <f>VLOOKUP(MID(B1010,5,2),行政区划代码!$B$4:$C$38,2,0)</f>
        <v>其他</v>
      </c>
      <c r="F1010" s="159" t="str">
        <f t="shared" si="15"/>
        <v>143</v>
      </c>
      <c r="G1010" s="160" t="s">
        <v>6653</v>
      </c>
      <c r="H1010" s="158" t="s">
        <v>5348</v>
      </c>
      <c r="I1010" s="160" t="s">
        <v>7626</v>
      </c>
      <c r="J1010" s="161">
        <v>150</v>
      </c>
      <c r="K1010" s="161">
        <v>93</v>
      </c>
      <c r="L1010" s="162">
        <v>121.5</v>
      </c>
    </row>
    <row r="1011" spans="1:12" ht="12.75" customHeight="1">
      <c r="A1011" s="157" t="s">
        <v>7627</v>
      </c>
      <c r="B1011" s="158" t="s">
        <v>7628</v>
      </c>
      <c r="C1011" s="159" t="s">
        <v>7629</v>
      </c>
      <c r="D1011" s="159" t="s">
        <v>4240</v>
      </c>
      <c r="E1011" s="159" t="str">
        <f>VLOOKUP(MID(B1011,5,2),行政区划代码!$B$4:$C$38,2,0)</f>
        <v>其他</v>
      </c>
      <c r="F1011" s="159" t="str">
        <f t="shared" si="15"/>
        <v>143</v>
      </c>
      <c r="G1011" s="160" t="s">
        <v>6653</v>
      </c>
      <c r="H1011" s="158" t="s">
        <v>7057</v>
      </c>
      <c r="I1011" s="160" t="s">
        <v>7058</v>
      </c>
      <c r="J1011" s="161">
        <v>128.25</v>
      </c>
      <c r="K1011" s="161">
        <v>63</v>
      </c>
      <c r="L1011" s="162">
        <v>95.625</v>
      </c>
    </row>
    <row r="1012" spans="1:12" ht="12.75" customHeight="1">
      <c r="A1012" s="157" t="s">
        <v>7630</v>
      </c>
      <c r="B1012" s="158" t="s">
        <v>7631</v>
      </c>
      <c r="C1012" s="159" t="s">
        <v>7632</v>
      </c>
      <c r="D1012" s="159" t="s">
        <v>4240</v>
      </c>
      <c r="E1012" s="159" t="str">
        <f>VLOOKUP(MID(B1012,5,2),行政区划代码!$B$4:$C$38,2,0)</f>
        <v>其他</v>
      </c>
      <c r="F1012" s="159" t="str">
        <f t="shared" si="15"/>
        <v>143</v>
      </c>
      <c r="G1012" s="160" t="s">
        <v>6653</v>
      </c>
      <c r="H1012" s="158" t="s">
        <v>6784</v>
      </c>
      <c r="I1012" s="160" t="s">
        <v>6785</v>
      </c>
      <c r="J1012" s="161">
        <v>133.25</v>
      </c>
      <c r="K1012" s="161">
        <v>56</v>
      </c>
      <c r="L1012" s="162">
        <v>94.625</v>
      </c>
    </row>
    <row r="1013" spans="1:12" ht="12.75" customHeight="1">
      <c r="A1013" s="157" t="s">
        <v>7633</v>
      </c>
      <c r="B1013" s="158" t="s">
        <v>7634</v>
      </c>
      <c r="C1013" s="159" t="s">
        <v>7635</v>
      </c>
      <c r="D1013" s="159" t="s">
        <v>4240</v>
      </c>
      <c r="E1013" s="159" t="str">
        <f>VLOOKUP(MID(B1013,5,2),行政区划代码!$B$4:$C$38,2,0)</f>
        <v>其他</v>
      </c>
      <c r="F1013" s="159" t="str">
        <f t="shared" si="15"/>
        <v>143</v>
      </c>
      <c r="G1013" s="160" t="s">
        <v>6653</v>
      </c>
      <c r="H1013" s="158" t="s">
        <v>5066</v>
      </c>
      <c r="I1013" s="160" t="s">
        <v>6702</v>
      </c>
      <c r="J1013" s="161">
        <v>111</v>
      </c>
      <c r="K1013" s="161">
        <v>62</v>
      </c>
      <c r="L1013" s="162">
        <v>86.5</v>
      </c>
    </row>
    <row r="1014" spans="1:12" ht="12.75" customHeight="1">
      <c r="A1014" s="157" t="s">
        <v>7636</v>
      </c>
      <c r="B1014" s="158" t="s">
        <v>7637</v>
      </c>
      <c r="C1014" s="159" t="s">
        <v>7638</v>
      </c>
      <c r="D1014" s="159" t="s">
        <v>1728</v>
      </c>
      <c r="E1014" s="159" t="str">
        <f>VLOOKUP(MID(B1014,5,2),行政区划代码!$B$4:$C$38,2,0)</f>
        <v>其他</v>
      </c>
      <c r="F1014" s="159" t="str">
        <f t="shared" si="15"/>
        <v>143</v>
      </c>
      <c r="G1014" s="160" t="s">
        <v>6653</v>
      </c>
      <c r="H1014" s="158" t="s">
        <v>6711</v>
      </c>
      <c r="I1014" s="160" t="s">
        <v>6712</v>
      </c>
      <c r="J1014" s="161">
        <v>141</v>
      </c>
      <c r="K1014" s="161">
        <v>67</v>
      </c>
      <c r="L1014" s="162">
        <v>104</v>
      </c>
    </row>
    <row r="1015" spans="1:12" ht="12.75" customHeight="1">
      <c r="A1015" s="157" t="s">
        <v>7639</v>
      </c>
      <c r="B1015" s="158" t="s">
        <v>7640</v>
      </c>
      <c r="C1015" s="159" t="s">
        <v>7641</v>
      </c>
      <c r="D1015" s="159" t="s">
        <v>4240</v>
      </c>
      <c r="E1015" s="159" t="str">
        <f>VLOOKUP(MID(B1015,5,2),行政区划代码!$B$4:$C$38,2,0)</f>
        <v>其他</v>
      </c>
      <c r="F1015" s="159" t="str">
        <f t="shared" si="15"/>
        <v>143</v>
      </c>
      <c r="G1015" s="160" t="s">
        <v>6653</v>
      </c>
      <c r="H1015" s="158" t="s">
        <v>7415</v>
      </c>
      <c r="I1015" s="160" t="s">
        <v>7416</v>
      </c>
      <c r="J1015" s="161">
        <v>136.75</v>
      </c>
      <c r="K1015" s="161">
        <v>76</v>
      </c>
      <c r="L1015" s="162">
        <v>106.375</v>
      </c>
    </row>
    <row r="1016" spans="1:12" ht="12.75" customHeight="1">
      <c r="A1016" s="157" t="s">
        <v>7642</v>
      </c>
      <c r="B1016" s="158" t="s">
        <v>7643</v>
      </c>
      <c r="C1016" s="159" t="s">
        <v>7644</v>
      </c>
      <c r="D1016" s="159" t="s">
        <v>4240</v>
      </c>
      <c r="E1016" s="159" t="str">
        <f>VLOOKUP(MID(B1016,5,2),行政区划代码!$B$4:$C$38,2,0)</f>
        <v>北京市</v>
      </c>
      <c r="F1016" s="159" t="str">
        <f t="shared" si="15"/>
        <v>118</v>
      </c>
      <c r="G1016" s="160" t="s">
        <v>7645</v>
      </c>
      <c r="H1016" s="158" t="s">
        <v>4255</v>
      </c>
      <c r="I1016" s="160" t="s">
        <v>7646</v>
      </c>
      <c r="J1016" s="161">
        <v>148</v>
      </c>
      <c r="K1016" s="161">
        <v>94</v>
      </c>
      <c r="L1016" s="162">
        <v>121</v>
      </c>
    </row>
    <row r="1017" spans="1:12" ht="12.75" customHeight="1">
      <c r="A1017" s="157" t="s">
        <v>7647</v>
      </c>
      <c r="B1017" s="158" t="s">
        <v>7648</v>
      </c>
      <c r="C1017" s="159" t="s">
        <v>7649</v>
      </c>
      <c r="D1017" s="159" t="s">
        <v>4240</v>
      </c>
      <c r="E1017" s="159" t="str">
        <f>VLOOKUP(MID(B1017,5,2),行政区划代码!$B$4:$C$38,2,0)</f>
        <v>北京市</v>
      </c>
      <c r="F1017" s="159" t="str">
        <f t="shared" si="15"/>
        <v>118</v>
      </c>
      <c r="G1017" s="160" t="s">
        <v>7645</v>
      </c>
      <c r="H1017" s="158" t="s">
        <v>4255</v>
      </c>
      <c r="I1017" s="160" t="s">
        <v>7646</v>
      </c>
      <c r="J1017" s="161">
        <v>146.5</v>
      </c>
      <c r="K1017" s="161">
        <v>87</v>
      </c>
      <c r="L1017" s="162">
        <v>116.75</v>
      </c>
    </row>
    <row r="1018" spans="1:12" ht="12.75" customHeight="1">
      <c r="A1018" s="157" t="s">
        <v>7650</v>
      </c>
      <c r="B1018" s="158" t="s">
        <v>7651</v>
      </c>
      <c r="C1018" s="159" t="s">
        <v>7652</v>
      </c>
      <c r="D1018" s="159" t="s">
        <v>4240</v>
      </c>
      <c r="E1018" s="159" t="str">
        <f>VLOOKUP(MID(B1018,5,2),行政区划代码!$B$4:$C$38,2,0)</f>
        <v>北京市</v>
      </c>
      <c r="F1018" s="159" t="str">
        <f t="shared" si="15"/>
        <v>118</v>
      </c>
      <c r="G1018" s="160" t="s">
        <v>7645</v>
      </c>
      <c r="H1018" s="158" t="s">
        <v>4255</v>
      </c>
      <c r="I1018" s="160" t="s">
        <v>7646</v>
      </c>
      <c r="J1018" s="161">
        <v>134.5</v>
      </c>
      <c r="K1018" s="161">
        <v>71</v>
      </c>
      <c r="L1018" s="162">
        <v>102.75</v>
      </c>
    </row>
    <row r="1019" spans="1:12" ht="12.75" customHeight="1">
      <c r="A1019" s="157" t="s">
        <v>7653</v>
      </c>
      <c r="B1019" s="158" t="s">
        <v>7654</v>
      </c>
      <c r="C1019" s="159" t="s">
        <v>5267</v>
      </c>
      <c r="D1019" s="159" t="s">
        <v>4240</v>
      </c>
      <c r="E1019" s="159" t="str">
        <f>VLOOKUP(MID(B1019,5,2),行政区划代码!$B$4:$C$38,2,0)</f>
        <v>北京市</v>
      </c>
      <c r="F1019" s="159" t="str">
        <f t="shared" si="15"/>
        <v>118</v>
      </c>
      <c r="G1019" s="160" t="s">
        <v>7645</v>
      </c>
      <c r="H1019" s="158" t="s">
        <v>4255</v>
      </c>
      <c r="I1019" s="160" t="s">
        <v>7646</v>
      </c>
      <c r="J1019" s="161">
        <v>114.5</v>
      </c>
      <c r="K1019" s="161">
        <v>64</v>
      </c>
      <c r="L1019" s="162">
        <v>89.25</v>
      </c>
    </row>
    <row r="1020" spans="1:12" ht="12.75" customHeight="1">
      <c r="A1020" s="157" t="s">
        <v>7655</v>
      </c>
      <c r="B1020" s="158" t="s">
        <v>7656</v>
      </c>
      <c r="C1020" s="159" t="s">
        <v>7657</v>
      </c>
      <c r="D1020" s="159" t="s">
        <v>4240</v>
      </c>
      <c r="E1020" s="159" t="str">
        <f>VLOOKUP(MID(B1020,5,2),行政区划代码!$B$4:$C$38,2,0)</f>
        <v>内蒙古自治区</v>
      </c>
      <c r="F1020" s="159" t="str">
        <f t="shared" si="15"/>
        <v>118</v>
      </c>
      <c r="G1020" s="160" t="s">
        <v>7645</v>
      </c>
      <c r="H1020" s="158" t="s">
        <v>4255</v>
      </c>
      <c r="I1020" s="160" t="s">
        <v>7646</v>
      </c>
      <c r="J1020" s="161">
        <v>133.25</v>
      </c>
      <c r="K1020" s="161">
        <v>39</v>
      </c>
      <c r="L1020" s="162">
        <v>86.125</v>
      </c>
    </row>
    <row r="1021" spans="1:12" ht="12.75" customHeight="1">
      <c r="A1021" s="157" t="s">
        <v>7658</v>
      </c>
      <c r="B1021" s="158" t="s">
        <v>7659</v>
      </c>
      <c r="C1021" s="159" t="s">
        <v>7660</v>
      </c>
      <c r="D1021" s="159" t="s">
        <v>4287</v>
      </c>
      <c r="E1021" s="159" t="str">
        <f>VLOOKUP(MID(B1021,5,2),行政区划代码!$B$4:$C$38,2,0)</f>
        <v>北京市</v>
      </c>
      <c r="F1021" s="159" t="str">
        <f t="shared" si="15"/>
        <v>121</v>
      </c>
      <c r="G1021" s="160" t="s">
        <v>7661</v>
      </c>
      <c r="H1021" s="158" t="s">
        <v>4385</v>
      </c>
      <c r="I1021" s="160" t="s">
        <v>7662</v>
      </c>
      <c r="J1021" s="161">
        <v>139.75</v>
      </c>
      <c r="K1021" s="161">
        <v>94</v>
      </c>
      <c r="L1021" s="162">
        <v>116.875</v>
      </c>
    </row>
    <row r="1022" spans="1:12" ht="12.75" customHeight="1">
      <c r="A1022" s="157" t="s">
        <v>7663</v>
      </c>
      <c r="B1022" s="158" t="s">
        <v>7664</v>
      </c>
      <c r="C1022" s="159" t="s">
        <v>7665</v>
      </c>
      <c r="D1022" s="159" t="s">
        <v>4240</v>
      </c>
      <c r="E1022" s="159" t="str">
        <f>VLOOKUP(MID(B1022,5,2),行政区划代码!$B$4:$C$38,2,0)</f>
        <v>北京市</v>
      </c>
      <c r="F1022" s="159" t="str">
        <f t="shared" si="15"/>
        <v>121</v>
      </c>
      <c r="G1022" s="160" t="s">
        <v>7661</v>
      </c>
      <c r="H1022" s="158" t="s">
        <v>4294</v>
      </c>
      <c r="I1022" s="160" t="s">
        <v>7666</v>
      </c>
      <c r="J1022" s="161">
        <v>113.5</v>
      </c>
      <c r="K1022" s="161">
        <v>90</v>
      </c>
      <c r="L1022" s="162">
        <v>101.75</v>
      </c>
    </row>
    <row r="1023" spans="1:12" ht="12.75" customHeight="1">
      <c r="A1023" s="157" t="s">
        <v>7667</v>
      </c>
      <c r="B1023" s="158" t="s">
        <v>7668</v>
      </c>
      <c r="C1023" s="159" t="s">
        <v>7669</v>
      </c>
      <c r="D1023" s="159" t="s">
        <v>4240</v>
      </c>
      <c r="E1023" s="159" t="str">
        <f>VLOOKUP(MID(B1023,5,2),行政区划代码!$B$4:$C$38,2,0)</f>
        <v>北京市</v>
      </c>
      <c r="F1023" s="159" t="str">
        <f t="shared" si="15"/>
        <v>121</v>
      </c>
      <c r="G1023" s="160" t="s">
        <v>7661</v>
      </c>
      <c r="H1023" s="158" t="s">
        <v>4385</v>
      </c>
      <c r="I1023" s="160" t="s">
        <v>7662</v>
      </c>
      <c r="J1023" s="161">
        <v>123.25</v>
      </c>
      <c r="K1023" s="161">
        <v>85</v>
      </c>
      <c r="L1023" s="162">
        <v>104.125</v>
      </c>
    </row>
    <row r="1024" spans="1:12" ht="12.75" customHeight="1">
      <c r="A1024" s="157" t="s">
        <v>7670</v>
      </c>
      <c r="B1024" s="158" t="s">
        <v>7671</v>
      </c>
      <c r="C1024" s="159" t="s">
        <v>7672</v>
      </c>
      <c r="D1024" s="159" t="s">
        <v>4240</v>
      </c>
      <c r="E1024" s="159" t="str">
        <f>VLOOKUP(MID(B1024,5,2),行政区划代码!$B$4:$C$38,2,0)</f>
        <v>北京市</v>
      </c>
      <c r="F1024" s="159" t="str">
        <f t="shared" si="15"/>
        <v>121</v>
      </c>
      <c r="G1024" s="160" t="s">
        <v>7661</v>
      </c>
      <c r="H1024" s="158" t="s">
        <v>4372</v>
      </c>
      <c r="I1024" s="160" t="s">
        <v>4560</v>
      </c>
      <c r="J1024" s="161">
        <v>125</v>
      </c>
      <c r="K1024" s="161">
        <v>82</v>
      </c>
      <c r="L1024" s="162">
        <v>103.5</v>
      </c>
    </row>
    <row r="1025" spans="1:12" ht="12.75" customHeight="1">
      <c r="A1025" s="157" t="s">
        <v>7673</v>
      </c>
      <c r="B1025" s="158" t="s">
        <v>7674</v>
      </c>
      <c r="C1025" s="159" t="s">
        <v>7675</v>
      </c>
      <c r="D1025" s="159" t="s">
        <v>4287</v>
      </c>
      <c r="E1025" s="159" t="str">
        <f>VLOOKUP(MID(B1025,5,2),行政区划代码!$B$4:$C$38,2,0)</f>
        <v>河北省</v>
      </c>
      <c r="F1025" s="159" t="str">
        <f t="shared" si="15"/>
        <v>121</v>
      </c>
      <c r="G1025" s="160" t="s">
        <v>7661</v>
      </c>
      <c r="H1025" s="158" t="s">
        <v>4255</v>
      </c>
      <c r="I1025" s="160" t="s">
        <v>7676</v>
      </c>
      <c r="J1025" s="161">
        <v>133.75</v>
      </c>
      <c r="K1025" s="161">
        <v>45</v>
      </c>
      <c r="L1025" s="162">
        <v>89.375</v>
      </c>
    </row>
    <row r="1026" spans="1:12" ht="12.75" customHeight="1">
      <c r="A1026" s="157" t="s">
        <v>7677</v>
      </c>
      <c r="B1026" s="158" t="s">
        <v>7678</v>
      </c>
      <c r="C1026" s="159" t="s">
        <v>7679</v>
      </c>
      <c r="D1026" s="159" t="s">
        <v>4240</v>
      </c>
      <c r="E1026" s="159" t="str">
        <f>VLOOKUP(MID(B1026,5,2),行政区划代码!$B$4:$C$38,2,0)</f>
        <v>上海市</v>
      </c>
      <c r="F1026" s="159" t="str">
        <f t="shared" si="15"/>
        <v>121</v>
      </c>
      <c r="G1026" s="160" t="s">
        <v>7661</v>
      </c>
      <c r="H1026" s="158" t="s">
        <v>4255</v>
      </c>
      <c r="I1026" s="160" t="s">
        <v>7676</v>
      </c>
      <c r="J1026" s="161">
        <v>117.75</v>
      </c>
      <c r="K1026" s="161">
        <v>39</v>
      </c>
      <c r="L1026" s="162">
        <v>78.375</v>
      </c>
    </row>
    <row r="1027" spans="1:12" ht="12.75" customHeight="1">
      <c r="A1027" s="157" t="s">
        <v>7680</v>
      </c>
      <c r="B1027" s="158" t="s">
        <v>7681</v>
      </c>
      <c r="C1027" s="159" t="s">
        <v>7682</v>
      </c>
      <c r="D1027" s="159" t="s">
        <v>4240</v>
      </c>
      <c r="E1027" s="159" t="str">
        <f>VLOOKUP(MID(B1027,5,2),行政区划代码!$B$4:$C$38,2,0)</f>
        <v>江苏省</v>
      </c>
      <c r="F1027" s="159" t="str">
        <f t="shared" si="15"/>
        <v>121</v>
      </c>
      <c r="G1027" s="160" t="s">
        <v>7661</v>
      </c>
      <c r="H1027" s="158" t="s">
        <v>4255</v>
      </c>
      <c r="I1027" s="160" t="s">
        <v>7676</v>
      </c>
      <c r="J1027" s="161">
        <v>116.75</v>
      </c>
      <c r="K1027" s="161">
        <v>48</v>
      </c>
      <c r="L1027" s="162">
        <v>82.375</v>
      </c>
    </row>
    <row r="1028" spans="1:12" ht="12.75" customHeight="1">
      <c r="A1028" s="157" t="s">
        <v>7683</v>
      </c>
      <c r="B1028" s="158" t="s">
        <v>7684</v>
      </c>
      <c r="C1028" s="159" t="s">
        <v>7685</v>
      </c>
      <c r="D1028" s="159" t="s">
        <v>4287</v>
      </c>
      <c r="E1028" s="159" t="str">
        <f>VLOOKUP(MID(B1028,5,2),行政区划代码!$B$4:$C$38,2,0)</f>
        <v>江苏省</v>
      </c>
      <c r="F1028" s="159" t="str">
        <f t="shared" si="15"/>
        <v>121</v>
      </c>
      <c r="G1028" s="160" t="s">
        <v>7661</v>
      </c>
      <c r="H1028" s="158" t="s">
        <v>4385</v>
      </c>
      <c r="I1028" s="160" t="s">
        <v>7662</v>
      </c>
      <c r="J1028" s="161">
        <v>149.5</v>
      </c>
      <c r="K1028" s="161">
        <v>94</v>
      </c>
      <c r="L1028" s="162">
        <v>121.75</v>
      </c>
    </row>
    <row r="1029" spans="1:12" ht="12.75" customHeight="1">
      <c r="A1029" s="157" t="s">
        <v>7686</v>
      </c>
      <c r="B1029" s="158" t="s">
        <v>7687</v>
      </c>
      <c r="C1029" s="159" t="s">
        <v>7688</v>
      </c>
      <c r="D1029" s="159" t="s">
        <v>4287</v>
      </c>
      <c r="E1029" s="159" t="str">
        <f>VLOOKUP(MID(B1029,5,2),行政区划代码!$B$4:$C$38,2,0)</f>
        <v>浙江省</v>
      </c>
      <c r="F1029" s="159" t="str">
        <f t="shared" si="15"/>
        <v>121</v>
      </c>
      <c r="G1029" s="160" t="s">
        <v>7661</v>
      </c>
      <c r="H1029" s="158" t="s">
        <v>4294</v>
      </c>
      <c r="I1029" s="160" t="s">
        <v>7666</v>
      </c>
      <c r="J1029" s="161">
        <v>120.75</v>
      </c>
      <c r="K1029" s="161">
        <v>30</v>
      </c>
      <c r="L1029" s="162">
        <v>75.375</v>
      </c>
    </row>
    <row r="1030" spans="1:12" ht="12.75" customHeight="1">
      <c r="A1030" s="157" t="s">
        <v>7689</v>
      </c>
      <c r="B1030" s="158" t="s">
        <v>7690</v>
      </c>
      <c r="C1030" s="159" t="s">
        <v>7691</v>
      </c>
      <c r="D1030" s="159" t="s">
        <v>4287</v>
      </c>
      <c r="E1030" s="159" t="str">
        <f>VLOOKUP(MID(B1030,5,2),行政区划代码!$B$4:$C$38,2,0)</f>
        <v>福建省</v>
      </c>
      <c r="F1030" s="159" t="str">
        <f t="shared" ref="F1030:F1093" si="16">LEFT(B1030,3)</f>
        <v>121</v>
      </c>
      <c r="G1030" s="160" t="s">
        <v>7661</v>
      </c>
      <c r="H1030" s="158" t="s">
        <v>4294</v>
      </c>
      <c r="I1030" s="160" t="s">
        <v>7666</v>
      </c>
      <c r="J1030" s="161">
        <v>141</v>
      </c>
      <c r="K1030" s="161">
        <v>76</v>
      </c>
      <c r="L1030" s="162">
        <v>108.5</v>
      </c>
    </row>
    <row r="1031" spans="1:12" ht="12.75" customHeight="1">
      <c r="A1031" s="157" t="s">
        <v>7692</v>
      </c>
      <c r="B1031" s="158" t="s">
        <v>7693</v>
      </c>
      <c r="C1031" s="159" t="s">
        <v>7694</v>
      </c>
      <c r="D1031" s="159" t="s">
        <v>4240</v>
      </c>
      <c r="E1031" s="159" t="str">
        <f>VLOOKUP(MID(B1031,5,2),行政区划代码!$B$4:$C$38,2,0)</f>
        <v>山东省</v>
      </c>
      <c r="F1031" s="159" t="str">
        <f t="shared" si="16"/>
        <v>121</v>
      </c>
      <c r="G1031" s="160" t="s">
        <v>7661</v>
      </c>
      <c r="H1031" s="158" t="s">
        <v>4294</v>
      </c>
      <c r="I1031" s="160" t="s">
        <v>7666</v>
      </c>
      <c r="J1031" s="161">
        <v>142</v>
      </c>
      <c r="K1031" s="161">
        <v>85</v>
      </c>
      <c r="L1031" s="162">
        <v>113.5</v>
      </c>
    </row>
    <row r="1032" spans="1:12" ht="12.75" customHeight="1">
      <c r="A1032" s="157" t="s">
        <v>7695</v>
      </c>
      <c r="B1032" s="158" t="s">
        <v>7696</v>
      </c>
      <c r="C1032" s="159" t="s">
        <v>7697</v>
      </c>
      <c r="D1032" s="159" t="s">
        <v>4240</v>
      </c>
      <c r="E1032" s="159" t="str">
        <f>VLOOKUP(MID(B1032,5,2),行政区划代码!$B$4:$C$38,2,0)</f>
        <v>山东省</v>
      </c>
      <c r="F1032" s="159" t="str">
        <f t="shared" si="16"/>
        <v>121</v>
      </c>
      <c r="G1032" s="160" t="s">
        <v>7661</v>
      </c>
      <c r="H1032" s="158" t="s">
        <v>4385</v>
      </c>
      <c r="I1032" s="160" t="s">
        <v>7662</v>
      </c>
      <c r="J1032" s="161">
        <v>112.75</v>
      </c>
      <c r="K1032" s="161">
        <v>86</v>
      </c>
      <c r="L1032" s="162">
        <v>99.375</v>
      </c>
    </row>
    <row r="1033" spans="1:12" ht="12.75" customHeight="1">
      <c r="A1033" s="157" t="s">
        <v>7698</v>
      </c>
      <c r="B1033" s="158" t="s">
        <v>7699</v>
      </c>
      <c r="C1033" s="159" t="s">
        <v>7700</v>
      </c>
      <c r="D1033" s="159" t="s">
        <v>4240</v>
      </c>
      <c r="E1033" s="159" t="str">
        <f>VLOOKUP(MID(B1033,5,2),行政区划代码!$B$4:$C$38,2,0)</f>
        <v>山东省</v>
      </c>
      <c r="F1033" s="159" t="str">
        <f t="shared" si="16"/>
        <v>121</v>
      </c>
      <c r="G1033" s="160" t="s">
        <v>7661</v>
      </c>
      <c r="H1033" s="158" t="s">
        <v>4372</v>
      </c>
      <c r="I1033" s="160" t="s">
        <v>4560</v>
      </c>
      <c r="J1033" s="161">
        <v>140</v>
      </c>
      <c r="K1033" s="161">
        <v>54</v>
      </c>
      <c r="L1033" s="162">
        <v>97</v>
      </c>
    </row>
    <row r="1034" spans="1:12" ht="12.75" customHeight="1">
      <c r="A1034" s="157" t="s">
        <v>7701</v>
      </c>
      <c r="B1034" s="158" t="s">
        <v>7702</v>
      </c>
      <c r="C1034" s="159" t="s">
        <v>7703</v>
      </c>
      <c r="D1034" s="159" t="s">
        <v>4240</v>
      </c>
      <c r="E1034" s="159" t="str">
        <f>VLOOKUP(MID(B1034,5,2),行政区划代码!$B$4:$C$38,2,0)</f>
        <v>山东省</v>
      </c>
      <c r="F1034" s="159" t="str">
        <f t="shared" si="16"/>
        <v>121</v>
      </c>
      <c r="G1034" s="160" t="s">
        <v>7661</v>
      </c>
      <c r="H1034" s="158" t="s">
        <v>4372</v>
      </c>
      <c r="I1034" s="160" t="s">
        <v>4560</v>
      </c>
      <c r="J1034" s="161">
        <v>128.75</v>
      </c>
      <c r="K1034" s="161">
        <v>31</v>
      </c>
      <c r="L1034" s="162">
        <v>79.875</v>
      </c>
    </row>
    <row r="1035" spans="1:12" ht="12.75" customHeight="1">
      <c r="A1035" s="157" t="s">
        <v>7704</v>
      </c>
      <c r="B1035" s="158" t="s">
        <v>7705</v>
      </c>
      <c r="C1035" s="159" t="s">
        <v>7706</v>
      </c>
      <c r="D1035" s="159" t="s">
        <v>4240</v>
      </c>
      <c r="E1035" s="159" t="str">
        <f>VLOOKUP(MID(B1035,5,2),行政区划代码!$B$4:$C$38,2,0)</f>
        <v>山东省</v>
      </c>
      <c r="F1035" s="159" t="str">
        <f t="shared" si="16"/>
        <v>121</v>
      </c>
      <c r="G1035" s="160" t="s">
        <v>7661</v>
      </c>
      <c r="H1035" s="158" t="s">
        <v>4385</v>
      </c>
      <c r="I1035" s="160" t="s">
        <v>7662</v>
      </c>
      <c r="J1035" s="161">
        <v>140.75</v>
      </c>
      <c r="K1035" s="161">
        <v>32</v>
      </c>
      <c r="L1035" s="162">
        <v>86.375</v>
      </c>
    </row>
    <row r="1036" spans="1:12" ht="12.75" customHeight="1">
      <c r="A1036" s="157" t="s">
        <v>7707</v>
      </c>
      <c r="B1036" s="158" t="s">
        <v>7708</v>
      </c>
      <c r="C1036" s="159" t="s">
        <v>7709</v>
      </c>
      <c r="D1036" s="159" t="s">
        <v>4240</v>
      </c>
      <c r="E1036" s="159" t="str">
        <f>VLOOKUP(MID(B1036,5,2),行政区划代码!$B$4:$C$38,2,0)</f>
        <v>山东省</v>
      </c>
      <c r="F1036" s="159" t="str">
        <f t="shared" si="16"/>
        <v>121</v>
      </c>
      <c r="G1036" s="160" t="s">
        <v>7661</v>
      </c>
      <c r="H1036" s="158" t="s">
        <v>4255</v>
      </c>
      <c r="I1036" s="160" t="s">
        <v>7676</v>
      </c>
      <c r="J1036" s="161">
        <v>145.5</v>
      </c>
      <c r="K1036" s="161">
        <v>86</v>
      </c>
      <c r="L1036" s="162">
        <v>115.75</v>
      </c>
    </row>
    <row r="1037" spans="1:12" ht="12.75" customHeight="1">
      <c r="A1037" s="157" t="s">
        <v>7710</v>
      </c>
      <c r="B1037" s="158" t="s">
        <v>7711</v>
      </c>
      <c r="C1037" s="159" t="s">
        <v>7712</v>
      </c>
      <c r="D1037" s="159" t="s">
        <v>4240</v>
      </c>
      <c r="E1037" s="159" t="str">
        <f>VLOOKUP(MID(B1037,5,2),行政区划代码!$B$4:$C$38,2,0)</f>
        <v>河南省</v>
      </c>
      <c r="F1037" s="159" t="str">
        <f t="shared" si="16"/>
        <v>121</v>
      </c>
      <c r="G1037" s="160" t="s">
        <v>7661</v>
      </c>
      <c r="H1037" s="158" t="s">
        <v>4372</v>
      </c>
      <c r="I1037" s="160" t="s">
        <v>4560</v>
      </c>
      <c r="J1037" s="161">
        <v>125.75</v>
      </c>
      <c r="K1037" s="161">
        <v>40</v>
      </c>
      <c r="L1037" s="162">
        <v>82.875</v>
      </c>
    </row>
    <row r="1038" spans="1:12" ht="12.75" customHeight="1">
      <c r="A1038" s="157" t="s">
        <v>7713</v>
      </c>
      <c r="B1038" s="158" t="s">
        <v>7714</v>
      </c>
      <c r="C1038" s="159" t="s">
        <v>7715</v>
      </c>
      <c r="D1038" s="159" t="s">
        <v>4240</v>
      </c>
      <c r="E1038" s="159" t="str">
        <f>VLOOKUP(MID(B1038,5,2),行政区划代码!$B$4:$C$38,2,0)</f>
        <v>北京市</v>
      </c>
      <c r="F1038" s="159" t="str">
        <f t="shared" si="16"/>
        <v>106</v>
      </c>
      <c r="G1038" s="160" t="s">
        <v>7716</v>
      </c>
      <c r="H1038" s="158" t="s">
        <v>4307</v>
      </c>
      <c r="I1038" s="160" t="s">
        <v>7717</v>
      </c>
      <c r="J1038" s="161">
        <v>145.25</v>
      </c>
      <c r="K1038" s="161">
        <v>84</v>
      </c>
      <c r="L1038" s="162">
        <v>114.625</v>
      </c>
    </row>
    <row r="1039" spans="1:12" ht="12.75" customHeight="1">
      <c r="A1039" s="157" t="s">
        <v>7718</v>
      </c>
      <c r="B1039" s="158" t="s">
        <v>7719</v>
      </c>
      <c r="C1039" s="159" t="s">
        <v>7720</v>
      </c>
      <c r="D1039" s="159" t="s">
        <v>4240</v>
      </c>
      <c r="E1039" s="159" t="str">
        <f>VLOOKUP(MID(B1039,5,2),行政区划代码!$B$4:$C$38,2,0)</f>
        <v>北京市</v>
      </c>
      <c r="F1039" s="159" t="str">
        <f t="shared" si="16"/>
        <v>106</v>
      </c>
      <c r="G1039" s="160" t="s">
        <v>7716</v>
      </c>
      <c r="H1039" s="158" t="s">
        <v>5533</v>
      </c>
      <c r="I1039" s="160" t="s">
        <v>7721</v>
      </c>
      <c r="J1039" s="161">
        <v>142.25</v>
      </c>
      <c r="K1039" s="161">
        <v>81</v>
      </c>
      <c r="L1039" s="162">
        <v>111.625</v>
      </c>
    </row>
    <row r="1040" spans="1:12" ht="12.75" customHeight="1">
      <c r="A1040" s="157" t="s">
        <v>7722</v>
      </c>
      <c r="B1040" s="158" t="s">
        <v>7723</v>
      </c>
      <c r="C1040" s="159" t="s">
        <v>7724</v>
      </c>
      <c r="D1040" s="159" t="s">
        <v>4240</v>
      </c>
      <c r="E1040" s="159" t="str">
        <f>VLOOKUP(MID(B1040,5,2),行政区划代码!$B$4:$C$38,2,0)</f>
        <v>北京市</v>
      </c>
      <c r="F1040" s="159" t="str">
        <f t="shared" si="16"/>
        <v>106</v>
      </c>
      <c r="G1040" s="160" t="s">
        <v>7716</v>
      </c>
      <c r="H1040" s="158" t="s">
        <v>4307</v>
      </c>
      <c r="I1040" s="160" t="s">
        <v>7717</v>
      </c>
      <c r="J1040" s="161">
        <v>117.5</v>
      </c>
      <c r="K1040" s="161">
        <v>85</v>
      </c>
      <c r="L1040" s="162">
        <v>101.25</v>
      </c>
    </row>
    <row r="1041" spans="1:12" ht="12.75" customHeight="1">
      <c r="A1041" s="157" t="s">
        <v>7725</v>
      </c>
      <c r="B1041" s="158" t="s">
        <v>7726</v>
      </c>
      <c r="C1041" s="159" t="s">
        <v>7727</v>
      </c>
      <c r="D1041" s="159" t="s">
        <v>4240</v>
      </c>
      <c r="E1041" s="159" t="str">
        <f>VLOOKUP(MID(B1041,5,2),行政区划代码!$B$4:$C$38,2,0)</f>
        <v>北京市</v>
      </c>
      <c r="F1041" s="159" t="str">
        <f t="shared" si="16"/>
        <v>106</v>
      </c>
      <c r="G1041" s="160" t="s">
        <v>7716</v>
      </c>
      <c r="H1041" s="158" t="s">
        <v>4255</v>
      </c>
      <c r="I1041" s="160" t="s">
        <v>7728</v>
      </c>
      <c r="J1041" s="161">
        <v>145.25</v>
      </c>
      <c r="K1041" s="161">
        <v>69</v>
      </c>
      <c r="L1041" s="162">
        <v>107.125</v>
      </c>
    </row>
    <row r="1042" spans="1:12" ht="12.75" customHeight="1">
      <c r="A1042" s="157" t="s">
        <v>7729</v>
      </c>
      <c r="B1042" s="158" t="s">
        <v>7730</v>
      </c>
      <c r="C1042" s="159" t="s">
        <v>7731</v>
      </c>
      <c r="D1042" s="159" t="s">
        <v>4240</v>
      </c>
      <c r="E1042" s="159" t="str">
        <f>VLOOKUP(MID(B1042,5,2),行政区划代码!$B$4:$C$38,2,0)</f>
        <v>北京市</v>
      </c>
      <c r="F1042" s="159" t="str">
        <f t="shared" si="16"/>
        <v>106</v>
      </c>
      <c r="G1042" s="160" t="s">
        <v>7716</v>
      </c>
      <c r="H1042" s="158" t="s">
        <v>4294</v>
      </c>
      <c r="I1042" s="160" t="s">
        <v>7732</v>
      </c>
      <c r="J1042" s="161">
        <v>134</v>
      </c>
      <c r="K1042" s="161">
        <v>43</v>
      </c>
      <c r="L1042" s="162">
        <v>88.5</v>
      </c>
    </row>
    <row r="1043" spans="1:12" ht="12.75" customHeight="1">
      <c r="A1043" s="157" t="s">
        <v>7733</v>
      </c>
      <c r="B1043" s="158" t="s">
        <v>7734</v>
      </c>
      <c r="C1043" s="159" t="s">
        <v>7735</v>
      </c>
      <c r="D1043" s="159" t="s">
        <v>4240</v>
      </c>
      <c r="E1043" s="159" t="str">
        <f>VLOOKUP(MID(B1043,5,2),行政区划代码!$B$4:$C$38,2,0)</f>
        <v>北京市</v>
      </c>
      <c r="F1043" s="159" t="str">
        <f t="shared" si="16"/>
        <v>106</v>
      </c>
      <c r="G1043" s="160" t="s">
        <v>7716</v>
      </c>
      <c r="H1043" s="158" t="s">
        <v>5701</v>
      </c>
      <c r="I1043" s="160" t="s">
        <v>7736</v>
      </c>
      <c r="J1043" s="161">
        <v>116</v>
      </c>
      <c r="K1043" s="161">
        <v>55</v>
      </c>
      <c r="L1043" s="162">
        <v>85.5</v>
      </c>
    </row>
    <row r="1044" spans="1:12" ht="12.75" customHeight="1">
      <c r="A1044" s="157" t="s">
        <v>7737</v>
      </c>
      <c r="B1044" s="158" t="s">
        <v>7738</v>
      </c>
      <c r="C1044" s="159" t="s">
        <v>7739</v>
      </c>
      <c r="D1044" s="159" t="s">
        <v>4240</v>
      </c>
      <c r="E1044" s="159" t="str">
        <f>VLOOKUP(MID(B1044,5,2),行政区划代码!$B$4:$C$38,2,0)</f>
        <v>北京市</v>
      </c>
      <c r="F1044" s="159" t="str">
        <f t="shared" si="16"/>
        <v>106</v>
      </c>
      <c r="G1044" s="160" t="s">
        <v>7716</v>
      </c>
      <c r="H1044" s="158" t="s">
        <v>4242</v>
      </c>
      <c r="I1044" s="160" t="s">
        <v>7740</v>
      </c>
      <c r="J1044" s="161">
        <v>127.75</v>
      </c>
      <c r="K1044" s="161">
        <v>85</v>
      </c>
      <c r="L1044" s="162">
        <v>106.375</v>
      </c>
    </row>
    <row r="1045" spans="1:12" ht="12.75" customHeight="1">
      <c r="A1045" s="157" t="s">
        <v>7741</v>
      </c>
      <c r="B1045" s="158" t="s">
        <v>7742</v>
      </c>
      <c r="C1045" s="159" t="s">
        <v>7743</v>
      </c>
      <c r="D1045" s="159" t="s">
        <v>1728</v>
      </c>
      <c r="E1045" s="159" t="str">
        <f>VLOOKUP(MID(B1045,5,2),行政区划代码!$B$4:$C$38,2,0)</f>
        <v>北京市</v>
      </c>
      <c r="F1045" s="159" t="str">
        <f t="shared" si="16"/>
        <v>106</v>
      </c>
      <c r="G1045" s="160" t="s">
        <v>7716</v>
      </c>
      <c r="H1045" s="158" t="s">
        <v>4294</v>
      </c>
      <c r="I1045" s="160" t="s">
        <v>7732</v>
      </c>
      <c r="J1045" s="161">
        <v>125.5</v>
      </c>
      <c r="K1045" s="161">
        <v>76</v>
      </c>
      <c r="L1045" s="162">
        <v>100.75</v>
      </c>
    </row>
    <row r="1046" spans="1:12" ht="12.75" customHeight="1">
      <c r="A1046" s="157" t="s">
        <v>7744</v>
      </c>
      <c r="B1046" s="158" t="s">
        <v>7745</v>
      </c>
      <c r="C1046" s="159" t="s">
        <v>7746</v>
      </c>
      <c r="D1046" s="159" t="s">
        <v>4240</v>
      </c>
      <c r="E1046" s="159" t="str">
        <f>VLOOKUP(MID(B1046,5,2),行政区划代码!$B$4:$C$38,2,0)</f>
        <v>北京市</v>
      </c>
      <c r="F1046" s="159" t="str">
        <f t="shared" si="16"/>
        <v>106</v>
      </c>
      <c r="G1046" s="160" t="s">
        <v>7716</v>
      </c>
      <c r="H1046" s="158" t="s">
        <v>4372</v>
      </c>
      <c r="I1046" s="160" t="s">
        <v>7747</v>
      </c>
      <c r="J1046" s="161">
        <v>123</v>
      </c>
      <c r="K1046" s="161">
        <v>48</v>
      </c>
      <c r="L1046" s="162">
        <v>85.5</v>
      </c>
    </row>
    <row r="1047" spans="1:12" ht="12.75" customHeight="1">
      <c r="A1047" s="157" t="s">
        <v>7748</v>
      </c>
      <c r="B1047" s="158" t="s">
        <v>7749</v>
      </c>
      <c r="C1047" s="159" t="s">
        <v>7750</v>
      </c>
      <c r="D1047" s="159" t="s">
        <v>4240</v>
      </c>
      <c r="E1047" s="159" t="str">
        <f>VLOOKUP(MID(B1047,5,2),行政区划代码!$B$4:$C$38,2,0)</f>
        <v>北京市</v>
      </c>
      <c r="F1047" s="159" t="str">
        <f t="shared" si="16"/>
        <v>106</v>
      </c>
      <c r="G1047" s="160" t="s">
        <v>7716</v>
      </c>
      <c r="H1047" s="158" t="s">
        <v>4263</v>
      </c>
      <c r="I1047" s="160" t="s">
        <v>7728</v>
      </c>
      <c r="J1047" s="161">
        <v>141.75</v>
      </c>
      <c r="K1047" s="161">
        <v>75</v>
      </c>
      <c r="L1047" s="162">
        <v>108.375</v>
      </c>
    </row>
    <row r="1048" spans="1:12" ht="12.75" customHeight="1">
      <c r="A1048" s="157" t="s">
        <v>7751</v>
      </c>
      <c r="B1048" s="158" t="s">
        <v>7752</v>
      </c>
      <c r="C1048" s="159" t="s">
        <v>7753</v>
      </c>
      <c r="D1048" s="159" t="s">
        <v>1728</v>
      </c>
      <c r="E1048" s="159" t="str">
        <f>VLOOKUP(MID(B1048,5,2),行政区划代码!$B$4:$C$38,2,0)</f>
        <v>北京市</v>
      </c>
      <c r="F1048" s="159" t="str">
        <f t="shared" si="16"/>
        <v>106</v>
      </c>
      <c r="G1048" s="160" t="s">
        <v>7716</v>
      </c>
      <c r="H1048" s="158" t="s">
        <v>4457</v>
      </c>
      <c r="I1048" s="160" t="s">
        <v>7754</v>
      </c>
      <c r="J1048" s="161">
        <v>140.25</v>
      </c>
      <c r="K1048" s="161">
        <v>68</v>
      </c>
      <c r="L1048" s="162">
        <v>104.125</v>
      </c>
    </row>
    <row r="1049" spans="1:12" ht="12.75" customHeight="1">
      <c r="A1049" s="157" t="s">
        <v>7755</v>
      </c>
      <c r="B1049" s="158" t="s">
        <v>7756</v>
      </c>
      <c r="C1049" s="159" t="s">
        <v>7757</v>
      </c>
      <c r="D1049" s="159" t="s">
        <v>1728</v>
      </c>
      <c r="E1049" s="159" t="str">
        <f>VLOOKUP(MID(B1049,5,2),行政区划代码!$B$4:$C$38,2,0)</f>
        <v>北京市</v>
      </c>
      <c r="F1049" s="159" t="str">
        <f t="shared" si="16"/>
        <v>106</v>
      </c>
      <c r="G1049" s="160" t="s">
        <v>7716</v>
      </c>
      <c r="H1049" s="158" t="s">
        <v>4457</v>
      </c>
      <c r="I1049" s="160" t="s">
        <v>7754</v>
      </c>
      <c r="J1049" s="161">
        <v>142</v>
      </c>
      <c r="K1049" s="161">
        <v>45</v>
      </c>
      <c r="L1049" s="162">
        <v>93.5</v>
      </c>
    </row>
    <row r="1050" spans="1:12" ht="12.75" customHeight="1">
      <c r="A1050" s="157" t="s">
        <v>7758</v>
      </c>
      <c r="B1050" s="158" t="s">
        <v>7759</v>
      </c>
      <c r="C1050" s="159" t="s">
        <v>7760</v>
      </c>
      <c r="D1050" s="159" t="s">
        <v>4240</v>
      </c>
      <c r="E1050" s="159" t="str">
        <f>VLOOKUP(MID(B1050,5,2),行政区划代码!$B$4:$C$38,2,0)</f>
        <v>北京市</v>
      </c>
      <c r="F1050" s="159" t="str">
        <f t="shared" si="16"/>
        <v>106</v>
      </c>
      <c r="G1050" s="160" t="s">
        <v>7716</v>
      </c>
      <c r="H1050" s="158" t="s">
        <v>7761</v>
      </c>
      <c r="I1050" s="160" t="s">
        <v>7728</v>
      </c>
      <c r="J1050" s="161">
        <v>137.75</v>
      </c>
      <c r="K1050" s="161">
        <v>36</v>
      </c>
      <c r="L1050" s="162">
        <v>86.875</v>
      </c>
    </row>
    <row r="1051" spans="1:12" ht="12.75" customHeight="1">
      <c r="A1051" s="157" t="s">
        <v>7762</v>
      </c>
      <c r="B1051" s="158" t="s">
        <v>7763</v>
      </c>
      <c r="C1051" s="159" t="s">
        <v>1099</v>
      </c>
      <c r="D1051" s="159" t="s">
        <v>4240</v>
      </c>
      <c r="E1051" s="159" t="str">
        <f>VLOOKUP(MID(B1051,5,2),行政区划代码!$B$4:$C$38,2,0)</f>
        <v>北京市</v>
      </c>
      <c r="F1051" s="159" t="str">
        <f t="shared" si="16"/>
        <v>106</v>
      </c>
      <c r="G1051" s="160" t="s">
        <v>7716</v>
      </c>
      <c r="H1051" s="158" t="s">
        <v>4277</v>
      </c>
      <c r="I1051" s="160" t="s">
        <v>7764</v>
      </c>
      <c r="J1051" s="161">
        <v>142</v>
      </c>
      <c r="K1051" s="161">
        <v>89</v>
      </c>
      <c r="L1051" s="162">
        <v>115.5</v>
      </c>
    </row>
    <row r="1052" spans="1:12" ht="12.75" customHeight="1">
      <c r="A1052" s="157" t="s">
        <v>7765</v>
      </c>
      <c r="B1052" s="158" t="s">
        <v>7766</v>
      </c>
      <c r="C1052" s="159" t="s">
        <v>7767</v>
      </c>
      <c r="D1052" s="159" t="s">
        <v>4240</v>
      </c>
      <c r="E1052" s="159" t="str">
        <f>VLOOKUP(MID(B1052,5,2),行政区划代码!$B$4:$C$38,2,0)</f>
        <v>北京市</v>
      </c>
      <c r="F1052" s="159" t="str">
        <f t="shared" si="16"/>
        <v>106</v>
      </c>
      <c r="G1052" s="160" t="s">
        <v>7716</v>
      </c>
      <c r="H1052" s="158" t="s">
        <v>5533</v>
      </c>
      <c r="I1052" s="160" t="s">
        <v>7721</v>
      </c>
      <c r="J1052" s="161">
        <v>144</v>
      </c>
      <c r="K1052" s="161">
        <v>69</v>
      </c>
      <c r="L1052" s="162">
        <v>106.5</v>
      </c>
    </row>
    <row r="1053" spans="1:12" ht="12.75" customHeight="1">
      <c r="A1053" s="157" t="s">
        <v>7768</v>
      </c>
      <c r="B1053" s="158" t="s">
        <v>7769</v>
      </c>
      <c r="C1053" s="159" t="s">
        <v>7770</v>
      </c>
      <c r="D1053" s="159" t="s">
        <v>4240</v>
      </c>
      <c r="E1053" s="159" t="str">
        <f>VLOOKUP(MID(B1053,5,2),行政区划代码!$B$4:$C$38,2,0)</f>
        <v>北京市</v>
      </c>
      <c r="F1053" s="159" t="str">
        <f t="shared" si="16"/>
        <v>106</v>
      </c>
      <c r="G1053" s="160" t="s">
        <v>7716</v>
      </c>
      <c r="H1053" s="158" t="s">
        <v>4277</v>
      </c>
      <c r="I1053" s="160" t="s">
        <v>7764</v>
      </c>
      <c r="J1053" s="161">
        <v>136.5</v>
      </c>
      <c r="K1053" s="161">
        <v>32</v>
      </c>
      <c r="L1053" s="162">
        <v>84.25</v>
      </c>
    </row>
    <row r="1054" spans="1:12" ht="12.75" customHeight="1">
      <c r="A1054" s="157" t="s">
        <v>7771</v>
      </c>
      <c r="B1054" s="158" t="s">
        <v>7772</v>
      </c>
      <c r="C1054" s="159" t="s">
        <v>7773</v>
      </c>
      <c r="D1054" s="159" t="s">
        <v>1728</v>
      </c>
      <c r="E1054" s="159" t="str">
        <f>VLOOKUP(MID(B1054,5,2),行政区划代码!$B$4:$C$38,2,0)</f>
        <v>北京市</v>
      </c>
      <c r="F1054" s="159" t="str">
        <f t="shared" si="16"/>
        <v>106</v>
      </c>
      <c r="G1054" s="160" t="s">
        <v>7716</v>
      </c>
      <c r="H1054" s="158" t="s">
        <v>4457</v>
      </c>
      <c r="I1054" s="160" t="s">
        <v>7754</v>
      </c>
      <c r="J1054" s="161">
        <v>130.5</v>
      </c>
      <c r="K1054" s="161">
        <v>52</v>
      </c>
      <c r="L1054" s="162">
        <v>91.25</v>
      </c>
    </row>
    <row r="1055" spans="1:12" ht="12.75" customHeight="1">
      <c r="A1055" s="157" t="s">
        <v>7774</v>
      </c>
      <c r="B1055" s="158" t="s">
        <v>7775</v>
      </c>
      <c r="C1055" s="159" t="s">
        <v>7776</v>
      </c>
      <c r="D1055" s="159" t="s">
        <v>4240</v>
      </c>
      <c r="E1055" s="159" t="str">
        <f>VLOOKUP(MID(B1055,5,2),行政区划代码!$B$4:$C$38,2,0)</f>
        <v>北京市</v>
      </c>
      <c r="F1055" s="159" t="str">
        <f t="shared" si="16"/>
        <v>106</v>
      </c>
      <c r="G1055" s="160" t="s">
        <v>7716</v>
      </c>
      <c r="H1055" s="158" t="s">
        <v>4242</v>
      </c>
      <c r="I1055" s="160" t="s">
        <v>7740</v>
      </c>
      <c r="J1055" s="161">
        <v>138</v>
      </c>
      <c r="K1055" s="161">
        <v>90</v>
      </c>
      <c r="L1055" s="162">
        <v>114</v>
      </c>
    </row>
    <row r="1056" spans="1:12" ht="12.75" customHeight="1">
      <c r="A1056" s="157" t="s">
        <v>7777</v>
      </c>
      <c r="B1056" s="158" t="s">
        <v>7778</v>
      </c>
      <c r="C1056" s="159" t="s">
        <v>7779</v>
      </c>
      <c r="D1056" s="159" t="s">
        <v>1728</v>
      </c>
      <c r="E1056" s="159" t="str">
        <f>VLOOKUP(MID(B1056,5,2),行政区划代码!$B$4:$C$38,2,0)</f>
        <v>北京市</v>
      </c>
      <c r="F1056" s="159" t="str">
        <f t="shared" si="16"/>
        <v>106</v>
      </c>
      <c r="G1056" s="160" t="s">
        <v>7716</v>
      </c>
      <c r="H1056" s="158" t="s">
        <v>4457</v>
      </c>
      <c r="I1056" s="160" t="s">
        <v>7754</v>
      </c>
      <c r="J1056" s="161">
        <v>115.25</v>
      </c>
      <c r="K1056" s="161">
        <v>43</v>
      </c>
      <c r="L1056" s="162">
        <v>79.125</v>
      </c>
    </row>
    <row r="1057" spans="1:12" ht="12.75" customHeight="1">
      <c r="A1057" s="157" t="s">
        <v>7780</v>
      </c>
      <c r="B1057" s="158" t="s">
        <v>7781</v>
      </c>
      <c r="C1057" s="159" t="s">
        <v>7782</v>
      </c>
      <c r="D1057" s="159" t="s">
        <v>1728</v>
      </c>
      <c r="E1057" s="159" t="str">
        <f>VLOOKUP(MID(B1057,5,2),行政区划代码!$B$4:$C$38,2,0)</f>
        <v>北京市</v>
      </c>
      <c r="F1057" s="159" t="str">
        <f t="shared" si="16"/>
        <v>106</v>
      </c>
      <c r="G1057" s="160" t="s">
        <v>7716</v>
      </c>
      <c r="H1057" s="158" t="s">
        <v>4392</v>
      </c>
      <c r="I1057" s="160" t="s">
        <v>7736</v>
      </c>
      <c r="J1057" s="161">
        <v>128</v>
      </c>
      <c r="K1057" s="161">
        <v>92</v>
      </c>
      <c r="L1057" s="162">
        <v>110</v>
      </c>
    </row>
    <row r="1058" spans="1:12" ht="12.75" customHeight="1">
      <c r="A1058" s="157" t="s">
        <v>7783</v>
      </c>
      <c r="B1058" s="158" t="s">
        <v>7784</v>
      </c>
      <c r="C1058" s="159" t="s">
        <v>7785</v>
      </c>
      <c r="D1058" s="159" t="s">
        <v>1728</v>
      </c>
      <c r="E1058" s="159" t="str">
        <f>VLOOKUP(MID(B1058,5,2),行政区划代码!$B$4:$C$38,2,0)</f>
        <v>北京市</v>
      </c>
      <c r="F1058" s="159" t="str">
        <f t="shared" si="16"/>
        <v>106</v>
      </c>
      <c r="G1058" s="160" t="s">
        <v>7716</v>
      </c>
      <c r="H1058" s="158" t="s">
        <v>4263</v>
      </c>
      <c r="I1058" s="160" t="s">
        <v>7728</v>
      </c>
      <c r="J1058" s="161">
        <v>124.75</v>
      </c>
      <c r="K1058" s="161">
        <v>38</v>
      </c>
      <c r="L1058" s="162">
        <v>81.375</v>
      </c>
    </row>
    <row r="1059" spans="1:12" ht="12.75" customHeight="1">
      <c r="A1059" s="157" t="s">
        <v>7786</v>
      </c>
      <c r="B1059" s="158" t="s">
        <v>7787</v>
      </c>
      <c r="C1059" s="159" t="s">
        <v>7788</v>
      </c>
      <c r="D1059" s="159" t="s">
        <v>4240</v>
      </c>
      <c r="E1059" s="159" t="str">
        <f>VLOOKUP(MID(B1059,5,2),行政区划代码!$B$4:$C$38,2,0)</f>
        <v>北京市</v>
      </c>
      <c r="F1059" s="159" t="str">
        <f t="shared" si="16"/>
        <v>106</v>
      </c>
      <c r="G1059" s="160" t="s">
        <v>7716</v>
      </c>
      <c r="H1059" s="158" t="s">
        <v>4259</v>
      </c>
      <c r="I1059" s="160" t="s">
        <v>7789</v>
      </c>
      <c r="J1059" s="161">
        <v>115</v>
      </c>
      <c r="K1059" s="161">
        <v>70</v>
      </c>
      <c r="L1059" s="162">
        <v>92.5</v>
      </c>
    </row>
    <row r="1060" spans="1:12" ht="12.75" customHeight="1">
      <c r="A1060" s="157" t="s">
        <v>7790</v>
      </c>
      <c r="B1060" s="158" t="s">
        <v>7791</v>
      </c>
      <c r="C1060" s="159" t="s">
        <v>7792</v>
      </c>
      <c r="D1060" s="159" t="s">
        <v>4240</v>
      </c>
      <c r="E1060" s="159" t="str">
        <f>VLOOKUP(MID(B1060,5,2),行政区划代码!$B$4:$C$38,2,0)</f>
        <v>天津市</v>
      </c>
      <c r="F1060" s="159" t="str">
        <f t="shared" si="16"/>
        <v>106</v>
      </c>
      <c r="G1060" s="160" t="s">
        <v>7716</v>
      </c>
      <c r="H1060" s="158" t="s">
        <v>4277</v>
      </c>
      <c r="I1060" s="160" t="s">
        <v>7764</v>
      </c>
      <c r="J1060" s="161">
        <v>130.5</v>
      </c>
      <c r="K1060" s="161">
        <v>37</v>
      </c>
      <c r="L1060" s="162">
        <v>83.75</v>
      </c>
    </row>
    <row r="1061" spans="1:12" ht="12.75" customHeight="1">
      <c r="A1061" s="157" t="s">
        <v>7793</v>
      </c>
      <c r="B1061" s="158" t="s">
        <v>7794</v>
      </c>
      <c r="C1061" s="159" t="s">
        <v>7795</v>
      </c>
      <c r="D1061" s="159" t="s">
        <v>4240</v>
      </c>
      <c r="E1061" s="159" t="str">
        <f>VLOOKUP(MID(B1061,5,2),行政区划代码!$B$4:$C$38,2,0)</f>
        <v>天津市</v>
      </c>
      <c r="F1061" s="159" t="str">
        <f t="shared" si="16"/>
        <v>106</v>
      </c>
      <c r="G1061" s="160" t="s">
        <v>7716</v>
      </c>
      <c r="H1061" s="158" t="s">
        <v>4392</v>
      </c>
      <c r="I1061" s="160" t="s">
        <v>7736</v>
      </c>
      <c r="J1061" s="161">
        <v>124</v>
      </c>
      <c r="K1061" s="161">
        <v>83</v>
      </c>
      <c r="L1061" s="162">
        <v>103.5</v>
      </c>
    </row>
    <row r="1062" spans="1:12" ht="12.75" customHeight="1">
      <c r="A1062" s="157" t="s">
        <v>7796</v>
      </c>
      <c r="B1062" s="158" t="s">
        <v>7797</v>
      </c>
      <c r="C1062" s="159" t="s">
        <v>7798</v>
      </c>
      <c r="D1062" s="159" t="s">
        <v>1728</v>
      </c>
      <c r="E1062" s="159" t="str">
        <f>VLOOKUP(MID(B1062,5,2),行政区划代码!$B$4:$C$38,2,0)</f>
        <v>天津市</v>
      </c>
      <c r="F1062" s="159" t="str">
        <f t="shared" si="16"/>
        <v>106</v>
      </c>
      <c r="G1062" s="160" t="s">
        <v>7716</v>
      </c>
      <c r="H1062" s="158" t="s">
        <v>5533</v>
      </c>
      <c r="I1062" s="160" t="s">
        <v>7721</v>
      </c>
      <c r="J1062" s="161">
        <v>115.5</v>
      </c>
      <c r="K1062" s="161">
        <v>70</v>
      </c>
      <c r="L1062" s="162">
        <v>92.75</v>
      </c>
    </row>
    <row r="1063" spans="1:12" ht="12.75" customHeight="1">
      <c r="A1063" s="157" t="s">
        <v>7799</v>
      </c>
      <c r="B1063" s="158" t="s">
        <v>7800</v>
      </c>
      <c r="C1063" s="159" t="s">
        <v>7801</v>
      </c>
      <c r="D1063" s="159" t="s">
        <v>4240</v>
      </c>
      <c r="E1063" s="159" t="str">
        <f>VLOOKUP(MID(B1063,5,2),行政区划代码!$B$4:$C$38,2,0)</f>
        <v>山西省</v>
      </c>
      <c r="F1063" s="159" t="str">
        <f t="shared" si="16"/>
        <v>106</v>
      </c>
      <c r="G1063" s="160" t="s">
        <v>7716</v>
      </c>
      <c r="H1063" s="158" t="s">
        <v>7761</v>
      </c>
      <c r="I1063" s="160" t="s">
        <v>7728</v>
      </c>
      <c r="J1063" s="161">
        <v>143.75</v>
      </c>
      <c r="K1063" s="161">
        <v>40</v>
      </c>
      <c r="L1063" s="162">
        <v>91.875</v>
      </c>
    </row>
    <row r="1064" spans="1:12" ht="12.75" customHeight="1">
      <c r="A1064" s="157" t="s">
        <v>7802</v>
      </c>
      <c r="B1064" s="158" t="s">
        <v>7803</v>
      </c>
      <c r="C1064" s="159" t="s">
        <v>7804</v>
      </c>
      <c r="D1064" s="159" t="s">
        <v>1728</v>
      </c>
      <c r="E1064" s="159" t="str">
        <f>VLOOKUP(MID(B1064,5,2),行政区划代码!$B$4:$C$38,2,0)</f>
        <v>山西省</v>
      </c>
      <c r="F1064" s="159" t="str">
        <f t="shared" si="16"/>
        <v>106</v>
      </c>
      <c r="G1064" s="160" t="s">
        <v>7716</v>
      </c>
      <c r="H1064" s="158" t="s">
        <v>4392</v>
      </c>
      <c r="I1064" s="160" t="s">
        <v>7736</v>
      </c>
      <c r="J1064" s="161">
        <v>129.5</v>
      </c>
      <c r="K1064" s="161">
        <v>99</v>
      </c>
      <c r="L1064" s="162">
        <v>114.25</v>
      </c>
    </row>
    <row r="1065" spans="1:12" ht="12.75" customHeight="1">
      <c r="A1065" s="157" t="s">
        <v>7805</v>
      </c>
      <c r="B1065" s="158" t="s">
        <v>7806</v>
      </c>
      <c r="C1065" s="159" t="s">
        <v>7807</v>
      </c>
      <c r="D1065" s="159" t="s">
        <v>1728</v>
      </c>
      <c r="E1065" s="159" t="str">
        <f>VLOOKUP(MID(B1065,5,2),行政区划代码!$B$4:$C$38,2,0)</f>
        <v>辽宁省</v>
      </c>
      <c r="F1065" s="159" t="str">
        <f t="shared" si="16"/>
        <v>106</v>
      </c>
      <c r="G1065" s="160" t="s">
        <v>7716</v>
      </c>
      <c r="H1065" s="158" t="s">
        <v>4255</v>
      </c>
      <c r="I1065" s="160" t="s">
        <v>7728</v>
      </c>
      <c r="J1065" s="161">
        <v>111.75</v>
      </c>
      <c r="K1065" s="161">
        <v>55</v>
      </c>
      <c r="L1065" s="162">
        <v>83.375</v>
      </c>
    </row>
    <row r="1066" spans="1:12" ht="12.75" customHeight="1">
      <c r="A1066" s="157" t="s">
        <v>7808</v>
      </c>
      <c r="B1066" s="158" t="s">
        <v>7809</v>
      </c>
      <c r="C1066" s="159" t="s">
        <v>7810</v>
      </c>
      <c r="D1066" s="159" t="s">
        <v>1728</v>
      </c>
      <c r="E1066" s="159" t="str">
        <f>VLOOKUP(MID(B1066,5,2),行政区划代码!$B$4:$C$38,2,0)</f>
        <v>辽宁省</v>
      </c>
      <c r="F1066" s="159" t="str">
        <f t="shared" si="16"/>
        <v>106</v>
      </c>
      <c r="G1066" s="160" t="s">
        <v>7716</v>
      </c>
      <c r="H1066" s="158" t="s">
        <v>5746</v>
      </c>
      <c r="I1066" s="160" t="s">
        <v>7736</v>
      </c>
      <c r="J1066" s="161">
        <v>149.5</v>
      </c>
      <c r="K1066" s="161">
        <v>83</v>
      </c>
      <c r="L1066" s="162">
        <v>116.25</v>
      </c>
    </row>
    <row r="1067" spans="1:12" ht="12.75" customHeight="1">
      <c r="A1067" s="157" t="s">
        <v>7811</v>
      </c>
      <c r="B1067" s="158" t="s">
        <v>7812</v>
      </c>
      <c r="C1067" s="159" t="s">
        <v>7813</v>
      </c>
      <c r="D1067" s="159" t="s">
        <v>1728</v>
      </c>
      <c r="E1067" s="159" t="str">
        <f>VLOOKUP(MID(B1067,5,2),行政区划代码!$B$4:$C$38,2,0)</f>
        <v>辽宁省</v>
      </c>
      <c r="F1067" s="159" t="str">
        <f t="shared" si="16"/>
        <v>106</v>
      </c>
      <c r="G1067" s="160" t="s">
        <v>7716</v>
      </c>
      <c r="H1067" s="158" t="s">
        <v>5533</v>
      </c>
      <c r="I1067" s="160" t="s">
        <v>7721</v>
      </c>
      <c r="J1067" s="161">
        <v>139.25</v>
      </c>
      <c r="K1067" s="161">
        <v>52</v>
      </c>
      <c r="L1067" s="162">
        <v>95.625</v>
      </c>
    </row>
    <row r="1068" spans="1:12" ht="12.75" customHeight="1">
      <c r="A1068" s="157" t="s">
        <v>7814</v>
      </c>
      <c r="B1068" s="158" t="s">
        <v>7815</v>
      </c>
      <c r="C1068" s="159" t="s">
        <v>7816</v>
      </c>
      <c r="D1068" s="159" t="s">
        <v>1728</v>
      </c>
      <c r="E1068" s="159" t="str">
        <f>VLOOKUP(MID(B1068,5,2),行政区划代码!$B$4:$C$38,2,0)</f>
        <v>辽宁省</v>
      </c>
      <c r="F1068" s="159" t="str">
        <f t="shared" si="16"/>
        <v>106</v>
      </c>
      <c r="G1068" s="160" t="s">
        <v>7716</v>
      </c>
      <c r="H1068" s="158" t="s">
        <v>4408</v>
      </c>
      <c r="I1068" s="160" t="s">
        <v>7817</v>
      </c>
      <c r="J1068" s="161">
        <v>115</v>
      </c>
      <c r="K1068" s="161">
        <v>38</v>
      </c>
      <c r="L1068" s="162">
        <v>76.5</v>
      </c>
    </row>
    <row r="1069" spans="1:12" ht="12.75" customHeight="1">
      <c r="A1069" s="157" t="s">
        <v>7818</v>
      </c>
      <c r="B1069" s="158" t="s">
        <v>7819</v>
      </c>
      <c r="C1069" s="159" t="s">
        <v>7820</v>
      </c>
      <c r="D1069" s="159" t="s">
        <v>1728</v>
      </c>
      <c r="E1069" s="159" t="str">
        <f>VLOOKUP(MID(B1069,5,2),行政区划代码!$B$4:$C$38,2,0)</f>
        <v>吉林省</v>
      </c>
      <c r="F1069" s="159" t="str">
        <f t="shared" si="16"/>
        <v>106</v>
      </c>
      <c r="G1069" s="160" t="s">
        <v>7716</v>
      </c>
      <c r="H1069" s="158" t="s">
        <v>7761</v>
      </c>
      <c r="I1069" s="160" t="s">
        <v>7728</v>
      </c>
      <c r="J1069" s="161">
        <v>145.25</v>
      </c>
      <c r="K1069" s="161">
        <v>69</v>
      </c>
      <c r="L1069" s="162">
        <v>107.125</v>
      </c>
    </row>
    <row r="1070" spans="1:12" ht="12.75" customHeight="1">
      <c r="A1070" s="157" t="s">
        <v>7821</v>
      </c>
      <c r="B1070" s="158" t="s">
        <v>7822</v>
      </c>
      <c r="C1070" s="159" t="s">
        <v>7823</v>
      </c>
      <c r="D1070" s="159" t="s">
        <v>1728</v>
      </c>
      <c r="E1070" s="159" t="str">
        <f>VLOOKUP(MID(B1070,5,2),行政区划代码!$B$4:$C$38,2,0)</f>
        <v>吉林省</v>
      </c>
      <c r="F1070" s="159" t="str">
        <f t="shared" si="16"/>
        <v>106</v>
      </c>
      <c r="G1070" s="160" t="s">
        <v>7716</v>
      </c>
      <c r="H1070" s="158" t="s">
        <v>4372</v>
      </c>
      <c r="I1070" s="160" t="s">
        <v>7747</v>
      </c>
      <c r="J1070" s="161">
        <v>113.25</v>
      </c>
      <c r="K1070" s="161">
        <v>61</v>
      </c>
      <c r="L1070" s="162">
        <v>87.125</v>
      </c>
    </row>
    <row r="1071" spans="1:12" ht="12.75" customHeight="1">
      <c r="A1071" s="157" t="s">
        <v>7824</v>
      </c>
      <c r="B1071" s="158" t="s">
        <v>7825</v>
      </c>
      <c r="C1071" s="159" t="s">
        <v>7826</v>
      </c>
      <c r="D1071" s="159" t="s">
        <v>1728</v>
      </c>
      <c r="E1071" s="159" t="str">
        <f>VLOOKUP(MID(B1071,5,2),行政区划代码!$B$4:$C$38,2,0)</f>
        <v>上海市</v>
      </c>
      <c r="F1071" s="159" t="str">
        <f t="shared" si="16"/>
        <v>106</v>
      </c>
      <c r="G1071" s="160" t="s">
        <v>7716</v>
      </c>
      <c r="H1071" s="158" t="s">
        <v>5701</v>
      </c>
      <c r="I1071" s="160" t="s">
        <v>7736</v>
      </c>
      <c r="J1071" s="161">
        <v>124.5</v>
      </c>
      <c r="K1071" s="161">
        <v>34</v>
      </c>
      <c r="L1071" s="162">
        <v>79.25</v>
      </c>
    </row>
    <row r="1072" spans="1:12" ht="12.75" customHeight="1">
      <c r="A1072" s="157" t="s">
        <v>7827</v>
      </c>
      <c r="B1072" s="158" t="s">
        <v>7828</v>
      </c>
      <c r="C1072" s="159" t="s">
        <v>7829</v>
      </c>
      <c r="D1072" s="159" t="s">
        <v>1728</v>
      </c>
      <c r="E1072" s="159" t="str">
        <f>VLOOKUP(MID(B1072,5,2),行政区划代码!$B$4:$C$38,2,0)</f>
        <v>上海市</v>
      </c>
      <c r="F1072" s="159" t="str">
        <f t="shared" si="16"/>
        <v>106</v>
      </c>
      <c r="G1072" s="160" t="s">
        <v>7716</v>
      </c>
      <c r="H1072" s="158" t="s">
        <v>4242</v>
      </c>
      <c r="I1072" s="160" t="s">
        <v>7740</v>
      </c>
      <c r="J1072" s="161">
        <v>144.75</v>
      </c>
      <c r="K1072" s="161">
        <v>54</v>
      </c>
      <c r="L1072" s="162">
        <v>99.375</v>
      </c>
    </row>
    <row r="1073" spans="1:12" ht="12.75" customHeight="1">
      <c r="A1073" s="157" t="s">
        <v>7830</v>
      </c>
      <c r="B1073" s="158" t="s">
        <v>7831</v>
      </c>
      <c r="C1073" s="159" t="s">
        <v>7832</v>
      </c>
      <c r="D1073" s="159" t="s">
        <v>1728</v>
      </c>
      <c r="E1073" s="159" t="str">
        <f>VLOOKUP(MID(B1073,5,2),行政区划代码!$B$4:$C$38,2,0)</f>
        <v>上海市</v>
      </c>
      <c r="F1073" s="159" t="str">
        <f t="shared" si="16"/>
        <v>106</v>
      </c>
      <c r="G1073" s="160" t="s">
        <v>7716</v>
      </c>
      <c r="H1073" s="158" t="s">
        <v>7761</v>
      </c>
      <c r="I1073" s="160" t="s">
        <v>7728</v>
      </c>
      <c r="J1073" s="161">
        <v>130.75</v>
      </c>
      <c r="K1073" s="161">
        <v>51</v>
      </c>
      <c r="L1073" s="162">
        <v>90.875</v>
      </c>
    </row>
    <row r="1074" spans="1:12" ht="12.75" customHeight="1">
      <c r="A1074" s="157" t="s">
        <v>7833</v>
      </c>
      <c r="B1074" s="158" t="s">
        <v>7834</v>
      </c>
      <c r="C1074" s="159" t="s">
        <v>7835</v>
      </c>
      <c r="D1074" s="159" t="s">
        <v>1728</v>
      </c>
      <c r="E1074" s="159" t="str">
        <f>VLOOKUP(MID(B1074,5,2),行政区划代码!$B$4:$C$38,2,0)</f>
        <v>江苏省</v>
      </c>
      <c r="F1074" s="159" t="str">
        <f t="shared" si="16"/>
        <v>106</v>
      </c>
      <c r="G1074" s="160" t="s">
        <v>7716</v>
      </c>
      <c r="H1074" s="158" t="s">
        <v>5746</v>
      </c>
      <c r="I1074" s="160" t="s">
        <v>7736</v>
      </c>
      <c r="J1074" s="161">
        <v>135</v>
      </c>
      <c r="K1074" s="161">
        <v>39</v>
      </c>
      <c r="L1074" s="162">
        <v>87</v>
      </c>
    </row>
    <row r="1075" spans="1:12" ht="12.75" customHeight="1">
      <c r="A1075" s="157" t="s">
        <v>7836</v>
      </c>
      <c r="B1075" s="158" t="s">
        <v>7837</v>
      </c>
      <c r="C1075" s="159" t="s">
        <v>7838</v>
      </c>
      <c r="D1075" s="159" t="s">
        <v>1728</v>
      </c>
      <c r="E1075" s="159" t="str">
        <f>VLOOKUP(MID(B1075,5,2),行政区划代码!$B$4:$C$38,2,0)</f>
        <v>江苏省</v>
      </c>
      <c r="F1075" s="159" t="str">
        <f t="shared" si="16"/>
        <v>106</v>
      </c>
      <c r="G1075" s="160" t="s">
        <v>7716</v>
      </c>
      <c r="H1075" s="158" t="s">
        <v>4259</v>
      </c>
      <c r="I1075" s="160" t="s">
        <v>7789</v>
      </c>
      <c r="J1075" s="161">
        <v>124</v>
      </c>
      <c r="K1075" s="161">
        <v>62</v>
      </c>
      <c r="L1075" s="162">
        <v>93</v>
      </c>
    </row>
    <row r="1076" spans="1:12" ht="12.75" customHeight="1">
      <c r="A1076" s="157" t="s">
        <v>7839</v>
      </c>
      <c r="B1076" s="158" t="s">
        <v>7840</v>
      </c>
      <c r="C1076" s="159" t="s">
        <v>7841</v>
      </c>
      <c r="D1076" s="159" t="s">
        <v>1728</v>
      </c>
      <c r="E1076" s="159" t="str">
        <f>VLOOKUP(MID(B1076,5,2),行政区划代码!$B$4:$C$38,2,0)</f>
        <v>江苏省</v>
      </c>
      <c r="F1076" s="159" t="str">
        <f t="shared" si="16"/>
        <v>106</v>
      </c>
      <c r="G1076" s="160" t="s">
        <v>7716</v>
      </c>
      <c r="H1076" s="158" t="s">
        <v>5533</v>
      </c>
      <c r="I1076" s="160" t="s">
        <v>7721</v>
      </c>
      <c r="J1076" s="161">
        <v>111.5</v>
      </c>
      <c r="K1076" s="161">
        <v>44</v>
      </c>
      <c r="L1076" s="162">
        <v>77.75</v>
      </c>
    </row>
    <row r="1077" spans="1:12" ht="12.75" customHeight="1">
      <c r="A1077" s="157" t="s">
        <v>7842</v>
      </c>
      <c r="B1077" s="158" t="s">
        <v>7843</v>
      </c>
      <c r="C1077" s="159" t="s">
        <v>7844</v>
      </c>
      <c r="D1077" s="159" t="s">
        <v>1728</v>
      </c>
      <c r="E1077" s="159" t="str">
        <f>VLOOKUP(MID(B1077,5,2),行政区划代码!$B$4:$C$38,2,0)</f>
        <v>江苏省</v>
      </c>
      <c r="F1077" s="159" t="str">
        <f t="shared" si="16"/>
        <v>106</v>
      </c>
      <c r="G1077" s="160" t="s">
        <v>7716</v>
      </c>
      <c r="H1077" s="158" t="s">
        <v>4255</v>
      </c>
      <c r="I1077" s="160" t="s">
        <v>7728</v>
      </c>
      <c r="J1077" s="161">
        <v>123</v>
      </c>
      <c r="K1077" s="161">
        <v>98</v>
      </c>
      <c r="L1077" s="162">
        <v>110.5</v>
      </c>
    </row>
    <row r="1078" spans="1:12" ht="12.75" customHeight="1">
      <c r="A1078" s="157" t="s">
        <v>7845</v>
      </c>
      <c r="B1078" s="158" t="s">
        <v>7846</v>
      </c>
      <c r="C1078" s="159" t="s">
        <v>7847</v>
      </c>
      <c r="D1078" s="159" t="s">
        <v>1728</v>
      </c>
      <c r="E1078" s="159" t="str">
        <f>VLOOKUP(MID(B1078,5,2),行政区划代码!$B$4:$C$38,2,0)</f>
        <v>江苏省</v>
      </c>
      <c r="F1078" s="159" t="str">
        <f t="shared" si="16"/>
        <v>106</v>
      </c>
      <c r="G1078" s="160" t="s">
        <v>7716</v>
      </c>
      <c r="H1078" s="158" t="s">
        <v>7761</v>
      </c>
      <c r="I1078" s="160" t="s">
        <v>7728</v>
      </c>
      <c r="J1078" s="161">
        <v>110.25</v>
      </c>
      <c r="K1078" s="161">
        <v>80</v>
      </c>
      <c r="L1078" s="162">
        <v>95.125</v>
      </c>
    </row>
    <row r="1079" spans="1:12" ht="12.75" customHeight="1">
      <c r="A1079" s="157" t="s">
        <v>7848</v>
      </c>
      <c r="B1079" s="158" t="s">
        <v>7849</v>
      </c>
      <c r="C1079" s="159" t="s">
        <v>7850</v>
      </c>
      <c r="D1079" s="159" t="s">
        <v>1728</v>
      </c>
      <c r="E1079" s="159" t="str">
        <f>VLOOKUP(MID(B1079,5,2),行政区划代码!$B$4:$C$38,2,0)</f>
        <v>江苏省</v>
      </c>
      <c r="F1079" s="159" t="str">
        <f t="shared" si="16"/>
        <v>106</v>
      </c>
      <c r="G1079" s="160" t="s">
        <v>7716</v>
      </c>
      <c r="H1079" s="158" t="s">
        <v>4255</v>
      </c>
      <c r="I1079" s="160" t="s">
        <v>7728</v>
      </c>
      <c r="J1079" s="161">
        <v>148</v>
      </c>
      <c r="K1079" s="161">
        <v>33</v>
      </c>
      <c r="L1079" s="162">
        <v>90.5</v>
      </c>
    </row>
    <row r="1080" spans="1:12" ht="12.75" customHeight="1">
      <c r="A1080" s="157" t="s">
        <v>7851</v>
      </c>
      <c r="B1080" s="158" t="s">
        <v>7852</v>
      </c>
      <c r="C1080" s="159" t="s">
        <v>7853</v>
      </c>
      <c r="D1080" s="159" t="s">
        <v>1728</v>
      </c>
      <c r="E1080" s="159" t="str">
        <f>VLOOKUP(MID(B1080,5,2),行政区划代码!$B$4:$C$38,2,0)</f>
        <v>江苏省</v>
      </c>
      <c r="F1080" s="159" t="str">
        <f t="shared" si="16"/>
        <v>106</v>
      </c>
      <c r="G1080" s="160" t="s">
        <v>7716</v>
      </c>
      <c r="H1080" s="158" t="s">
        <v>5481</v>
      </c>
      <c r="I1080" s="160" t="s">
        <v>7728</v>
      </c>
      <c r="J1080" s="161">
        <v>137.25</v>
      </c>
      <c r="K1080" s="161">
        <v>71</v>
      </c>
      <c r="L1080" s="162">
        <v>104.125</v>
      </c>
    </row>
    <row r="1081" spans="1:12" ht="12.75" customHeight="1">
      <c r="A1081" s="157" t="s">
        <v>7854</v>
      </c>
      <c r="B1081" s="158" t="s">
        <v>7855</v>
      </c>
      <c r="C1081" s="159" t="s">
        <v>7856</v>
      </c>
      <c r="D1081" s="159" t="s">
        <v>1728</v>
      </c>
      <c r="E1081" s="159" t="str">
        <f>VLOOKUP(MID(B1081,5,2),行政区划代码!$B$4:$C$38,2,0)</f>
        <v>浙江省</v>
      </c>
      <c r="F1081" s="159" t="str">
        <f t="shared" si="16"/>
        <v>106</v>
      </c>
      <c r="G1081" s="160" t="s">
        <v>7716</v>
      </c>
      <c r="H1081" s="158" t="s">
        <v>4259</v>
      </c>
      <c r="I1081" s="160" t="s">
        <v>7789</v>
      </c>
      <c r="J1081" s="161">
        <v>129.5</v>
      </c>
      <c r="K1081" s="161">
        <v>49</v>
      </c>
      <c r="L1081" s="162">
        <v>89.25</v>
      </c>
    </row>
    <row r="1082" spans="1:12" ht="12.75" customHeight="1">
      <c r="A1082" s="157" t="s">
        <v>7857</v>
      </c>
      <c r="B1082" s="158" t="s">
        <v>7858</v>
      </c>
      <c r="C1082" s="159" t="s">
        <v>7859</v>
      </c>
      <c r="D1082" s="159" t="s">
        <v>1728</v>
      </c>
      <c r="E1082" s="159" t="str">
        <f>VLOOKUP(MID(B1082,5,2),行政区划代码!$B$4:$C$38,2,0)</f>
        <v>浙江省</v>
      </c>
      <c r="F1082" s="159" t="str">
        <f t="shared" si="16"/>
        <v>106</v>
      </c>
      <c r="G1082" s="160" t="s">
        <v>7716</v>
      </c>
      <c r="H1082" s="158" t="s">
        <v>4392</v>
      </c>
      <c r="I1082" s="160" t="s">
        <v>7736</v>
      </c>
      <c r="J1082" s="161">
        <v>121.25</v>
      </c>
      <c r="K1082" s="161">
        <v>57</v>
      </c>
      <c r="L1082" s="162">
        <v>89.125</v>
      </c>
    </row>
    <row r="1083" spans="1:12" ht="12.75" customHeight="1">
      <c r="A1083" s="157" t="s">
        <v>7860</v>
      </c>
      <c r="B1083" s="158" t="s">
        <v>7861</v>
      </c>
      <c r="C1083" s="159" t="s">
        <v>7862</v>
      </c>
      <c r="D1083" s="159" t="s">
        <v>1728</v>
      </c>
      <c r="E1083" s="159" t="str">
        <f>VLOOKUP(MID(B1083,5,2),行政区划代码!$B$4:$C$38,2,0)</f>
        <v>浙江省</v>
      </c>
      <c r="F1083" s="159" t="str">
        <f t="shared" si="16"/>
        <v>106</v>
      </c>
      <c r="G1083" s="160" t="s">
        <v>7716</v>
      </c>
      <c r="H1083" s="158" t="s">
        <v>4242</v>
      </c>
      <c r="I1083" s="160" t="s">
        <v>7740</v>
      </c>
      <c r="J1083" s="161">
        <v>118</v>
      </c>
      <c r="K1083" s="161">
        <v>90</v>
      </c>
      <c r="L1083" s="162">
        <v>104</v>
      </c>
    </row>
    <row r="1084" spans="1:12" ht="12.75" customHeight="1">
      <c r="A1084" s="157" t="s">
        <v>7863</v>
      </c>
      <c r="B1084" s="158" t="s">
        <v>7864</v>
      </c>
      <c r="C1084" s="159" t="s">
        <v>7865</v>
      </c>
      <c r="D1084" s="159" t="s">
        <v>1728</v>
      </c>
      <c r="E1084" s="159" t="str">
        <f>VLOOKUP(MID(B1084,5,2),行政区划代码!$B$4:$C$38,2,0)</f>
        <v>浙江省</v>
      </c>
      <c r="F1084" s="159" t="str">
        <f t="shared" si="16"/>
        <v>106</v>
      </c>
      <c r="G1084" s="160" t="s">
        <v>7716</v>
      </c>
      <c r="H1084" s="158" t="s">
        <v>4255</v>
      </c>
      <c r="I1084" s="160" t="s">
        <v>7728</v>
      </c>
      <c r="J1084" s="161">
        <v>113.5</v>
      </c>
      <c r="K1084" s="161">
        <v>83</v>
      </c>
      <c r="L1084" s="162">
        <v>98.25</v>
      </c>
    </row>
    <row r="1085" spans="1:12" ht="12.75" customHeight="1">
      <c r="A1085" s="157" t="s">
        <v>7866</v>
      </c>
      <c r="B1085" s="158" t="s">
        <v>7867</v>
      </c>
      <c r="C1085" s="159" t="s">
        <v>7868</v>
      </c>
      <c r="D1085" s="159" t="s">
        <v>1728</v>
      </c>
      <c r="E1085" s="159" t="str">
        <f>VLOOKUP(MID(B1085,5,2),行政区划代码!$B$4:$C$38,2,0)</f>
        <v>浙江省</v>
      </c>
      <c r="F1085" s="159" t="str">
        <f t="shared" si="16"/>
        <v>106</v>
      </c>
      <c r="G1085" s="160" t="s">
        <v>7716</v>
      </c>
      <c r="H1085" s="158" t="s">
        <v>5481</v>
      </c>
      <c r="I1085" s="160" t="s">
        <v>7728</v>
      </c>
      <c r="J1085" s="161">
        <v>146.75</v>
      </c>
      <c r="K1085" s="161">
        <v>62</v>
      </c>
      <c r="L1085" s="162">
        <v>104.375</v>
      </c>
    </row>
    <row r="1086" spans="1:12" ht="12.75" customHeight="1">
      <c r="A1086" s="157" t="s">
        <v>7869</v>
      </c>
      <c r="B1086" s="158" t="s">
        <v>7870</v>
      </c>
      <c r="C1086" s="159" t="s">
        <v>7871</v>
      </c>
      <c r="D1086" s="159" t="s">
        <v>4240</v>
      </c>
      <c r="E1086" s="159" t="str">
        <f>VLOOKUP(MID(B1086,5,2),行政区划代码!$B$4:$C$38,2,0)</f>
        <v>浙江省</v>
      </c>
      <c r="F1086" s="159" t="str">
        <f t="shared" si="16"/>
        <v>106</v>
      </c>
      <c r="G1086" s="160" t="s">
        <v>7716</v>
      </c>
      <c r="H1086" s="158" t="s">
        <v>4255</v>
      </c>
      <c r="I1086" s="160" t="s">
        <v>7728</v>
      </c>
      <c r="J1086" s="161">
        <v>133</v>
      </c>
      <c r="K1086" s="161">
        <v>39</v>
      </c>
      <c r="L1086" s="162">
        <v>86</v>
      </c>
    </row>
    <row r="1087" spans="1:12" ht="12.75" customHeight="1">
      <c r="A1087" s="157" t="s">
        <v>7872</v>
      </c>
      <c r="B1087" s="158" t="s">
        <v>7873</v>
      </c>
      <c r="C1087" s="159" t="s">
        <v>7874</v>
      </c>
      <c r="D1087" s="159" t="s">
        <v>4240</v>
      </c>
      <c r="E1087" s="159" t="str">
        <f>VLOOKUP(MID(B1087,5,2),行政区划代码!$B$4:$C$38,2,0)</f>
        <v>安徽省</v>
      </c>
      <c r="F1087" s="159" t="str">
        <f t="shared" si="16"/>
        <v>106</v>
      </c>
      <c r="G1087" s="160" t="s">
        <v>7716</v>
      </c>
      <c r="H1087" s="158" t="s">
        <v>5965</v>
      </c>
      <c r="I1087" s="160" t="s">
        <v>7875</v>
      </c>
      <c r="J1087" s="161">
        <v>132.75</v>
      </c>
      <c r="K1087" s="161">
        <v>40</v>
      </c>
      <c r="L1087" s="162">
        <v>86.375</v>
      </c>
    </row>
    <row r="1088" spans="1:12" ht="12.75" customHeight="1">
      <c r="A1088" s="157" t="s">
        <v>7876</v>
      </c>
      <c r="B1088" s="158" t="s">
        <v>7877</v>
      </c>
      <c r="C1088" s="159" t="s">
        <v>7878</v>
      </c>
      <c r="D1088" s="159" t="s">
        <v>1728</v>
      </c>
      <c r="E1088" s="159" t="str">
        <f>VLOOKUP(MID(B1088,5,2),行政区划代码!$B$4:$C$38,2,0)</f>
        <v>安徽省</v>
      </c>
      <c r="F1088" s="159" t="str">
        <f t="shared" si="16"/>
        <v>106</v>
      </c>
      <c r="G1088" s="160" t="s">
        <v>7716</v>
      </c>
      <c r="H1088" s="158" t="s">
        <v>5481</v>
      </c>
      <c r="I1088" s="160" t="s">
        <v>7728</v>
      </c>
      <c r="J1088" s="161">
        <v>119.5</v>
      </c>
      <c r="K1088" s="161">
        <v>57</v>
      </c>
      <c r="L1088" s="162">
        <v>88.25</v>
      </c>
    </row>
    <row r="1089" spans="1:12" ht="12.75" customHeight="1">
      <c r="A1089" s="157" t="s">
        <v>7879</v>
      </c>
      <c r="B1089" s="158" t="s">
        <v>7880</v>
      </c>
      <c r="C1089" s="159" t="s">
        <v>7881</v>
      </c>
      <c r="D1089" s="159" t="s">
        <v>4240</v>
      </c>
      <c r="E1089" s="159" t="str">
        <f>VLOOKUP(MID(B1089,5,2),行政区划代码!$B$4:$C$38,2,0)</f>
        <v>福建省</v>
      </c>
      <c r="F1089" s="159" t="str">
        <f t="shared" si="16"/>
        <v>106</v>
      </c>
      <c r="G1089" s="160" t="s">
        <v>7716</v>
      </c>
      <c r="H1089" s="158" t="s">
        <v>4255</v>
      </c>
      <c r="I1089" s="160" t="s">
        <v>7728</v>
      </c>
      <c r="J1089" s="161">
        <v>120.25</v>
      </c>
      <c r="K1089" s="161">
        <v>45</v>
      </c>
      <c r="L1089" s="162">
        <v>82.625</v>
      </c>
    </row>
    <row r="1090" spans="1:12" ht="12.75" customHeight="1">
      <c r="A1090" s="157" t="s">
        <v>7882</v>
      </c>
      <c r="B1090" s="158" t="s">
        <v>7883</v>
      </c>
      <c r="C1090" s="159" t="s">
        <v>7884</v>
      </c>
      <c r="D1090" s="159" t="s">
        <v>4240</v>
      </c>
      <c r="E1090" s="159" t="str">
        <f>VLOOKUP(MID(B1090,5,2),行政区划代码!$B$4:$C$38,2,0)</f>
        <v>福建省</v>
      </c>
      <c r="F1090" s="159" t="str">
        <f t="shared" si="16"/>
        <v>106</v>
      </c>
      <c r="G1090" s="160" t="s">
        <v>7716</v>
      </c>
      <c r="H1090" s="158" t="s">
        <v>4392</v>
      </c>
      <c r="I1090" s="160" t="s">
        <v>7736</v>
      </c>
      <c r="J1090" s="161">
        <v>127.25</v>
      </c>
      <c r="K1090" s="161">
        <v>61</v>
      </c>
      <c r="L1090" s="162">
        <v>94.125</v>
      </c>
    </row>
    <row r="1091" spans="1:12" ht="12.75" customHeight="1">
      <c r="A1091" s="157" t="s">
        <v>7885</v>
      </c>
      <c r="B1091" s="158" t="s">
        <v>7886</v>
      </c>
      <c r="C1091" s="159" t="s">
        <v>7887</v>
      </c>
      <c r="D1091" s="159" t="s">
        <v>4240</v>
      </c>
      <c r="E1091" s="159" t="str">
        <f>VLOOKUP(MID(B1091,5,2),行政区划代码!$B$4:$C$38,2,0)</f>
        <v>江西省</v>
      </c>
      <c r="F1091" s="159" t="str">
        <f t="shared" si="16"/>
        <v>106</v>
      </c>
      <c r="G1091" s="160" t="s">
        <v>7716</v>
      </c>
      <c r="H1091" s="158" t="s">
        <v>4263</v>
      </c>
      <c r="I1091" s="160" t="s">
        <v>7728</v>
      </c>
      <c r="J1091" s="161">
        <v>147.75</v>
      </c>
      <c r="K1091" s="161">
        <v>90</v>
      </c>
      <c r="L1091" s="162">
        <v>118.875</v>
      </c>
    </row>
    <row r="1092" spans="1:12" ht="12.75" customHeight="1">
      <c r="A1092" s="157" t="s">
        <v>7888</v>
      </c>
      <c r="B1092" s="158" t="s">
        <v>7889</v>
      </c>
      <c r="C1092" s="159" t="s">
        <v>7890</v>
      </c>
      <c r="D1092" s="159" t="s">
        <v>4240</v>
      </c>
      <c r="E1092" s="159" t="str">
        <f>VLOOKUP(MID(B1092,5,2),行政区划代码!$B$4:$C$38,2,0)</f>
        <v>江西省</v>
      </c>
      <c r="F1092" s="159" t="str">
        <f t="shared" si="16"/>
        <v>106</v>
      </c>
      <c r="G1092" s="160" t="s">
        <v>7716</v>
      </c>
      <c r="H1092" s="158" t="s">
        <v>4392</v>
      </c>
      <c r="I1092" s="160" t="s">
        <v>7736</v>
      </c>
      <c r="J1092" s="161">
        <v>147.25</v>
      </c>
      <c r="K1092" s="161">
        <v>99</v>
      </c>
      <c r="L1092" s="162">
        <v>123.125</v>
      </c>
    </row>
    <row r="1093" spans="1:12" ht="12.75" customHeight="1">
      <c r="A1093" s="157" t="s">
        <v>7891</v>
      </c>
      <c r="B1093" s="158" t="s">
        <v>7892</v>
      </c>
      <c r="C1093" s="159" t="s">
        <v>7893</v>
      </c>
      <c r="D1093" s="159" t="s">
        <v>4240</v>
      </c>
      <c r="E1093" s="159" t="str">
        <f>VLOOKUP(MID(B1093,5,2),行政区划代码!$B$4:$C$38,2,0)</f>
        <v>山东省</v>
      </c>
      <c r="F1093" s="159" t="str">
        <f t="shared" si="16"/>
        <v>106</v>
      </c>
      <c r="G1093" s="160" t="s">
        <v>7716</v>
      </c>
      <c r="H1093" s="158" t="s">
        <v>4259</v>
      </c>
      <c r="I1093" s="160" t="s">
        <v>7789</v>
      </c>
      <c r="J1093" s="161">
        <v>130.5</v>
      </c>
      <c r="K1093" s="161">
        <v>69</v>
      </c>
      <c r="L1093" s="162">
        <v>99.75</v>
      </c>
    </row>
    <row r="1094" spans="1:12" ht="12.75" customHeight="1">
      <c r="A1094" s="157" t="s">
        <v>7894</v>
      </c>
      <c r="B1094" s="158" t="s">
        <v>7895</v>
      </c>
      <c r="C1094" s="159" t="s">
        <v>7896</v>
      </c>
      <c r="D1094" s="159" t="s">
        <v>4240</v>
      </c>
      <c r="E1094" s="159" t="str">
        <f>VLOOKUP(MID(B1094,5,2),行政区划代码!$B$4:$C$38,2,0)</f>
        <v>山东省</v>
      </c>
      <c r="F1094" s="159" t="str">
        <f t="shared" ref="F1094:F1157" si="17">LEFT(B1094,3)</f>
        <v>106</v>
      </c>
      <c r="G1094" s="160" t="s">
        <v>7716</v>
      </c>
      <c r="H1094" s="158" t="s">
        <v>7761</v>
      </c>
      <c r="I1094" s="160" t="s">
        <v>7728</v>
      </c>
      <c r="J1094" s="161">
        <v>142.75</v>
      </c>
      <c r="K1094" s="161">
        <v>91</v>
      </c>
      <c r="L1094" s="162">
        <v>116.875</v>
      </c>
    </row>
    <row r="1095" spans="1:12" ht="12.75" customHeight="1">
      <c r="A1095" s="157" t="s">
        <v>7897</v>
      </c>
      <c r="B1095" s="158" t="s">
        <v>7898</v>
      </c>
      <c r="C1095" s="159" t="s">
        <v>7899</v>
      </c>
      <c r="D1095" s="159" t="s">
        <v>4240</v>
      </c>
      <c r="E1095" s="159" t="str">
        <f>VLOOKUP(MID(B1095,5,2),行政区划代码!$B$4:$C$38,2,0)</f>
        <v>山东省</v>
      </c>
      <c r="F1095" s="159" t="str">
        <f t="shared" si="17"/>
        <v>106</v>
      </c>
      <c r="G1095" s="160" t="s">
        <v>7716</v>
      </c>
      <c r="H1095" s="158" t="s">
        <v>4408</v>
      </c>
      <c r="I1095" s="160" t="s">
        <v>7817</v>
      </c>
      <c r="J1095" s="161">
        <v>147</v>
      </c>
      <c r="K1095" s="161">
        <v>44</v>
      </c>
      <c r="L1095" s="162">
        <v>95.5</v>
      </c>
    </row>
    <row r="1096" spans="1:12" ht="12.75" customHeight="1">
      <c r="A1096" s="157" t="s">
        <v>7900</v>
      </c>
      <c r="B1096" s="158" t="s">
        <v>7901</v>
      </c>
      <c r="C1096" s="159" t="s">
        <v>7283</v>
      </c>
      <c r="D1096" s="159" t="s">
        <v>1728</v>
      </c>
      <c r="E1096" s="159" t="str">
        <f>VLOOKUP(MID(B1096,5,2),行政区划代码!$B$4:$C$38,2,0)</f>
        <v>山东省</v>
      </c>
      <c r="F1096" s="159" t="str">
        <f t="shared" si="17"/>
        <v>106</v>
      </c>
      <c r="G1096" s="160" t="s">
        <v>7716</v>
      </c>
      <c r="H1096" s="158" t="s">
        <v>4242</v>
      </c>
      <c r="I1096" s="160" t="s">
        <v>7740</v>
      </c>
      <c r="J1096" s="161">
        <v>120</v>
      </c>
      <c r="K1096" s="161">
        <v>39</v>
      </c>
      <c r="L1096" s="162">
        <v>79.5</v>
      </c>
    </row>
    <row r="1097" spans="1:12" ht="12.75" customHeight="1">
      <c r="A1097" s="157" t="s">
        <v>7902</v>
      </c>
      <c r="B1097" s="158" t="s">
        <v>7903</v>
      </c>
      <c r="C1097" s="159" t="s">
        <v>7904</v>
      </c>
      <c r="D1097" s="159" t="s">
        <v>1728</v>
      </c>
      <c r="E1097" s="159" t="str">
        <f>VLOOKUP(MID(B1097,5,2),行政区划代码!$B$4:$C$38,2,0)</f>
        <v>山东省</v>
      </c>
      <c r="F1097" s="159" t="str">
        <f t="shared" si="17"/>
        <v>106</v>
      </c>
      <c r="G1097" s="160" t="s">
        <v>7716</v>
      </c>
      <c r="H1097" s="158" t="s">
        <v>4372</v>
      </c>
      <c r="I1097" s="160" t="s">
        <v>7747</v>
      </c>
      <c r="J1097" s="161">
        <v>143.75</v>
      </c>
      <c r="K1097" s="161">
        <v>87</v>
      </c>
      <c r="L1097" s="162">
        <v>115.375</v>
      </c>
    </row>
    <row r="1098" spans="1:12" ht="12.75" customHeight="1">
      <c r="A1098" s="157" t="s">
        <v>7905</v>
      </c>
      <c r="B1098" s="158" t="s">
        <v>7906</v>
      </c>
      <c r="C1098" s="159" t="s">
        <v>7907</v>
      </c>
      <c r="D1098" s="159" t="s">
        <v>1728</v>
      </c>
      <c r="E1098" s="159" t="str">
        <f>VLOOKUP(MID(B1098,5,2),行政区划代码!$B$4:$C$38,2,0)</f>
        <v>山东省</v>
      </c>
      <c r="F1098" s="159" t="str">
        <f t="shared" si="17"/>
        <v>106</v>
      </c>
      <c r="G1098" s="160" t="s">
        <v>7716</v>
      </c>
      <c r="H1098" s="158" t="s">
        <v>4255</v>
      </c>
      <c r="I1098" s="160" t="s">
        <v>7728</v>
      </c>
      <c r="J1098" s="161">
        <v>123.25</v>
      </c>
      <c r="K1098" s="161">
        <v>99</v>
      </c>
      <c r="L1098" s="162">
        <v>111.125</v>
      </c>
    </row>
    <row r="1099" spans="1:12" ht="12.75" customHeight="1">
      <c r="A1099" s="157" t="s">
        <v>7908</v>
      </c>
      <c r="B1099" s="158" t="s">
        <v>7909</v>
      </c>
      <c r="C1099" s="159" t="s">
        <v>7910</v>
      </c>
      <c r="D1099" s="159" t="s">
        <v>1728</v>
      </c>
      <c r="E1099" s="159" t="str">
        <f>VLOOKUP(MID(B1099,5,2),行政区划代码!$B$4:$C$38,2,0)</f>
        <v>山东省</v>
      </c>
      <c r="F1099" s="159" t="str">
        <f t="shared" si="17"/>
        <v>106</v>
      </c>
      <c r="G1099" s="160" t="s">
        <v>7716</v>
      </c>
      <c r="H1099" s="158" t="s">
        <v>5746</v>
      </c>
      <c r="I1099" s="160" t="s">
        <v>7736</v>
      </c>
      <c r="J1099" s="161">
        <v>136.25</v>
      </c>
      <c r="K1099" s="161">
        <v>92</v>
      </c>
      <c r="L1099" s="162">
        <v>114.125</v>
      </c>
    </row>
    <row r="1100" spans="1:12" ht="12.75" customHeight="1">
      <c r="A1100" s="157" t="s">
        <v>7911</v>
      </c>
      <c r="B1100" s="158" t="s">
        <v>7912</v>
      </c>
      <c r="C1100" s="159" t="s">
        <v>7913</v>
      </c>
      <c r="D1100" s="159" t="s">
        <v>1728</v>
      </c>
      <c r="E1100" s="159" t="str">
        <f>VLOOKUP(MID(B1100,5,2),行政区划代码!$B$4:$C$38,2,0)</f>
        <v>山东省</v>
      </c>
      <c r="F1100" s="159" t="str">
        <f t="shared" si="17"/>
        <v>106</v>
      </c>
      <c r="G1100" s="160" t="s">
        <v>7716</v>
      </c>
      <c r="H1100" s="158" t="s">
        <v>4392</v>
      </c>
      <c r="I1100" s="160" t="s">
        <v>7736</v>
      </c>
      <c r="J1100" s="161">
        <v>144</v>
      </c>
      <c r="K1100" s="161">
        <v>31</v>
      </c>
      <c r="L1100" s="162">
        <v>87.5</v>
      </c>
    </row>
    <row r="1101" spans="1:12" ht="12.75" customHeight="1">
      <c r="A1101" s="157" t="s">
        <v>7914</v>
      </c>
      <c r="B1101" s="158" t="s">
        <v>7915</v>
      </c>
      <c r="C1101" s="159" t="s">
        <v>7916</v>
      </c>
      <c r="D1101" s="159" t="s">
        <v>1728</v>
      </c>
      <c r="E1101" s="159" t="str">
        <f>VLOOKUP(MID(B1101,5,2),行政区划代码!$B$4:$C$38,2,0)</f>
        <v>山东省</v>
      </c>
      <c r="F1101" s="159" t="str">
        <f t="shared" si="17"/>
        <v>106</v>
      </c>
      <c r="G1101" s="160" t="s">
        <v>7716</v>
      </c>
      <c r="H1101" s="158" t="s">
        <v>7761</v>
      </c>
      <c r="I1101" s="160" t="s">
        <v>7728</v>
      </c>
      <c r="J1101" s="161">
        <v>133.25</v>
      </c>
      <c r="K1101" s="161">
        <v>92</v>
      </c>
      <c r="L1101" s="162">
        <v>112.625</v>
      </c>
    </row>
    <row r="1102" spans="1:12" ht="12.75" customHeight="1">
      <c r="A1102" s="157" t="s">
        <v>7917</v>
      </c>
      <c r="B1102" s="158" t="s">
        <v>7918</v>
      </c>
      <c r="C1102" s="159" t="s">
        <v>7919</v>
      </c>
      <c r="D1102" s="159" t="s">
        <v>1728</v>
      </c>
      <c r="E1102" s="159" t="str">
        <f>VLOOKUP(MID(B1102,5,2),行政区划代码!$B$4:$C$38,2,0)</f>
        <v>山东省</v>
      </c>
      <c r="F1102" s="159" t="str">
        <f t="shared" si="17"/>
        <v>106</v>
      </c>
      <c r="G1102" s="160" t="s">
        <v>7716</v>
      </c>
      <c r="H1102" s="158" t="s">
        <v>4263</v>
      </c>
      <c r="I1102" s="160" t="s">
        <v>7728</v>
      </c>
      <c r="J1102" s="161">
        <v>130</v>
      </c>
      <c r="K1102" s="161">
        <v>39</v>
      </c>
      <c r="L1102" s="162">
        <v>84.5</v>
      </c>
    </row>
    <row r="1103" spans="1:12" ht="12.75" customHeight="1">
      <c r="A1103" s="157" t="s">
        <v>7920</v>
      </c>
      <c r="B1103" s="158" t="s">
        <v>7921</v>
      </c>
      <c r="C1103" s="159" t="s">
        <v>7922</v>
      </c>
      <c r="D1103" s="159" t="s">
        <v>1728</v>
      </c>
      <c r="E1103" s="159" t="str">
        <f>VLOOKUP(MID(B1103,5,2),行政区划代码!$B$4:$C$38,2,0)</f>
        <v>山东省</v>
      </c>
      <c r="F1103" s="159" t="str">
        <f t="shared" si="17"/>
        <v>106</v>
      </c>
      <c r="G1103" s="160" t="s">
        <v>7716</v>
      </c>
      <c r="H1103" s="158" t="s">
        <v>4255</v>
      </c>
      <c r="I1103" s="160" t="s">
        <v>7728</v>
      </c>
      <c r="J1103" s="161">
        <v>119.75</v>
      </c>
      <c r="K1103" s="161">
        <v>91</v>
      </c>
      <c r="L1103" s="162">
        <v>105.375</v>
      </c>
    </row>
    <row r="1104" spans="1:12" ht="12.75" customHeight="1">
      <c r="A1104" s="157" t="s">
        <v>7923</v>
      </c>
      <c r="B1104" s="158" t="s">
        <v>7924</v>
      </c>
      <c r="C1104" s="159" t="s">
        <v>7925</v>
      </c>
      <c r="D1104" s="159" t="s">
        <v>1728</v>
      </c>
      <c r="E1104" s="159" t="str">
        <f>VLOOKUP(MID(B1104,5,2),行政区划代码!$B$4:$C$38,2,0)</f>
        <v>山东省</v>
      </c>
      <c r="F1104" s="159" t="str">
        <f t="shared" si="17"/>
        <v>106</v>
      </c>
      <c r="G1104" s="160" t="s">
        <v>7716</v>
      </c>
      <c r="H1104" s="158" t="s">
        <v>4255</v>
      </c>
      <c r="I1104" s="160" t="s">
        <v>7728</v>
      </c>
      <c r="J1104" s="161">
        <v>146.5</v>
      </c>
      <c r="K1104" s="161">
        <v>33</v>
      </c>
      <c r="L1104" s="162">
        <v>89.75</v>
      </c>
    </row>
    <row r="1105" spans="1:12" ht="12.75" customHeight="1">
      <c r="A1105" s="157" t="s">
        <v>7926</v>
      </c>
      <c r="B1105" s="158" t="s">
        <v>7927</v>
      </c>
      <c r="C1105" s="159" t="s">
        <v>7928</v>
      </c>
      <c r="D1105" s="159" t="s">
        <v>1728</v>
      </c>
      <c r="E1105" s="159" t="str">
        <f>VLOOKUP(MID(B1105,5,2),行政区划代码!$B$4:$C$38,2,0)</f>
        <v>山东省</v>
      </c>
      <c r="F1105" s="159" t="str">
        <f t="shared" si="17"/>
        <v>106</v>
      </c>
      <c r="G1105" s="160" t="s">
        <v>7716</v>
      </c>
      <c r="H1105" s="158" t="s">
        <v>5481</v>
      </c>
      <c r="I1105" s="160" t="s">
        <v>7728</v>
      </c>
      <c r="J1105" s="161">
        <v>128</v>
      </c>
      <c r="K1105" s="161">
        <v>41</v>
      </c>
      <c r="L1105" s="162">
        <v>84.5</v>
      </c>
    </row>
    <row r="1106" spans="1:12" ht="12.75" customHeight="1">
      <c r="A1106" s="157" t="s">
        <v>7929</v>
      </c>
      <c r="B1106" s="158" t="s">
        <v>7930</v>
      </c>
      <c r="C1106" s="159" t="s">
        <v>7931</v>
      </c>
      <c r="D1106" s="159" t="s">
        <v>4240</v>
      </c>
      <c r="E1106" s="159" t="str">
        <f>VLOOKUP(MID(B1106,5,2),行政区划代码!$B$4:$C$38,2,0)</f>
        <v>山东省</v>
      </c>
      <c r="F1106" s="159" t="str">
        <f t="shared" si="17"/>
        <v>106</v>
      </c>
      <c r="G1106" s="160" t="s">
        <v>7716</v>
      </c>
      <c r="H1106" s="158" t="s">
        <v>4255</v>
      </c>
      <c r="I1106" s="160" t="s">
        <v>7728</v>
      </c>
      <c r="J1106" s="161">
        <v>134</v>
      </c>
      <c r="K1106" s="161">
        <v>43</v>
      </c>
      <c r="L1106" s="162">
        <v>88.5</v>
      </c>
    </row>
    <row r="1107" spans="1:12" ht="12.75" customHeight="1">
      <c r="A1107" s="157" t="s">
        <v>7932</v>
      </c>
      <c r="B1107" s="158" t="s">
        <v>7933</v>
      </c>
      <c r="C1107" s="159" t="s">
        <v>7934</v>
      </c>
      <c r="D1107" s="159" t="s">
        <v>1728</v>
      </c>
      <c r="E1107" s="159" t="str">
        <f>VLOOKUP(MID(B1107,5,2),行政区划代码!$B$4:$C$38,2,0)</f>
        <v>山东省</v>
      </c>
      <c r="F1107" s="159" t="str">
        <f t="shared" si="17"/>
        <v>106</v>
      </c>
      <c r="G1107" s="160" t="s">
        <v>7716</v>
      </c>
      <c r="H1107" s="158" t="s">
        <v>7761</v>
      </c>
      <c r="I1107" s="160" t="s">
        <v>7728</v>
      </c>
      <c r="J1107" s="161">
        <v>116.25</v>
      </c>
      <c r="K1107" s="161">
        <v>59</v>
      </c>
      <c r="L1107" s="162">
        <v>87.625</v>
      </c>
    </row>
    <row r="1108" spans="1:12" ht="12.75" customHeight="1">
      <c r="A1108" s="157" t="s">
        <v>7935</v>
      </c>
      <c r="B1108" s="158" t="s">
        <v>7936</v>
      </c>
      <c r="C1108" s="159" t="s">
        <v>7937</v>
      </c>
      <c r="D1108" s="159" t="s">
        <v>4240</v>
      </c>
      <c r="E1108" s="159" t="str">
        <f>VLOOKUP(MID(B1108,5,2),行政区划代码!$B$4:$C$38,2,0)</f>
        <v>山东省</v>
      </c>
      <c r="F1108" s="159" t="str">
        <f t="shared" si="17"/>
        <v>106</v>
      </c>
      <c r="G1108" s="160" t="s">
        <v>7716</v>
      </c>
      <c r="H1108" s="158" t="s">
        <v>4372</v>
      </c>
      <c r="I1108" s="160" t="s">
        <v>7747</v>
      </c>
      <c r="J1108" s="161">
        <v>136</v>
      </c>
      <c r="K1108" s="161">
        <v>67</v>
      </c>
      <c r="L1108" s="162">
        <v>101.5</v>
      </c>
    </row>
    <row r="1109" spans="1:12" ht="12.75" customHeight="1">
      <c r="A1109" s="157" t="s">
        <v>7938</v>
      </c>
      <c r="B1109" s="158" t="s">
        <v>7939</v>
      </c>
      <c r="C1109" s="159" t="s">
        <v>7940</v>
      </c>
      <c r="D1109" s="159" t="s">
        <v>1728</v>
      </c>
      <c r="E1109" s="159" t="str">
        <f>VLOOKUP(MID(B1109,5,2),行政区划代码!$B$4:$C$38,2,0)</f>
        <v>山东省</v>
      </c>
      <c r="F1109" s="159" t="str">
        <f t="shared" si="17"/>
        <v>106</v>
      </c>
      <c r="G1109" s="160" t="s">
        <v>7716</v>
      </c>
      <c r="H1109" s="158" t="s">
        <v>4392</v>
      </c>
      <c r="I1109" s="160" t="s">
        <v>7736</v>
      </c>
      <c r="J1109" s="161">
        <v>130.75</v>
      </c>
      <c r="K1109" s="161">
        <v>51</v>
      </c>
      <c r="L1109" s="162">
        <v>90.875</v>
      </c>
    </row>
    <row r="1110" spans="1:12" ht="12.75" customHeight="1">
      <c r="A1110" s="157" t="s">
        <v>7941</v>
      </c>
      <c r="B1110" s="158" t="s">
        <v>7942</v>
      </c>
      <c r="C1110" s="159" t="s">
        <v>7943</v>
      </c>
      <c r="D1110" s="159" t="s">
        <v>1728</v>
      </c>
      <c r="E1110" s="159" t="str">
        <f>VLOOKUP(MID(B1110,5,2),行政区划代码!$B$4:$C$38,2,0)</f>
        <v>河南省</v>
      </c>
      <c r="F1110" s="159" t="str">
        <f t="shared" si="17"/>
        <v>106</v>
      </c>
      <c r="G1110" s="160" t="s">
        <v>7716</v>
      </c>
      <c r="H1110" s="158" t="s">
        <v>7761</v>
      </c>
      <c r="I1110" s="160" t="s">
        <v>7728</v>
      </c>
      <c r="J1110" s="161">
        <v>137.25</v>
      </c>
      <c r="K1110" s="161">
        <v>90</v>
      </c>
      <c r="L1110" s="162">
        <v>113.625</v>
      </c>
    </row>
    <row r="1111" spans="1:12" ht="12.75" customHeight="1">
      <c r="A1111" s="157" t="s">
        <v>7944</v>
      </c>
      <c r="B1111" s="158" t="s">
        <v>7945</v>
      </c>
      <c r="C1111" s="159" t="s">
        <v>7946</v>
      </c>
      <c r="D1111" s="159" t="s">
        <v>4240</v>
      </c>
      <c r="E1111" s="159" t="str">
        <f>VLOOKUP(MID(B1111,5,2),行政区划代码!$B$4:$C$38,2,0)</f>
        <v>河南省</v>
      </c>
      <c r="F1111" s="159" t="str">
        <f t="shared" si="17"/>
        <v>106</v>
      </c>
      <c r="G1111" s="160" t="s">
        <v>7716</v>
      </c>
      <c r="H1111" s="158" t="s">
        <v>4255</v>
      </c>
      <c r="I1111" s="160" t="s">
        <v>7728</v>
      </c>
      <c r="J1111" s="161">
        <v>145.25</v>
      </c>
      <c r="K1111" s="161">
        <v>88</v>
      </c>
      <c r="L1111" s="162">
        <v>116.625</v>
      </c>
    </row>
    <row r="1112" spans="1:12" ht="12.75" customHeight="1">
      <c r="A1112" s="157" t="s">
        <v>7947</v>
      </c>
      <c r="B1112" s="158" t="s">
        <v>7948</v>
      </c>
      <c r="C1112" s="159" t="s">
        <v>7949</v>
      </c>
      <c r="D1112" s="159" t="s">
        <v>4240</v>
      </c>
      <c r="E1112" s="159" t="str">
        <f>VLOOKUP(MID(B1112,5,2),行政区划代码!$B$4:$C$38,2,0)</f>
        <v>河南省</v>
      </c>
      <c r="F1112" s="159" t="str">
        <f t="shared" si="17"/>
        <v>106</v>
      </c>
      <c r="G1112" s="160" t="s">
        <v>7716</v>
      </c>
      <c r="H1112" s="158" t="s">
        <v>4408</v>
      </c>
      <c r="I1112" s="160" t="s">
        <v>7817</v>
      </c>
      <c r="J1112" s="161">
        <v>135.5</v>
      </c>
      <c r="K1112" s="161">
        <v>70</v>
      </c>
      <c r="L1112" s="162">
        <v>102.75</v>
      </c>
    </row>
    <row r="1113" spans="1:12" ht="12.75" customHeight="1">
      <c r="A1113" s="157" t="s">
        <v>7950</v>
      </c>
      <c r="B1113" s="158" t="s">
        <v>7951</v>
      </c>
      <c r="C1113" s="159" t="s">
        <v>7952</v>
      </c>
      <c r="D1113" s="159" t="s">
        <v>4240</v>
      </c>
      <c r="E1113" s="159" t="str">
        <f>VLOOKUP(MID(B1113,5,2),行政区划代码!$B$4:$C$38,2,0)</f>
        <v>河南省</v>
      </c>
      <c r="F1113" s="159" t="str">
        <f t="shared" si="17"/>
        <v>106</v>
      </c>
      <c r="G1113" s="160" t="s">
        <v>7716</v>
      </c>
      <c r="H1113" s="158" t="s">
        <v>4255</v>
      </c>
      <c r="I1113" s="160" t="s">
        <v>7728</v>
      </c>
      <c r="J1113" s="161">
        <v>119.75</v>
      </c>
      <c r="K1113" s="161">
        <v>53</v>
      </c>
      <c r="L1113" s="162">
        <v>86.375</v>
      </c>
    </row>
    <row r="1114" spans="1:12" ht="12.75" customHeight="1">
      <c r="A1114" s="157" t="s">
        <v>7953</v>
      </c>
      <c r="B1114" s="158" t="s">
        <v>7954</v>
      </c>
      <c r="C1114" s="159" t="s">
        <v>7955</v>
      </c>
      <c r="D1114" s="159" t="s">
        <v>4240</v>
      </c>
      <c r="E1114" s="159" t="str">
        <f>VLOOKUP(MID(B1114,5,2),行政区划代码!$B$4:$C$38,2,0)</f>
        <v>湖北省</v>
      </c>
      <c r="F1114" s="159" t="str">
        <f t="shared" si="17"/>
        <v>106</v>
      </c>
      <c r="G1114" s="160" t="s">
        <v>7716</v>
      </c>
      <c r="H1114" s="158" t="s">
        <v>5965</v>
      </c>
      <c r="I1114" s="160" t="s">
        <v>7875</v>
      </c>
      <c r="J1114" s="161">
        <v>146.25</v>
      </c>
      <c r="K1114" s="161">
        <v>51</v>
      </c>
      <c r="L1114" s="162">
        <v>98.625</v>
      </c>
    </row>
    <row r="1115" spans="1:12" ht="12.75" customHeight="1">
      <c r="A1115" s="157" t="s">
        <v>7956</v>
      </c>
      <c r="B1115" s="158" t="s">
        <v>7957</v>
      </c>
      <c r="C1115" s="159" t="s">
        <v>7958</v>
      </c>
      <c r="D1115" s="159" t="s">
        <v>1728</v>
      </c>
      <c r="E1115" s="159" t="str">
        <f>VLOOKUP(MID(B1115,5,2),行政区划代码!$B$4:$C$38,2,0)</f>
        <v>湖北省</v>
      </c>
      <c r="F1115" s="159" t="str">
        <f t="shared" si="17"/>
        <v>106</v>
      </c>
      <c r="G1115" s="160" t="s">
        <v>7716</v>
      </c>
      <c r="H1115" s="158" t="s">
        <v>4277</v>
      </c>
      <c r="I1115" s="160" t="s">
        <v>7764</v>
      </c>
      <c r="J1115" s="161">
        <v>141.5</v>
      </c>
      <c r="K1115" s="161">
        <v>98</v>
      </c>
      <c r="L1115" s="162">
        <v>119.75</v>
      </c>
    </row>
    <row r="1116" spans="1:12" ht="12.75" customHeight="1">
      <c r="A1116" s="157" t="s">
        <v>7959</v>
      </c>
      <c r="B1116" s="158" t="s">
        <v>7960</v>
      </c>
      <c r="C1116" s="159" t="s">
        <v>7961</v>
      </c>
      <c r="D1116" s="159" t="s">
        <v>1728</v>
      </c>
      <c r="E1116" s="159" t="str">
        <f>VLOOKUP(MID(B1116,5,2),行政区划代码!$B$4:$C$38,2,0)</f>
        <v>湖南省</v>
      </c>
      <c r="F1116" s="159" t="str">
        <f t="shared" si="17"/>
        <v>106</v>
      </c>
      <c r="G1116" s="160" t="s">
        <v>7716</v>
      </c>
      <c r="H1116" s="158" t="s">
        <v>7761</v>
      </c>
      <c r="I1116" s="160" t="s">
        <v>7728</v>
      </c>
      <c r="J1116" s="161">
        <v>111.25</v>
      </c>
      <c r="K1116" s="161">
        <v>93</v>
      </c>
      <c r="L1116" s="162">
        <v>102.125</v>
      </c>
    </row>
    <row r="1117" spans="1:12" ht="12.75" customHeight="1">
      <c r="A1117" s="157" t="s">
        <v>7962</v>
      </c>
      <c r="B1117" s="158" t="s">
        <v>7963</v>
      </c>
      <c r="C1117" s="159" t="s">
        <v>7964</v>
      </c>
      <c r="D1117" s="159" t="s">
        <v>1728</v>
      </c>
      <c r="E1117" s="159" t="str">
        <f>VLOOKUP(MID(B1117,5,2),行政区划代码!$B$4:$C$38,2,0)</f>
        <v>湖南省</v>
      </c>
      <c r="F1117" s="159" t="str">
        <f t="shared" si="17"/>
        <v>106</v>
      </c>
      <c r="G1117" s="160" t="s">
        <v>7716</v>
      </c>
      <c r="H1117" s="158" t="s">
        <v>4372</v>
      </c>
      <c r="I1117" s="160" t="s">
        <v>7747</v>
      </c>
      <c r="J1117" s="161">
        <v>120.5</v>
      </c>
      <c r="K1117" s="161">
        <v>86</v>
      </c>
      <c r="L1117" s="162">
        <v>103.25</v>
      </c>
    </row>
    <row r="1118" spans="1:12" ht="12.75" customHeight="1">
      <c r="A1118" s="157" t="s">
        <v>7965</v>
      </c>
      <c r="B1118" s="158" t="s">
        <v>7966</v>
      </c>
      <c r="C1118" s="159" t="s">
        <v>7967</v>
      </c>
      <c r="D1118" s="159" t="s">
        <v>4240</v>
      </c>
      <c r="E1118" s="159" t="str">
        <f>VLOOKUP(MID(B1118,5,2),行政区划代码!$B$4:$C$38,2,0)</f>
        <v>广东省</v>
      </c>
      <c r="F1118" s="159" t="str">
        <f t="shared" si="17"/>
        <v>106</v>
      </c>
      <c r="G1118" s="160" t="s">
        <v>7716</v>
      </c>
      <c r="H1118" s="158" t="s">
        <v>4277</v>
      </c>
      <c r="I1118" s="160" t="s">
        <v>7764</v>
      </c>
      <c r="J1118" s="161">
        <v>139</v>
      </c>
      <c r="K1118" s="161">
        <v>54</v>
      </c>
      <c r="L1118" s="162">
        <v>96.5</v>
      </c>
    </row>
    <row r="1119" spans="1:12" ht="12.75" customHeight="1">
      <c r="A1119" s="157" t="s">
        <v>7968</v>
      </c>
      <c r="B1119" s="158" t="s">
        <v>7969</v>
      </c>
      <c r="C1119" s="159" t="s">
        <v>7970</v>
      </c>
      <c r="D1119" s="159" t="s">
        <v>4240</v>
      </c>
      <c r="E1119" s="159" t="str">
        <f>VLOOKUP(MID(B1119,5,2),行政区划代码!$B$4:$C$38,2,0)</f>
        <v>广东省</v>
      </c>
      <c r="F1119" s="159" t="str">
        <f t="shared" si="17"/>
        <v>106</v>
      </c>
      <c r="G1119" s="160" t="s">
        <v>7716</v>
      </c>
      <c r="H1119" s="158" t="s">
        <v>4408</v>
      </c>
      <c r="I1119" s="160" t="s">
        <v>7817</v>
      </c>
      <c r="J1119" s="161">
        <v>127.5</v>
      </c>
      <c r="K1119" s="161">
        <v>60</v>
      </c>
      <c r="L1119" s="162">
        <v>93.75</v>
      </c>
    </row>
    <row r="1120" spans="1:12" ht="12.75" customHeight="1">
      <c r="A1120" s="157" t="s">
        <v>7971</v>
      </c>
      <c r="B1120" s="158" t="s">
        <v>7972</v>
      </c>
      <c r="C1120" s="159" t="s">
        <v>7973</v>
      </c>
      <c r="D1120" s="159" t="s">
        <v>4240</v>
      </c>
      <c r="E1120" s="159" t="str">
        <f>VLOOKUP(MID(B1120,5,2),行政区划代码!$B$4:$C$38,2,0)</f>
        <v>广东省</v>
      </c>
      <c r="F1120" s="159" t="str">
        <f t="shared" si="17"/>
        <v>106</v>
      </c>
      <c r="G1120" s="160" t="s">
        <v>7716</v>
      </c>
      <c r="H1120" s="158" t="s">
        <v>4259</v>
      </c>
      <c r="I1120" s="160" t="s">
        <v>7789</v>
      </c>
      <c r="J1120" s="161">
        <v>121.25</v>
      </c>
      <c r="K1120" s="161">
        <v>91</v>
      </c>
      <c r="L1120" s="162">
        <v>106.125</v>
      </c>
    </row>
    <row r="1121" spans="1:12" ht="12.75" customHeight="1">
      <c r="A1121" s="157" t="s">
        <v>7974</v>
      </c>
      <c r="B1121" s="158" t="s">
        <v>7975</v>
      </c>
      <c r="C1121" s="159" t="s">
        <v>7976</v>
      </c>
      <c r="D1121" s="159" t="s">
        <v>4240</v>
      </c>
      <c r="E1121" s="159" t="str">
        <f>VLOOKUP(MID(B1121,5,2),行政区划代码!$B$4:$C$38,2,0)</f>
        <v>广东省</v>
      </c>
      <c r="F1121" s="159" t="str">
        <f t="shared" si="17"/>
        <v>106</v>
      </c>
      <c r="G1121" s="160" t="s">
        <v>7716</v>
      </c>
      <c r="H1121" s="158" t="s">
        <v>4307</v>
      </c>
      <c r="I1121" s="160" t="s">
        <v>7717</v>
      </c>
      <c r="J1121" s="161">
        <v>142.25</v>
      </c>
      <c r="K1121" s="161">
        <v>31</v>
      </c>
      <c r="L1121" s="162">
        <v>86.625</v>
      </c>
    </row>
    <row r="1122" spans="1:12" ht="12.75" customHeight="1">
      <c r="A1122" s="157" t="s">
        <v>7977</v>
      </c>
      <c r="B1122" s="158" t="s">
        <v>7978</v>
      </c>
      <c r="C1122" s="159" t="s">
        <v>7979</v>
      </c>
      <c r="D1122" s="159" t="s">
        <v>1728</v>
      </c>
      <c r="E1122" s="159" t="str">
        <f>VLOOKUP(MID(B1122,5,2),行政区划代码!$B$4:$C$38,2,0)</f>
        <v>广西壮族自治区</v>
      </c>
      <c r="F1122" s="159" t="str">
        <f t="shared" si="17"/>
        <v>106</v>
      </c>
      <c r="G1122" s="160" t="s">
        <v>7716</v>
      </c>
      <c r="H1122" s="158" t="s">
        <v>5965</v>
      </c>
      <c r="I1122" s="160" t="s">
        <v>7875</v>
      </c>
      <c r="J1122" s="161">
        <v>128.75</v>
      </c>
      <c r="K1122" s="161">
        <v>80</v>
      </c>
      <c r="L1122" s="162">
        <v>104.375</v>
      </c>
    </row>
    <row r="1123" spans="1:12" ht="12.75" customHeight="1">
      <c r="A1123" s="157" t="s">
        <v>7980</v>
      </c>
      <c r="B1123" s="158" t="s">
        <v>7981</v>
      </c>
      <c r="C1123" s="159" t="s">
        <v>7982</v>
      </c>
      <c r="D1123" s="159" t="s">
        <v>4240</v>
      </c>
      <c r="E1123" s="159" t="str">
        <f>VLOOKUP(MID(B1123,5,2),行政区划代码!$B$4:$C$38,2,0)</f>
        <v>重庆市</v>
      </c>
      <c r="F1123" s="159" t="str">
        <f t="shared" si="17"/>
        <v>106</v>
      </c>
      <c r="G1123" s="160" t="s">
        <v>7716</v>
      </c>
      <c r="H1123" s="158" t="s">
        <v>7761</v>
      </c>
      <c r="I1123" s="160" t="s">
        <v>7728</v>
      </c>
      <c r="J1123" s="161">
        <v>112.5</v>
      </c>
      <c r="K1123" s="161">
        <v>99</v>
      </c>
      <c r="L1123" s="162">
        <v>105.75</v>
      </c>
    </row>
    <row r="1124" spans="1:12" ht="12.75" customHeight="1">
      <c r="A1124" s="157" t="s">
        <v>7983</v>
      </c>
      <c r="B1124" s="158" t="s">
        <v>7984</v>
      </c>
      <c r="C1124" s="159" t="s">
        <v>7985</v>
      </c>
      <c r="D1124" s="159" t="s">
        <v>1728</v>
      </c>
      <c r="E1124" s="159" t="str">
        <f>VLOOKUP(MID(B1124,5,2),行政区划代码!$B$4:$C$38,2,0)</f>
        <v>四川省</v>
      </c>
      <c r="F1124" s="159" t="str">
        <f t="shared" si="17"/>
        <v>106</v>
      </c>
      <c r="G1124" s="160" t="s">
        <v>7716</v>
      </c>
      <c r="H1124" s="158" t="s">
        <v>5965</v>
      </c>
      <c r="I1124" s="160" t="s">
        <v>7875</v>
      </c>
      <c r="J1124" s="161">
        <v>149.25</v>
      </c>
      <c r="K1124" s="161">
        <v>88</v>
      </c>
      <c r="L1124" s="162">
        <v>118.625</v>
      </c>
    </row>
    <row r="1125" spans="1:12" ht="12.75" customHeight="1">
      <c r="A1125" s="157" t="s">
        <v>7986</v>
      </c>
      <c r="B1125" s="158" t="s">
        <v>7987</v>
      </c>
      <c r="C1125" s="159" t="s">
        <v>7988</v>
      </c>
      <c r="D1125" s="159" t="s">
        <v>4240</v>
      </c>
      <c r="E1125" s="159" t="str">
        <f>VLOOKUP(MID(B1125,5,2),行政区划代码!$B$4:$C$38,2,0)</f>
        <v>贵州省</v>
      </c>
      <c r="F1125" s="159" t="str">
        <f t="shared" si="17"/>
        <v>106</v>
      </c>
      <c r="G1125" s="160" t="s">
        <v>7716</v>
      </c>
      <c r="H1125" s="158" t="s">
        <v>4255</v>
      </c>
      <c r="I1125" s="160" t="s">
        <v>7728</v>
      </c>
      <c r="J1125" s="161">
        <v>136.75</v>
      </c>
      <c r="K1125" s="161">
        <v>31</v>
      </c>
      <c r="L1125" s="162">
        <v>83.875</v>
      </c>
    </row>
    <row r="1126" spans="1:12" ht="12.75" customHeight="1">
      <c r="A1126" s="157" t="s">
        <v>7989</v>
      </c>
      <c r="B1126" s="158" t="s">
        <v>7990</v>
      </c>
      <c r="C1126" s="159" t="s">
        <v>7991</v>
      </c>
      <c r="D1126" s="159" t="s">
        <v>1728</v>
      </c>
      <c r="E1126" s="159" t="str">
        <f>VLOOKUP(MID(B1126,5,2),行政区划代码!$B$4:$C$38,2,0)</f>
        <v>陕西省</v>
      </c>
      <c r="F1126" s="159" t="str">
        <f t="shared" si="17"/>
        <v>106</v>
      </c>
      <c r="G1126" s="160" t="s">
        <v>7716</v>
      </c>
      <c r="H1126" s="158" t="s">
        <v>5746</v>
      </c>
      <c r="I1126" s="160" t="s">
        <v>7736</v>
      </c>
      <c r="J1126" s="161">
        <v>123</v>
      </c>
      <c r="K1126" s="161">
        <v>76</v>
      </c>
      <c r="L1126" s="162">
        <v>99.5</v>
      </c>
    </row>
    <row r="1127" spans="1:12" ht="12.75" customHeight="1">
      <c r="A1127" s="157" t="s">
        <v>7992</v>
      </c>
      <c r="B1127" s="158" t="s">
        <v>7993</v>
      </c>
      <c r="C1127" s="159" t="s">
        <v>7994</v>
      </c>
      <c r="D1127" s="159" t="s">
        <v>1728</v>
      </c>
      <c r="E1127" s="159" t="str">
        <f>VLOOKUP(MID(B1127,5,2),行政区划代码!$B$4:$C$38,2,0)</f>
        <v>陕西省</v>
      </c>
      <c r="F1127" s="159" t="str">
        <f t="shared" si="17"/>
        <v>106</v>
      </c>
      <c r="G1127" s="160" t="s">
        <v>7716</v>
      </c>
      <c r="H1127" s="158" t="s">
        <v>5701</v>
      </c>
      <c r="I1127" s="160" t="s">
        <v>7736</v>
      </c>
      <c r="J1127" s="161">
        <v>130.25</v>
      </c>
      <c r="K1127" s="161">
        <v>63</v>
      </c>
      <c r="L1127" s="162">
        <v>96.625</v>
      </c>
    </row>
    <row r="1128" spans="1:12" ht="12.75" customHeight="1">
      <c r="A1128" s="157" t="s">
        <v>7995</v>
      </c>
      <c r="B1128" s="158" t="s">
        <v>7996</v>
      </c>
      <c r="C1128" s="159" t="s">
        <v>7997</v>
      </c>
      <c r="D1128" s="159" t="s">
        <v>1728</v>
      </c>
      <c r="E1128" s="159" t="str">
        <f>VLOOKUP(MID(B1128,5,2),行政区划代码!$B$4:$C$38,2,0)</f>
        <v>其他</v>
      </c>
      <c r="F1128" s="159" t="str">
        <f t="shared" si="17"/>
        <v>106</v>
      </c>
      <c r="G1128" s="160" t="s">
        <v>7716</v>
      </c>
      <c r="H1128" s="158" t="s">
        <v>4294</v>
      </c>
      <c r="I1128" s="160" t="s">
        <v>7732</v>
      </c>
      <c r="J1128" s="161">
        <v>133.5</v>
      </c>
      <c r="K1128" s="161">
        <v>41</v>
      </c>
      <c r="L1128" s="162">
        <v>87.25</v>
      </c>
    </row>
    <row r="1129" spans="1:12" ht="12.75" customHeight="1">
      <c r="A1129" s="157" t="s">
        <v>7998</v>
      </c>
      <c r="B1129" s="158" t="s">
        <v>7999</v>
      </c>
      <c r="C1129" s="159" t="s">
        <v>8000</v>
      </c>
      <c r="D1129" s="159" t="s">
        <v>4240</v>
      </c>
      <c r="E1129" s="159" t="str">
        <f>VLOOKUP(MID(B1129,5,2),行政区划代码!$B$4:$C$38,2,0)</f>
        <v>其他</v>
      </c>
      <c r="F1129" s="159" t="str">
        <f t="shared" si="17"/>
        <v>106</v>
      </c>
      <c r="G1129" s="160" t="s">
        <v>7716</v>
      </c>
      <c r="H1129" s="158" t="s">
        <v>5746</v>
      </c>
      <c r="I1129" s="160" t="s">
        <v>7736</v>
      </c>
      <c r="J1129" s="161">
        <v>142.5</v>
      </c>
      <c r="K1129" s="161">
        <v>81</v>
      </c>
      <c r="L1129" s="162">
        <v>111.75</v>
      </c>
    </row>
    <row r="1130" spans="1:12" ht="12.75" customHeight="1">
      <c r="A1130" s="157" t="s">
        <v>8001</v>
      </c>
      <c r="B1130" s="158" t="s">
        <v>8002</v>
      </c>
      <c r="C1130" s="159" t="s">
        <v>8003</v>
      </c>
      <c r="D1130" s="159" t="s">
        <v>4240</v>
      </c>
      <c r="E1130" s="159" t="str">
        <f>VLOOKUP(MID(B1130,5,2),行政区划代码!$B$4:$C$38,2,0)</f>
        <v>其他</v>
      </c>
      <c r="F1130" s="159" t="str">
        <f t="shared" si="17"/>
        <v>106</v>
      </c>
      <c r="G1130" s="160" t="s">
        <v>7716</v>
      </c>
      <c r="H1130" s="158" t="s">
        <v>7761</v>
      </c>
      <c r="I1130" s="160" t="s">
        <v>7728</v>
      </c>
      <c r="J1130" s="161">
        <v>142.75</v>
      </c>
      <c r="K1130" s="161">
        <v>82</v>
      </c>
      <c r="L1130" s="162">
        <v>112.375</v>
      </c>
    </row>
    <row r="1131" spans="1:12" ht="12.75" customHeight="1">
      <c r="A1131" s="157" t="s">
        <v>8004</v>
      </c>
      <c r="B1131" s="158" t="s">
        <v>8005</v>
      </c>
      <c r="C1131" s="159" t="s">
        <v>8006</v>
      </c>
      <c r="D1131" s="159" t="s">
        <v>4240</v>
      </c>
      <c r="E1131" s="159" t="str">
        <f>VLOOKUP(MID(B1131,5,2),行政区划代码!$B$4:$C$38,2,0)</f>
        <v>北京市</v>
      </c>
      <c r="F1131" s="159" t="str">
        <f t="shared" si="17"/>
        <v>107</v>
      </c>
      <c r="G1131" s="160" t="s">
        <v>8007</v>
      </c>
      <c r="H1131" s="158" t="s">
        <v>5778</v>
      </c>
      <c r="I1131" s="160" t="s">
        <v>8008</v>
      </c>
      <c r="J1131" s="161">
        <v>137</v>
      </c>
      <c r="K1131" s="161">
        <v>41</v>
      </c>
      <c r="L1131" s="162">
        <v>89</v>
      </c>
    </row>
    <row r="1132" spans="1:12" ht="12.75" customHeight="1">
      <c r="A1132" s="157" t="s">
        <v>8009</v>
      </c>
      <c r="B1132" s="158" t="s">
        <v>8010</v>
      </c>
      <c r="C1132" s="159" t="s">
        <v>8011</v>
      </c>
      <c r="D1132" s="159" t="s">
        <v>4240</v>
      </c>
      <c r="E1132" s="159" t="str">
        <f>VLOOKUP(MID(B1132,5,2),行政区划代码!$B$4:$C$38,2,0)</f>
        <v>北京市</v>
      </c>
      <c r="F1132" s="159" t="str">
        <f t="shared" si="17"/>
        <v>107</v>
      </c>
      <c r="G1132" s="160" t="s">
        <v>8007</v>
      </c>
      <c r="H1132" s="158" t="s">
        <v>4294</v>
      </c>
      <c r="I1132" s="160" t="s">
        <v>8012</v>
      </c>
      <c r="J1132" s="161">
        <v>134.75</v>
      </c>
      <c r="K1132" s="161">
        <v>92</v>
      </c>
      <c r="L1132" s="162">
        <v>113.375</v>
      </c>
    </row>
    <row r="1133" spans="1:12" ht="12.75" customHeight="1">
      <c r="A1133" s="157" t="s">
        <v>8013</v>
      </c>
      <c r="B1133" s="158" t="s">
        <v>8014</v>
      </c>
      <c r="C1133" s="159" t="s">
        <v>8015</v>
      </c>
      <c r="D1133" s="159" t="s">
        <v>4240</v>
      </c>
      <c r="E1133" s="159" t="str">
        <f>VLOOKUP(MID(B1133,5,2),行政区划代码!$B$4:$C$38,2,0)</f>
        <v>北京市</v>
      </c>
      <c r="F1133" s="159" t="str">
        <f t="shared" si="17"/>
        <v>107</v>
      </c>
      <c r="G1133" s="160" t="s">
        <v>8007</v>
      </c>
      <c r="H1133" s="158" t="s">
        <v>4255</v>
      </c>
      <c r="I1133" s="160" t="s">
        <v>8016</v>
      </c>
      <c r="J1133" s="161">
        <v>147.25</v>
      </c>
      <c r="K1133" s="161">
        <v>76</v>
      </c>
      <c r="L1133" s="162">
        <v>111.625</v>
      </c>
    </row>
    <row r="1134" spans="1:12" ht="12.75" customHeight="1">
      <c r="A1134" s="157" t="s">
        <v>8017</v>
      </c>
      <c r="B1134" s="158" t="s">
        <v>8018</v>
      </c>
      <c r="C1134" s="159" t="s">
        <v>8019</v>
      </c>
      <c r="D1134" s="159" t="s">
        <v>4240</v>
      </c>
      <c r="E1134" s="159" t="str">
        <f>VLOOKUP(MID(B1134,5,2),行政区划代码!$B$4:$C$38,2,0)</f>
        <v>北京市</v>
      </c>
      <c r="F1134" s="159" t="str">
        <f t="shared" si="17"/>
        <v>107</v>
      </c>
      <c r="G1134" s="160" t="s">
        <v>8007</v>
      </c>
      <c r="H1134" s="158" t="s">
        <v>7512</v>
      </c>
      <c r="I1134" s="160" t="s">
        <v>8020</v>
      </c>
      <c r="J1134" s="161">
        <v>137.5</v>
      </c>
      <c r="K1134" s="161">
        <v>70</v>
      </c>
      <c r="L1134" s="162">
        <v>103.75</v>
      </c>
    </row>
    <row r="1135" spans="1:12" ht="12.75" customHeight="1">
      <c r="A1135" s="157" t="s">
        <v>8021</v>
      </c>
      <c r="B1135" s="158" t="s">
        <v>8022</v>
      </c>
      <c r="C1135" s="159" t="s">
        <v>8023</v>
      </c>
      <c r="D1135" s="159" t="s">
        <v>4240</v>
      </c>
      <c r="E1135" s="159" t="str">
        <f>VLOOKUP(MID(B1135,5,2),行政区划代码!$B$4:$C$38,2,0)</f>
        <v>北京市</v>
      </c>
      <c r="F1135" s="159" t="str">
        <f t="shared" si="17"/>
        <v>107</v>
      </c>
      <c r="G1135" s="160" t="s">
        <v>8007</v>
      </c>
      <c r="H1135" s="158" t="s">
        <v>5778</v>
      </c>
      <c r="I1135" s="160" t="s">
        <v>8008</v>
      </c>
      <c r="J1135" s="161">
        <v>126.5</v>
      </c>
      <c r="K1135" s="161">
        <v>84</v>
      </c>
      <c r="L1135" s="162">
        <v>105.25</v>
      </c>
    </row>
    <row r="1136" spans="1:12" ht="12.75" customHeight="1">
      <c r="A1136" s="157" t="s">
        <v>8024</v>
      </c>
      <c r="B1136" s="158" t="s">
        <v>8025</v>
      </c>
      <c r="C1136" s="159" t="s">
        <v>8026</v>
      </c>
      <c r="D1136" s="159" t="s">
        <v>4240</v>
      </c>
      <c r="E1136" s="159" t="str">
        <f>VLOOKUP(MID(B1136,5,2),行政区划代码!$B$4:$C$38,2,0)</f>
        <v>北京市</v>
      </c>
      <c r="F1136" s="159" t="str">
        <f t="shared" si="17"/>
        <v>107</v>
      </c>
      <c r="G1136" s="160" t="s">
        <v>8007</v>
      </c>
      <c r="H1136" s="158" t="s">
        <v>4255</v>
      </c>
      <c r="I1136" s="160" t="s">
        <v>8016</v>
      </c>
      <c r="J1136" s="161">
        <v>120.5</v>
      </c>
      <c r="K1136" s="161">
        <v>64</v>
      </c>
      <c r="L1136" s="162">
        <v>92.25</v>
      </c>
    </row>
    <row r="1137" spans="1:12" ht="12.75" customHeight="1">
      <c r="A1137" s="157" t="s">
        <v>8027</v>
      </c>
      <c r="B1137" s="158" t="s">
        <v>8028</v>
      </c>
      <c r="C1137" s="159" t="s">
        <v>8029</v>
      </c>
      <c r="D1137" s="159" t="s">
        <v>4240</v>
      </c>
      <c r="E1137" s="159" t="str">
        <f>VLOOKUP(MID(B1137,5,2),行政区划代码!$B$4:$C$38,2,0)</f>
        <v>北京市</v>
      </c>
      <c r="F1137" s="159" t="str">
        <f t="shared" si="17"/>
        <v>107</v>
      </c>
      <c r="G1137" s="160" t="s">
        <v>8007</v>
      </c>
      <c r="H1137" s="158" t="s">
        <v>5778</v>
      </c>
      <c r="I1137" s="160" t="s">
        <v>8008</v>
      </c>
      <c r="J1137" s="161">
        <v>122.75</v>
      </c>
      <c r="K1137" s="161">
        <v>63</v>
      </c>
      <c r="L1137" s="162">
        <v>92.875</v>
      </c>
    </row>
    <row r="1138" spans="1:12" ht="12.75" customHeight="1">
      <c r="A1138" s="157" t="s">
        <v>8030</v>
      </c>
      <c r="B1138" s="158" t="s">
        <v>8031</v>
      </c>
      <c r="C1138" s="159" t="s">
        <v>8032</v>
      </c>
      <c r="D1138" s="159" t="s">
        <v>1728</v>
      </c>
      <c r="E1138" s="159" t="str">
        <f>VLOOKUP(MID(B1138,5,2),行政区划代码!$B$4:$C$38,2,0)</f>
        <v>北京市</v>
      </c>
      <c r="F1138" s="159" t="str">
        <f t="shared" si="17"/>
        <v>107</v>
      </c>
      <c r="G1138" s="160" t="s">
        <v>8007</v>
      </c>
      <c r="H1138" s="158" t="s">
        <v>4255</v>
      </c>
      <c r="I1138" s="160" t="s">
        <v>8016</v>
      </c>
      <c r="J1138" s="161">
        <v>127.75</v>
      </c>
      <c r="K1138" s="161">
        <v>98</v>
      </c>
      <c r="L1138" s="162">
        <v>112.875</v>
      </c>
    </row>
    <row r="1139" spans="1:12" ht="12.75" customHeight="1">
      <c r="A1139" s="157" t="s">
        <v>8033</v>
      </c>
      <c r="B1139" s="158" t="s">
        <v>8034</v>
      </c>
      <c r="C1139" s="159" t="s">
        <v>8035</v>
      </c>
      <c r="D1139" s="159" t="s">
        <v>4240</v>
      </c>
      <c r="E1139" s="159" t="str">
        <f>VLOOKUP(MID(B1139,5,2),行政区划代码!$B$4:$C$38,2,0)</f>
        <v>北京市</v>
      </c>
      <c r="F1139" s="159" t="str">
        <f t="shared" si="17"/>
        <v>107</v>
      </c>
      <c r="G1139" s="160" t="s">
        <v>8007</v>
      </c>
      <c r="H1139" s="158" t="s">
        <v>4255</v>
      </c>
      <c r="I1139" s="160" t="s">
        <v>8016</v>
      </c>
      <c r="J1139" s="161">
        <v>126.5</v>
      </c>
      <c r="K1139" s="161">
        <v>79</v>
      </c>
      <c r="L1139" s="162">
        <v>102.75</v>
      </c>
    </row>
    <row r="1140" spans="1:12" ht="12.75" customHeight="1">
      <c r="A1140" s="157" t="s">
        <v>8036</v>
      </c>
      <c r="B1140" s="158" t="s">
        <v>8037</v>
      </c>
      <c r="C1140" s="159" t="s">
        <v>8038</v>
      </c>
      <c r="D1140" s="159" t="s">
        <v>4240</v>
      </c>
      <c r="E1140" s="159" t="str">
        <f>VLOOKUP(MID(B1140,5,2),行政区划代码!$B$4:$C$38,2,0)</f>
        <v>北京市</v>
      </c>
      <c r="F1140" s="159" t="str">
        <f t="shared" si="17"/>
        <v>107</v>
      </c>
      <c r="G1140" s="160" t="s">
        <v>8007</v>
      </c>
      <c r="H1140" s="158" t="s">
        <v>6467</v>
      </c>
      <c r="I1140" s="160" t="s">
        <v>8039</v>
      </c>
      <c r="J1140" s="161">
        <v>139.75</v>
      </c>
      <c r="K1140" s="161">
        <v>92</v>
      </c>
      <c r="L1140" s="162">
        <v>115.875</v>
      </c>
    </row>
    <row r="1141" spans="1:12" ht="12.75" customHeight="1">
      <c r="A1141" s="157" t="s">
        <v>8040</v>
      </c>
      <c r="B1141" s="158" t="s">
        <v>8041</v>
      </c>
      <c r="C1141" s="159" t="s">
        <v>8042</v>
      </c>
      <c r="D1141" s="159" t="s">
        <v>4240</v>
      </c>
      <c r="E1141" s="159" t="str">
        <f>VLOOKUP(MID(B1141,5,2),行政区划代码!$B$4:$C$38,2,0)</f>
        <v>北京市</v>
      </c>
      <c r="F1141" s="159" t="str">
        <f t="shared" si="17"/>
        <v>107</v>
      </c>
      <c r="G1141" s="160" t="s">
        <v>8007</v>
      </c>
      <c r="H1141" s="158" t="s">
        <v>4255</v>
      </c>
      <c r="I1141" s="160" t="s">
        <v>8016</v>
      </c>
      <c r="J1141" s="161">
        <v>117.75</v>
      </c>
      <c r="K1141" s="161">
        <v>53</v>
      </c>
      <c r="L1141" s="162">
        <v>85.375</v>
      </c>
    </row>
    <row r="1142" spans="1:12" ht="12.75" customHeight="1">
      <c r="A1142" s="157" t="s">
        <v>8043</v>
      </c>
      <c r="B1142" s="158" t="s">
        <v>8044</v>
      </c>
      <c r="C1142" s="159" t="s">
        <v>8045</v>
      </c>
      <c r="D1142" s="159" t="s">
        <v>4240</v>
      </c>
      <c r="E1142" s="159" t="str">
        <f>VLOOKUP(MID(B1142,5,2),行政区划代码!$B$4:$C$38,2,0)</f>
        <v>北京市</v>
      </c>
      <c r="F1142" s="159" t="str">
        <f t="shared" si="17"/>
        <v>107</v>
      </c>
      <c r="G1142" s="160" t="s">
        <v>8007</v>
      </c>
      <c r="H1142" s="158" t="s">
        <v>5778</v>
      </c>
      <c r="I1142" s="160" t="s">
        <v>8008</v>
      </c>
      <c r="J1142" s="161">
        <v>139</v>
      </c>
      <c r="K1142" s="161">
        <v>90</v>
      </c>
      <c r="L1142" s="162">
        <v>114.5</v>
      </c>
    </row>
    <row r="1143" spans="1:12" ht="12.75" customHeight="1">
      <c r="A1143" s="157" t="s">
        <v>8046</v>
      </c>
      <c r="B1143" s="158" t="s">
        <v>8047</v>
      </c>
      <c r="C1143" s="159" t="s">
        <v>8048</v>
      </c>
      <c r="D1143" s="159" t="s">
        <v>4240</v>
      </c>
      <c r="E1143" s="159" t="str">
        <f>VLOOKUP(MID(B1143,5,2),行政区划代码!$B$4:$C$38,2,0)</f>
        <v>北京市</v>
      </c>
      <c r="F1143" s="159" t="str">
        <f t="shared" si="17"/>
        <v>107</v>
      </c>
      <c r="G1143" s="160" t="s">
        <v>8007</v>
      </c>
      <c r="H1143" s="158" t="s">
        <v>4255</v>
      </c>
      <c r="I1143" s="160" t="s">
        <v>8016</v>
      </c>
      <c r="J1143" s="161">
        <v>144</v>
      </c>
      <c r="K1143" s="161">
        <v>68</v>
      </c>
      <c r="L1143" s="162">
        <v>106</v>
      </c>
    </row>
    <row r="1144" spans="1:12" ht="12.75" customHeight="1">
      <c r="A1144" s="157" t="s">
        <v>8049</v>
      </c>
      <c r="B1144" s="158" t="s">
        <v>8050</v>
      </c>
      <c r="C1144" s="159" t="s">
        <v>8051</v>
      </c>
      <c r="D1144" s="159" t="s">
        <v>4240</v>
      </c>
      <c r="E1144" s="159" t="str">
        <f>VLOOKUP(MID(B1144,5,2),行政区划代码!$B$4:$C$38,2,0)</f>
        <v>北京市</v>
      </c>
      <c r="F1144" s="159" t="str">
        <f t="shared" si="17"/>
        <v>107</v>
      </c>
      <c r="G1144" s="160" t="s">
        <v>8007</v>
      </c>
      <c r="H1144" s="158" t="s">
        <v>5778</v>
      </c>
      <c r="I1144" s="160" t="s">
        <v>8008</v>
      </c>
      <c r="J1144" s="161">
        <v>136</v>
      </c>
      <c r="K1144" s="161">
        <v>91</v>
      </c>
      <c r="L1144" s="162">
        <v>113.5</v>
      </c>
    </row>
    <row r="1145" spans="1:12" ht="12.75" customHeight="1">
      <c r="A1145" s="157" t="s">
        <v>8052</v>
      </c>
      <c r="B1145" s="158" t="s">
        <v>8053</v>
      </c>
      <c r="C1145" s="159" t="s">
        <v>8054</v>
      </c>
      <c r="D1145" s="159" t="s">
        <v>4240</v>
      </c>
      <c r="E1145" s="159" t="str">
        <f>VLOOKUP(MID(B1145,5,2),行政区划代码!$B$4:$C$38,2,0)</f>
        <v>北京市</v>
      </c>
      <c r="F1145" s="159" t="str">
        <f t="shared" si="17"/>
        <v>107</v>
      </c>
      <c r="G1145" s="160" t="s">
        <v>8007</v>
      </c>
      <c r="H1145" s="158" t="s">
        <v>4255</v>
      </c>
      <c r="I1145" s="160" t="s">
        <v>8016</v>
      </c>
      <c r="J1145" s="161">
        <v>150</v>
      </c>
      <c r="K1145" s="161">
        <v>75</v>
      </c>
      <c r="L1145" s="162">
        <v>112.5</v>
      </c>
    </row>
    <row r="1146" spans="1:12" ht="12.75" customHeight="1">
      <c r="A1146" s="157" t="s">
        <v>8055</v>
      </c>
      <c r="B1146" s="158" t="s">
        <v>8056</v>
      </c>
      <c r="C1146" s="159" t="s">
        <v>8057</v>
      </c>
      <c r="D1146" s="159" t="s">
        <v>1728</v>
      </c>
      <c r="E1146" s="159" t="str">
        <f>VLOOKUP(MID(B1146,5,2),行政区划代码!$B$4:$C$38,2,0)</f>
        <v>陕西省</v>
      </c>
      <c r="F1146" s="159" t="str">
        <f t="shared" si="17"/>
        <v>107</v>
      </c>
      <c r="G1146" s="160" t="s">
        <v>8007</v>
      </c>
      <c r="H1146" s="158" t="s">
        <v>4294</v>
      </c>
      <c r="I1146" s="160" t="s">
        <v>8012</v>
      </c>
      <c r="J1146" s="161">
        <v>149.75</v>
      </c>
      <c r="K1146" s="161">
        <v>76</v>
      </c>
      <c r="L1146" s="162">
        <v>112.875</v>
      </c>
    </row>
    <row r="1147" spans="1:12" ht="12.75" customHeight="1">
      <c r="A1147" s="157" t="s">
        <v>8058</v>
      </c>
      <c r="B1147" s="158" t="s">
        <v>8059</v>
      </c>
      <c r="C1147" s="159" t="s">
        <v>8060</v>
      </c>
      <c r="D1147" s="159" t="s">
        <v>1728</v>
      </c>
      <c r="E1147" s="159" t="str">
        <f>VLOOKUP(MID(B1147,5,2),行政区划代码!$B$4:$C$38,2,0)</f>
        <v>其他</v>
      </c>
      <c r="F1147" s="159" t="str">
        <f t="shared" si="17"/>
        <v>107</v>
      </c>
      <c r="G1147" s="160" t="s">
        <v>8007</v>
      </c>
      <c r="H1147" s="158" t="s">
        <v>6467</v>
      </c>
      <c r="I1147" s="160" t="s">
        <v>8039</v>
      </c>
      <c r="J1147" s="161">
        <v>138.25</v>
      </c>
      <c r="K1147" s="161">
        <v>49</v>
      </c>
      <c r="L1147" s="162">
        <v>93.625</v>
      </c>
    </row>
    <row r="1148" spans="1:12" ht="12.75" customHeight="1">
      <c r="A1148" s="157" t="s">
        <v>8061</v>
      </c>
      <c r="B1148" s="158" t="s">
        <v>8062</v>
      </c>
      <c r="C1148" s="159" t="s">
        <v>8063</v>
      </c>
      <c r="D1148" s="159" t="s">
        <v>4240</v>
      </c>
      <c r="E1148" s="159" t="str">
        <f>VLOOKUP(MID(B1148,5,2),行政区划代码!$B$4:$C$38,2,0)</f>
        <v>北京市</v>
      </c>
      <c r="F1148" s="159" t="str">
        <f t="shared" si="17"/>
        <v>113</v>
      </c>
      <c r="G1148" s="160" t="s">
        <v>8064</v>
      </c>
      <c r="H1148" s="158" t="s">
        <v>4255</v>
      </c>
      <c r="I1148" s="160" t="s">
        <v>8065</v>
      </c>
      <c r="J1148" s="161">
        <v>144.25</v>
      </c>
      <c r="K1148" s="161">
        <v>79</v>
      </c>
      <c r="L1148" s="162">
        <v>111.625</v>
      </c>
    </row>
    <row r="1149" spans="1:12" ht="12.75" customHeight="1">
      <c r="A1149" s="157" t="s">
        <v>8066</v>
      </c>
      <c r="B1149" s="158" t="s">
        <v>8067</v>
      </c>
      <c r="C1149" s="159" t="s">
        <v>8068</v>
      </c>
      <c r="D1149" s="159" t="s">
        <v>1728</v>
      </c>
      <c r="E1149" s="159" t="str">
        <f>VLOOKUP(MID(B1149,5,2),行政区划代码!$B$4:$C$38,2,0)</f>
        <v>北京市</v>
      </c>
      <c r="F1149" s="159" t="str">
        <f t="shared" si="17"/>
        <v>113</v>
      </c>
      <c r="G1149" s="160" t="s">
        <v>8064</v>
      </c>
      <c r="H1149" s="158" t="s">
        <v>4392</v>
      </c>
      <c r="I1149" s="160" t="s">
        <v>8069</v>
      </c>
      <c r="J1149" s="161">
        <v>129.25</v>
      </c>
      <c r="K1149" s="161">
        <v>61</v>
      </c>
      <c r="L1149" s="162">
        <v>95.125</v>
      </c>
    </row>
    <row r="1150" spans="1:12" ht="12.75" customHeight="1">
      <c r="A1150" s="157" t="s">
        <v>8070</v>
      </c>
      <c r="B1150" s="158" t="s">
        <v>8071</v>
      </c>
      <c r="C1150" s="159" t="s">
        <v>8072</v>
      </c>
      <c r="D1150" s="159" t="s">
        <v>4240</v>
      </c>
      <c r="E1150" s="159" t="str">
        <f>VLOOKUP(MID(B1150,5,2),行政区划代码!$B$4:$C$38,2,0)</f>
        <v>北京市</v>
      </c>
      <c r="F1150" s="159" t="str">
        <f t="shared" si="17"/>
        <v>113</v>
      </c>
      <c r="G1150" s="160" t="s">
        <v>8064</v>
      </c>
      <c r="H1150" s="158" t="s">
        <v>4255</v>
      </c>
      <c r="I1150" s="160" t="s">
        <v>8065</v>
      </c>
      <c r="J1150" s="161">
        <v>137.75</v>
      </c>
      <c r="K1150" s="161">
        <v>97</v>
      </c>
      <c r="L1150" s="162">
        <v>117.375</v>
      </c>
    </row>
    <row r="1151" spans="1:12" ht="12.75" customHeight="1">
      <c r="A1151" s="157" t="s">
        <v>8073</v>
      </c>
      <c r="B1151" s="158" t="s">
        <v>8074</v>
      </c>
      <c r="C1151" s="159" t="s">
        <v>8075</v>
      </c>
      <c r="D1151" s="159" t="s">
        <v>4240</v>
      </c>
      <c r="E1151" s="159" t="str">
        <f>VLOOKUP(MID(B1151,5,2),行政区划代码!$B$4:$C$38,2,0)</f>
        <v>北京市</v>
      </c>
      <c r="F1151" s="159" t="str">
        <f t="shared" si="17"/>
        <v>113</v>
      </c>
      <c r="G1151" s="160" t="s">
        <v>8064</v>
      </c>
      <c r="H1151" s="158" t="s">
        <v>5778</v>
      </c>
      <c r="I1151" s="160" t="s">
        <v>8076</v>
      </c>
      <c r="J1151" s="161">
        <v>129</v>
      </c>
      <c r="K1151" s="161">
        <v>82</v>
      </c>
      <c r="L1151" s="162">
        <v>105.5</v>
      </c>
    </row>
    <row r="1152" spans="1:12" ht="12.75" customHeight="1">
      <c r="A1152" s="157" t="s">
        <v>8077</v>
      </c>
      <c r="B1152" s="158" t="s">
        <v>8078</v>
      </c>
      <c r="C1152" s="159" t="s">
        <v>8079</v>
      </c>
      <c r="D1152" s="159" t="s">
        <v>4240</v>
      </c>
      <c r="E1152" s="159" t="str">
        <f>VLOOKUP(MID(B1152,5,2),行政区划代码!$B$4:$C$38,2,0)</f>
        <v>北京市</v>
      </c>
      <c r="F1152" s="159" t="str">
        <f t="shared" si="17"/>
        <v>113</v>
      </c>
      <c r="G1152" s="160" t="s">
        <v>8064</v>
      </c>
      <c r="H1152" s="158" t="s">
        <v>4294</v>
      </c>
      <c r="I1152" s="160" t="s">
        <v>8080</v>
      </c>
      <c r="J1152" s="161">
        <v>149.5</v>
      </c>
      <c r="K1152" s="161">
        <v>55</v>
      </c>
      <c r="L1152" s="162">
        <v>102.25</v>
      </c>
    </row>
    <row r="1153" spans="1:12" ht="12.75" customHeight="1">
      <c r="A1153" s="157" t="s">
        <v>8081</v>
      </c>
      <c r="B1153" s="158" t="s">
        <v>8082</v>
      </c>
      <c r="C1153" s="159" t="s">
        <v>8083</v>
      </c>
      <c r="D1153" s="159" t="s">
        <v>1728</v>
      </c>
      <c r="E1153" s="159" t="str">
        <f>VLOOKUP(MID(B1153,5,2),行政区划代码!$B$4:$C$38,2,0)</f>
        <v>北京市</v>
      </c>
      <c r="F1153" s="159" t="str">
        <f t="shared" si="17"/>
        <v>113</v>
      </c>
      <c r="G1153" s="160" t="s">
        <v>8064</v>
      </c>
      <c r="H1153" s="158" t="s">
        <v>4255</v>
      </c>
      <c r="I1153" s="160" t="s">
        <v>8065</v>
      </c>
      <c r="J1153" s="161">
        <v>111</v>
      </c>
      <c r="K1153" s="161">
        <v>90</v>
      </c>
      <c r="L1153" s="162">
        <v>100.5</v>
      </c>
    </row>
    <row r="1154" spans="1:12" ht="12.75" customHeight="1">
      <c r="A1154" s="157" t="s">
        <v>8084</v>
      </c>
      <c r="B1154" s="158" t="s">
        <v>8085</v>
      </c>
      <c r="C1154" s="159" t="s">
        <v>8086</v>
      </c>
      <c r="D1154" s="159" t="s">
        <v>4240</v>
      </c>
      <c r="E1154" s="159" t="str">
        <f>VLOOKUP(MID(B1154,5,2),行政区划代码!$B$4:$C$38,2,0)</f>
        <v>北京市</v>
      </c>
      <c r="F1154" s="159" t="str">
        <f t="shared" si="17"/>
        <v>113</v>
      </c>
      <c r="G1154" s="160" t="s">
        <v>8064</v>
      </c>
      <c r="H1154" s="158" t="s">
        <v>4242</v>
      </c>
      <c r="I1154" s="160" t="s">
        <v>8087</v>
      </c>
      <c r="J1154" s="161">
        <v>145.25</v>
      </c>
      <c r="K1154" s="161">
        <v>70</v>
      </c>
      <c r="L1154" s="162">
        <v>107.625</v>
      </c>
    </row>
    <row r="1155" spans="1:12" ht="12.75" customHeight="1">
      <c r="A1155" s="157" t="s">
        <v>8088</v>
      </c>
      <c r="B1155" s="158" t="s">
        <v>8089</v>
      </c>
      <c r="C1155" s="159" t="s">
        <v>8090</v>
      </c>
      <c r="D1155" s="159" t="s">
        <v>1728</v>
      </c>
      <c r="E1155" s="159" t="str">
        <f>VLOOKUP(MID(B1155,5,2),行政区划代码!$B$4:$C$38,2,0)</f>
        <v>北京市</v>
      </c>
      <c r="F1155" s="159" t="str">
        <f t="shared" si="17"/>
        <v>113</v>
      </c>
      <c r="G1155" s="160" t="s">
        <v>8064</v>
      </c>
      <c r="H1155" s="158" t="s">
        <v>4372</v>
      </c>
      <c r="I1155" s="160" t="s">
        <v>6455</v>
      </c>
      <c r="J1155" s="161">
        <v>147.25</v>
      </c>
      <c r="K1155" s="161">
        <v>62</v>
      </c>
      <c r="L1155" s="162">
        <v>104.625</v>
      </c>
    </row>
    <row r="1156" spans="1:12" ht="12.75" customHeight="1">
      <c r="A1156" s="157" t="s">
        <v>8091</v>
      </c>
      <c r="B1156" s="158" t="s">
        <v>8092</v>
      </c>
      <c r="C1156" s="159" t="s">
        <v>8093</v>
      </c>
      <c r="D1156" s="159" t="s">
        <v>4240</v>
      </c>
      <c r="E1156" s="159" t="str">
        <f>VLOOKUP(MID(B1156,5,2),行政区划代码!$B$4:$C$38,2,0)</f>
        <v>北京市</v>
      </c>
      <c r="F1156" s="159" t="str">
        <f t="shared" si="17"/>
        <v>113</v>
      </c>
      <c r="G1156" s="160" t="s">
        <v>8064</v>
      </c>
      <c r="H1156" s="158" t="s">
        <v>4294</v>
      </c>
      <c r="I1156" s="160" t="s">
        <v>8080</v>
      </c>
      <c r="J1156" s="161">
        <v>124.25</v>
      </c>
      <c r="K1156" s="161">
        <v>72</v>
      </c>
      <c r="L1156" s="162">
        <v>98.125</v>
      </c>
    </row>
    <row r="1157" spans="1:12" ht="12.75" customHeight="1">
      <c r="A1157" s="157" t="s">
        <v>8094</v>
      </c>
      <c r="B1157" s="158" t="s">
        <v>8095</v>
      </c>
      <c r="C1157" s="159" t="s">
        <v>8096</v>
      </c>
      <c r="D1157" s="159" t="s">
        <v>4240</v>
      </c>
      <c r="E1157" s="159" t="str">
        <f>VLOOKUP(MID(B1157,5,2),行政区划代码!$B$4:$C$38,2,0)</f>
        <v>北京市</v>
      </c>
      <c r="F1157" s="159" t="str">
        <f t="shared" si="17"/>
        <v>113</v>
      </c>
      <c r="G1157" s="160" t="s">
        <v>8064</v>
      </c>
      <c r="H1157" s="158" t="s">
        <v>4372</v>
      </c>
      <c r="I1157" s="160" t="s">
        <v>6455</v>
      </c>
      <c r="J1157" s="161">
        <v>143</v>
      </c>
      <c r="K1157" s="161">
        <v>71</v>
      </c>
      <c r="L1157" s="162">
        <v>107</v>
      </c>
    </row>
    <row r="1158" spans="1:12" ht="12.75" customHeight="1">
      <c r="A1158" s="157" t="s">
        <v>8097</v>
      </c>
      <c r="B1158" s="158" t="s">
        <v>8098</v>
      </c>
      <c r="C1158" s="159" t="s">
        <v>8099</v>
      </c>
      <c r="D1158" s="159" t="s">
        <v>1728</v>
      </c>
      <c r="E1158" s="159" t="str">
        <f>VLOOKUP(MID(B1158,5,2),行政区划代码!$B$4:$C$38,2,0)</f>
        <v>天津市</v>
      </c>
      <c r="F1158" s="159" t="str">
        <f t="shared" ref="F1158:F1221" si="18">LEFT(B1158,3)</f>
        <v>113</v>
      </c>
      <c r="G1158" s="160" t="s">
        <v>8064</v>
      </c>
      <c r="H1158" s="158" t="s">
        <v>5778</v>
      </c>
      <c r="I1158" s="160" t="s">
        <v>8076</v>
      </c>
      <c r="J1158" s="161">
        <v>147.5</v>
      </c>
      <c r="K1158" s="161">
        <v>36</v>
      </c>
      <c r="L1158" s="162">
        <v>91.75</v>
      </c>
    </row>
    <row r="1159" spans="1:12" ht="12.75" customHeight="1">
      <c r="A1159" s="157" t="s">
        <v>8100</v>
      </c>
      <c r="B1159" s="158" t="s">
        <v>8101</v>
      </c>
      <c r="C1159" s="159" t="s">
        <v>8102</v>
      </c>
      <c r="D1159" s="159" t="s">
        <v>4240</v>
      </c>
      <c r="E1159" s="159" t="str">
        <f>VLOOKUP(MID(B1159,5,2),行政区划代码!$B$4:$C$38,2,0)</f>
        <v>天津市</v>
      </c>
      <c r="F1159" s="159" t="str">
        <f t="shared" si="18"/>
        <v>113</v>
      </c>
      <c r="G1159" s="160" t="s">
        <v>8064</v>
      </c>
      <c r="H1159" s="158" t="s">
        <v>4242</v>
      </c>
      <c r="I1159" s="160" t="s">
        <v>8087</v>
      </c>
      <c r="J1159" s="161">
        <v>113.5</v>
      </c>
      <c r="K1159" s="161">
        <v>69</v>
      </c>
      <c r="L1159" s="162">
        <v>91.25</v>
      </c>
    </row>
    <row r="1160" spans="1:12" ht="12.75" customHeight="1">
      <c r="A1160" s="157" t="s">
        <v>8103</v>
      </c>
      <c r="B1160" s="158" t="s">
        <v>8104</v>
      </c>
      <c r="C1160" s="159" t="s">
        <v>8105</v>
      </c>
      <c r="D1160" s="159" t="s">
        <v>4240</v>
      </c>
      <c r="E1160" s="159" t="str">
        <f>VLOOKUP(MID(B1160,5,2),行政区划代码!$B$4:$C$38,2,0)</f>
        <v>河北省</v>
      </c>
      <c r="F1160" s="159" t="str">
        <f t="shared" si="18"/>
        <v>113</v>
      </c>
      <c r="G1160" s="160" t="s">
        <v>8064</v>
      </c>
      <c r="H1160" s="158" t="s">
        <v>4392</v>
      </c>
      <c r="I1160" s="160" t="s">
        <v>8069</v>
      </c>
      <c r="J1160" s="161">
        <v>135.75</v>
      </c>
      <c r="K1160" s="161">
        <v>34</v>
      </c>
      <c r="L1160" s="162">
        <v>84.875</v>
      </c>
    </row>
    <row r="1161" spans="1:12" ht="12.75" customHeight="1">
      <c r="A1161" s="157" t="s">
        <v>8106</v>
      </c>
      <c r="B1161" s="158" t="s">
        <v>8107</v>
      </c>
      <c r="C1161" s="159" t="s">
        <v>8108</v>
      </c>
      <c r="D1161" s="159" t="s">
        <v>1728</v>
      </c>
      <c r="E1161" s="159" t="str">
        <f>VLOOKUP(MID(B1161,5,2),行政区划代码!$B$4:$C$38,2,0)</f>
        <v>上海市</v>
      </c>
      <c r="F1161" s="159" t="str">
        <f t="shared" si="18"/>
        <v>113</v>
      </c>
      <c r="G1161" s="160" t="s">
        <v>8064</v>
      </c>
      <c r="H1161" s="158" t="s">
        <v>4242</v>
      </c>
      <c r="I1161" s="160" t="s">
        <v>8087</v>
      </c>
      <c r="J1161" s="161">
        <v>145.25</v>
      </c>
      <c r="K1161" s="161">
        <v>73</v>
      </c>
      <c r="L1161" s="162">
        <v>109.125</v>
      </c>
    </row>
    <row r="1162" spans="1:12" ht="12.75" customHeight="1">
      <c r="A1162" s="157" t="s">
        <v>8109</v>
      </c>
      <c r="B1162" s="158" t="s">
        <v>8110</v>
      </c>
      <c r="C1162" s="159" t="s">
        <v>8111</v>
      </c>
      <c r="D1162" s="159" t="s">
        <v>4240</v>
      </c>
      <c r="E1162" s="159" t="str">
        <f>VLOOKUP(MID(B1162,5,2),行政区划代码!$B$4:$C$38,2,0)</f>
        <v>江苏省</v>
      </c>
      <c r="F1162" s="159" t="str">
        <f t="shared" si="18"/>
        <v>113</v>
      </c>
      <c r="G1162" s="160" t="s">
        <v>8064</v>
      </c>
      <c r="H1162" s="158" t="s">
        <v>5778</v>
      </c>
      <c r="I1162" s="160" t="s">
        <v>8076</v>
      </c>
      <c r="J1162" s="161">
        <v>138.5</v>
      </c>
      <c r="K1162" s="161">
        <v>44</v>
      </c>
      <c r="L1162" s="162">
        <v>91.25</v>
      </c>
    </row>
    <row r="1163" spans="1:12" ht="12.75" customHeight="1">
      <c r="A1163" s="157" t="s">
        <v>8112</v>
      </c>
      <c r="B1163" s="158" t="s">
        <v>8113</v>
      </c>
      <c r="C1163" s="159" t="s">
        <v>8114</v>
      </c>
      <c r="D1163" s="159" t="s">
        <v>1728</v>
      </c>
      <c r="E1163" s="159" t="str">
        <f>VLOOKUP(MID(B1163,5,2),行政区划代码!$B$4:$C$38,2,0)</f>
        <v>江苏省</v>
      </c>
      <c r="F1163" s="159" t="str">
        <f t="shared" si="18"/>
        <v>113</v>
      </c>
      <c r="G1163" s="160" t="s">
        <v>8064</v>
      </c>
      <c r="H1163" s="158" t="s">
        <v>4294</v>
      </c>
      <c r="I1163" s="160" t="s">
        <v>8080</v>
      </c>
      <c r="J1163" s="161">
        <v>147.75</v>
      </c>
      <c r="K1163" s="161">
        <v>32</v>
      </c>
      <c r="L1163" s="162">
        <v>89.875</v>
      </c>
    </row>
    <row r="1164" spans="1:12" ht="12.75" customHeight="1">
      <c r="A1164" s="157" t="s">
        <v>8115</v>
      </c>
      <c r="B1164" s="158" t="s">
        <v>8116</v>
      </c>
      <c r="C1164" s="159" t="s">
        <v>8117</v>
      </c>
      <c r="D1164" s="159" t="s">
        <v>4240</v>
      </c>
      <c r="E1164" s="159" t="str">
        <f>VLOOKUP(MID(B1164,5,2),行政区划代码!$B$4:$C$38,2,0)</f>
        <v>北京市</v>
      </c>
      <c r="F1164" s="159" t="str">
        <f t="shared" si="18"/>
        <v>124</v>
      </c>
      <c r="G1164" s="160" t="s">
        <v>8118</v>
      </c>
      <c r="H1164" s="158" t="s">
        <v>4372</v>
      </c>
      <c r="I1164" s="160" t="s">
        <v>8119</v>
      </c>
      <c r="J1164" s="161">
        <v>147</v>
      </c>
      <c r="K1164" s="161">
        <v>90</v>
      </c>
      <c r="L1164" s="162">
        <v>118.5</v>
      </c>
    </row>
    <row r="1165" spans="1:12" ht="12.75" customHeight="1">
      <c r="A1165" s="157" t="s">
        <v>8120</v>
      </c>
      <c r="B1165" s="158" t="s">
        <v>8121</v>
      </c>
      <c r="C1165" s="159" t="s">
        <v>8122</v>
      </c>
      <c r="D1165" s="159" t="s">
        <v>4240</v>
      </c>
      <c r="E1165" s="159" t="str">
        <f>VLOOKUP(MID(B1165,5,2),行政区划代码!$B$4:$C$38,2,0)</f>
        <v>北京市</v>
      </c>
      <c r="F1165" s="159" t="str">
        <f t="shared" si="18"/>
        <v>124</v>
      </c>
      <c r="G1165" s="160" t="s">
        <v>8118</v>
      </c>
      <c r="H1165" s="158" t="s">
        <v>5474</v>
      </c>
      <c r="I1165" s="160" t="s">
        <v>8123</v>
      </c>
      <c r="J1165" s="161">
        <v>127</v>
      </c>
      <c r="K1165" s="161">
        <v>93</v>
      </c>
      <c r="L1165" s="162">
        <v>110</v>
      </c>
    </row>
    <row r="1166" spans="1:12" ht="12.75" customHeight="1">
      <c r="A1166" s="157" t="s">
        <v>8124</v>
      </c>
      <c r="B1166" s="158" t="s">
        <v>8125</v>
      </c>
      <c r="C1166" s="159" t="s">
        <v>8126</v>
      </c>
      <c r="D1166" s="159" t="s">
        <v>4240</v>
      </c>
      <c r="E1166" s="159" t="str">
        <f>VLOOKUP(MID(B1166,5,2),行政区划代码!$B$4:$C$38,2,0)</f>
        <v>北京市</v>
      </c>
      <c r="F1166" s="159" t="str">
        <f t="shared" si="18"/>
        <v>124</v>
      </c>
      <c r="G1166" s="160" t="s">
        <v>8118</v>
      </c>
      <c r="H1166" s="158" t="s">
        <v>5701</v>
      </c>
      <c r="I1166" s="160" t="s">
        <v>8127</v>
      </c>
      <c r="J1166" s="161">
        <v>141.25</v>
      </c>
      <c r="K1166" s="161">
        <v>90</v>
      </c>
      <c r="L1166" s="162">
        <v>115.625</v>
      </c>
    </row>
    <row r="1167" spans="1:12" ht="12.75" customHeight="1">
      <c r="A1167" s="157" t="s">
        <v>8128</v>
      </c>
      <c r="B1167" s="158" t="s">
        <v>8129</v>
      </c>
      <c r="C1167" s="159" t="s">
        <v>8130</v>
      </c>
      <c r="D1167" s="159" t="s">
        <v>1728</v>
      </c>
      <c r="E1167" s="159" t="str">
        <f>VLOOKUP(MID(B1167,5,2),行政区划代码!$B$4:$C$38,2,0)</f>
        <v>北京市</v>
      </c>
      <c r="F1167" s="159" t="str">
        <f t="shared" si="18"/>
        <v>124</v>
      </c>
      <c r="G1167" s="160" t="s">
        <v>8118</v>
      </c>
      <c r="H1167" s="158" t="s">
        <v>5188</v>
      </c>
      <c r="I1167" s="160" t="s">
        <v>8131</v>
      </c>
      <c r="J1167" s="161">
        <v>123.5</v>
      </c>
      <c r="K1167" s="161">
        <v>62</v>
      </c>
      <c r="L1167" s="162">
        <v>92.75</v>
      </c>
    </row>
    <row r="1168" spans="1:12" ht="12.75" customHeight="1">
      <c r="A1168" s="157" t="s">
        <v>8132</v>
      </c>
      <c r="B1168" s="158" t="s">
        <v>8133</v>
      </c>
      <c r="C1168" s="159" t="s">
        <v>8134</v>
      </c>
      <c r="D1168" s="159" t="s">
        <v>4240</v>
      </c>
      <c r="E1168" s="159" t="str">
        <f>VLOOKUP(MID(B1168,5,2),行政区划代码!$B$4:$C$38,2,0)</f>
        <v>北京市</v>
      </c>
      <c r="F1168" s="159" t="str">
        <f t="shared" si="18"/>
        <v>124</v>
      </c>
      <c r="G1168" s="160" t="s">
        <v>8118</v>
      </c>
      <c r="H1168" s="158" t="s">
        <v>5188</v>
      </c>
      <c r="I1168" s="160" t="s">
        <v>8131</v>
      </c>
      <c r="J1168" s="161">
        <v>144.5</v>
      </c>
      <c r="K1168" s="161">
        <v>48</v>
      </c>
      <c r="L1168" s="162">
        <v>96.25</v>
      </c>
    </row>
    <row r="1169" spans="1:12" ht="12.75" customHeight="1">
      <c r="A1169" s="157" t="s">
        <v>8135</v>
      </c>
      <c r="B1169" s="158" t="s">
        <v>8136</v>
      </c>
      <c r="C1169" s="159" t="s">
        <v>8137</v>
      </c>
      <c r="D1169" s="159" t="s">
        <v>4240</v>
      </c>
      <c r="E1169" s="159" t="str">
        <f>VLOOKUP(MID(B1169,5,2),行政区划代码!$B$4:$C$38,2,0)</f>
        <v>北京市</v>
      </c>
      <c r="F1169" s="159" t="str">
        <f t="shared" si="18"/>
        <v>124</v>
      </c>
      <c r="G1169" s="160" t="s">
        <v>8118</v>
      </c>
      <c r="H1169" s="158" t="s">
        <v>8138</v>
      </c>
      <c r="I1169" s="160" t="s">
        <v>8139</v>
      </c>
      <c r="J1169" s="161">
        <v>114.5</v>
      </c>
      <c r="K1169" s="161">
        <v>98</v>
      </c>
      <c r="L1169" s="162">
        <v>106.25</v>
      </c>
    </row>
    <row r="1170" spans="1:12" ht="12.75" customHeight="1">
      <c r="A1170" s="157" t="s">
        <v>8140</v>
      </c>
      <c r="B1170" s="158" t="s">
        <v>8141</v>
      </c>
      <c r="C1170" s="159" t="s">
        <v>8142</v>
      </c>
      <c r="D1170" s="159" t="s">
        <v>4240</v>
      </c>
      <c r="E1170" s="159" t="str">
        <f>VLOOKUP(MID(B1170,5,2),行政区划代码!$B$4:$C$38,2,0)</f>
        <v>北京市</v>
      </c>
      <c r="F1170" s="159" t="str">
        <f t="shared" si="18"/>
        <v>124</v>
      </c>
      <c r="G1170" s="160" t="s">
        <v>8118</v>
      </c>
      <c r="H1170" s="158" t="s">
        <v>8138</v>
      </c>
      <c r="I1170" s="160" t="s">
        <v>8139</v>
      </c>
      <c r="J1170" s="161">
        <v>132.25</v>
      </c>
      <c r="K1170" s="161">
        <v>53</v>
      </c>
      <c r="L1170" s="162">
        <v>92.625</v>
      </c>
    </row>
    <row r="1171" spans="1:12" ht="12.75" customHeight="1">
      <c r="A1171" s="157" t="s">
        <v>8143</v>
      </c>
      <c r="B1171" s="158" t="s">
        <v>8144</v>
      </c>
      <c r="C1171" s="159" t="s">
        <v>8145</v>
      </c>
      <c r="D1171" s="159" t="s">
        <v>4240</v>
      </c>
      <c r="E1171" s="159" t="str">
        <f>VLOOKUP(MID(B1171,5,2),行政区划代码!$B$4:$C$38,2,0)</f>
        <v>北京市</v>
      </c>
      <c r="F1171" s="159" t="str">
        <f t="shared" si="18"/>
        <v>124</v>
      </c>
      <c r="G1171" s="160" t="s">
        <v>8118</v>
      </c>
      <c r="H1171" s="158" t="s">
        <v>8146</v>
      </c>
      <c r="I1171" s="160" t="s">
        <v>8147</v>
      </c>
      <c r="J1171" s="161">
        <v>147.5</v>
      </c>
      <c r="K1171" s="161">
        <v>99</v>
      </c>
      <c r="L1171" s="162">
        <v>123.25</v>
      </c>
    </row>
    <row r="1172" spans="1:12" ht="12.75" customHeight="1">
      <c r="A1172" s="157" t="s">
        <v>8148</v>
      </c>
      <c r="B1172" s="158" t="s">
        <v>8149</v>
      </c>
      <c r="C1172" s="159" t="s">
        <v>8150</v>
      </c>
      <c r="D1172" s="159" t="s">
        <v>4240</v>
      </c>
      <c r="E1172" s="159" t="str">
        <f>VLOOKUP(MID(B1172,5,2),行政区划代码!$B$4:$C$38,2,0)</f>
        <v>北京市</v>
      </c>
      <c r="F1172" s="159" t="str">
        <f t="shared" si="18"/>
        <v>124</v>
      </c>
      <c r="G1172" s="160" t="s">
        <v>8118</v>
      </c>
      <c r="H1172" s="158" t="s">
        <v>8138</v>
      </c>
      <c r="I1172" s="160" t="s">
        <v>8139</v>
      </c>
      <c r="J1172" s="161">
        <v>140.5</v>
      </c>
      <c r="K1172" s="161">
        <v>79</v>
      </c>
      <c r="L1172" s="162">
        <v>109.75</v>
      </c>
    </row>
    <row r="1173" spans="1:12" ht="12.75" customHeight="1">
      <c r="A1173" s="157" t="s">
        <v>8151</v>
      </c>
      <c r="B1173" s="158" t="s">
        <v>8152</v>
      </c>
      <c r="C1173" s="159" t="s">
        <v>8153</v>
      </c>
      <c r="D1173" s="159" t="s">
        <v>4240</v>
      </c>
      <c r="E1173" s="159" t="str">
        <f>VLOOKUP(MID(B1173,5,2),行政区划代码!$B$4:$C$38,2,0)</f>
        <v>北京市</v>
      </c>
      <c r="F1173" s="159" t="str">
        <f t="shared" si="18"/>
        <v>124</v>
      </c>
      <c r="G1173" s="160" t="s">
        <v>8118</v>
      </c>
      <c r="H1173" s="158" t="s">
        <v>5188</v>
      </c>
      <c r="I1173" s="160" t="s">
        <v>8131</v>
      </c>
      <c r="J1173" s="161">
        <v>115.75</v>
      </c>
      <c r="K1173" s="161">
        <v>66</v>
      </c>
      <c r="L1173" s="162">
        <v>90.875</v>
      </c>
    </row>
    <row r="1174" spans="1:12" ht="12.75" customHeight="1">
      <c r="A1174" s="157" t="s">
        <v>8154</v>
      </c>
      <c r="B1174" s="158" t="s">
        <v>8155</v>
      </c>
      <c r="C1174" s="159" t="s">
        <v>8156</v>
      </c>
      <c r="D1174" s="159" t="s">
        <v>1728</v>
      </c>
      <c r="E1174" s="159" t="str">
        <f>VLOOKUP(MID(B1174,5,2),行政区划代码!$B$4:$C$38,2,0)</f>
        <v>北京市</v>
      </c>
      <c r="F1174" s="159" t="str">
        <f t="shared" si="18"/>
        <v>124</v>
      </c>
      <c r="G1174" s="160" t="s">
        <v>8118</v>
      </c>
      <c r="H1174" s="158" t="s">
        <v>8138</v>
      </c>
      <c r="I1174" s="160" t="s">
        <v>8139</v>
      </c>
      <c r="J1174" s="161">
        <v>146.75</v>
      </c>
      <c r="K1174" s="161">
        <v>33</v>
      </c>
      <c r="L1174" s="162">
        <v>89.875</v>
      </c>
    </row>
    <row r="1175" spans="1:12" ht="12.75" customHeight="1">
      <c r="A1175" s="157" t="s">
        <v>8157</v>
      </c>
      <c r="B1175" s="158" t="s">
        <v>8158</v>
      </c>
      <c r="C1175" s="159" t="s">
        <v>8159</v>
      </c>
      <c r="D1175" s="159" t="s">
        <v>4240</v>
      </c>
      <c r="E1175" s="159" t="str">
        <f>VLOOKUP(MID(B1175,5,2),行政区划代码!$B$4:$C$38,2,0)</f>
        <v>北京市</v>
      </c>
      <c r="F1175" s="159" t="str">
        <f t="shared" si="18"/>
        <v>124</v>
      </c>
      <c r="G1175" s="160" t="s">
        <v>8118</v>
      </c>
      <c r="H1175" s="158" t="s">
        <v>5806</v>
      </c>
      <c r="I1175" s="160" t="s">
        <v>8160</v>
      </c>
      <c r="J1175" s="161">
        <v>117.5</v>
      </c>
      <c r="K1175" s="161">
        <v>94</v>
      </c>
      <c r="L1175" s="162">
        <v>105.75</v>
      </c>
    </row>
    <row r="1176" spans="1:12" ht="12.75" customHeight="1">
      <c r="A1176" s="157" t="s">
        <v>8161</v>
      </c>
      <c r="B1176" s="158" t="s">
        <v>8162</v>
      </c>
      <c r="C1176" s="159" t="s">
        <v>8163</v>
      </c>
      <c r="D1176" s="159" t="s">
        <v>4240</v>
      </c>
      <c r="E1176" s="159" t="str">
        <f>VLOOKUP(MID(B1176,5,2),行政区划代码!$B$4:$C$38,2,0)</f>
        <v>北京市</v>
      </c>
      <c r="F1176" s="159" t="str">
        <f t="shared" si="18"/>
        <v>124</v>
      </c>
      <c r="G1176" s="160" t="s">
        <v>8118</v>
      </c>
      <c r="H1176" s="158" t="s">
        <v>8164</v>
      </c>
      <c r="I1176" s="160" t="s">
        <v>8165</v>
      </c>
      <c r="J1176" s="161">
        <v>136</v>
      </c>
      <c r="K1176" s="161">
        <v>90</v>
      </c>
      <c r="L1176" s="162">
        <v>113</v>
      </c>
    </row>
    <row r="1177" spans="1:12" ht="12.75" customHeight="1">
      <c r="A1177" s="157" t="s">
        <v>8166</v>
      </c>
      <c r="B1177" s="158" t="s">
        <v>8167</v>
      </c>
      <c r="C1177" s="159" t="s">
        <v>4846</v>
      </c>
      <c r="D1177" s="159" t="s">
        <v>4240</v>
      </c>
      <c r="E1177" s="159" t="str">
        <f>VLOOKUP(MID(B1177,5,2),行政区划代码!$B$4:$C$38,2,0)</f>
        <v>北京市</v>
      </c>
      <c r="F1177" s="159" t="str">
        <f t="shared" si="18"/>
        <v>124</v>
      </c>
      <c r="G1177" s="160" t="s">
        <v>8118</v>
      </c>
      <c r="H1177" s="158" t="s">
        <v>5188</v>
      </c>
      <c r="I1177" s="160" t="s">
        <v>8131</v>
      </c>
      <c r="J1177" s="161">
        <v>117.5</v>
      </c>
      <c r="K1177" s="161">
        <v>58</v>
      </c>
      <c r="L1177" s="162">
        <v>87.75</v>
      </c>
    </row>
    <row r="1178" spans="1:12" ht="12.75" customHeight="1">
      <c r="A1178" s="157" t="s">
        <v>8168</v>
      </c>
      <c r="B1178" s="158" t="s">
        <v>8169</v>
      </c>
      <c r="C1178" s="159" t="s">
        <v>8170</v>
      </c>
      <c r="D1178" s="159" t="s">
        <v>1728</v>
      </c>
      <c r="E1178" s="159" t="str">
        <f>VLOOKUP(MID(B1178,5,2),行政区划代码!$B$4:$C$38,2,0)</f>
        <v>北京市</v>
      </c>
      <c r="F1178" s="159" t="str">
        <f t="shared" si="18"/>
        <v>124</v>
      </c>
      <c r="G1178" s="160" t="s">
        <v>8118</v>
      </c>
      <c r="H1178" s="158" t="s">
        <v>5188</v>
      </c>
      <c r="I1178" s="160" t="s">
        <v>8131</v>
      </c>
      <c r="J1178" s="161">
        <v>146.5</v>
      </c>
      <c r="K1178" s="161">
        <v>100</v>
      </c>
      <c r="L1178" s="162">
        <v>123.25</v>
      </c>
    </row>
    <row r="1179" spans="1:12" ht="12.75" customHeight="1">
      <c r="A1179" s="157" t="s">
        <v>8171</v>
      </c>
      <c r="B1179" s="158" t="s">
        <v>8172</v>
      </c>
      <c r="C1179" s="159" t="s">
        <v>8173</v>
      </c>
      <c r="D1179" s="159" t="s">
        <v>4240</v>
      </c>
      <c r="E1179" s="159" t="str">
        <f>VLOOKUP(MID(B1179,5,2),行政区划代码!$B$4:$C$38,2,0)</f>
        <v>北京市</v>
      </c>
      <c r="F1179" s="159" t="str">
        <f t="shared" si="18"/>
        <v>124</v>
      </c>
      <c r="G1179" s="160" t="s">
        <v>8118</v>
      </c>
      <c r="H1179" s="158" t="s">
        <v>8174</v>
      </c>
      <c r="I1179" s="160" t="s">
        <v>8065</v>
      </c>
      <c r="J1179" s="161">
        <v>123.25</v>
      </c>
      <c r="K1179" s="161">
        <v>42</v>
      </c>
      <c r="L1179" s="162">
        <v>82.625</v>
      </c>
    </row>
    <row r="1180" spans="1:12" ht="12.75" customHeight="1">
      <c r="A1180" s="157" t="s">
        <v>8175</v>
      </c>
      <c r="B1180" s="158" t="s">
        <v>8176</v>
      </c>
      <c r="C1180" s="159" t="s">
        <v>8177</v>
      </c>
      <c r="D1180" s="159" t="s">
        <v>4240</v>
      </c>
      <c r="E1180" s="159" t="str">
        <f>VLOOKUP(MID(B1180,5,2),行政区划代码!$B$4:$C$38,2,0)</f>
        <v>北京市</v>
      </c>
      <c r="F1180" s="159" t="str">
        <f t="shared" si="18"/>
        <v>124</v>
      </c>
      <c r="G1180" s="160" t="s">
        <v>8118</v>
      </c>
      <c r="H1180" s="158" t="s">
        <v>4372</v>
      </c>
      <c r="I1180" s="160" t="s">
        <v>8119</v>
      </c>
      <c r="J1180" s="161">
        <v>115.25</v>
      </c>
      <c r="K1180" s="161">
        <v>98</v>
      </c>
      <c r="L1180" s="162">
        <v>106.625</v>
      </c>
    </row>
    <row r="1181" spans="1:12" ht="12.75" customHeight="1">
      <c r="A1181" s="157" t="s">
        <v>8178</v>
      </c>
      <c r="B1181" s="158" t="s">
        <v>8179</v>
      </c>
      <c r="C1181" s="159" t="s">
        <v>8180</v>
      </c>
      <c r="D1181" s="159" t="s">
        <v>4240</v>
      </c>
      <c r="E1181" s="159" t="str">
        <f>VLOOKUP(MID(B1181,5,2),行政区划代码!$B$4:$C$38,2,0)</f>
        <v>北京市</v>
      </c>
      <c r="F1181" s="159" t="str">
        <f t="shared" si="18"/>
        <v>124</v>
      </c>
      <c r="G1181" s="160" t="s">
        <v>8118</v>
      </c>
      <c r="H1181" s="158" t="s">
        <v>8138</v>
      </c>
      <c r="I1181" s="160" t="s">
        <v>8139</v>
      </c>
      <c r="J1181" s="161">
        <v>124.25</v>
      </c>
      <c r="K1181" s="161">
        <v>51</v>
      </c>
      <c r="L1181" s="162">
        <v>87.625</v>
      </c>
    </row>
    <row r="1182" spans="1:12" ht="12.75" customHeight="1">
      <c r="A1182" s="157" t="s">
        <v>8181</v>
      </c>
      <c r="B1182" s="158" t="s">
        <v>8182</v>
      </c>
      <c r="C1182" s="159" t="s">
        <v>8183</v>
      </c>
      <c r="D1182" s="159" t="s">
        <v>4240</v>
      </c>
      <c r="E1182" s="159" t="str">
        <f>VLOOKUP(MID(B1182,5,2),行政区划代码!$B$4:$C$38,2,0)</f>
        <v>北京市</v>
      </c>
      <c r="F1182" s="159" t="str">
        <f t="shared" si="18"/>
        <v>124</v>
      </c>
      <c r="G1182" s="160" t="s">
        <v>8118</v>
      </c>
      <c r="H1182" s="158" t="s">
        <v>8184</v>
      </c>
      <c r="I1182" s="160" t="s">
        <v>8185</v>
      </c>
      <c r="J1182" s="161">
        <v>125.25</v>
      </c>
      <c r="K1182" s="161">
        <v>91</v>
      </c>
      <c r="L1182" s="162">
        <v>108.125</v>
      </c>
    </row>
    <row r="1183" spans="1:12" ht="12.75" customHeight="1">
      <c r="A1183" s="157" t="s">
        <v>8186</v>
      </c>
      <c r="B1183" s="158" t="s">
        <v>8187</v>
      </c>
      <c r="C1183" s="159" t="s">
        <v>8188</v>
      </c>
      <c r="D1183" s="159" t="s">
        <v>4240</v>
      </c>
      <c r="E1183" s="159" t="str">
        <f>VLOOKUP(MID(B1183,5,2),行政区划代码!$B$4:$C$38,2,0)</f>
        <v>北京市</v>
      </c>
      <c r="F1183" s="159" t="str">
        <f t="shared" si="18"/>
        <v>124</v>
      </c>
      <c r="G1183" s="160" t="s">
        <v>8118</v>
      </c>
      <c r="H1183" s="158" t="s">
        <v>8184</v>
      </c>
      <c r="I1183" s="160" t="s">
        <v>8185</v>
      </c>
      <c r="J1183" s="161">
        <v>137.75</v>
      </c>
      <c r="K1183" s="161">
        <v>39</v>
      </c>
      <c r="L1183" s="162">
        <v>88.375</v>
      </c>
    </row>
    <row r="1184" spans="1:12" ht="12.75" customHeight="1">
      <c r="A1184" s="157" t="s">
        <v>8189</v>
      </c>
      <c r="B1184" s="158" t="s">
        <v>8190</v>
      </c>
      <c r="C1184" s="159" t="s">
        <v>8191</v>
      </c>
      <c r="D1184" s="159" t="s">
        <v>1728</v>
      </c>
      <c r="E1184" s="159" t="str">
        <f>VLOOKUP(MID(B1184,5,2),行政区划代码!$B$4:$C$38,2,0)</f>
        <v>北京市</v>
      </c>
      <c r="F1184" s="159" t="str">
        <f t="shared" si="18"/>
        <v>124</v>
      </c>
      <c r="G1184" s="160" t="s">
        <v>8118</v>
      </c>
      <c r="H1184" s="158" t="s">
        <v>8146</v>
      </c>
      <c r="I1184" s="160" t="s">
        <v>8147</v>
      </c>
      <c r="J1184" s="161">
        <v>149.5</v>
      </c>
      <c r="K1184" s="161">
        <v>78</v>
      </c>
      <c r="L1184" s="162">
        <v>113.75</v>
      </c>
    </row>
    <row r="1185" spans="1:12" ht="12.75" customHeight="1">
      <c r="A1185" s="157" t="s">
        <v>8192</v>
      </c>
      <c r="B1185" s="158" t="s">
        <v>8193</v>
      </c>
      <c r="C1185" s="159" t="s">
        <v>8194</v>
      </c>
      <c r="D1185" s="159" t="s">
        <v>4240</v>
      </c>
      <c r="E1185" s="159" t="str">
        <f>VLOOKUP(MID(B1185,5,2),行政区划代码!$B$4:$C$38,2,0)</f>
        <v>北京市</v>
      </c>
      <c r="F1185" s="159" t="str">
        <f t="shared" si="18"/>
        <v>124</v>
      </c>
      <c r="G1185" s="160" t="s">
        <v>8118</v>
      </c>
      <c r="H1185" s="158" t="s">
        <v>8138</v>
      </c>
      <c r="I1185" s="160" t="s">
        <v>8139</v>
      </c>
      <c r="J1185" s="161">
        <v>141.75</v>
      </c>
      <c r="K1185" s="161">
        <v>36</v>
      </c>
      <c r="L1185" s="162">
        <v>88.875</v>
      </c>
    </row>
    <row r="1186" spans="1:12" ht="12.75" customHeight="1">
      <c r="A1186" s="157" t="s">
        <v>8195</v>
      </c>
      <c r="B1186" s="158" t="s">
        <v>8196</v>
      </c>
      <c r="C1186" s="159" t="s">
        <v>5674</v>
      </c>
      <c r="D1186" s="159" t="s">
        <v>1728</v>
      </c>
      <c r="E1186" s="159" t="str">
        <f>VLOOKUP(MID(B1186,5,2),行政区划代码!$B$4:$C$38,2,0)</f>
        <v>北京市</v>
      </c>
      <c r="F1186" s="159" t="str">
        <f t="shared" si="18"/>
        <v>124</v>
      </c>
      <c r="G1186" s="160" t="s">
        <v>8118</v>
      </c>
      <c r="H1186" s="158" t="s">
        <v>8197</v>
      </c>
      <c r="I1186" s="160" t="s">
        <v>8198</v>
      </c>
      <c r="J1186" s="161">
        <v>146.75</v>
      </c>
      <c r="K1186" s="161">
        <v>35</v>
      </c>
      <c r="L1186" s="162">
        <v>90.875</v>
      </c>
    </row>
    <row r="1187" spans="1:12" ht="12.75" customHeight="1">
      <c r="A1187" s="157" t="s">
        <v>8199</v>
      </c>
      <c r="B1187" s="158" t="s">
        <v>8200</v>
      </c>
      <c r="C1187" s="159" t="s">
        <v>8201</v>
      </c>
      <c r="D1187" s="159" t="s">
        <v>4240</v>
      </c>
      <c r="E1187" s="159" t="str">
        <f>VLOOKUP(MID(B1187,5,2),行政区划代码!$B$4:$C$38,2,0)</f>
        <v>北京市</v>
      </c>
      <c r="F1187" s="159" t="str">
        <f t="shared" si="18"/>
        <v>124</v>
      </c>
      <c r="G1187" s="160" t="s">
        <v>8118</v>
      </c>
      <c r="H1187" s="158" t="s">
        <v>8202</v>
      </c>
      <c r="I1187" s="160" t="s">
        <v>4607</v>
      </c>
      <c r="J1187" s="161">
        <v>129.5</v>
      </c>
      <c r="K1187" s="161">
        <v>45</v>
      </c>
      <c r="L1187" s="162">
        <v>87.25</v>
      </c>
    </row>
    <row r="1188" spans="1:12" ht="12.75" customHeight="1">
      <c r="A1188" s="157" t="s">
        <v>8203</v>
      </c>
      <c r="B1188" s="158" t="s">
        <v>8204</v>
      </c>
      <c r="C1188" s="159" t="s">
        <v>8205</v>
      </c>
      <c r="D1188" s="159" t="s">
        <v>4240</v>
      </c>
      <c r="E1188" s="159" t="str">
        <f>VLOOKUP(MID(B1188,5,2),行政区划代码!$B$4:$C$38,2,0)</f>
        <v>北京市</v>
      </c>
      <c r="F1188" s="159" t="str">
        <f t="shared" si="18"/>
        <v>124</v>
      </c>
      <c r="G1188" s="160" t="s">
        <v>8118</v>
      </c>
      <c r="H1188" s="158" t="s">
        <v>8197</v>
      </c>
      <c r="I1188" s="160" t="s">
        <v>8198</v>
      </c>
      <c r="J1188" s="161">
        <v>117.75</v>
      </c>
      <c r="K1188" s="161">
        <v>68</v>
      </c>
      <c r="L1188" s="162">
        <v>92.875</v>
      </c>
    </row>
    <row r="1189" spans="1:12" ht="12.75" customHeight="1">
      <c r="A1189" s="157" t="s">
        <v>8206</v>
      </c>
      <c r="B1189" s="158" t="s">
        <v>8207</v>
      </c>
      <c r="C1189" s="159" t="s">
        <v>8208</v>
      </c>
      <c r="D1189" s="159" t="s">
        <v>4240</v>
      </c>
      <c r="E1189" s="159" t="str">
        <f>VLOOKUP(MID(B1189,5,2),行政区划代码!$B$4:$C$38,2,0)</f>
        <v>北京市</v>
      </c>
      <c r="F1189" s="159" t="str">
        <f t="shared" si="18"/>
        <v>124</v>
      </c>
      <c r="G1189" s="160" t="s">
        <v>8118</v>
      </c>
      <c r="H1189" s="158" t="s">
        <v>8197</v>
      </c>
      <c r="I1189" s="160" t="s">
        <v>8198</v>
      </c>
      <c r="J1189" s="161">
        <v>144</v>
      </c>
      <c r="K1189" s="161">
        <v>64</v>
      </c>
      <c r="L1189" s="162">
        <v>104</v>
      </c>
    </row>
    <row r="1190" spans="1:12" ht="12.75" customHeight="1">
      <c r="A1190" s="157" t="s">
        <v>8209</v>
      </c>
      <c r="B1190" s="158" t="s">
        <v>8210</v>
      </c>
      <c r="C1190" s="159" t="s">
        <v>8211</v>
      </c>
      <c r="D1190" s="159" t="s">
        <v>4240</v>
      </c>
      <c r="E1190" s="159" t="str">
        <f>VLOOKUP(MID(B1190,5,2),行政区划代码!$B$4:$C$38,2,0)</f>
        <v>北京市</v>
      </c>
      <c r="F1190" s="159" t="str">
        <f t="shared" si="18"/>
        <v>124</v>
      </c>
      <c r="G1190" s="160" t="s">
        <v>8118</v>
      </c>
      <c r="H1190" s="158" t="s">
        <v>8202</v>
      </c>
      <c r="I1190" s="160" t="s">
        <v>4607</v>
      </c>
      <c r="J1190" s="161">
        <v>125.75</v>
      </c>
      <c r="K1190" s="161">
        <v>68</v>
      </c>
      <c r="L1190" s="162">
        <v>96.875</v>
      </c>
    </row>
    <row r="1191" spans="1:12" ht="12.75" customHeight="1">
      <c r="A1191" s="157" t="s">
        <v>8212</v>
      </c>
      <c r="B1191" s="158" t="s">
        <v>8213</v>
      </c>
      <c r="C1191" s="159" t="s">
        <v>8214</v>
      </c>
      <c r="D1191" s="159" t="s">
        <v>4240</v>
      </c>
      <c r="E1191" s="159" t="str">
        <f>VLOOKUP(MID(B1191,5,2),行政区划代码!$B$4:$C$38,2,0)</f>
        <v>北京市</v>
      </c>
      <c r="F1191" s="159" t="str">
        <f t="shared" si="18"/>
        <v>124</v>
      </c>
      <c r="G1191" s="160" t="s">
        <v>8118</v>
      </c>
      <c r="H1191" s="158" t="s">
        <v>4372</v>
      </c>
      <c r="I1191" s="160" t="s">
        <v>8119</v>
      </c>
      <c r="J1191" s="161">
        <v>138</v>
      </c>
      <c r="K1191" s="161">
        <v>92</v>
      </c>
      <c r="L1191" s="162">
        <v>115</v>
      </c>
    </row>
    <row r="1192" spans="1:12" ht="12.75" customHeight="1">
      <c r="A1192" s="157" t="s">
        <v>8215</v>
      </c>
      <c r="B1192" s="158" t="s">
        <v>8216</v>
      </c>
      <c r="C1192" s="159" t="s">
        <v>8217</v>
      </c>
      <c r="D1192" s="159" t="s">
        <v>4240</v>
      </c>
      <c r="E1192" s="159" t="str">
        <f>VLOOKUP(MID(B1192,5,2),行政区划代码!$B$4:$C$38,2,0)</f>
        <v>北京市</v>
      </c>
      <c r="F1192" s="159" t="str">
        <f t="shared" si="18"/>
        <v>124</v>
      </c>
      <c r="G1192" s="160" t="s">
        <v>8118</v>
      </c>
      <c r="H1192" s="158" t="s">
        <v>5746</v>
      </c>
      <c r="I1192" s="160" t="s">
        <v>8218</v>
      </c>
      <c r="J1192" s="161">
        <v>128.75</v>
      </c>
      <c r="K1192" s="161">
        <v>86</v>
      </c>
      <c r="L1192" s="162">
        <v>107.375</v>
      </c>
    </row>
    <row r="1193" spans="1:12" ht="12.75" customHeight="1">
      <c r="A1193" s="157" t="s">
        <v>8219</v>
      </c>
      <c r="B1193" s="158" t="s">
        <v>8220</v>
      </c>
      <c r="C1193" s="159" t="s">
        <v>8221</v>
      </c>
      <c r="D1193" s="159" t="s">
        <v>4240</v>
      </c>
      <c r="E1193" s="159" t="str">
        <f>VLOOKUP(MID(B1193,5,2),行政区划代码!$B$4:$C$38,2,0)</f>
        <v>北京市</v>
      </c>
      <c r="F1193" s="159" t="str">
        <f t="shared" si="18"/>
        <v>124</v>
      </c>
      <c r="G1193" s="160" t="s">
        <v>8118</v>
      </c>
      <c r="H1193" s="158" t="s">
        <v>8184</v>
      </c>
      <c r="I1193" s="160" t="s">
        <v>8185</v>
      </c>
      <c r="J1193" s="161">
        <v>120.5</v>
      </c>
      <c r="K1193" s="161">
        <v>94</v>
      </c>
      <c r="L1193" s="162">
        <v>107.25</v>
      </c>
    </row>
    <row r="1194" spans="1:12" ht="12.75" customHeight="1">
      <c r="A1194" s="157" t="s">
        <v>8222</v>
      </c>
      <c r="B1194" s="158" t="s">
        <v>8223</v>
      </c>
      <c r="C1194" s="159" t="s">
        <v>8224</v>
      </c>
      <c r="D1194" s="159" t="s">
        <v>4240</v>
      </c>
      <c r="E1194" s="159" t="str">
        <f>VLOOKUP(MID(B1194,5,2),行政区划代码!$B$4:$C$38,2,0)</f>
        <v>北京市</v>
      </c>
      <c r="F1194" s="159" t="str">
        <f t="shared" si="18"/>
        <v>124</v>
      </c>
      <c r="G1194" s="160" t="s">
        <v>8118</v>
      </c>
      <c r="H1194" s="158" t="s">
        <v>5474</v>
      </c>
      <c r="I1194" s="160" t="s">
        <v>8123</v>
      </c>
      <c r="J1194" s="161">
        <v>148.25</v>
      </c>
      <c r="K1194" s="161">
        <v>59</v>
      </c>
      <c r="L1194" s="162">
        <v>103.625</v>
      </c>
    </row>
    <row r="1195" spans="1:12" ht="12.75" customHeight="1">
      <c r="A1195" s="157" t="s">
        <v>8225</v>
      </c>
      <c r="B1195" s="158" t="s">
        <v>8226</v>
      </c>
      <c r="C1195" s="159" t="s">
        <v>8227</v>
      </c>
      <c r="D1195" s="159" t="s">
        <v>4240</v>
      </c>
      <c r="E1195" s="159" t="str">
        <f>VLOOKUP(MID(B1195,5,2),行政区划代码!$B$4:$C$38,2,0)</f>
        <v>北京市</v>
      </c>
      <c r="F1195" s="159" t="str">
        <f t="shared" si="18"/>
        <v>124</v>
      </c>
      <c r="G1195" s="160" t="s">
        <v>8118</v>
      </c>
      <c r="H1195" s="158" t="s">
        <v>5188</v>
      </c>
      <c r="I1195" s="160" t="s">
        <v>8131</v>
      </c>
      <c r="J1195" s="161">
        <v>149</v>
      </c>
      <c r="K1195" s="161">
        <v>100</v>
      </c>
      <c r="L1195" s="162">
        <v>124.5</v>
      </c>
    </row>
    <row r="1196" spans="1:12" ht="12.75" customHeight="1">
      <c r="A1196" s="157" t="s">
        <v>8228</v>
      </c>
      <c r="B1196" s="158" t="s">
        <v>8229</v>
      </c>
      <c r="C1196" s="159" t="s">
        <v>8230</v>
      </c>
      <c r="D1196" s="159" t="s">
        <v>1728</v>
      </c>
      <c r="E1196" s="159" t="str">
        <f>VLOOKUP(MID(B1196,5,2),行政区划代码!$B$4:$C$38,2,0)</f>
        <v>北京市</v>
      </c>
      <c r="F1196" s="159" t="str">
        <f t="shared" si="18"/>
        <v>124</v>
      </c>
      <c r="G1196" s="160" t="s">
        <v>8118</v>
      </c>
      <c r="H1196" s="158" t="s">
        <v>8197</v>
      </c>
      <c r="I1196" s="160" t="s">
        <v>8198</v>
      </c>
      <c r="J1196" s="161">
        <v>128.25</v>
      </c>
      <c r="K1196" s="161">
        <v>90</v>
      </c>
      <c r="L1196" s="162">
        <v>109.125</v>
      </c>
    </row>
    <row r="1197" spans="1:12" ht="12.75" customHeight="1">
      <c r="A1197" s="157" t="s">
        <v>8231</v>
      </c>
      <c r="B1197" s="158" t="s">
        <v>8232</v>
      </c>
      <c r="C1197" s="159" t="s">
        <v>8233</v>
      </c>
      <c r="D1197" s="159" t="s">
        <v>1728</v>
      </c>
      <c r="E1197" s="159" t="str">
        <f>VLOOKUP(MID(B1197,5,2),行政区划代码!$B$4:$C$38,2,0)</f>
        <v>北京市</v>
      </c>
      <c r="F1197" s="159" t="str">
        <f t="shared" si="18"/>
        <v>124</v>
      </c>
      <c r="G1197" s="160" t="s">
        <v>8118</v>
      </c>
      <c r="H1197" s="158" t="s">
        <v>5533</v>
      </c>
      <c r="I1197" s="160" t="s">
        <v>8234</v>
      </c>
      <c r="J1197" s="161">
        <v>132</v>
      </c>
      <c r="K1197" s="161">
        <v>55</v>
      </c>
      <c r="L1197" s="162">
        <v>93.5</v>
      </c>
    </row>
    <row r="1198" spans="1:12" ht="12.75" customHeight="1">
      <c r="A1198" s="157" t="s">
        <v>8235</v>
      </c>
      <c r="B1198" s="158" t="s">
        <v>8236</v>
      </c>
      <c r="C1198" s="159" t="s">
        <v>8237</v>
      </c>
      <c r="D1198" s="159" t="s">
        <v>1728</v>
      </c>
      <c r="E1198" s="159" t="str">
        <f>VLOOKUP(MID(B1198,5,2),行政区划代码!$B$4:$C$38,2,0)</f>
        <v>北京市</v>
      </c>
      <c r="F1198" s="159" t="str">
        <f t="shared" si="18"/>
        <v>124</v>
      </c>
      <c r="G1198" s="160" t="s">
        <v>8118</v>
      </c>
      <c r="H1198" s="158" t="s">
        <v>8197</v>
      </c>
      <c r="I1198" s="160" t="s">
        <v>8198</v>
      </c>
      <c r="J1198" s="161">
        <v>149.5</v>
      </c>
      <c r="K1198" s="161">
        <v>80</v>
      </c>
      <c r="L1198" s="162">
        <v>114.75</v>
      </c>
    </row>
    <row r="1199" spans="1:12" ht="12.75" customHeight="1">
      <c r="A1199" s="157" t="s">
        <v>8238</v>
      </c>
      <c r="B1199" s="158" t="s">
        <v>8239</v>
      </c>
      <c r="C1199" s="159" t="s">
        <v>8240</v>
      </c>
      <c r="D1199" s="159" t="s">
        <v>1728</v>
      </c>
      <c r="E1199" s="159" t="str">
        <f>VLOOKUP(MID(B1199,5,2),行政区划代码!$B$4:$C$38,2,0)</f>
        <v>北京市</v>
      </c>
      <c r="F1199" s="159" t="str">
        <f t="shared" si="18"/>
        <v>124</v>
      </c>
      <c r="G1199" s="160" t="s">
        <v>8118</v>
      </c>
      <c r="H1199" s="158" t="s">
        <v>4277</v>
      </c>
      <c r="I1199" s="160" t="s">
        <v>8241</v>
      </c>
      <c r="J1199" s="161">
        <v>117</v>
      </c>
      <c r="K1199" s="161">
        <v>34</v>
      </c>
      <c r="L1199" s="162">
        <v>75.5</v>
      </c>
    </row>
    <row r="1200" spans="1:12" ht="12.75" customHeight="1">
      <c r="A1200" s="157" t="s">
        <v>8242</v>
      </c>
      <c r="B1200" s="158" t="s">
        <v>8243</v>
      </c>
      <c r="C1200" s="159" t="s">
        <v>8244</v>
      </c>
      <c r="D1200" s="159" t="s">
        <v>4240</v>
      </c>
      <c r="E1200" s="159" t="str">
        <f>VLOOKUP(MID(B1200,5,2),行政区划代码!$B$4:$C$38,2,0)</f>
        <v>北京市</v>
      </c>
      <c r="F1200" s="159" t="str">
        <f t="shared" si="18"/>
        <v>124</v>
      </c>
      <c r="G1200" s="160" t="s">
        <v>8118</v>
      </c>
      <c r="H1200" s="158" t="s">
        <v>5188</v>
      </c>
      <c r="I1200" s="160" t="s">
        <v>8131</v>
      </c>
      <c r="J1200" s="161">
        <v>119.5</v>
      </c>
      <c r="K1200" s="161">
        <v>71</v>
      </c>
      <c r="L1200" s="162">
        <v>95.25</v>
      </c>
    </row>
    <row r="1201" spans="1:12" ht="12.75" customHeight="1">
      <c r="A1201" s="157" t="s">
        <v>8245</v>
      </c>
      <c r="B1201" s="158" t="s">
        <v>8246</v>
      </c>
      <c r="C1201" s="159" t="s">
        <v>8247</v>
      </c>
      <c r="D1201" s="159" t="s">
        <v>4240</v>
      </c>
      <c r="E1201" s="159" t="str">
        <f>VLOOKUP(MID(B1201,5,2),行政区划代码!$B$4:$C$38,2,0)</f>
        <v>北京市</v>
      </c>
      <c r="F1201" s="159" t="str">
        <f t="shared" si="18"/>
        <v>124</v>
      </c>
      <c r="G1201" s="160" t="s">
        <v>8118</v>
      </c>
      <c r="H1201" s="158" t="s">
        <v>5188</v>
      </c>
      <c r="I1201" s="160" t="s">
        <v>8131</v>
      </c>
      <c r="J1201" s="161">
        <v>141.75</v>
      </c>
      <c r="K1201" s="161">
        <v>65</v>
      </c>
      <c r="L1201" s="162">
        <v>103.375</v>
      </c>
    </row>
    <row r="1202" spans="1:12" ht="12.75" customHeight="1">
      <c r="A1202" s="157" t="s">
        <v>8248</v>
      </c>
      <c r="B1202" s="158" t="s">
        <v>8249</v>
      </c>
      <c r="C1202" s="159" t="s">
        <v>8250</v>
      </c>
      <c r="D1202" s="159" t="s">
        <v>4240</v>
      </c>
      <c r="E1202" s="159" t="str">
        <f>VLOOKUP(MID(B1202,5,2),行政区划代码!$B$4:$C$38,2,0)</f>
        <v>北京市</v>
      </c>
      <c r="F1202" s="159" t="str">
        <f t="shared" si="18"/>
        <v>124</v>
      </c>
      <c r="G1202" s="160" t="s">
        <v>8118</v>
      </c>
      <c r="H1202" s="158" t="s">
        <v>4277</v>
      </c>
      <c r="I1202" s="160" t="s">
        <v>8241</v>
      </c>
      <c r="J1202" s="161">
        <v>112.5</v>
      </c>
      <c r="K1202" s="161">
        <v>65</v>
      </c>
      <c r="L1202" s="162">
        <v>88.75</v>
      </c>
    </row>
    <row r="1203" spans="1:12" ht="12.75" customHeight="1">
      <c r="A1203" s="157" t="s">
        <v>8251</v>
      </c>
      <c r="B1203" s="158" t="s">
        <v>8252</v>
      </c>
      <c r="C1203" s="159" t="s">
        <v>8253</v>
      </c>
      <c r="D1203" s="159" t="s">
        <v>4240</v>
      </c>
      <c r="E1203" s="159" t="str">
        <f>VLOOKUP(MID(B1203,5,2),行政区划代码!$B$4:$C$38,2,0)</f>
        <v>天津市</v>
      </c>
      <c r="F1203" s="159" t="str">
        <f t="shared" si="18"/>
        <v>124</v>
      </c>
      <c r="G1203" s="160" t="s">
        <v>8118</v>
      </c>
      <c r="H1203" s="158" t="s">
        <v>4255</v>
      </c>
      <c r="I1203" s="160" t="s">
        <v>8254</v>
      </c>
      <c r="J1203" s="161">
        <v>110.5</v>
      </c>
      <c r="K1203" s="161">
        <v>65</v>
      </c>
      <c r="L1203" s="162">
        <v>87.75</v>
      </c>
    </row>
    <row r="1204" spans="1:12" ht="12.75" customHeight="1">
      <c r="A1204" s="157" t="s">
        <v>8255</v>
      </c>
      <c r="B1204" s="158" t="s">
        <v>8256</v>
      </c>
      <c r="C1204" s="159" t="s">
        <v>8257</v>
      </c>
      <c r="D1204" s="159" t="s">
        <v>4240</v>
      </c>
      <c r="E1204" s="159" t="str">
        <f>VLOOKUP(MID(B1204,5,2),行政区划代码!$B$4:$C$38,2,0)</f>
        <v>天津市</v>
      </c>
      <c r="F1204" s="159" t="str">
        <f t="shared" si="18"/>
        <v>124</v>
      </c>
      <c r="G1204" s="160" t="s">
        <v>8118</v>
      </c>
      <c r="H1204" s="158" t="s">
        <v>8258</v>
      </c>
      <c r="I1204" s="160" t="s">
        <v>8259</v>
      </c>
      <c r="J1204" s="161">
        <v>119.75</v>
      </c>
      <c r="K1204" s="161">
        <v>78</v>
      </c>
      <c r="L1204" s="162">
        <v>98.875</v>
      </c>
    </row>
    <row r="1205" spans="1:12" ht="12.75" customHeight="1">
      <c r="A1205" s="157" t="s">
        <v>8260</v>
      </c>
      <c r="B1205" s="158" t="s">
        <v>8261</v>
      </c>
      <c r="C1205" s="159" t="s">
        <v>8262</v>
      </c>
      <c r="D1205" s="159" t="s">
        <v>4240</v>
      </c>
      <c r="E1205" s="159" t="str">
        <f>VLOOKUP(MID(B1205,5,2),行政区划代码!$B$4:$C$38,2,0)</f>
        <v>天津市</v>
      </c>
      <c r="F1205" s="159" t="str">
        <f t="shared" si="18"/>
        <v>124</v>
      </c>
      <c r="G1205" s="160" t="s">
        <v>8118</v>
      </c>
      <c r="H1205" s="158" t="s">
        <v>8184</v>
      </c>
      <c r="I1205" s="160" t="s">
        <v>8185</v>
      </c>
      <c r="J1205" s="161">
        <v>111</v>
      </c>
      <c r="K1205" s="161">
        <v>50</v>
      </c>
      <c r="L1205" s="162">
        <v>80.5</v>
      </c>
    </row>
    <row r="1206" spans="1:12" ht="12.75" customHeight="1">
      <c r="A1206" s="157" t="s">
        <v>8263</v>
      </c>
      <c r="B1206" s="158" t="s">
        <v>8264</v>
      </c>
      <c r="C1206" s="159" t="s">
        <v>8265</v>
      </c>
      <c r="D1206" s="159" t="s">
        <v>4240</v>
      </c>
      <c r="E1206" s="159" t="str">
        <f>VLOOKUP(MID(B1206,5,2),行政区划代码!$B$4:$C$38,2,0)</f>
        <v>河北省</v>
      </c>
      <c r="F1206" s="159" t="str">
        <f t="shared" si="18"/>
        <v>124</v>
      </c>
      <c r="G1206" s="160" t="s">
        <v>8118</v>
      </c>
      <c r="H1206" s="158" t="s">
        <v>5533</v>
      </c>
      <c r="I1206" s="160" t="s">
        <v>8234</v>
      </c>
      <c r="J1206" s="161">
        <v>142</v>
      </c>
      <c r="K1206" s="161">
        <v>84</v>
      </c>
      <c r="L1206" s="162">
        <v>113</v>
      </c>
    </row>
    <row r="1207" spans="1:12" ht="12.75" customHeight="1">
      <c r="A1207" s="157" t="s">
        <v>8266</v>
      </c>
      <c r="B1207" s="158" t="s">
        <v>8267</v>
      </c>
      <c r="C1207" s="159" t="s">
        <v>8268</v>
      </c>
      <c r="D1207" s="159" t="s">
        <v>1728</v>
      </c>
      <c r="E1207" s="159" t="str">
        <f>VLOOKUP(MID(B1207,5,2),行政区划代码!$B$4:$C$38,2,0)</f>
        <v>河北省</v>
      </c>
      <c r="F1207" s="159" t="str">
        <f t="shared" si="18"/>
        <v>124</v>
      </c>
      <c r="G1207" s="160" t="s">
        <v>8118</v>
      </c>
      <c r="H1207" s="158" t="s">
        <v>8269</v>
      </c>
      <c r="I1207" s="160" t="s">
        <v>4607</v>
      </c>
      <c r="J1207" s="161">
        <v>124.75</v>
      </c>
      <c r="K1207" s="161">
        <v>62</v>
      </c>
      <c r="L1207" s="162">
        <v>93.375</v>
      </c>
    </row>
    <row r="1208" spans="1:12" ht="12.75" customHeight="1">
      <c r="A1208" s="157" t="s">
        <v>8270</v>
      </c>
      <c r="B1208" s="158" t="s">
        <v>8271</v>
      </c>
      <c r="C1208" s="159" t="s">
        <v>8272</v>
      </c>
      <c r="D1208" s="159" t="s">
        <v>4240</v>
      </c>
      <c r="E1208" s="159" t="str">
        <f>VLOOKUP(MID(B1208,5,2),行政区划代码!$B$4:$C$38,2,0)</f>
        <v>河北省</v>
      </c>
      <c r="F1208" s="159" t="str">
        <f t="shared" si="18"/>
        <v>124</v>
      </c>
      <c r="G1208" s="160" t="s">
        <v>8118</v>
      </c>
      <c r="H1208" s="158" t="s">
        <v>5701</v>
      </c>
      <c r="I1208" s="160" t="s">
        <v>8127</v>
      </c>
      <c r="J1208" s="161">
        <v>138.5</v>
      </c>
      <c r="K1208" s="161">
        <v>90</v>
      </c>
      <c r="L1208" s="162">
        <v>114.25</v>
      </c>
    </row>
    <row r="1209" spans="1:12" ht="12.75" customHeight="1">
      <c r="A1209" s="157" t="s">
        <v>8273</v>
      </c>
      <c r="B1209" s="158" t="s">
        <v>8274</v>
      </c>
      <c r="C1209" s="159" t="s">
        <v>8275</v>
      </c>
      <c r="D1209" s="159" t="s">
        <v>4240</v>
      </c>
      <c r="E1209" s="159" t="str">
        <f>VLOOKUP(MID(B1209,5,2),行政区划代码!$B$4:$C$38,2,0)</f>
        <v>山西省</v>
      </c>
      <c r="F1209" s="159" t="str">
        <f t="shared" si="18"/>
        <v>124</v>
      </c>
      <c r="G1209" s="160" t="s">
        <v>8118</v>
      </c>
      <c r="H1209" s="158" t="s">
        <v>8276</v>
      </c>
      <c r="I1209" s="160" t="s">
        <v>8147</v>
      </c>
      <c r="J1209" s="161">
        <v>133.75</v>
      </c>
      <c r="K1209" s="161">
        <v>73</v>
      </c>
      <c r="L1209" s="162">
        <v>103.375</v>
      </c>
    </row>
    <row r="1210" spans="1:12" ht="12.75" customHeight="1">
      <c r="A1210" s="157" t="s">
        <v>8277</v>
      </c>
      <c r="B1210" s="158" t="s">
        <v>8278</v>
      </c>
      <c r="C1210" s="159" t="s">
        <v>8279</v>
      </c>
      <c r="D1210" s="159" t="s">
        <v>4240</v>
      </c>
      <c r="E1210" s="159" t="str">
        <f>VLOOKUP(MID(B1210,5,2),行政区划代码!$B$4:$C$38,2,0)</f>
        <v>山西省</v>
      </c>
      <c r="F1210" s="159" t="str">
        <f t="shared" si="18"/>
        <v>124</v>
      </c>
      <c r="G1210" s="160" t="s">
        <v>8118</v>
      </c>
      <c r="H1210" s="158" t="s">
        <v>8280</v>
      </c>
      <c r="I1210" s="160" t="s">
        <v>8281</v>
      </c>
      <c r="J1210" s="161">
        <v>111.25</v>
      </c>
      <c r="K1210" s="161">
        <v>98</v>
      </c>
      <c r="L1210" s="162">
        <v>104.625</v>
      </c>
    </row>
    <row r="1211" spans="1:12" ht="12.75" customHeight="1">
      <c r="A1211" s="157" t="s">
        <v>8282</v>
      </c>
      <c r="B1211" s="158" t="s">
        <v>8283</v>
      </c>
      <c r="C1211" s="159" t="s">
        <v>8284</v>
      </c>
      <c r="D1211" s="159" t="s">
        <v>4240</v>
      </c>
      <c r="E1211" s="159" t="str">
        <f>VLOOKUP(MID(B1211,5,2),行政区划代码!$B$4:$C$38,2,0)</f>
        <v>山西省</v>
      </c>
      <c r="F1211" s="159" t="str">
        <f t="shared" si="18"/>
        <v>124</v>
      </c>
      <c r="G1211" s="160" t="s">
        <v>8118</v>
      </c>
      <c r="H1211" s="158" t="s">
        <v>5701</v>
      </c>
      <c r="I1211" s="160" t="s">
        <v>8127</v>
      </c>
      <c r="J1211" s="161">
        <v>116</v>
      </c>
      <c r="K1211" s="161">
        <v>58</v>
      </c>
      <c r="L1211" s="162">
        <v>87</v>
      </c>
    </row>
    <row r="1212" spans="1:12" ht="12.75" customHeight="1">
      <c r="A1212" s="157" t="s">
        <v>8285</v>
      </c>
      <c r="B1212" s="158" t="s">
        <v>8286</v>
      </c>
      <c r="C1212" s="159" t="s">
        <v>8287</v>
      </c>
      <c r="D1212" s="159" t="s">
        <v>4240</v>
      </c>
      <c r="E1212" s="159" t="str">
        <f>VLOOKUP(MID(B1212,5,2),行政区划代码!$B$4:$C$38,2,0)</f>
        <v>辽宁省</v>
      </c>
      <c r="F1212" s="159" t="str">
        <f t="shared" si="18"/>
        <v>124</v>
      </c>
      <c r="G1212" s="160" t="s">
        <v>8118</v>
      </c>
      <c r="H1212" s="158" t="s">
        <v>8258</v>
      </c>
      <c r="I1212" s="160" t="s">
        <v>8259</v>
      </c>
      <c r="J1212" s="161">
        <v>139.75</v>
      </c>
      <c r="K1212" s="161">
        <v>91</v>
      </c>
      <c r="L1212" s="162">
        <v>115.375</v>
      </c>
    </row>
    <row r="1213" spans="1:12" ht="12.75" customHeight="1">
      <c r="A1213" s="157" t="s">
        <v>8288</v>
      </c>
      <c r="B1213" s="158" t="s">
        <v>8289</v>
      </c>
      <c r="C1213" s="159" t="s">
        <v>8290</v>
      </c>
      <c r="D1213" s="159" t="s">
        <v>1728</v>
      </c>
      <c r="E1213" s="159" t="str">
        <f>VLOOKUP(MID(B1213,5,2),行政区划代码!$B$4:$C$38,2,0)</f>
        <v>黑龙江</v>
      </c>
      <c r="F1213" s="159" t="str">
        <f t="shared" si="18"/>
        <v>124</v>
      </c>
      <c r="G1213" s="160" t="s">
        <v>8118</v>
      </c>
      <c r="H1213" s="158" t="s">
        <v>5636</v>
      </c>
      <c r="I1213" s="160" t="s">
        <v>8123</v>
      </c>
      <c r="J1213" s="161">
        <v>134</v>
      </c>
      <c r="K1213" s="161">
        <v>81</v>
      </c>
      <c r="L1213" s="162">
        <v>107.5</v>
      </c>
    </row>
    <row r="1214" spans="1:12" ht="12.75" customHeight="1">
      <c r="A1214" s="157" t="s">
        <v>8291</v>
      </c>
      <c r="B1214" s="158" t="s">
        <v>8292</v>
      </c>
      <c r="C1214" s="159" t="s">
        <v>8293</v>
      </c>
      <c r="D1214" s="159" t="s">
        <v>4240</v>
      </c>
      <c r="E1214" s="159" t="str">
        <f>VLOOKUP(MID(B1214,5,2),行政区划代码!$B$4:$C$38,2,0)</f>
        <v>黑龙江</v>
      </c>
      <c r="F1214" s="159" t="str">
        <f t="shared" si="18"/>
        <v>124</v>
      </c>
      <c r="G1214" s="160" t="s">
        <v>8118</v>
      </c>
      <c r="H1214" s="158" t="s">
        <v>5636</v>
      </c>
      <c r="I1214" s="160" t="s">
        <v>8123</v>
      </c>
      <c r="J1214" s="161">
        <v>133</v>
      </c>
      <c r="K1214" s="161">
        <v>90</v>
      </c>
      <c r="L1214" s="162">
        <v>111.5</v>
      </c>
    </row>
    <row r="1215" spans="1:12" ht="12.75" customHeight="1">
      <c r="A1215" s="157" t="s">
        <v>8294</v>
      </c>
      <c r="B1215" s="158" t="s">
        <v>8295</v>
      </c>
      <c r="C1215" s="159" t="s">
        <v>8296</v>
      </c>
      <c r="D1215" s="159" t="s">
        <v>4240</v>
      </c>
      <c r="E1215" s="159" t="str">
        <f>VLOOKUP(MID(B1215,5,2),行政区划代码!$B$4:$C$38,2,0)</f>
        <v>黑龙江</v>
      </c>
      <c r="F1215" s="159" t="str">
        <f t="shared" si="18"/>
        <v>124</v>
      </c>
      <c r="G1215" s="160" t="s">
        <v>8118</v>
      </c>
      <c r="H1215" s="158" t="s">
        <v>4277</v>
      </c>
      <c r="I1215" s="160" t="s">
        <v>8241</v>
      </c>
      <c r="J1215" s="161">
        <v>135.25</v>
      </c>
      <c r="K1215" s="161">
        <v>40</v>
      </c>
      <c r="L1215" s="162">
        <v>87.625</v>
      </c>
    </row>
    <row r="1216" spans="1:12" ht="12.75" customHeight="1">
      <c r="A1216" s="157" t="s">
        <v>8297</v>
      </c>
      <c r="B1216" s="158" t="s">
        <v>8298</v>
      </c>
      <c r="C1216" s="159" t="s">
        <v>8299</v>
      </c>
      <c r="D1216" s="159" t="s">
        <v>4240</v>
      </c>
      <c r="E1216" s="159" t="str">
        <f>VLOOKUP(MID(B1216,5,2),行政区划代码!$B$4:$C$38,2,0)</f>
        <v>黑龙江</v>
      </c>
      <c r="F1216" s="159" t="str">
        <f t="shared" si="18"/>
        <v>124</v>
      </c>
      <c r="G1216" s="160" t="s">
        <v>8118</v>
      </c>
      <c r="H1216" s="158" t="s">
        <v>8164</v>
      </c>
      <c r="I1216" s="160" t="s">
        <v>8165</v>
      </c>
      <c r="J1216" s="161">
        <v>142.75</v>
      </c>
      <c r="K1216" s="161">
        <v>90</v>
      </c>
      <c r="L1216" s="162">
        <v>116.375</v>
      </c>
    </row>
    <row r="1217" spans="1:12" ht="12.75" customHeight="1">
      <c r="A1217" s="157" t="s">
        <v>8300</v>
      </c>
      <c r="B1217" s="158" t="s">
        <v>8301</v>
      </c>
      <c r="C1217" s="159" t="s">
        <v>8302</v>
      </c>
      <c r="D1217" s="159" t="s">
        <v>4240</v>
      </c>
      <c r="E1217" s="159" t="str">
        <f>VLOOKUP(MID(B1217,5,2),行政区划代码!$B$4:$C$38,2,0)</f>
        <v>上海市</v>
      </c>
      <c r="F1217" s="159" t="str">
        <f t="shared" si="18"/>
        <v>124</v>
      </c>
      <c r="G1217" s="160" t="s">
        <v>8118</v>
      </c>
      <c r="H1217" s="158" t="s">
        <v>8164</v>
      </c>
      <c r="I1217" s="160" t="s">
        <v>8165</v>
      </c>
      <c r="J1217" s="161">
        <v>134.25</v>
      </c>
      <c r="K1217" s="161">
        <v>81</v>
      </c>
      <c r="L1217" s="162">
        <v>107.625</v>
      </c>
    </row>
    <row r="1218" spans="1:12" ht="12.75" customHeight="1">
      <c r="A1218" s="157" t="s">
        <v>8303</v>
      </c>
      <c r="B1218" s="158" t="s">
        <v>8304</v>
      </c>
      <c r="C1218" s="159" t="s">
        <v>8305</v>
      </c>
      <c r="D1218" s="159" t="s">
        <v>1728</v>
      </c>
      <c r="E1218" s="159" t="str">
        <f>VLOOKUP(MID(B1218,5,2),行政区划代码!$B$4:$C$38,2,0)</f>
        <v>上海市</v>
      </c>
      <c r="F1218" s="159" t="str">
        <f t="shared" si="18"/>
        <v>124</v>
      </c>
      <c r="G1218" s="160" t="s">
        <v>8118</v>
      </c>
      <c r="H1218" s="158" t="s">
        <v>8202</v>
      </c>
      <c r="I1218" s="160" t="s">
        <v>4607</v>
      </c>
      <c r="J1218" s="161">
        <v>112.75</v>
      </c>
      <c r="K1218" s="161">
        <v>93</v>
      </c>
      <c r="L1218" s="162">
        <v>102.875</v>
      </c>
    </row>
    <row r="1219" spans="1:12" ht="12.75" customHeight="1">
      <c r="A1219" s="157" t="s">
        <v>8306</v>
      </c>
      <c r="B1219" s="158" t="s">
        <v>8307</v>
      </c>
      <c r="C1219" s="159" t="s">
        <v>8308</v>
      </c>
      <c r="D1219" s="159" t="s">
        <v>4240</v>
      </c>
      <c r="E1219" s="159" t="str">
        <f>VLOOKUP(MID(B1219,5,2),行政区划代码!$B$4:$C$38,2,0)</f>
        <v>上海市</v>
      </c>
      <c r="F1219" s="159" t="str">
        <f t="shared" si="18"/>
        <v>124</v>
      </c>
      <c r="G1219" s="160" t="s">
        <v>8118</v>
      </c>
      <c r="H1219" s="158" t="s">
        <v>8309</v>
      </c>
      <c r="I1219" s="160" t="s">
        <v>8310</v>
      </c>
      <c r="J1219" s="161">
        <v>150</v>
      </c>
      <c r="K1219" s="161">
        <v>80</v>
      </c>
      <c r="L1219" s="162">
        <v>115</v>
      </c>
    </row>
    <row r="1220" spans="1:12" ht="12.75" customHeight="1">
      <c r="A1220" s="157" t="s">
        <v>8311</v>
      </c>
      <c r="B1220" s="158" t="s">
        <v>8312</v>
      </c>
      <c r="C1220" s="159" t="s">
        <v>8313</v>
      </c>
      <c r="D1220" s="159" t="s">
        <v>4240</v>
      </c>
      <c r="E1220" s="159" t="str">
        <f>VLOOKUP(MID(B1220,5,2),行政区划代码!$B$4:$C$38,2,0)</f>
        <v>江苏省</v>
      </c>
      <c r="F1220" s="159" t="str">
        <f t="shared" si="18"/>
        <v>124</v>
      </c>
      <c r="G1220" s="160" t="s">
        <v>8118</v>
      </c>
      <c r="H1220" s="158" t="s">
        <v>4372</v>
      </c>
      <c r="I1220" s="160" t="s">
        <v>8119</v>
      </c>
      <c r="J1220" s="161">
        <v>117.5</v>
      </c>
      <c r="K1220" s="161">
        <v>84</v>
      </c>
      <c r="L1220" s="162">
        <v>100.75</v>
      </c>
    </row>
    <row r="1221" spans="1:12" ht="12.75" customHeight="1">
      <c r="A1221" s="157" t="s">
        <v>8314</v>
      </c>
      <c r="B1221" s="158" t="s">
        <v>8315</v>
      </c>
      <c r="C1221" s="159" t="s">
        <v>8316</v>
      </c>
      <c r="D1221" s="159" t="s">
        <v>1728</v>
      </c>
      <c r="E1221" s="159" t="str">
        <f>VLOOKUP(MID(B1221,5,2),行政区划代码!$B$4:$C$38,2,0)</f>
        <v>江苏省</v>
      </c>
      <c r="F1221" s="159" t="str">
        <f t="shared" si="18"/>
        <v>124</v>
      </c>
      <c r="G1221" s="160" t="s">
        <v>8118</v>
      </c>
      <c r="H1221" s="158" t="s">
        <v>5567</v>
      </c>
      <c r="I1221" s="160" t="s">
        <v>8317</v>
      </c>
      <c r="J1221" s="161">
        <v>121.25</v>
      </c>
      <c r="K1221" s="161">
        <v>35</v>
      </c>
      <c r="L1221" s="162">
        <v>78.125</v>
      </c>
    </row>
    <row r="1222" spans="1:12" ht="12.75" customHeight="1">
      <c r="A1222" s="157" t="s">
        <v>8318</v>
      </c>
      <c r="B1222" s="158" t="s">
        <v>8319</v>
      </c>
      <c r="C1222" s="159" t="s">
        <v>8320</v>
      </c>
      <c r="D1222" s="159" t="s">
        <v>4240</v>
      </c>
      <c r="E1222" s="159" t="str">
        <f>VLOOKUP(MID(B1222,5,2),行政区划代码!$B$4:$C$38,2,0)</f>
        <v>江苏省</v>
      </c>
      <c r="F1222" s="159" t="str">
        <f t="shared" ref="F1222:F1285" si="19">LEFT(B1222,3)</f>
        <v>124</v>
      </c>
      <c r="G1222" s="160" t="s">
        <v>8118</v>
      </c>
      <c r="H1222" s="158" t="s">
        <v>5533</v>
      </c>
      <c r="I1222" s="160" t="s">
        <v>8234</v>
      </c>
      <c r="J1222" s="161">
        <v>145</v>
      </c>
      <c r="K1222" s="161">
        <v>81</v>
      </c>
      <c r="L1222" s="162">
        <v>113</v>
      </c>
    </row>
    <row r="1223" spans="1:12" ht="12.75" customHeight="1">
      <c r="A1223" s="157" t="s">
        <v>8321</v>
      </c>
      <c r="B1223" s="158" t="s">
        <v>8322</v>
      </c>
      <c r="C1223" s="159" t="s">
        <v>8323</v>
      </c>
      <c r="D1223" s="159" t="s">
        <v>4240</v>
      </c>
      <c r="E1223" s="159" t="str">
        <f>VLOOKUP(MID(B1223,5,2),行政区划代码!$B$4:$C$38,2,0)</f>
        <v>江苏省</v>
      </c>
      <c r="F1223" s="159" t="str">
        <f t="shared" si="19"/>
        <v>124</v>
      </c>
      <c r="G1223" s="160" t="s">
        <v>8118</v>
      </c>
      <c r="H1223" s="158" t="s">
        <v>5746</v>
      </c>
      <c r="I1223" s="160" t="s">
        <v>8218</v>
      </c>
      <c r="J1223" s="161">
        <v>114.25</v>
      </c>
      <c r="K1223" s="161">
        <v>74</v>
      </c>
      <c r="L1223" s="162">
        <v>94.125</v>
      </c>
    </row>
    <row r="1224" spans="1:12" ht="12.75" customHeight="1">
      <c r="A1224" s="157" t="s">
        <v>8324</v>
      </c>
      <c r="B1224" s="158" t="s">
        <v>8325</v>
      </c>
      <c r="C1224" s="159" t="s">
        <v>8326</v>
      </c>
      <c r="D1224" s="159" t="s">
        <v>4240</v>
      </c>
      <c r="E1224" s="159" t="str">
        <f>VLOOKUP(MID(B1224,5,2),行政区划代码!$B$4:$C$38,2,0)</f>
        <v>江苏省</v>
      </c>
      <c r="F1224" s="159" t="str">
        <f t="shared" si="19"/>
        <v>124</v>
      </c>
      <c r="G1224" s="160" t="s">
        <v>8118</v>
      </c>
      <c r="H1224" s="158" t="s">
        <v>8276</v>
      </c>
      <c r="I1224" s="160" t="s">
        <v>8147</v>
      </c>
      <c r="J1224" s="161">
        <v>147.5</v>
      </c>
      <c r="K1224" s="161">
        <v>53</v>
      </c>
      <c r="L1224" s="162">
        <v>100.25</v>
      </c>
    </row>
    <row r="1225" spans="1:12" ht="12.75" customHeight="1">
      <c r="A1225" s="157" t="s">
        <v>8327</v>
      </c>
      <c r="B1225" s="158" t="s">
        <v>8328</v>
      </c>
      <c r="C1225" s="159" t="s">
        <v>8329</v>
      </c>
      <c r="D1225" s="159" t="s">
        <v>4240</v>
      </c>
      <c r="E1225" s="159" t="str">
        <f>VLOOKUP(MID(B1225,5,2),行政区划代码!$B$4:$C$38,2,0)</f>
        <v>浙江省</v>
      </c>
      <c r="F1225" s="159" t="str">
        <f t="shared" si="19"/>
        <v>124</v>
      </c>
      <c r="G1225" s="160" t="s">
        <v>8118</v>
      </c>
      <c r="H1225" s="158" t="s">
        <v>5474</v>
      </c>
      <c r="I1225" s="160" t="s">
        <v>8123</v>
      </c>
      <c r="J1225" s="161">
        <v>141.25</v>
      </c>
      <c r="K1225" s="161">
        <v>97</v>
      </c>
      <c r="L1225" s="162">
        <v>119.125</v>
      </c>
    </row>
    <row r="1226" spans="1:12" ht="12.75" customHeight="1">
      <c r="A1226" s="157" t="s">
        <v>8330</v>
      </c>
      <c r="B1226" s="158" t="s">
        <v>8331</v>
      </c>
      <c r="C1226" s="159" t="s">
        <v>8332</v>
      </c>
      <c r="D1226" s="159" t="s">
        <v>4240</v>
      </c>
      <c r="E1226" s="159" t="str">
        <f>VLOOKUP(MID(B1226,5,2),行政区划代码!$B$4:$C$38,2,0)</f>
        <v>浙江省</v>
      </c>
      <c r="F1226" s="159" t="str">
        <f t="shared" si="19"/>
        <v>124</v>
      </c>
      <c r="G1226" s="160" t="s">
        <v>8118</v>
      </c>
      <c r="H1226" s="158" t="s">
        <v>8174</v>
      </c>
      <c r="I1226" s="160" t="s">
        <v>8065</v>
      </c>
      <c r="J1226" s="161">
        <v>122.5</v>
      </c>
      <c r="K1226" s="161">
        <v>94</v>
      </c>
      <c r="L1226" s="162">
        <v>108.25</v>
      </c>
    </row>
    <row r="1227" spans="1:12" ht="12.75" customHeight="1">
      <c r="A1227" s="157" t="s">
        <v>8333</v>
      </c>
      <c r="B1227" s="158" t="s">
        <v>8334</v>
      </c>
      <c r="C1227" s="159" t="s">
        <v>8335</v>
      </c>
      <c r="D1227" s="159" t="s">
        <v>1728</v>
      </c>
      <c r="E1227" s="159" t="str">
        <f>VLOOKUP(MID(B1227,5,2),行政区划代码!$B$4:$C$38,2,0)</f>
        <v>浙江省</v>
      </c>
      <c r="F1227" s="159" t="str">
        <f t="shared" si="19"/>
        <v>124</v>
      </c>
      <c r="G1227" s="160" t="s">
        <v>8118</v>
      </c>
      <c r="H1227" s="158" t="s">
        <v>8280</v>
      </c>
      <c r="I1227" s="160" t="s">
        <v>8281</v>
      </c>
      <c r="J1227" s="161">
        <v>135.25</v>
      </c>
      <c r="K1227" s="161">
        <v>64</v>
      </c>
      <c r="L1227" s="162">
        <v>99.625</v>
      </c>
    </row>
    <row r="1228" spans="1:12" ht="12.75" customHeight="1">
      <c r="A1228" s="157" t="s">
        <v>8336</v>
      </c>
      <c r="B1228" s="158" t="s">
        <v>8337</v>
      </c>
      <c r="C1228" s="159" t="s">
        <v>8338</v>
      </c>
      <c r="D1228" s="159" t="s">
        <v>4240</v>
      </c>
      <c r="E1228" s="159" t="str">
        <f>VLOOKUP(MID(B1228,5,2),行政区划代码!$B$4:$C$38,2,0)</f>
        <v>浙江省</v>
      </c>
      <c r="F1228" s="159" t="str">
        <f t="shared" si="19"/>
        <v>124</v>
      </c>
      <c r="G1228" s="160" t="s">
        <v>8118</v>
      </c>
      <c r="H1228" s="158" t="s">
        <v>8276</v>
      </c>
      <c r="I1228" s="160" t="s">
        <v>8147</v>
      </c>
      <c r="J1228" s="161">
        <v>144.5</v>
      </c>
      <c r="K1228" s="161">
        <v>32</v>
      </c>
      <c r="L1228" s="162">
        <v>88.25</v>
      </c>
    </row>
    <row r="1229" spans="1:12" ht="12.75" customHeight="1">
      <c r="A1229" s="157" t="s">
        <v>8339</v>
      </c>
      <c r="B1229" s="158" t="s">
        <v>8340</v>
      </c>
      <c r="C1229" s="159" t="s">
        <v>8341</v>
      </c>
      <c r="D1229" s="159" t="s">
        <v>4240</v>
      </c>
      <c r="E1229" s="159" t="str">
        <f>VLOOKUP(MID(B1229,5,2),行政区划代码!$B$4:$C$38,2,0)</f>
        <v>安徽省</v>
      </c>
      <c r="F1229" s="159" t="str">
        <f t="shared" si="19"/>
        <v>124</v>
      </c>
      <c r="G1229" s="160" t="s">
        <v>8118</v>
      </c>
      <c r="H1229" s="158" t="s">
        <v>5474</v>
      </c>
      <c r="I1229" s="160" t="s">
        <v>8123</v>
      </c>
      <c r="J1229" s="161">
        <v>137.5</v>
      </c>
      <c r="K1229" s="161">
        <v>82</v>
      </c>
      <c r="L1229" s="162">
        <v>109.75</v>
      </c>
    </row>
    <row r="1230" spans="1:12" ht="12.75" customHeight="1">
      <c r="A1230" s="157" t="s">
        <v>8342</v>
      </c>
      <c r="B1230" s="158" t="s">
        <v>8343</v>
      </c>
      <c r="C1230" s="159" t="s">
        <v>8344</v>
      </c>
      <c r="D1230" s="159" t="s">
        <v>4240</v>
      </c>
      <c r="E1230" s="159" t="str">
        <f>VLOOKUP(MID(B1230,5,2),行政区划代码!$B$4:$C$38,2,0)</f>
        <v>安徽省</v>
      </c>
      <c r="F1230" s="159" t="str">
        <f t="shared" si="19"/>
        <v>124</v>
      </c>
      <c r="G1230" s="160" t="s">
        <v>8118</v>
      </c>
      <c r="H1230" s="158" t="s">
        <v>8280</v>
      </c>
      <c r="I1230" s="160" t="s">
        <v>8281</v>
      </c>
      <c r="J1230" s="161">
        <v>138</v>
      </c>
      <c r="K1230" s="161">
        <v>39</v>
      </c>
      <c r="L1230" s="162">
        <v>88.5</v>
      </c>
    </row>
    <row r="1231" spans="1:12" ht="12.75" customHeight="1">
      <c r="A1231" s="157" t="s">
        <v>8345</v>
      </c>
      <c r="B1231" s="158" t="s">
        <v>8346</v>
      </c>
      <c r="C1231" s="159" t="s">
        <v>8347</v>
      </c>
      <c r="D1231" s="159" t="s">
        <v>4240</v>
      </c>
      <c r="E1231" s="159" t="str">
        <f>VLOOKUP(MID(B1231,5,2),行政区划代码!$B$4:$C$38,2,0)</f>
        <v>安徽省</v>
      </c>
      <c r="F1231" s="159" t="str">
        <f t="shared" si="19"/>
        <v>124</v>
      </c>
      <c r="G1231" s="160" t="s">
        <v>8118</v>
      </c>
      <c r="H1231" s="158" t="s">
        <v>4255</v>
      </c>
      <c r="I1231" s="160" t="s">
        <v>8254</v>
      </c>
      <c r="J1231" s="161">
        <v>126</v>
      </c>
      <c r="K1231" s="161">
        <v>70</v>
      </c>
      <c r="L1231" s="162">
        <v>98</v>
      </c>
    </row>
    <row r="1232" spans="1:12" ht="12.75" customHeight="1">
      <c r="A1232" s="157" t="s">
        <v>8348</v>
      </c>
      <c r="B1232" s="158" t="s">
        <v>8349</v>
      </c>
      <c r="C1232" s="159" t="s">
        <v>8350</v>
      </c>
      <c r="D1232" s="159" t="s">
        <v>4240</v>
      </c>
      <c r="E1232" s="159" t="str">
        <f>VLOOKUP(MID(B1232,5,2),行政区划代码!$B$4:$C$38,2,0)</f>
        <v>安徽省</v>
      </c>
      <c r="F1232" s="159" t="str">
        <f t="shared" si="19"/>
        <v>124</v>
      </c>
      <c r="G1232" s="160" t="s">
        <v>8118</v>
      </c>
      <c r="H1232" s="158" t="s">
        <v>8174</v>
      </c>
      <c r="I1232" s="160" t="s">
        <v>8065</v>
      </c>
      <c r="J1232" s="161">
        <v>131.5</v>
      </c>
      <c r="K1232" s="161">
        <v>35</v>
      </c>
      <c r="L1232" s="162">
        <v>83.25</v>
      </c>
    </row>
    <row r="1233" spans="1:12" ht="12.75" customHeight="1">
      <c r="A1233" s="157" t="s">
        <v>8351</v>
      </c>
      <c r="B1233" s="158" t="s">
        <v>8352</v>
      </c>
      <c r="C1233" s="159" t="s">
        <v>8279</v>
      </c>
      <c r="D1233" s="159" t="s">
        <v>1728</v>
      </c>
      <c r="E1233" s="159" t="str">
        <f>VLOOKUP(MID(B1233,5,2),行政区划代码!$B$4:$C$38,2,0)</f>
        <v>福建省</v>
      </c>
      <c r="F1233" s="159" t="str">
        <f t="shared" si="19"/>
        <v>124</v>
      </c>
      <c r="G1233" s="160" t="s">
        <v>8118</v>
      </c>
      <c r="H1233" s="158" t="s">
        <v>8258</v>
      </c>
      <c r="I1233" s="160" t="s">
        <v>8259</v>
      </c>
      <c r="J1233" s="161">
        <v>112.75</v>
      </c>
      <c r="K1233" s="161">
        <v>62</v>
      </c>
      <c r="L1233" s="162">
        <v>87.375</v>
      </c>
    </row>
    <row r="1234" spans="1:12" ht="12.75" customHeight="1">
      <c r="A1234" s="157" t="s">
        <v>8353</v>
      </c>
      <c r="B1234" s="158" t="s">
        <v>8354</v>
      </c>
      <c r="C1234" s="159" t="s">
        <v>8355</v>
      </c>
      <c r="D1234" s="159" t="s">
        <v>4240</v>
      </c>
      <c r="E1234" s="159" t="str">
        <f>VLOOKUP(MID(B1234,5,2),行政区划代码!$B$4:$C$38,2,0)</f>
        <v>江西省</v>
      </c>
      <c r="F1234" s="159" t="str">
        <f t="shared" si="19"/>
        <v>124</v>
      </c>
      <c r="G1234" s="160" t="s">
        <v>8118</v>
      </c>
      <c r="H1234" s="158" t="s">
        <v>5533</v>
      </c>
      <c r="I1234" s="160" t="s">
        <v>8234</v>
      </c>
      <c r="J1234" s="161">
        <v>112.75</v>
      </c>
      <c r="K1234" s="161">
        <v>60</v>
      </c>
      <c r="L1234" s="162">
        <v>86.375</v>
      </c>
    </row>
    <row r="1235" spans="1:12" ht="12.75" customHeight="1">
      <c r="A1235" s="157" t="s">
        <v>8356</v>
      </c>
      <c r="B1235" s="158" t="s">
        <v>8357</v>
      </c>
      <c r="C1235" s="159" t="s">
        <v>8358</v>
      </c>
      <c r="D1235" s="159" t="s">
        <v>1728</v>
      </c>
      <c r="E1235" s="159" t="str">
        <f>VLOOKUP(MID(B1235,5,2),行政区划代码!$B$4:$C$38,2,0)</f>
        <v>江西省</v>
      </c>
      <c r="F1235" s="159" t="str">
        <f t="shared" si="19"/>
        <v>124</v>
      </c>
      <c r="G1235" s="160" t="s">
        <v>8118</v>
      </c>
      <c r="H1235" s="158" t="s">
        <v>8164</v>
      </c>
      <c r="I1235" s="160" t="s">
        <v>8165</v>
      </c>
      <c r="J1235" s="161">
        <v>113.5</v>
      </c>
      <c r="K1235" s="161">
        <v>39</v>
      </c>
      <c r="L1235" s="162">
        <v>76.25</v>
      </c>
    </row>
    <row r="1236" spans="1:12" ht="12.75" customHeight="1">
      <c r="A1236" s="157" t="s">
        <v>8359</v>
      </c>
      <c r="B1236" s="158" t="s">
        <v>8360</v>
      </c>
      <c r="C1236" s="159" t="s">
        <v>8361</v>
      </c>
      <c r="D1236" s="159" t="s">
        <v>4240</v>
      </c>
      <c r="E1236" s="159" t="str">
        <f>VLOOKUP(MID(B1236,5,2),行政区划代码!$B$4:$C$38,2,0)</f>
        <v>山东省</v>
      </c>
      <c r="F1236" s="159" t="str">
        <f t="shared" si="19"/>
        <v>124</v>
      </c>
      <c r="G1236" s="160" t="s">
        <v>8118</v>
      </c>
      <c r="H1236" s="158" t="s">
        <v>8184</v>
      </c>
      <c r="I1236" s="160" t="s">
        <v>8185</v>
      </c>
      <c r="J1236" s="161">
        <v>141.25</v>
      </c>
      <c r="K1236" s="161">
        <v>65</v>
      </c>
      <c r="L1236" s="162">
        <v>103.125</v>
      </c>
    </row>
    <row r="1237" spans="1:12" ht="12.75" customHeight="1">
      <c r="A1237" s="157" t="s">
        <v>8362</v>
      </c>
      <c r="B1237" s="158" t="s">
        <v>8363</v>
      </c>
      <c r="C1237" s="159" t="s">
        <v>8364</v>
      </c>
      <c r="D1237" s="159" t="s">
        <v>4240</v>
      </c>
      <c r="E1237" s="159" t="str">
        <f>VLOOKUP(MID(B1237,5,2),行政区划代码!$B$4:$C$38,2,0)</f>
        <v>山东省</v>
      </c>
      <c r="F1237" s="159" t="str">
        <f t="shared" si="19"/>
        <v>124</v>
      </c>
      <c r="G1237" s="160" t="s">
        <v>8118</v>
      </c>
      <c r="H1237" s="158" t="s">
        <v>8309</v>
      </c>
      <c r="I1237" s="160" t="s">
        <v>8310</v>
      </c>
      <c r="J1237" s="161">
        <v>128.75</v>
      </c>
      <c r="K1237" s="161">
        <v>34</v>
      </c>
      <c r="L1237" s="162">
        <v>81.375</v>
      </c>
    </row>
    <row r="1238" spans="1:12" ht="12.75" customHeight="1">
      <c r="A1238" s="157" t="s">
        <v>8365</v>
      </c>
      <c r="B1238" s="158" t="s">
        <v>8366</v>
      </c>
      <c r="C1238" s="159" t="s">
        <v>8367</v>
      </c>
      <c r="D1238" s="159" t="s">
        <v>4240</v>
      </c>
      <c r="E1238" s="159" t="str">
        <f>VLOOKUP(MID(B1238,5,2),行政区划代码!$B$4:$C$38,2,0)</f>
        <v>山东省</v>
      </c>
      <c r="F1238" s="159" t="str">
        <f t="shared" si="19"/>
        <v>124</v>
      </c>
      <c r="G1238" s="160" t="s">
        <v>8118</v>
      </c>
      <c r="H1238" s="158" t="s">
        <v>5806</v>
      </c>
      <c r="I1238" s="160" t="s">
        <v>8160</v>
      </c>
      <c r="J1238" s="161">
        <v>124.75</v>
      </c>
      <c r="K1238" s="161">
        <v>32</v>
      </c>
      <c r="L1238" s="162">
        <v>78.375</v>
      </c>
    </row>
    <row r="1239" spans="1:12" ht="12.75" customHeight="1">
      <c r="A1239" s="157" t="s">
        <v>8368</v>
      </c>
      <c r="B1239" s="158" t="s">
        <v>8369</v>
      </c>
      <c r="C1239" s="159" t="s">
        <v>8370</v>
      </c>
      <c r="D1239" s="159" t="s">
        <v>4240</v>
      </c>
      <c r="E1239" s="159" t="str">
        <f>VLOOKUP(MID(B1239,5,2),行政区划代码!$B$4:$C$38,2,0)</f>
        <v>山东省</v>
      </c>
      <c r="F1239" s="159" t="str">
        <f t="shared" si="19"/>
        <v>124</v>
      </c>
      <c r="G1239" s="160" t="s">
        <v>8118</v>
      </c>
      <c r="H1239" s="158" t="s">
        <v>8309</v>
      </c>
      <c r="I1239" s="160" t="s">
        <v>8310</v>
      </c>
      <c r="J1239" s="161">
        <v>148.5</v>
      </c>
      <c r="K1239" s="161">
        <v>62</v>
      </c>
      <c r="L1239" s="162">
        <v>105.25</v>
      </c>
    </row>
    <row r="1240" spans="1:12" ht="12.75" customHeight="1">
      <c r="A1240" s="157" t="s">
        <v>8371</v>
      </c>
      <c r="B1240" s="158" t="s">
        <v>8372</v>
      </c>
      <c r="C1240" s="159" t="s">
        <v>8373</v>
      </c>
      <c r="D1240" s="159" t="s">
        <v>4240</v>
      </c>
      <c r="E1240" s="159" t="str">
        <f>VLOOKUP(MID(B1240,5,2),行政区划代码!$B$4:$C$38,2,0)</f>
        <v>山东省</v>
      </c>
      <c r="F1240" s="159" t="str">
        <f t="shared" si="19"/>
        <v>124</v>
      </c>
      <c r="G1240" s="160" t="s">
        <v>8118</v>
      </c>
      <c r="H1240" s="158" t="s">
        <v>5746</v>
      </c>
      <c r="I1240" s="160" t="s">
        <v>8218</v>
      </c>
      <c r="J1240" s="161">
        <v>135.75</v>
      </c>
      <c r="K1240" s="161">
        <v>78</v>
      </c>
      <c r="L1240" s="162">
        <v>106.875</v>
      </c>
    </row>
    <row r="1241" spans="1:12" ht="12.75" customHeight="1">
      <c r="A1241" s="157" t="s">
        <v>8374</v>
      </c>
      <c r="B1241" s="158" t="s">
        <v>8375</v>
      </c>
      <c r="C1241" s="159" t="s">
        <v>8376</v>
      </c>
      <c r="D1241" s="159" t="s">
        <v>4240</v>
      </c>
      <c r="E1241" s="159" t="str">
        <f>VLOOKUP(MID(B1241,5,2),行政区划代码!$B$4:$C$38,2,0)</f>
        <v>山东省</v>
      </c>
      <c r="F1241" s="159" t="str">
        <f t="shared" si="19"/>
        <v>124</v>
      </c>
      <c r="G1241" s="160" t="s">
        <v>8118</v>
      </c>
      <c r="H1241" s="158" t="s">
        <v>4255</v>
      </c>
      <c r="I1241" s="160" t="s">
        <v>8254</v>
      </c>
      <c r="J1241" s="161">
        <v>121.75</v>
      </c>
      <c r="K1241" s="161">
        <v>56</v>
      </c>
      <c r="L1241" s="162">
        <v>88.875</v>
      </c>
    </row>
    <row r="1242" spans="1:12" ht="12.75" customHeight="1">
      <c r="A1242" s="157" t="s">
        <v>8377</v>
      </c>
      <c r="B1242" s="158" t="s">
        <v>8378</v>
      </c>
      <c r="C1242" s="159" t="s">
        <v>8379</v>
      </c>
      <c r="D1242" s="159" t="s">
        <v>4240</v>
      </c>
      <c r="E1242" s="159" t="str">
        <f>VLOOKUP(MID(B1242,5,2),行政区划代码!$B$4:$C$38,2,0)</f>
        <v>山东省</v>
      </c>
      <c r="F1242" s="159" t="str">
        <f t="shared" si="19"/>
        <v>124</v>
      </c>
      <c r="G1242" s="160" t="s">
        <v>8118</v>
      </c>
      <c r="H1242" s="158" t="s">
        <v>8309</v>
      </c>
      <c r="I1242" s="160" t="s">
        <v>8310</v>
      </c>
      <c r="J1242" s="161">
        <v>123.75</v>
      </c>
      <c r="K1242" s="161">
        <v>53</v>
      </c>
      <c r="L1242" s="162">
        <v>88.375</v>
      </c>
    </row>
    <row r="1243" spans="1:12" ht="12.75" customHeight="1">
      <c r="A1243" s="157" t="s">
        <v>8380</v>
      </c>
      <c r="B1243" s="158" t="s">
        <v>8381</v>
      </c>
      <c r="C1243" s="159" t="s">
        <v>8382</v>
      </c>
      <c r="D1243" s="159" t="s">
        <v>1728</v>
      </c>
      <c r="E1243" s="159" t="str">
        <f>VLOOKUP(MID(B1243,5,2),行政区划代码!$B$4:$C$38,2,0)</f>
        <v>山东省</v>
      </c>
      <c r="F1243" s="159" t="str">
        <f t="shared" si="19"/>
        <v>124</v>
      </c>
      <c r="G1243" s="160" t="s">
        <v>8118</v>
      </c>
      <c r="H1243" s="158" t="s">
        <v>8164</v>
      </c>
      <c r="I1243" s="160" t="s">
        <v>8165</v>
      </c>
      <c r="J1243" s="161">
        <v>127.5</v>
      </c>
      <c r="K1243" s="161">
        <v>95</v>
      </c>
      <c r="L1243" s="162">
        <v>111.25</v>
      </c>
    </row>
    <row r="1244" spans="1:12" ht="12.75" customHeight="1">
      <c r="A1244" s="157" t="s">
        <v>8383</v>
      </c>
      <c r="B1244" s="158" t="s">
        <v>8384</v>
      </c>
      <c r="C1244" s="159" t="s">
        <v>8385</v>
      </c>
      <c r="D1244" s="159" t="s">
        <v>4240</v>
      </c>
      <c r="E1244" s="159" t="str">
        <f>VLOOKUP(MID(B1244,5,2),行政区划代码!$B$4:$C$38,2,0)</f>
        <v>山东省</v>
      </c>
      <c r="F1244" s="159" t="str">
        <f t="shared" si="19"/>
        <v>124</v>
      </c>
      <c r="G1244" s="160" t="s">
        <v>8118</v>
      </c>
      <c r="H1244" s="158" t="s">
        <v>5567</v>
      </c>
      <c r="I1244" s="160" t="s">
        <v>8317</v>
      </c>
      <c r="J1244" s="161">
        <v>125.75</v>
      </c>
      <c r="K1244" s="161">
        <v>97</v>
      </c>
      <c r="L1244" s="162">
        <v>111.375</v>
      </c>
    </row>
    <row r="1245" spans="1:12" ht="12.75" customHeight="1">
      <c r="A1245" s="157" t="s">
        <v>8386</v>
      </c>
      <c r="B1245" s="158" t="s">
        <v>8387</v>
      </c>
      <c r="C1245" s="159" t="s">
        <v>8388</v>
      </c>
      <c r="D1245" s="159" t="s">
        <v>4240</v>
      </c>
      <c r="E1245" s="159" t="str">
        <f>VLOOKUP(MID(B1245,5,2),行政区划代码!$B$4:$C$38,2,0)</f>
        <v>山东省</v>
      </c>
      <c r="F1245" s="159" t="str">
        <f t="shared" si="19"/>
        <v>124</v>
      </c>
      <c r="G1245" s="160" t="s">
        <v>8118</v>
      </c>
      <c r="H1245" s="158" t="s">
        <v>5474</v>
      </c>
      <c r="I1245" s="160" t="s">
        <v>8123</v>
      </c>
      <c r="J1245" s="161">
        <v>145</v>
      </c>
      <c r="K1245" s="161">
        <v>72</v>
      </c>
      <c r="L1245" s="162">
        <v>108.5</v>
      </c>
    </row>
    <row r="1246" spans="1:12" ht="12.75" customHeight="1">
      <c r="A1246" s="157" t="s">
        <v>8389</v>
      </c>
      <c r="B1246" s="158" t="s">
        <v>8390</v>
      </c>
      <c r="C1246" s="159" t="s">
        <v>8391</v>
      </c>
      <c r="D1246" s="159" t="s">
        <v>4240</v>
      </c>
      <c r="E1246" s="159" t="str">
        <f>VLOOKUP(MID(B1246,5,2),行政区划代码!$B$4:$C$38,2,0)</f>
        <v>山东省</v>
      </c>
      <c r="F1246" s="159" t="str">
        <f t="shared" si="19"/>
        <v>124</v>
      </c>
      <c r="G1246" s="160" t="s">
        <v>8118</v>
      </c>
      <c r="H1246" s="158" t="s">
        <v>5636</v>
      </c>
      <c r="I1246" s="160" t="s">
        <v>8123</v>
      </c>
      <c r="J1246" s="161">
        <v>126.5</v>
      </c>
      <c r="K1246" s="161">
        <v>100</v>
      </c>
      <c r="L1246" s="162">
        <v>113.25</v>
      </c>
    </row>
    <row r="1247" spans="1:12" ht="12.75" customHeight="1">
      <c r="A1247" s="157" t="s">
        <v>8392</v>
      </c>
      <c r="B1247" s="158" t="s">
        <v>8393</v>
      </c>
      <c r="C1247" s="159" t="s">
        <v>8394</v>
      </c>
      <c r="D1247" s="159" t="s">
        <v>4240</v>
      </c>
      <c r="E1247" s="159" t="str">
        <f>VLOOKUP(MID(B1247,5,2),行政区划代码!$B$4:$C$38,2,0)</f>
        <v>山东省</v>
      </c>
      <c r="F1247" s="159" t="str">
        <f t="shared" si="19"/>
        <v>124</v>
      </c>
      <c r="G1247" s="160" t="s">
        <v>8118</v>
      </c>
      <c r="H1247" s="158" t="s">
        <v>8309</v>
      </c>
      <c r="I1247" s="160" t="s">
        <v>8310</v>
      </c>
      <c r="J1247" s="161">
        <v>132.75</v>
      </c>
      <c r="K1247" s="161">
        <v>61</v>
      </c>
      <c r="L1247" s="162">
        <v>96.875</v>
      </c>
    </row>
    <row r="1248" spans="1:12" ht="12.75" customHeight="1">
      <c r="A1248" s="157" t="s">
        <v>8395</v>
      </c>
      <c r="B1248" s="158" t="s">
        <v>8396</v>
      </c>
      <c r="C1248" s="159" t="s">
        <v>8397</v>
      </c>
      <c r="D1248" s="159" t="s">
        <v>4240</v>
      </c>
      <c r="E1248" s="159" t="str">
        <f>VLOOKUP(MID(B1248,5,2),行政区划代码!$B$4:$C$38,2,0)</f>
        <v>山东省</v>
      </c>
      <c r="F1248" s="159" t="str">
        <f t="shared" si="19"/>
        <v>124</v>
      </c>
      <c r="G1248" s="160" t="s">
        <v>8118</v>
      </c>
      <c r="H1248" s="158" t="s">
        <v>4372</v>
      </c>
      <c r="I1248" s="160" t="s">
        <v>8119</v>
      </c>
      <c r="J1248" s="161">
        <v>128</v>
      </c>
      <c r="K1248" s="161">
        <v>73</v>
      </c>
      <c r="L1248" s="162">
        <v>100.5</v>
      </c>
    </row>
    <row r="1249" spans="1:12" ht="12.75" customHeight="1">
      <c r="A1249" s="157" t="s">
        <v>8398</v>
      </c>
      <c r="B1249" s="158" t="s">
        <v>8399</v>
      </c>
      <c r="C1249" s="159" t="s">
        <v>8400</v>
      </c>
      <c r="D1249" s="159" t="s">
        <v>4240</v>
      </c>
      <c r="E1249" s="159" t="str">
        <f>VLOOKUP(MID(B1249,5,2),行政区划代码!$B$4:$C$38,2,0)</f>
        <v>山东省</v>
      </c>
      <c r="F1249" s="159" t="str">
        <f t="shared" si="19"/>
        <v>124</v>
      </c>
      <c r="G1249" s="160" t="s">
        <v>8118</v>
      </c>
      <c r="H1249" s="158" t="s">
        <v>4277</v>
      </c>
      <c r="I1249" s="160" t="s">
        <v>8241</v>
      </c>
      <c r="J1249" s="161">
        <v>134.75</v>
      </c>
      <c r="K1249" s="161">
        <v>84</v>
      </c>
      <c r="L1249" s="162">
        <v>109.375</v>
      </c>
    </row>
    <row r="1250" spans="1:12" ht="12.75" customHeight="1">
      <c r="A1250" s="157" t="s">
        <v>8401</v>
      </c>
      <c r="B1250" s="158" t="s">
        <v>8402</v>
      </c>
      <c r="C1250" s="159" t="s">
        <v>8403</v>
      </c>
      <c r="D1250" s="159" t="s">
        <v>4240</v>
      </c>
      <c r="E1250" s="159" t="str">
        <f>VLOOKUP(MID(B1250,5,2),行政区划代码!$B$4:$C$38,2,0)</f>
        <v>山东省</v>
      </c>
      <c r="F1250" s="159" t="str">
        <f t="shared" si="19"/>
        <v>124</v>
      </c>
      <c r="G1250" s="160" t="s">
        <v>8118</v>
      </c>
      <c r="H1250" s="158" t="s">
        <v>4277</v>
      </c>
      <c r="I1250" s="160" t="s">
        <v>8241</v>
      </c>
      <c r="J1250" s="161">
        <v>111.75</v>
      </c>
      <c r="K1250" s="161">
        <v>58</v>
      </c>
      <c r="L1250" s="162">
        <v>84.875</v>
      </c>
    </row>
    <row r="1251" spans="1:12" ht="12.75" customHeight="1">
      <c r="A1251" s="157" t="s">
        <v>8404</v>
      </c>
      <c r="B1251" s="158" t="s">
        <v>8405</v>
      </c>
      <c r="C1251" s="159" t="s">
        <v>8406</v>
      </c>
      <c r="D1251" s="159" t="s">
        <v>1728</v>
      </c>
      <c r="E1251" s="159" t="str">
        <f>VLOOKUP(MID(B1251,5,2),行政区划代码!$B$4:$C$38,2,0)</f>
        <v>山东省</v>
      </c>
      <c r="F1251" s="159" t="str">
        <f t="shared" si="19"/>
        <v>124</v>
      </c>
      <c r="G1251" s="160" t="s">
        <v>8118</v>
      </c>
      <c r="H1251" s="158" t="s">
        <v>5701</v>
      </c>
      <c r="I1251" s="160" t="s">
        <v>8127</v>
      </c>
      <c r="J1251" s="161">
        <v>145.75</v>
      </c>
      <c r="K1251" s="161">
        <v>94</v>
      </c>
      <c r="L1251" s="162">
        <v>119.875</v>
      </c>
    </row>
    <row r="1252" spans="1:12" ht="12.75" customHeight="1">
      <c r="A1252" s="157" t="s">
        <v>8407</v>
      </c>
      <c r="B1252" s="158" t="s">
        <v>8408</v>
      </c>
      <c r="C1252" s="159" t="s">
        <v>8409</v>
      </c>
      <c r="D1252" s="159" t="s">
        <v>4240</v>
      </c>
      <c r="E1252" s="159" t="str">
        <f>VLOOKUP(MID(B1252,5,2),行政区划代码!$B$4:$C$38,2,0)</f>
        <v>山东省</v>
      </c>
      <c r="F1252" s="159" t="str">
        <f t="shared" si="19"/>
        <v>124</v>
      </c>
      <c r="G1252" s="160" t="s">
        <v>8118</v>
      </c>
      <c r="H1252" s="158" t="s">
        <v>5701</v>
      </c>
      <c r="I1252" s="160" t="s">
        <v>8127</v>
      </c>
      <c r="J1252" s="161">
        <v>141</v>
      </c>
      <c r="K1252" s="161">
        <v>98</v>
      </c>
      <c r="L1252" s="162">
        <v>119.5</v>
      </c>
    </row>
    <row r="1253" spans="1:12" ht="12.75" customHeight="1">
      <c r="A1253" s="157" t="s">
        <v>8410</v>
      </c>
      <c r="B1253" s="158" t="s">
        <v>8411</v>
      </c>
      <c r="C1253" s="159" t="s">
        <v>8412</v>
      </c>
      <c r="D1253" s="159" t="s">
        <v>4240</v>
      </c>
      <c r="E1253" s="159" t="str">
        <f>VLOOKUP(MID(B1253,5,2),行政区划代码!$B$4:$C$38,2,0)</f>
        <v>山东省</v>
      </c>
      <c r="F1253" s="159" t="str">
        <f t="shared" si="19"/>
        <v>124</v>
      </c>
      <c r="G1253" s="160" t="s">
        <v>8118</v>
      </c>
      <c r="H1253" s="158" t="s">
        <v>8146</v>
      </c>
      <c r="I1253" s="160" t="s">
        <v>8147</v>
      </c>
      <c r="J1253" s="161">
        <v>113.75</v>
      </c>
      <c r="K1253" s="161">
        <v>75</v>
      </c>
      <c r="L1253" s="162">
        <v>94.375</v>
      </c>
    </row>
    <row r="1254" spans="1:12" ht="12.75" customHeight="1">
      <c r="A1254" s="157" t="s">
        <v>8413</v>
      </c>
      <c r="B1254" s="158" t="s">
        <v>8414</v>
      </c>
      <c r="C1254" s="159" t="s">
        <v>8415</v>
      </c>
      <c r="D1254" s="159" t="s">
        <v>4240</v>
      </c>
      <c r="E1254" s="159" t="str">
        <f>VLOOKUP(MID(B1254,5,2),行政区划代码!$B$4:$C$38,2,0)</f>
        <v>山东省</v>
      </c>
      <c r="F1254" s="159" t="str">
        <f t="shared" si="19"/>
        <v>124</v>
      </c>
      <c r="G1254" s="160" t="s">
        <v>8118</v>
      </c>
      <c r="H1254" s="158" t="s">
        <v>8269</v>
      </c>
      <c r="I1254" s="160" t="s">
        <v>4607</v>
      </c>
      <c r="J1254" s="161">
        <v>144.25</v>
      </c>
      <c r="K1254" s="161">
        <v>51</v>
      </c>
      <c r="L1254" s="162">
        <v>97.625</v>
      </c>
    </row>
    <row r="1255" spans="1:12" ht="12.75" customHeight="1">
      <c r="A1255" s="157" t="s">
        <v>8416</v>
      </c>
      <c r="B1255" s="158" t="s">
        <v>8417</v>
      </c>
      <c r="C1255" s="159" t="s">
        <v>4254</v>
      </c>
      <c r="D1255" s="159" t="s">
        <v>4240</v>
      </c>
      <c r="E1255" s="159" t="str">
        <f>VLOOKUP(MID(B1255,5,2),行政区划代码!$B$4:$C$38,2,0)</f>
        <v>河南省</v>
      </c>
      <c r="F1255" s="159" t="str">
        <f t="shared" si="19"/>
        <v>124</v>
      </c>
      <c r="G1255" s="160" t="s">
        <v>8118</v>
      </c>
      <c r="H1255" s="158" t="s">
        <v>5746</v>
      </c>
      <c r="I1255" s="160" t="s">
        <v>8218</v>
      </c>
      <c r="J1255" s="161">
        <v>121.25</v>
      </c>
      <c r="K1255" s="161">
        <v>64</v>
      </c>
      <c r="L1255" s="162">
        <v>92.625</v>
      </c>
    </row>
    <row r="1256" spans="1:12" ht="12.75" customHeight="1">
      <c r="A1256" s="157" t="s">
        <v>8418</v>
      </c>
      <c r="B1256" s="158" t="s">
        <v>8419</v>
      </c>
      <c r="C1256" s="159" t="s">
        <v>8420</v>
      </c>
      <c r="D1256" s="159" t="s">
        <v>4240</v>
      </c>
      <c r="E1256" s="159" t="str">
        <f>VLOOKUP(MID(B1256,5,2),行政区划代码!$B$4:$C$38,2,0)</f>
        <v>河南省</v>
      </c>
      <c r="F1256" s="159" t="str">
        <f t="shared" si="19"/>
        <v>124</v>
      </c>
      <c r="G1256" s="160" t="s">
        <v>8118</v>
      </c>
      <c r="H1256" s="158" t="s">
        <v>5746</v>
      </c>
      <c r="I1256" s="160" t="s">
        <v>8218</v>
      </c>
      <c r="J1256" s="161">
        <v>113.5</v>
      </c>
      <c r="K1256" s="161">
        <v>31</v>
      </c>
      <c r="L1256" s="162">
        <v>72.25</v>
      </c>
    </row>
    <row r="1257" spans="1:12" ht="12.75" customHeight="1">
      <c r="A1257" s="157" t="s">
        <v>8421</v>
      </c>
      <c r="B1257" s="158" t="s">
        <v>8422</v>
      </c>
      <c r="C1257" s="159" t="s">
        <v>8423</v>
      </c>
      <c r="D1257" s="159" t="s">
        <v>4240</v>
      </c>
      <c r="E1257" s="159" t="str">
        <f>VLOOKUP(MID(B1257,5,2),行政区划代码!$B$4:$C$38,2,0)</f>
        <v>河南省</v>
      </c>
      <c r="F1257" s="159" t="str">
        <f t="shared" si="19"/>
        <v>124</v>
      </c>
      <c r="G1257" s="160" t="s">
        <v>8118</v>
      </c>
      <c r="H1257" s="158" t="s">
        <v>8146</v>
      </c>
      <c r="I1257" s="160" t="s">
        <v>8147</v>
      </c>
      <c r="J1257" s="161">
        <v>126</v>
      </c>
      <c r="K1257" s="161">
        <v>86</v>
      </c>
      <c r="L1257" s="162">
        <v>106</v>
      </c>
    </row>
    <row r="1258" spans="1:12" ht="12.75" customHeight="1">
      <c r="A1258" s="157" t="s">
        <v>8424</v>
      </c>
      <c r="B1258" s="158" t="s">
        <v>8425</v>
      </c>
      <c r="C1258" s="159" t="s">
        <v>8426</v>
      </c>
      <c r="D1258" s="159" t="s">
        <v>4240</v>
      </c>
      <c r="E1258" s="159" t="str">
        <f>VLOOKUP(MID(B1258,5,2),行政区划代码!$B$4:$C$38,2,0)</f>
        <v>河南省</v>
      </c>
      <c r="F1258" s="159" t="str">
        <f t="shared" si="19"/>
        <v>124</v>
      </c>
      <c r="G1258" s="160" t="s">
        <v>8118</v>
      </c>
      <c r="H1258" s="158" t="s">
        <v>4255</v>
      </c>
      <c r="I1258" s="160" t="s">
        <v>8254</v>
      </c>
      <c r="J1258" s="161">
        <v>121.75</v>
      </c>
      <c r="K1258" s="161">
        <v>97</v>
      </c>
      <c r="L1258" s="162">
        <v>109.375</v>
      </c>
    </row>
    <row r="1259" spans="1:12" ht="12.75" customHeight="1">
      <c r="A1259" s="157" t="s">
        <v>8427</v>
      </c>
      <c r="B1259" s="158" t="s">
        <v>8428</v>
      </c>
      <c r="C1259" s="159" t="s">
        <v>8429</v>
      </c>
      <c r="D1259" s="159" t="s">
        <v>1728</v>
      </c>
      <c r="E1259" s="159" t="str">
        <f>VLOOKUP(MID(B1259,5,2),行政区划代码!$B$4:$C$38,2,0)</f>
        <v>河南省</v>
      </c>
      <c r="F1259" s="159" t="str">
        <f t="shared" si="19"/>
        <v>124</v>
      </c>
      <c r="G1259" s="160" t="s">
        <v>8118</v>
      </c>
      <c r="H1259" s="158" t="s">
        <v>5188</v>
      </c>
      <c r="I1259" s="160" t="s">
        <v>8131</v>
      </c>
      <c r="J1259" s="161">
        <v>122</v>
      </c>
      <c r="K1259" s="161">
        <v>36</v>
      </c>
      <c r="L1259" s="162">
        <v>79</v>
      </c>
    </row>
    <row r="1260" spans="1:12" ht="12.75" customHeight="1">
      <c r="A1260" s="157" t="s">
        <v>8430</v>
      </c>
      <c r="B1260" s="158" t="s">
        <v>8431</v>
      </c>
      <c r="C1260" s="159" t="s">
        <v>8432</v>
      </c>
      <c r="D1260" s="159" t="s">
        <v>4240</v>
      </c>
      <c r="E1260" s="159" t="str">
        <f>VLOOKUP(MID(B1260,5,2),行政区划代码!$B$4:$C$38,2,0)</f>
        <v>河南省</v>
      </c>
      <c r="F1260" s="159" t="str">
        <f t="shared" si="19"/>
        <v>124</v>
      </c>
      <c r="G1260" s="160" t="s">
        <v>8118</v>
      </c>
      <c r="H1260" s="158" t="s">
        <v>8269</v>
      </c>
      <c r="I1260" s="160" t="s">
        <v>4607</v>
      </c>
      <c r="J1260" s="161">
        <v>121.25</v>
      </c>
      <c r="K1260" s="161">
        <v>36</v>
      </c>
      <c r="L1260" s="162">
        <v>78.625</v>
      </c>
    </row>
    <row r="1261" spans="1:12" ht="12.75" customHeight="1">
      <c r="A1261" s="157" t="s">
        <v>8433</v>
      </c>
      <c r="B1261" s="158" t="s">
        <v>8434</v>
      </c>
      <c r="C1261" s="159" t="s">
        <v>8435</v>
      </c>
      <c r="D1261" s="159" t="s">
        <v>4240</v>
      </c>
      <c r="E1261" s="159" t="str">
        <f>VLOOKUP(MID(B1261,5,2),行政区划代码!$B$4:$C$38,2,0)</f>
        <v>河南省</v>
      </c>
      <c r="F1261" s="159" t="str">
        <f t="shared" si="19"/>
        <v>124</v>
      </c>
      <c r="G1261" s="160" t="s">
        <v>8118</v>
      </c>
      <c r="H1261" s="158" t="s">
        <v>8269</v>
      </c>
      <c r="I1261" s="160" t="s">
        <v>4607</v>
      </c>
      <c r="J1261" s="161">
        <v>147.75</v>
      </c>
      <c r="K1261" s="161">
        <v>53</v>
      </c>
      <c r="L1261" s="162">
        <v>100.375</v>
      </c>
    </row>
    <row r="1262" spans="1:12" ht="12.75" customHeight="1">
      <c r="A1262" s="157" t="s">
        <v>8436</v>
      </c>
      <c r="B1262" s="158" t="s">
        <v>8437</v>
      </c>
      <c r="C1262" s="159" t="s">
        <v>8438</v>
      </c>
      <c r="D1262" s="159" t="s">
        <v>4240</v>
      </c>
      <c r="E1262" s="159" t="str">
        <f>VLOOKUP(MID(B1262,5,2),行政区划代码!$B$4:$C$38,2,0)</f>
        <v>湖北省</v>
      </c>
      <c r="F1262" s="159" t="str">
        <f t="shared" si="19"/>
        <v>124</v>
      </c>
      <c r="G1262" s="160" t="s">
        <v>8118</v>
      </c>
      <c r="H1262" s="158" t="s">
        <v>5636</v>
      </c>
      <c r="I1262" s="160" t="s">
        <v>8123</v>
      </c>
      <c r="J1262" s="161">
        <v>145.75</v>
      </c>
      <c r="K1262" s="161">
        <v>54</v>
      </c>
      <c r="L1262" s="162">
        <v>99.875</v>
      </c>
    </row>
    <row r="1263" spans="1:12" ht="12.75" customHeight="1">
      <c r="A1263" s="157" t="s">
        <v>8439</v>
      </c>
      <c r="B1263" s="158" t="s">
        <v>8440</v>
      </c>
      <c r="C1263" s="159" t="s">
        <v>4254</v>
      </c>
      <c r="D1263" s="159" t="s">
        <v>4240</v>
      </c>
      <c r="E1263" s="159" t="str">
        <f>VLOOKUP(MID(B1263,5,2),行政区划代码!$B$4:$C$38,2,0)</f>
        <v>湖北省</v>
      </c>
      <c r="F1263" s="159" t="str">
        <f t="shared" si="19"/>
        <v>124</v>
      </c>
      <c r="G1263" s="160" t="s">
        <v>8118</v>
      </c>
      <c r="H1263" s="158" t="s">
        <v>8202</v>
      </c>
      <c r="I1263" s="160" t="s">
        <v>4607</v>
      </c>
      <c r="J1263" s="161">
        <v>133.75</v>
      </c>
      <c r="K1263" s="161">
        <v>90</v>
      </c>
      <c r="L1263" s="162">
        <v>111.875</v>
      </c>
    </row>
    <row r="1264" spans="1:12" ht="12.75" customHeight="1">
      <c r="A1264" s="157" t="s">
        <v>8441</v>
      </c>
      <c r="B1264" s="158" t="s">
        <v>8442</v>
      </c>
      <c r="C1264" s="159" t="s">
        <v>8443</v>
      </c>
      <c r="D1264" s="159" t="s">
        <v>1728</v>
      </c>
      <c r="E1264" s="159" t="str">
        <f>VLOOKUP(MID(B1264,5,2),行政区划代码!$B$4:$C$38,2,0)</f>
        <v>湖北省</v>
      </c>
      <c r="F1264" s="159" t="str">
        <f t="shared" si="19"/>
        <v>124</v>
      </c>
      <c r="G1264" s="160" t="s">
        <v>8118</v>
      </c>
      <c r="H1264" s="158" t="s">
        <v>5806</v>
      </c>
      <c r="I1264" s="160" t="s">
        <v>8160</v>
      </c>
      <c r="J1264" s="161">
        <v>148.25</v>
      </c>
      <c r="K1264" s="161">
        <v>57</v>
      </c>
      <c r="L1264" s="162">
        <v>102.625</v>
      </c>
    </row>
    <row r="1265" spans="1:12" ht="12.75" customHeight="1">
      <c r="A1265" s="157" t="s">
        <v>8444</v>
      </c>
      <c r="B1265" s="158" t="s">
        <v>8445</v>
      </c>
      <c r="C1265" s="159" t="s">
        <v>8446</v>
      </c>
      <c r="D1265" s="159" t="s">
        <v>4240</v>
      </c>
      <c r="E1265" s="159" t="str">
        <f>VLOOKUP(MID(B1265,5,2),行政区划代码!$B$4:$C$38,2,0)</f>
        <v>湖北省</v>
      </c>
      <c r="F1265" s="159" t="str">
        <f t="shared" si="19"/>
        <v>124</v>
      </c>
      <c r="G1265" s="160" t="s">
        <v>8118</v>
      </c>
      <c r="H1265" s="158" t="s">
        <v>5188</v>
      </c>
      <c r="I1265" s="160" t="s">
        <v>8131</v>
      </c>
      <c r="J1265" s="161">
        <v>123</v>
      </c>
      <c r="K1265" s="161">
        <v>32</v>
      </c>
      <c r="L1265" s="162">
        <v>77.5</v>
      </c>
    </row>
    <row r="1266" spans="1:12" ht="12.75" customHeight="1">
      <c r="A1266" s="157" t="s">
        <v>8447</v>
      </c>
      <c r="B1266" s="158" t="s">
        <v>8448</v>
      </c>
      <c r="C1266" s="159" t="s">
        <v>8449</v>
      </c>
      <c r="D1266" s="159" t="s">
        <v>4240</v>
      </c>
      <c r="E1266" s="159" t="str">
        <f>VLOOKUP(MID(B1266,5,2),行政区划代码!$B$4:$C$38,2,0)</f>
        <v>湖南省</v>
      </c>
      <c r="F1266" s="159" t="str">
        <f t="shared" si="19"/>
        <v>124</v>
      </c>
      <c r="G1266" s="160" t="s">
        <v>8118</v>
      </c>
      <c r="H1266" s="158" t="s">
        <v>5806</v>
      </c>
      <c r="I1266" s="160" t="s">
        <v>8160</v>
      </c>
      <c r="J1266" s="161">
        <v>116.5</v>
      </c>
      <c r="K1266" s="161">
        <v>84</v>
      </c>
      <c r="L1266" s="162">
        <v>100.25</v>
      </c>
    </row>
    <row r="1267" spans="1:12" ht="12.75" customHeight="1">
      <c r="A1267" s="157" t="s">
        <v>8450</v>
      </c>
      <c r="B1267" s="158" t="s">
        <v>8451</v>
      </c>
      <c r="C1267" s="159" t="s">
        <v>8452</v>
      </c>
      <c r="D1267" s="159" t="s">
        <v>4240</v>
      </c>
      <c r="E1267" s="159" t="str">
        <f>VLOOKUP(MID(B1267,5,2),行政区划代码!$B$4:$C$38,2,0)</f>
        <v>广东省</v>
      </c>
      <c r="F1267" s="159" t="str">
        <f t="shared" si="19"/>
        <v>124</v>
      </c>
      <c r="G1267" s="160" t="s">
        <v>8118</v>
      </c>
      <c r="H1267" s="158" t="s">
        <v>5567</v>
      </c>
      <c r="I1267" s="160" t="s">
        <v>8317</v>
      </c>
      <c r="J1267" s="161">
        <v>120.5</v>
      </c>
      <c r="K1267" s="161">
        <v>49</v>
      </c>
      <c r="L1267" s="162">
        <v>84.75</v>
      </c>
    </row>
    <row r="1268" spans="1:12" ht="12.75" customHeight="1">
      <c r="A1268" s="157" t="s">
        <v>8453</v>
      </c>
      <c r="B1268" s="158" t="s">
        <v>8454</v>
      </c>
      <c r="C1268" s="159" t="s">
        <v>8455</v>
      </c>
      <c r="D1268" s="159" t="s">
        <v>4240</v>
      </c>
      <c r="E1268" s="159" t="str">
        <f>VLOOKUP(MID(B1268,5,2),行政区划代码!$B$4:$C$38,2,0)</f>
        <v>广东省</v>
      </c>
      <c r="F1268" s="159" t="str">
        <f t="shared" si="19"/>
        <v>124</v>
      </c>
      <c r="G1268" s="160" t="s">
        <v>8118</v>
      </c>
      <c r="H1268" s="158" t="s">
        <v>8202</v>
      </c>
      <c r="I1268" s="160" t="s">
        <v>4607</v>
      </c>
      <c r="J1268" s="161">
        <v>146.5</v>
      </c>
      <c r="K1268" s="161">
        <v>72</v>
      </c>
      <c r="L1268" s="162">
        <v>109.25</v>
      </c>
    </row>
    <row r="1269" spans="1:12" ht="12.75" customHeight="1">
      <c r="A1269" s="157" t="s">
        <v>8456</v>
      </c>
      <c r="B1269" s="158" t="s">
        <v>8457</v>
      </c>
      <c r="C1269" s="159" t="s">
        <v>8458</v>
      </c>
      <c r="D1269" s="159" t="s">
        <v>4240</v>
      </c>
      <c r="E1269" s="159" t="str">
        <f>VLOOKUP(MID(B1269,5,2),行政区划代码!$B$4:$C$38,2,0)</f>
        <v>广东省</v>
      </c>
      <c r="F1269" s="159" t="str">
        <f t="shared" si="19"/>
        <v>124</v>
      </c>
      <c r="G1269" s="160" t="s">
        <v>8118</v>
      </c>
      <c r="H1269" s="158" t="s">
        <v>5567</v>
      </c>
      <c r="I1269" s="160" t="s">
        <v>8317</v>
      </c>
      <c r="J1269" s="161">
        <v>141.5</v>
      </c>
      <c r="K1269" s="161">
        <v>30</v>
      </c>
      <c r="L1269" s="162">
        <v>85.75</v>
      </c>
    </row>
    <row r="1270" spans="1:12" ht="12.75" customHeight="1">
      <c r="A1270" s="157" t="s">
        <v>8459</v>
      </c>
      <c r="B1270" s="158" t="s">
        <v>8460</v>
      </c>
      <c r="C1270" s="159" t="s">
        <v>8461</v>
      </c>
      <c r="D1270" s="159" t="s">
        <v>4240</v>
      </c>
      <c r="E1270" s="159" t="str">
        <f>VLOOKUP(MID(B1270,5,2),行政区划代码!$B$4:$C$38,2,0)</f>
        <v>贵州省</v>
      </c>
      <c r="F1270" s="159" t="str">
        <f t="shared" si="19"/>
        <v>124</v>
      </c>
      <c r="G1270" s="160" t="s">
        <v>8118</v>
      </c>
      <c r="H1270" s="158" t="s">
        <v>8258</v>
      </c>
      <c r="I1270" s="160" t="s">
        <v>8259</v>
      </c>
      <c r="J1270" s="161">
        <v>129.5</v>
      </c>
      <c r="K1270" s="161">
        <v>56</v>
      </c>
      <c r="L1270" s="162">
        <v>92.75</v>
      </c>
    </row>
    <row r="1271" spans="1:12" ht="12.75" customHeight="1">
      <c r="A1271" s="157" t="s">
        <v>8462</v>
      </c>
      <c r="B1271" s="158" t="s">
        <v>8463</v>
      </c>
      <c r="C1271" s="159" t="s">
        <v>8464</v>
      </c>
      <c r="D1271" s="159" t="s">
        <v>1728</v>
      </c>
      <c r="E1271" s="159" t="str">
        <f>VLOOKUP(MID(B1271,5,2),行政区划代码!$B$4:$C$38,2,0)</f>
        <v>贵州省</v>
      </c>
      <c r="F1271" s="159" t="str">
        <f t="shared" si="19"/>
        <v>124</v>
      </c>
      <c r="G1271" s="160" t="s">
        <v>8118</v>
      </c>
      <c r="H1271" s="158" t="s">
        <v>8258</v>
      </c>
      <c r="I1271" s="160" t="s">
        <v>8259</v>
      </c>
      <c r="J1271" s="161">
        <v>130.75</v>
      </c>
      <c r="K1271" s="161">
        <v>80</v>
      </c>
      <c r="L1271" s="162">
        <v>105.375</v>
      </c>
    </row>
    <row r="1272" spans="1:12" ht="12.75" customHeight="1">
      <c r="A1272" s="157" t="s">
        <v>8465</v>
      </c>
      <c r="B1272" s="158" t="s">
        <v>8466</v>
      </c>
      <c r="C1272" s="159" t="s">
        <v>8467</v>
      </c>
      <c r="D1272" s="159" t="s">
        <v>4240</v>
      </c>
      <c r="E1272" s="159" t="str">
        <f>VLOOKUP(MID(B1272,5,2),行政区划代码!$B$4:$C$38,2,0)</f>
        <v>其他</v>
      </c>
      <c r="F1272" s="159" t="str">
        <f t="shared" si="19"/>
        <v>124</v>
      </c>
      <c r="G1272" s="160" t="s">
        <v>8118</v>
      </c>
      <c r="H1272" s="158" t="s">
        <v>8276</v>
      </c>
      <c r="I1272" s="160" t="s">
        <v>8147</v>
      </c>
      <c r="J1272" s="161">
        <v>134.75</v>
      </c>
      <c r="K1272" s="161">
        <v>47</v>
      </c>
      <c r="L1272" s="162">
        <v>90.875</v>
      </c>
    </row>
    <row r="1273" spans="1:12" ht="12.75" customHeight="1">
      <c r="A1273" s="157" t="s">
        <v>8468</v>
      </c>
      <c r="B1273" s="158" t="s">
        <v>8469</v>
      </c>
      <c r="C1273" s="159" t="s">
        <v>8470</v>
      </c>
      <c r="D1273" s="159" t="s">
        <v>4240</v>
      </c>
      <c r="E1273" s="159" t="str">
        <f>VLOOKUP(MID(B1273,5,2),行政区划代码!$B$4:$C$38,2,0)</f>
        <v>其他</v>
      </c>
      <c r="F1273" s="159" t="str">
        <f t="shared" si="19"/>
        <v>124</v>
      </c>
      <c r="G1273" s="160" t="s">
        <v>8118</v>
      </c>
      <c r="H1273" s="158" t="s">
        <v>5533</v>
      </c>
      <c r="I1273" s="160" t="s">
        <v>8234</v>
      </c>
      <c r="J1273" s="161">
        <v>120.25</v>
      </c>
      <c r="K1273" s="161">
        <v>37</v>
      </c>
      <c r="L1273" s="162">
        <v>78.625</v>
      </c>
    </row>
    <row r="1274" spans="1:12" ht="12.75" customHeight="1">
      <c r="A1274" s="157" t="s">
        <v>8471</v>
      </c>
      <c r="B1274" s="158" t="s">
        <v>8472</v>
      </c>
      <c r="C1274" s="159" t="s">
        <v>8473</v>
      </c>
      <c r="D1274" s="159" t="s">
        <v>4240</v>
      </c>
      <c r="E1274" s="159" t="str">
        <f>VLOOKUP(MID(B1274,5,2),行政区划代码!$B$4:$C$38,2,0)</f>
        <v>其他</v>
      </c>
      <c r="F1274" s="159" t="str">
        <f t="shared" si="19"/>
        <v>124</v>
      </c>
      <c r="G1274" s="160" t="s">
        <v>8118</v>
      </c>
      <c r="H1274" s="158" t="s">
        <v>5567</v>
      </c>
      <c r="I1274" s="160" t="s">
        <v>8317</v>
      </c>
      <c r="J1274" s="161">
        <v>110.75</v>
      </c>
      <c r="K1274" s="161">
        <v>82</v>
      </c>
      <c r="L1274" s="162">
        <v>96.375</v>
      </c>
    </row>
    <row r="1275" spans="1:12" ht="12.75" customHeight="1">
      <c r="A1275" s="157" t="s">
        <v>8474</v>
      </c>
      <c r="B1275" s="158" t="s">
        <v>8475</v>
      </c>
      <c r="C1275" s="159" t="s">
        <v>8476</v>
      </c>
      <c r="D1275" s="159" t="s">
        <v>4240</v>
      </c>
      <c r="E1275" s="159" t="str">
        <f>VLOOKUP(MID(B1275,5,2),行政区划代码!$B$4:$C$38,2,0)</f>
        <v>北京市</v>
      </c>
      <c r="F1275" s="159" t="str">
        <f t="shared" si="19"/>
        <v>116</v>
      </c>
      <c r="G1275" s="160" t="s">
        <v>8477</v>
      </c>
      <c r="H1275" s="158" t="s">
        <v>5746</v>
      </c>
      <c r="I1275" s="160" t="s">
        <v>8478</v>
      </c>
      <c r="J1275" s="161">
        <v>133</v>
      </c>
      <c r="K1275" s="161">
        <v>72</v>
      </c>
      <c r="L1275" s="162">
        <v>102.5</v>
      </c>
    </row>
    <row r="1276" spans="1:12" ht="12.75" customHeight="1">
      <c r="A1276" s="157" t="s">
        <v>8479</v>
      </c>
      <c r="B1276" s="158" t="s">
        <v>8480</v>
      </c>
      <c r="C1276" s="159" t="s">
        <v>8481</v>
      </c>
      <c r="D1276" s="159" t="s">
        <v>4240</v>
      </c>
      <c r="E1276" s="159" t="str">
        <f>VLOOKUP(MID(B1276,5,2),行政区划代码!$B$4:$C$38,2,0)</f>
        <v>北京市</v>
      </c>
      <c r="F1276" s="159" t="str">
        <f t="shared" si="19"/>
        <v>116</v>
      </c>
      <c r="G1276" s="160" t="s">
        <v>8477</v>
      </c>
      <c r="H1276" s="158" t="s">
        <v>8482</v>
      </c>
      <c r="I1276" s="160" t="s">
        <v>8483</v>
      </c>
      <c r="J1276" s="161">
        <v>130.25</v>
      </c>
      <c r="K1276" s="161">
        <v>90</v>
      </c>
      <c r="L1276" s="162">
        <v>110.125</v>
      </c>
    </row>
    <row r="1277" spans="1:12" ht="12.75" customHeight="1">
      <c r="A1277" s="157" t="s">
        <v>8484</v>
      </c>
      <c r="B1277" s="158" t="s">
        <v>8485</v>
      </c>
      <c r="C1277" s="159" t="s">
        <v>8486</v>
      </c>
      <c r="D1277" s="159" t="s">
        <v>4240</v>
      </c>
      <c r="E1277" s="159" t="str">
        <f>VLOOKUP(MID(B1277,5,2),行政区划代码!$B$4:$C$38,2,0)</f>
        <v>北京市</v>
      </c>
      <c r="F1277" s="159" t="str">
        <f t="shared" si="19"/>
        <v>116</v>
      </c>
      <c r="G1277" s="160" t="s">
        <v>8477</v>
      </c>
      <c r="H1277" s="158" t="s">
        <v>8487</v>
      </c>
      <c r="I1277" s="160" t="s">
        <v>8488</v>
      </c>
      <c r="J1277" s="161">
        <v>147.25</v>
      </c>
      <c r="K1277" s="161">
        <v>48</v>
      </c>
      <c r="L1277" s="162">
        <v>97.625</v>
      </c>
    </row>
    <row r="1278" spans="1:12" ht="12.75" customHeight="1">
      <c r="A1278" s="157" t="s">
        <v>8489</v>
      </c>
      <c r="B1278" s="158" t="s">
        <v>8490</v>
      </c>
      <c r="C1278" s="159" t="s">
        <v>8491</v>
      </c>
      <c r="D1278" s="159" t="s">
        <v>4240</v>
      </c>
      <c r="E1278" s="159" t="str">
        <f>VLOOKUP(MID(B1278,5,2),行政区划代码!$B$4:$C$38,2,0)</f>
        <v>北京市</v>
      </c>
      <c r="F1278" s="159" t="str">
        <f t="shared" si="19"/>
        <v>116</v>
      </c>
      <c r="G1278" s="160" t="s">
        <v>8477</v>
      </c>
      <c r="H1278" s="158" t="s">
        <v>4294</v>
      </c>
      <c r="I1278" s="160" t="s">
        <v>8492</v>
      </c>
      <c r="J1278" s="161">
        <v>114</v>
      </c>
      <c r="K1278" s="161">
        <v>43</v>
      </c>
      <c r="L1278" s="162">
        <v>78.5</v>
      </c>
    </row>
    <row r="1279" spans="1:12" ht="12.75" customHeight="1">
      <c r="A1279" s="157" t="s">
        <v>8493</v>
      </c>
      <c r="B1279" s="158" t="s">
        <v>8494</v>
      </c>
      <c r="C1279" s="159" t="s">
        <v>8495</v>
      </c>
      <c r="D1279" s="159" t="s">
        <v>4240</v>
      </c>
      <c r="E1279" s="159" t="str">
        <f>VLOOKUP(MID(B1279,5,2),行政区划代码!$B$4:$C$38,2,0)</f>
        <v>北京市</v>
      </c>
      <c r="F1279" s="159" t="str">
        <f t="shared" si="19"/>
        <v>116</v>
      </c>
      <c r="G1279" s="160" t="s">
        <v>8477</v>
      </c>
      <c r="H1279" s="158" t="s">
        <v>4467</v>
      </c>
      <c r="I1279" s="160" t="s">
        <v>8496</v>
      </c>
      <c r="J1279" s="161">
        <v>128.75</v>
      </c>
      <c r="K1279" s="161">
        <v>39</v>
      </c>
      <c r="L1279" s="162">
        <v>83.875</v>
      </c>
    </row>
    <row r="1280" spans="1:12" ht="12.75" customHeight="1">
      <c r="A1280" s="157" t="s">
        <v>8497</v>
      </c>
      <c r="B1280" s="158" t="s">
        <v>8498</v>
      </c>
      <c r="C1280" s="159" t="s">
        <v>8499</v>
      </c>
      <c r="D1280" s="159" t="s">
        <v>4240</v>
      </c>
      <c r="E1280" s="159" t="str">
        <f>VLOOKUP(MID(B1280,5,2),行政区划代码!$B$4:$C$38,2,0)</f>
        <v>北京市</v>
      </c>
      <c r="F1280" s="159" t="str">
        <f t="shared" si="19"/>
        <v>116</v>
      </c>
      <c r="G1280" s="160" t="s">
        <v>8477</v>
      </c>
      <c r="H1280" s="158" t="s">
        <v>4255</v>
      </c>
      <c r="I1280" s="160" t="s">
        <v>8500</v>
      </c>
      <c r="J1280" s="161">
        <v>138</v>
      </c>
      <c r="K1280" s="161">
        <v>46</v>
      </c>
      <c r="L1280" s="162">
        <v>92</v>
      </c>
    </row>
    <row r="1281" spans="1:12" ht="12.75" customHeight="1">
      <c r="A1281" s="157" t="s">
        <v>8501</v>
      </c>
      <c r="B1281" s="158" t="s">
        <v>8502</v>
      </c>
      <c r="C1281" s="159" t="s">
        <v>8503</v>
      </c>
      <c r="D1281" s="159" t="s">
        <v>4240</v>
      </c>
      <c r="E1281" s="159" t="str">
        <f>VLOOKUP(MID(B1281,5,2),行政区划代码!$B$4:$C$38,2,0)</f>
        <v>北京市</v>
      </c>
      <c r="F1281" s="159" t="str">
        <f t="shared" si="19"/>
        <v>116</v>
      </c>
      <c r="G1281" s="160" t="s">
        <v>8477</v>
      </c>
      <c r="H1281" s="158" t="s">
        <v>5817</v>
      </c>
      <c r="I1281" s="160" t="s">
        <v>8504</v>
      </c>
      <c r="J1281" s="161">
        <v>144.25</v>
      </c>
      <c r="K1281" s="161">
        <v>32</v>
      </c>
      <c r="L1281" s="162">
        <v>88.125</v>
      </c>
    </row>
    <row r="1282" spans="1:12" ht="12.75" customHeight="1">
      <c r="A1282" s="157" t="s">
        <v>8505</v>
      </c>
      <c r="B1282" s="158" t="s">
        <v>8506</v>
      </c>
      <c r="C1282" s="159" t="s">
        <v>8507</v>
      </c>
      <c r="D1282" s="159" t="s">
        <v>4240</v>
      </c>
      <c r="E1282" s="159" t="str">
        <f>VLOOKUP(MID(B1282,5,2),行政区划代码!$B$4:$C$38,2,0)</f>
        <v>北京市</v>
      </c>
      <c r="F1282" s="159" t="str">
        <f t="shared" si="19"/>
        <v>116</v>
      </c>
      <c r="G1282" s="160" t="s">
        <v>8477</v>
      </c>
      <c r="H1282" s="158" t="s">
        <v>4277</v>
      </c>
      <c r="I1282" s="160" t="s">
        <v>8508</v>
      </c>
      <c r="J1282" s="161">
        <v>121.75</v>
      </c>
      <c r="K1282" s="161">
        <v>68</v>
      </c>
      <c r="L1282" s="162">
        <v>94.875</v>
      </c>
    </row>
    <row r="1283" spans="1:12" ht="12.75" customHeight="1">
      <c r="A1283" s="157" t="s">
        <v>8509</v>
      </c>
      <c r="B1283" s="158" t="s">
        <v>8510</v>
      </c>
      <c r="C1283" s="159" t="s">
        <v>8511</v>
      </c>
      <c r="D1283" s="159" t="s">
        <v>4240</v>
      </c>
      <c r="E1283" s="159" t="str">
        <f>VLOOKUP(MID(B1283,5,2),行政区划代码!$B$4:$C$38,2,0)</f>
        <v>北京市</v>
      </c>
      <c r="F1283" s="159" t="str">
        <f t="shared" si="19"/>
        <v>116</v>
      </c>
      <c r="G1283" s="160" t="s">
        <v>8477</v>
      </c>
      <c r="H1283" s="158" t="s">
        <v>8512</v>
      </c>
      <c r="I1283" s="160" t="s">
        <v>8513</v>
      </c>
      <c r="J1283" s="161">
        <v>147.25</v>
      </c>
      <c r="K1283" s="161">
        <v>30</v>
      </c>
      <c r="L1283" s="162">
        <v>88.625</v>
      </c>
    </row>
    <row r="1284" spans="1:12" ht="12.75" customHeight="1">
      <c r="A1284" s="157" t="s">
        <v>8514</v>
      </c>
      <c r="B1284" s="158" t="s">
        <v>8515</v>
      </c>
      <c r="C1284" s="159" t="s">
        <v>8516</v>
      </c>
      <c r="D1284" s="159" t="s">
        <v>4240</v>
      </c>
      <c r="E1284" s="159" t="str">
        <f>VLOOKUP(MID(B1284,5,2),行政区划代码!$B$4:$C$38,2,0)</f>
        <v>北京市</v>
      </c>
      <c r="F1284" s="159" t="str">
        <f t="shared" si="19"/>
        <v>116</v>
      </c>
      <c r="G1284" s="160" t="s">
        <v>8477</v>
      </c>
      <c r="H1284" s="158" t="s">
        <v>4294</v>
      </c>
      <c r="I1284" s="160" t="s">
        <v>8492</v>
      </c>
      <c r="J1284" s="161">
        <v>124.5</v>
      </c>
      <c r="K1284" s="161">
        <v>94</v>
      </c>
      <c r="L1284" s="162">
        <v>109.25</v>
      </c>
    </row>
    <row r="1285" spans="1:12" ht="12.75" customHeight="1">
      <c r="A1285" s="157" t="s">
        <v>8517</v>
      </c>
      <c r="B1285" s="158" t="s">
        <v>8518</v>
      </c>
      <c r="C1285" s="159" t="s">
        <v>8519</v>
      </c>
      <c r="D1285" s="159" t="s">
        <v>4240</v>
      </c>
      <c r="E1285" s="159" t="str">
        <f>VLOOKUP(MID(B1285,5,2),行政区划代码!$B$4:$C$38,2,0)</f>
        <v>北京市</v>
      </c>
      <c r="F1285" s="159" t="str">
        <f t="shared" si="19"/>
        <v>116</v>
      </c>
      <c r="G1285" s="160" t="s">
        <v>8477</v>
      </c>
      <c r="H1285" s="158" t="s">
        <v>8487</v>
      </c>
      <c r="I1285" s="160" t="s">
        <v>8488</v>
      </c>
      <c r="J1285" s="161">
        <v>130.5</v>
      </c>
      <c r="K1285" s="161">
        <v>44</v>
      </c>
      <c r="L1285" s="162">
        <v>87.25</v>
      </c>
    </row>
    <row r="1286" spans="1:12" ht="12.75" customHeight="1">
      <c r="A1286" s="157" t="s">
        <v>8520</v>
      </c>
      <c r="B1286" s="158" t="s">
        <v>8521</v>
      </c>
      <c r="C1286" s="159" t="s">
        <v>8522</v>
      </c>
      <c r="D1286" s="159" t="s">
        <v>4240</v>
      </c>
      <c r="E1286" s="159" t="str">
        <f>VLOOKUP(MID(B1286,5,2),行政区划代码!$B$4:$C$38,2,0)</f>
        <v>北京市</v>
      </c>
      <c r="F1286" s="159" t="str">
        <f t="shared" ref="F1286:F1349" si="20">LEFT(B1286,3)</f>
        <v>116</v>
      </c>
      <c r="G1286" s="160" t="s">
        <v>8477</v>
      </c>
      <c r="H1286" s="158" t="s">
        <v>8523</v>
      </c>
      <c r="I1286" s="160" t="s">
        <v>8524</v>
      </c>
      <c r="J1286" s="161">
        <v>129.25</v>
      </c>
      <c r="K1286" s="161">
        <v>83</v>
      </c>
      <c r="L1286" s="162">
        <v>106.125</v>
      </c>
    </row>
    <row r="1287" spans="1:12" ht="12.75" customHeight="1">
      <c r="A1287" s="157" t="s">
        <v>8525</v>
      </c>
      <c r="B1287" s="158" t="s">
        <v>8526</v>
      </c>
      <c r="C1287" s="159" t="s">
        <v>8527</v>
      </c>
      <c r="D1287" s="159" t="s">
        <v>4240</v>
      </c>
      <c r="E1287" s="159" t="str">
        <f>VLOOKUP(MID(B1287,5,2),行政区划代码!$B$4:$C$38,2,0)</f>
        <v>北京市</v>
      </c>
      <c r="F1287" s="159" t="str">
        <f t="shared" si="20"/>
        <v>116</v>
      </c>
      <c r="G1287" s="160" t="s">
        <v>8477</v>
      </c>
      <c r="H1287" s="158" t="s">
        <v>8528</v>
      </c>
      <c r="I1287" s="160" t="s">
        <v>8478</v>
      </c>
      <c r="J1287" s="161">
        <v>139</v>
      </c>
      <c r="K1287" s="161">
        <v>57</v>
      </c>
      <c r="L1287" s="162">
        <v>98</v>
      </c>
    </row>
    <row r="1288" spans="1:12" ht="12.75" customHeight="1">
      <c r="A1288" s="157" t="s">
        <v>8529</v>
      </c>
      <c r="B1288" s="158" t="s">
        <v>8530</v>
      </c>
      <c r="C1288" s="159" t="s">
        <v>8531</v>
      </c>
      <c r="D1288" s="159" t="s">
        <v>4240</v>
      </c>
      <c r="E1288" s="159" t="str">
        <f>VLOOKUP(MID(B1288,5,2),行政区划代码!$B$4:$C$38,2,0)</f>
        <v>北京市</v>
      </c>
      <c r="F1288" s="159" t="str">
        <f t="shared" si="20"/>
        <v>116</v>
      </c>
      <c r="G1288" s="160" t="s">
        <v>8477</v>
      </c>
      <c r="H1288" s="158" t="s">
        <v>4467</v>
      </c>
      <c r="I1288" s="160" t="s">
        <v>8496</v>
      </c>
      <c r="J1288" s="161">
        <v>124.25</v>
      </c>
      <c r="K1288" s="161">
        <v>67</v>
      </c>
      <c r="L1288" s="162">
        <v>95.625</v>
      </c>
    </row>
    <row r="1289" spans="1:12" ht="12.75" customHeight="1">
      <c r="A1289" s="157" t="s">
        <v>8532</v>
      </c>
      <c r="B1289" s="158" t="s">
        <v>8533</v>
      </c>
      <c r="C1289" s="159" t="s">
        <v>8534</v>
      </c>
      <c r="D1289" s="159" t="s">
        <v>4240</v>
      </c>
      <c r="E1289" s="159" t="str">
        <f>VLOOKUP(MID(B1289,5,2),行政区划代码!$B$4:$C$38,2,0)</f>
        <v>北京市</v>
      </c>
      <c r="F1289" s="159" t="str">
        <f t="shared" si="20"/>
        <v>116</v>
      </c>
      <c r="G1289" s="160" t="s">
        <v>8477</v>
      </c>
      <c r="H1289" s="158" t="s">
        <v>4467</v>
      </c>
      <c r="I1289" s="160" t="s">
        <v>8496</v>
      </c>
      <c r="J1289" s="161">
        <v>129.75</v>
      </c>
      <c r="K1289" s="161">
        <v>84</v>
      </c>
      <c r="L1289" s="162">
        <v>106.875</v>
      </c>
    </row>
    <row r="1290" spans="1:12" ht="12.75" customHeight="1">
      <c r="A1290" s="157" t="s">
        <v>8535</v>
      </c>
      <c r="B1290" s="158" t="s">
        <v>8536</v>
      </c>
      <c r="C1290" s="159" t="s">
        <v>8537</v>
      </c>
      <c r="D1290" s="159" t="s">
        <v>4240</v>
      </c>
      <c r="E1290" s="159" t="str">
        <f>VLOOKUP(MID(B1290,5,2),行政区划代码!$B$4:$C$38,2,0)</f>
        <v>北京市</v>
      </c>
      <c r="F1290" s="159" t="str">
        <f t="shared" si="20"/>
        <v>116</v>
      </c>
      <c r="G1290" s="160" t="s">
        <v>8477</v>
      </c>
      <c r="H1290" s="158" t="s">
        <v>4392</v>
      </c>
      <c r="I1290" s="160" t="s">
        <v>8538</v>
      </c>
      <c r="J1290" s="161">
        <v>119.5</v>
      </c>
      <c r="K1290" s="161">
        <v>81</v>
      </c>
      <c r="L1290" s="162">
        <v>100.25</v>
      </c>
    </row>
    <row r="1291" spans="1:12" ht="12.75" customHeight="1">
      <c r="A1291" s="157" t="s">
        <v>8539</v>
      </c>
      <c r="B1291" s="158" t="s">
        <v>8540</v>
      </c>
      <c r="C1291" s="159" t="s">
        <v>8541</v>
      </c>
      <c r="D1291" s="159" t="s">
        <v>4240</v>
      </c>
      <c r="E1291" s="159" t="str">
        <f>VLOOKUP(MID(B1291,5,2),行政区划代码!$B$4:$C$38,2,0)</f>
        <v>北京市</v>
      </c>
      <c r="F1291" s="159" t="str">
        <f t="shared" si="20"/>
        <v>116</v>
      </c>
      <c r="G1291" s="160" t="s">
        <v>8477</v>
      </c>
      <c r="H1291" s="158" t="s">
        <v>4242</v>
      </c>
      <c r="I1291" s="160" t="s">
        <v>8478</v>
      </c>
      <c r="J1291" s="161">
        <v>135</v>
      </c>
      <c r="K1291" s="161">
        <v>52</v>
      </c>
      <c r="L1291" s="162">
        <v>93.5</v>
      </c>
    </row>
    <row r="1292" spans="1:12" ht="12.75" customHeight="1">
      <c r="A1292" s="157" t="s">
        <v>8542</v>
      </c>
      <c r="B1292" s="158" t="s">
        <v>8543</v>
      </c>
      <c r="C1292" s="159" t="s">
        <v>8544</v>
      </c>
      <c r="D1292" s="159" t="s">
        <v>4240</v>
      </c>
      <c r="E1292" s="159" t="str">
        <f>VLOOKUP(MID(B1292,5,2),行政区划代码!$B$4:$C$38,2,0)</f>
        <v>北京市</v>
      </c>
      <c r="F1292" s="159" t="str">
        <f t="shared" si="20"/>
        <v>116</v>
      </c>
      <c r="G1292" s="160" t="s">
        <v>8477</v>
      </c>
      <c r="H1292" s="158" t="s">
        <v>5817</v>
      </c>
      <c r="I1292" s="160" t="s">
        <v>8504</v>
      </c>
      <c r="J1292" s="161">
        <v>146.5</v>
      </c>
      <c r="K1292" s="161">
        <v>38</v>
      </c>
      <c r="L1292" s="162">
        <v>92.25</v>
      </c>
    </row>
    <row r="1293" spans="1:12" ht="12.75" customHeight="1">
      <c r="A1293" s="157" t="s">
        <v>8545</v>
      </c>
      <c r="B1293" s="158" t="s">
        <v>8546</v>
      </c>
      <c r="C1293" s="159" t="s">
        <v>8547</v>
      </c>
      <c r="D1293" s="159" t="s">
        <v>4240</v>
      </c>
      <c r="E1293" s="159" t="str">
        <f>VLOOKUP(MID(B1293,5,2),行政区划代码!$B$4:$C$38,2,0)</f>
        <v>北京市</v>
      </c>
      <c r="F1293" s="159" t="str">
        <f t="shared" si="20"/>
        <v>116</v>
      </c>
      <c r="G1293" s="160" t="s">
        <v>8477</v>
      </c>
      <c r="H1293" s="158" t="s">
        <v>4294</v>
      </c>
      <c r="I1293" s="160" t="s">
        <v>8492</v>
      </c>
      <c r="J1293" s="161">
        <v>123.75</v>
      </c>
      <c r="K1293" s="161">
        <v>79</v>
      </c>
      <c r="L1293" s="162">
        <v>101.375</v>
      </c>
    </row>
    <row r="1294" spans="1:12" ht="12.75" customHeight="1">
      <c r="A1294" s="157" t="s">
        <v>8548</v>
      </c>
      <c r="B1294" s="158" t="s">
        <v>8549</v>
      </c>
      <c r="C1294" s="159" t="s">
        <v>8550</v>
      </c>
      <c r="D1294" s="159" t="s">
        <v>4240</v>
      </c>
      <c r="E1294" s="159" t="str">
        <f>VLOOKUP(MID(B1294,5,2),行政区划代码!$B$4:$C$38,2,0)</f>
        <v>北京市</v>
      </c>
      <c r="F1294" s="159" t="str">
        <f t="shared" si="20"/>
        <v>116</v>
      </c>
      <c r="G1294" s="160" t="s">
        <v>8477</v>
      </c>
      <c r="H1294" s="158" t="s">
        <v>4277</v>
      </c>
      <c r="I1294" s="160" t="s">
        <v>8508</v>
      </c>
      <c r="J1294" s="161">
        <v>114</v>
      </c>
      <c r="K1294" s="161">
        <v>92</v>
      </c>
      <c r="L1294" s="162">
        <v>103</v>
      </c>
    </row>
    <row r="1295" spans="1:12" ht="12.75" customHeight="1">
      <c r="A1295" s="157" t="s">
        <v>8551</v>
      </c>
      <c r="B1295" s="158" t="s">
        <v>8552</v>
      </c>
      <c r="C1295" s="159" t="s">
        <v>8553</v>
      </c>
      <c r="D1295" s="159" t="s">
        <v>4240</v>
      </c>
      <c r="E1295" s="159" t="str">
        <f>VLOOKUP(MID(B1295,5,2),行政区划代码!$B$4:$C$38,2,0)</f>
        <v>北京市</v>
      </c>
      <c r="F1295" s="159" t="str">
        <f t="shared" si="20"/>
        <v>116</v>
      </c>
      <c r="G1295" s="160" t="s">
        <v>8477</v>
      </c>
      <c r="H1295" s="158" t="s">
        <v>4467</v>
      </c>
      <c r="I1295" s="160" t="s">
        <v>8496</v>
      </c>
      <c r="J1295" s="161">
        <v>144.5</v>
      </c>
      <c r="K1295" s="161">
        <v>98</v>
      </c>
      <c r="L1295" s="162">
        <v>121.25</v>
      </c>
    </row>
    <row r="1296" spans="1:12" ht="12.75" customHeight="1">
      <c r="A1296" s="157" t="s">
        <v>8554</v>
      </c>
      <c r="B1296" s="158" t="s">
        <v>8555</v>
      </c>
      <c r="C1296" s="159" t="s">
        <v>8556</v>
      </c>
      <c r="D1296" s="159" t="s">
        <v>4240</v>
      </c>
      <c r="E1296" s="159" t="str">
        <f>VLOOKUP(MID(B1296,5,2),行政区划代码!$B$4:$C$38,2,0)</f>
        <v>北京市</v>
      </c>
      <c r="F1296" s="159" t="str">
        <f t="shared" si="20"/>
        <v>116</v>
      </c>
      <c r="G1296" s="160" t="s">
        <v>8477</v>
      </c>
      <c r="H1296" s="158" t="s">
        <v>8557</v>
      </c>
      <c r="I1296" s="160" t="s">
        <v>8558</v>
      </c>
      <c r="J1296" s="161">
        <v>148.75</v>
      </c>
      <c r="K1296" s="161">
        <v>94</v>
      </c>
      <c r="L1296" s="162">
        <v>121.375</v>
      </c>
    </row>
    <row r="1297" spans="1:12" ht="12.75" customHeight="1">
      <c r="A1297" s="157" t="s">
        <v>8559</v>
      </c>
      <c r="B1297" s="158" t="s">
        <v>8560</v>
      </c>
      <c r="C1297" s="159" t="s">
        <v>8561</v>
      </c>
      <c r="D1297" s="159" t="s">
        <v>4240</v>
      </c>
      <c r="E1297" s="159" t="str">
        <f>VLOOKUP(MID(B1297,5,2),行政区划代码!$B$4:$C$38,2,0)</f>
        <v>北京市</v>
      </c>
      <c r="F1297" s="159" t="str">
        <f t="shared" si="20"/>
        <v>116</v>
      </c>
      <c r="G1297" s="160" t="s">
        <v>8477</v>
      </c>
      <c r="H1297" s="158" t="s">
        <v>4467</v>
      </c>
      <c r="I1297" s="160" t="s">
        <v>8496</v>
      </c>
      <c r="J1297" s="161">
        <v>114</v>
      </c>
      <c r="K1297" s="161">
        <v>40</v>
      </c>
      <c r="L1297" s="162">
        <v>77</v>
      </c>
    </row>
    <row r="1298" spans="1:12" ht="12.75" customHeight="1">
      <c r="A1298" s="157" t="s">
        <v>8562</v>
      </c>
      <c r="B1298" s="158" t="s">
        <v>8563</v>
      </c>
      <c r="C1298" s="159" t="s">
        <v>8564</v>
      </c>
      <c r="D1298" s="159" t="s">
        <v>4240</v>
      </c>
      <c r="E1298" s="159" t="str">
        <f>VLOOKUP(MID(B1298,5,2),行政区划代码!$B$4:$C$38,2,0)</f>
        <v>北京市</v>
      </c>
      <c r="F1298" s="159" t="str">
        <f t="shared" si="20"/>
        <v>116</v>
      </c>
      <c r="G1298" s="160" t="s">
        <v>8477</v>
      </c>
      <c r="H1298" s="158" t="s">
        <v>5746</v>
      </c>
      <c r="I1298" s="160" t="s">
        <v>8478</v>
      </c>
      <c r="J1298" s="161">
        <v>121.25</v>
      </c>
      <c r="K1298" s="161">
        <v>71</v>
      </c>
      <c r="L1298" s="162">
        <v>96.125</v>
      </c>
    </row>
    <row r="1299" spans="1:12" ht="12.75" customHeight="1">
      <c r="A1299" s="157" t="s">
        <v>8565</v>
      </c>
      <c r="B1299" s="158" t="s">
        <v>8566</v>
      </c>
      <c r="C1299" s="159" t="s">
        <v>8567</v>
      </c>
      <c r="D1299" s="159" t="s">
        <v>4240</v>
      </c>
      <c r="E1299" s="159" t="str">
        <f>VLOOKUP(MID(B1299,5,2),行政区划代码!$B$4:$C$38,2,0)</f>
        <v>北京市</v>
      </c>
      <c r="F1299" s="159" t="str">
        <f t="shared" si="20"/>
        <v>116</v>
      </c>
      <c r="G1299" s="160" t="s">
        <v>8477</v>
      </c>
      <c r="H1299" s="158" t="s">
        <v>8512</v>
      </c>
      <c r="I1299" s="160" t="s">
        <v>8513</v>
      </c>
      <c r="J1299" s="161">
        <v>141.75</v>
      </c>
      <c r="K1299" s="161">
        <v>40</v>
      </c>
      <c r="L1299" s="162">
        <v>90.875</v>
      </c>
    </row>
    <row r="1300" spans="1:12" ht="12.75" customHeight="1">
      <c r="A1300" s="157" t="s">
        <v>8568</v>
      </c>
      <c r="B1300" s="158" t="s">
        <v>8569</v>
      </c>
      <c r="C1300" s="159" t="s">
        <v>8570</v>
      </c>
      <c r="D1300" s="159" t="s">
        <v>4240</v>
      </c>
      <c r="E1300" s="159" t="str">
        <f>VLOOKUP(MID(B1300,5,2),行政区划代码!$B$4:$C$38,2,0)</f>
        <v>北京市</v>
      </c>
      <c r="F1300" s="159" t="str">
        <f t="shared" si="20"/>
        <v>116</v>
      </c>
      <c r="G1300" s="160" t="s">
        <v>8477</v>
      </c>
      <c r="H1300" s="158" t="s">
        <v>8512</v>
      </c>
      <c r="I1300" s="160" t="s">
        <v>8513</v>
      </c>
      <c r="J1300" s="161">
        <v>137.25</v>
      </c>
      <c r="K1300" s="161">
        <v>64</v>
      </c>
      <c r="L1300" s="162">
        <v>100.625</v>
      </c>
    </row>
    <row r="1301" spans="1:12" ht="12.75" customHeight="1">
      <c r="A1301" s="157" t="s">
        <v>8571</v>
      </c>
      <c r="B1301" s="158" t="s">
        <v>8572</v>
      </c>
      <c r="C1301" s="159" t="s">
        <v>8573</v>
      </c>
      <c r="D1301" s="159" t="s">
        <v>4240</v>
      </c>
      <c r="E1301" s="159" t="str">
        <f>VLOOKUP(MID(B1301,5,2),行政区划代码!$B$4:$C$38,2,0)</f>
        <v>北京市</v>
      </c>
      <c r="F1301" s="159" t="str">
        <f t="shared" si="20"/>
        <v>116</v>
      </c>
      <c r="G1301" s="160" t="s">
        <v>8477</v>
      </c>
      <c r="H1301" s="158" t="s">
        <v>4372</v>
      </c>
      <c r="I1301" s="160" t="s">
        <v>8478</v>
      </c>
      <c r="J1301" s="161">
        <v>117.25</v>
      </c>
      <c r="K1301" s="161">
        <v>93</v>
      </c>
      <c r="L1301" s="162">
        <v>105.125</v>
      </c>
    </row>
    <row r="1302" spans="1:12" ht="12.75" customHeight="1">
      <c r="A1302" s="157" t="s">
        <v>8574</v>
      </c>
      <c r="B1302" s="158" t="s">
        <v>8575</v>
      </c>
      <c r="C1302" s="159" t="s">
        <v>8576</v>
      </c>
      <c r="D1302" s="159" t="s">
        <v>4240</v>
      </c>
      <c r="E1302" s="159" t="str">
        <f>VLOOKUP(MID(B1302,5,2),行政区划代码!$B$4:$C$38,2,0)</f>
        <v>北京市</v>
      </c>
      <c r="F1302" s="159" t="str">
        <f t="shared" si="20"/>
        <v>116</v>
      </c>
      <c r="G1302" s="160" t="s">
        <v>8477</v>
      </c>
      <c r="H1302" s="158" t="s">
        <v>8557</v>
      </c>
      <c r="I1302" s="160" t="s">
        <v>8558</v>
      </c>
      <c r="J1302" s="161">
        <v>148</v>
      </c>
      <c r="K1302" s="161">
        <v>42</v>
      </c>
      <c r="L1302" s="162">
        <v>95</v>
      </c>
    </row>
    <row r="1303" spans="1:12" ht="12.75" customHeight="1">
      <c r="A1303" s="157" t="s">
        <v>8577</v>
      </c>
      <c r="B1303" s="158" t="s">
        <v>8578</v>
      </c>
      <c r="C1303" s="159" t="s">
        <v>8579</v>
      </c>
      <c r="D1303" s="159" t="s">
        <v>4240</v>
      </c>
      <c r="E1303" s="159" t="str">
        <f>VLOOKUP(MID(B1303,5,2),行政区划代码!$B$4:$C$38,2,0)</f>
        <v>北京市</v>
      </c>
      <c r="F1303" s="159" t="str">
        <f t="shared" si="20"/>
        <v>116</v>
      </c>
      <c r="G1303" s="160" t="s">
        <v>8477</v>
      </c>
      <c r="H1303" s="158" t="s">
        <v>4255</v>
      </c>
      <c r="I1303" s="160" t="s">
        <v>8500</v>
      </c>
      <c r="J1303" s="161">
        <v>139</v>
      </c>
      <c r="K1303" s="161">
        <v>52</v>
      </c>
      <c r="L1303" s="162">
        <v>95.5</v>
      </c>
    </row>
    <row r="1304" spans="1:12" ht="12.75" customHeight="1">
      <c r="A1304" s="157" t="s">
        <v>8580</v>
      </c>
      <c r="B1304" s="158" t="s">
        <v>8581</v>
      </c>
      <c r="C1304" s="159" t="s">
        <v>8582</v>
      </c>
      <c r="D1304" s="159" t="s">
        <v>4240</v>
      </c>
      <c r="E1304" s="159" t="str">
        <f>VLOOKUP(MID(B1304,5,2),行政区划代码!$B$4:$C$38,2,0)</f>
        <v>北京市</v>
      </c>
      <c r="F1304" s="159" t="str">
        <f t="shared" si="20"/>
        <v>116</v>
      </c>
      <c r="G1304" s="160" t="s">
        <v>8477</v>
      </c>
      <c r="H1304" s="158" t="s">
        <v>4467</v>
      </c>
      <c r="I1304" s="160" t="s">
        <v>8496</v>
      </c>
      <c r="J1304" s="161">
        <v>114.5</v>
      </c>
      <c r="K1304" s="161">
        <v>45</v>
      </c>
      <c r="L1304" s="162">
        <v>79.75</v>
      </c>
    </row>
    <row r="1305" spans="1:12" ht="12.75" customHeight="1">
      <c r="A1305" s="157" t="s">
        <v>8583</v>
      </c>
      <c r="B1305" s="158" t="s">
        <v>8584</v>
      </c>
      <c r="C1305" s="159" t="s">
        <v>8585</v>
      </c>
      <c r="D1305" s="159" t="s">
        <v>4240</v>
      </c>
      <c r="E1305" s="159" t="str">
        <f>VLOOKUP(MID(B1305,5,2),行政区划代码!$B$4:$C$38,2,0)</f>
        <v>北京市</v>
      </c>
      <c r="F1305" s="159" t="str">
        <f t="shared" si="20"/>
        <v>116</v>
      </c>
      <c r="G1305" s="160" t="s">
        <v>8477</v>
      </c>
      <c r="H1305" s="158" t="s">
        <v>4467</v>
      </c>
      <c r="I1305" s="160" t="s">
        <v>8496</v>
      </c>
      <c r="J1305" s="161">
        <v>115.75</v>
      </c>
      <c r="K1305" s="161">
        <v>78</v>
      </c>
      <c r="L1305" s="162">
        <v>96.875</v>
      </c>
    </row>
    <row r="1306" spans="1:12" ht="12.75" customHeight="1">
      <c r="A1306" s="157" t="s">
        <v>8586</v>
      </c>
      <c r="B1306" s="158" t="s">
        <v>8587</v>
      </c>
      <c r="C1306" s="159" t="s">
        <v>8588</v>
      </c>
      <c r="D1306" s="159" t="s">
        <v>4240</v>
      </c>
      <c r="E1306" s="159" t="str">
        <f>VLOOKUP(MID(B1306,5,2),行政区划代码!$B$4:$C$38,2,0)</f>
        <v>北京市</v>
      </c>
      <c r="F1306" s="159" t="str">
        <f t="shared" si="20"/>
        <v>116</v>
      </c>
      <c r="G1306" s="160" t="s">
        <v>8477</v>
      </c>
      <c r="H1306" s="158" t="s">
        <v>8523</v>
      </c>
      <c r="I1306" s="160" t="s">
        <v>8524</v>
      </c>
      <c r="J1306" s="161">
        <v>144.25</v>
      </c>
      <c r="K1306" s="161">
        <v>40</v>
      </c>
      <c r="L1306" s="162">
        <v>92.125</v>
      </c>
    </row>
    <row r="1307" spans="1:12" ht="12.75" customHeight="1">
      <c r="A1307" s="157" t="s">
        <v>8589</v>
      </c>
      <c r="B1307" s="158" t="s">
        <v>8590</v>
      </c>
      <c r="C1307" s="159" t="s">
        <v>8591</v>
      </c>
      <c r="D1307" s="159" t="s">
        <v>4240</v>
      </c>
      <c r="E1307" s="159" t="str">
        <f>VLOOKUP(MID(B1307,5,2),行政区划代码!$B$4:$C$38,2,0)</f>
        <v>北京市</v>
      </c>
      <c r="F1307" s="159" t="str">
        <f t="shared" si="20"/>
        <v>116</v>
      </c>
      <c r="G1307" s="160" t="s">
        <v>8477</v>
      </c>
      <c r="H1307" s="158" t="s">
        <v>8557</v>
      </c>
      <c r="I1307" s="160" t="s">
        <v>8558</v>
      </c>
      <c r="J1307" s="161">
        <v>131</v>
      </c>
      <c r="K1307" s="161">
        <v>83</v>
      </c>
      <c r="L1307" s="162">
        <v>107</v>
      </c>
    </row>
    <row r="1308" spans="1:12" ht="12.75" customHeight="1">
      <c r="A1308" s="157" t="s">
        <v>8592</v>
      </c>
      <c r="B1308" s="158" t="s">
        <v>8593</v>
      </c>
      <c r="C1308" s="159" t="s">
        <v>8594</v>
      </c>
      <c r="D1308" s="159" t="s">
        <v>4240</v>
      </c>
      <c r="E1308" s="159" t="str">
        <f>VLOOKUP(MID(B1308,5,2),行政区划代码!$B$4:$C$38,2,0)</f>
        <v>北京市</v>
      </c>
      <c r="F1308" s="159" t="str">
        <f t="shared" si="20"/>
        <v>116</v>
      </c>
      <c r="G1308" s="160" t="s">
        <v>8477</v>
      </c>
      <c r="H1308" s="158" t="s">
        <v>4408</v>
      </c>
      <c r="I1308" s="160" t="s">
        <v>8595</v>
      </c>
      <c r="J1308" s="161">
        <v>135</v>
      </c>
      <c r="K1308" s="161">
        <v>41</v>
      </c>
      <c r="L1308" s="162">
        <v>88</v>
      </c>
    </row>
    <row r="1309" spans="1:12" ht="12.75" customHeight="1">
      <c r="A1309" s="157" t="s">
        <v>8596</v>
      </c>
      <c r="B1309" s="158" t="s">
        <v>8597</v>
      </c>
      <c r="C1309" s="159" t="s">
        <v>8598</v>
      </c>
      <c r="D1309" s="159" t="s">
        <v>4240</v>
      </c>
      <c r="E1309" s="159" t="str">
        <f>VLOOKUP(MID(B1309,5,2),行政区划代码!$B$4:$C$38,2,0)</f>
        <v>北京市</v>
      </c>
      <c r="F1309" s="159" t="str">
        <f t="shared" si="20"/>
        <v>116</v>
      </c>
      <c r="G1309" s="160" t="s">
        <v>8477</v>
      </c>
      <c r="H1309" s="158" t="s">
        <v>8557</v>
      </c>
      <c r="I1309" s="160" t="s">
        <v>8558</v>
      </c>
      <c r="J1309" s="161">
        <v>133.25</v>
      </c>
      <c r="K1309" s="161">
        <v>87</v>
      </c>
      <c r="L1309" s="162">
        <v>110.125</v>
      </c>
    </row>
    <row r="1310" spans="1:12" ht="12.75" customHeight="1">
      <c r="A1310" s="157" t="s">
        <v>8599</v>
      </c>
      <c r="B1310" s="158" t="s">
        <v>8600</v>
      </c>
      <c r="C1310" s="159" t="s">
        <v>8601</v>
      </c>
      <c r="D1310" s="159" t="s">
        <v>4240</v>
      </c>
      <c r="E1310" s="159" t="str">
        <f>VLOOKUP(MID(B1310,5,2),行政区划代码!$B$4:$C$38,2,0)</f>
        <v>北京市</v>
      </c>
      <c r="F1310" s="159" t="str">
        <f t="shared" si="20"/>
        <v>116</v>
      </c>
      <c r="G1310" s="160" t="s">
        <v>8477</v>
      </c>
      <c r="H1310" s="158" t="s">
        <v>4323</v>
      </c>
      <c r="I1310" s="160" t="s">
        <v>8602</v>
      </c>
      <c r="J1310" s="161">
        <v>113.25</v>
      </c>
      <c r="K1310" s="161">
        <v>61</v>
      </c>
      <c r="L1310" s="162">
        <v>87.125</v>
      </c>
    </row>
    <row r="1311" spans="1:12" ht="12.75" customHeight="1">
      <c r="A1311" s="157" t="s">
        <v>8603</v>
      </c>
      <c r="B1311" s="158" t="s">
        <v>8604</v>
      </c>
      <c r="C1311" s="159" t="s">
        <v>8605</v>
      </c>
      <c r="D1311" s="159" t="s">
        <v>4240</v>
      </c>
      <c r="E1311" s="159" t="str">
        <f>VLOOKUP(MID(B1311,5,2),行政区划代码!$B$4:$C$38,2,0)</f>
        <v>北京市</v>
      </c>
      <c r="F1311" s="159" t="str">
        <f t="shared" si="20"/>
        <v>116</v>
      </c>
      <c r="G1311" s="160" t="s">
        <v>8477</v>
      </c>
      <c r="H1311" s="158" t="s">
        <v>8482</v>
      </c>
      <c r="I1311" s="160" t="s">
        <v>8483</v>
      </c>
      <c r="J1311" s="161">
        <v>140.5</v>
      </c>
      <c r="K1311" s="161">
        <v>41</v>
      </c>
      <c r="L1311" s="162">
        <v>90.75</v>
      </c>
    </row>
    <row r="1312" spans="1:12" ht="12.75" customHeight="1">
      <c r="A1312" s="157" t="s">
        <v>8606</v>
      </c>
      <c r="B1312" s="158" t="s">
        <v>8607</v>
      </c>
      <c r="C1312" s="159" t="s">
        <v>8608</v>
      </c>
      <c r="D1312" s="159" t="s">
        <v>4240</v>
      </c>
      <c r="E1312" s="159" t="str">
        <f>VLOOKUP(MID(B1312,5,2),行政区划代码!$B$4:$C$38,2,0)</f>
        <v>北京市</v>
      </c>
      <c r="F1312" s="159" t="str">
        <f t="shared" si="20"/>
        <v>116</v>
      </c>
      <c r="G1312" s="160" t="s">
        <v>8477</v>
      </c>
      <c r="H1312" s="158" t="s">
        <v>5050</v>
      </c>
      <c r="I1312" s="160" t="s">
        <v>8609</v>
      </c>
      <c r="J1312" s="161">
        <v>130.75</v>
      </c>
      <c r="K1312" s="161">
        <v>32</v>
      </c>
      <c r="L1312" s="162">
        <v>81.375</v>
      </c>
    </row>
    <row r="1313" spans="1:12" ht="12.75" customHeight="1">
      <c r="A1313" s="157" t="s">
        <v>8610</v>
      </c>
      <c r="B1313" s="158" t="s">
        <v>8611</v>
      </c>
      <c r="C1313" s="159" t="s">
        <v>8612</v>
      </c>
      <c r="D1313" s="159" t="s">
        <v>4240</v>
      </c>
      <c r="E1313" s="159" t="str">
        <f>VLOOKUP(MID(B1313,5,2),行政区划代码!$B$4:$C$38,2,0)</f>
        <v>北京市</v>
      </c>
      <c r="F1313" s="159" t="str">
        <f t="shared" si="20"/>
        <v>116</v>
      </c>
      <c r="G1313" s="160" t="s">
        <v>8477</v>
      </c>
      <c r="H1313" s="158" t="s">
        <v>4242</v>
      </c>
      <c r="I1313" s="160" t="s">
        <v>8478</v>
      </c>
      <c r="J1313" s="161">
        <v>139.5</v>
      </c>
      <c r="K1313" s="161">
        <v>76</v>
      </c>
      <c r="L1313" s="162">
        <v>107.75</v>
      </c>
    </row>
    <row r="1314" spans="1:12" ht="12.75" customHeight="1">
      <c r="A1314" s="157" t="s">
        <v>8613</v>
      </c>
      <c r="B1314" s="158" t="s">
        <v>8614</v>
      </c>
      <c r="C1314" s="159" t="s">
        <v>8615</v>
      </c>
      <c r="D1314" s="159" t="s">
        <v>4240</v>
      </c>
      <c r="E1314" s="159" t="str">
        <f>VLOOKUP(MID(B1314,5,2),行政区划代码!$B$4:$C$38,2,0)</f>
        <v>北京市</v>
      </c>
      <c r="F1314" s="159" t="str">
        <f t="shared" si="20"/>
        <v>116</v>
      </c>
      <c r="G1314" s="160" t="s">
        <v>8477</v>
      </c>
      <c r="H1314" s="158" t="s">
        <v>4242</v>
      </c>
      <c r="I1314" s="160" t="s">
        <v>8478</v>
      </c>
      <c r="J1314" s="161">
        <v>136.5</v>
      </c>
      <c r="K1314" s="161">
        <v>38</v>
      </c>
      <c r="L1314" s="162">
        <v>87.25</v>
      </c>
    </row>
    <row r="1315" spans="1:12" ht="12.75" customHeight="1">
      <c r="A1315" s="157" t="s">
        <v>8616</v>
      </c>
      <c r="B1315" s="158" t="s">
        <v>8617</v>
      </c>
      <c r="C1315" s="159" t="s">
        <v>8618</v>
      </c>
      <c r="D1315" s="159" t="s">
        <v>4240</v>
      </c>
      <c r="E1315" s="159" t="str">
        <f>VLOOKUP(MID(B1315,5,2),行政区划代码!$B$4:$C$38,2,0)</f>
        <v>北京市</v>
      </c>
      <c r="F1315" s="159" t="str">
        <f t="shared" si="20"/>
        <v>116</v>
      </c>
      <c r="G1315" s="160" t="s">
        <v>8477</v>
      </c>
      <c r="H1315" s="158" t="s">
        <v>8557</v>
      </c>
      <c r="I1315" s="160" t="s">
        <v>8558</v>
      </c>
      <c r="J1315" s="161">
        <v>138</v>
      </c>
      <c r="K1315" s="161">
        <v>43</v>
      </c>
      <c r="L1315" s="162">
        <v>90.5</v>
      </c>
    </row>
    <row r="1316" spans="1:12" ht="12.75" customHeight="1">
      <c r="A1316" s="157" t="s">
        <v>8619</v>
      </c>
      <c r="B1316" s="158" t="s">
        <v>8620</v>
      </c>
      <c r="C1316" s="159" t="s">
        <v>8621</v>
      </c>
      <c r="D1316" s="159" t="s">
        <v>4240</v>
      </c>
      <c r="E1316" s="159" t="str">
        <f>VLOOKUP(MID(B1316,5,2),行政区划代码!$B$4:$C$38,2,0)</f>
        <v>北京市</v>
      </c>
      <c r="F1316" s="159" t="str">
        <f t="shared" si="20"/>
        <v>116</v>
      </c>
      <c r="G1316" s="160" t="s">
        <v>8477</v>
      </c>
      <c r="H1316" s="158" t="s">
        <v>8487</v>
      </c>
      <c r="I1316" s="160" t="s">
        <v>8488</v>
      </c>
      <c r="J1316" s="161">
        <v>113</v>
      </c>
      <c r="K1316" s="161">
        <v>65</v>
      </c>
      <c r="L1316" s="162">
        <v>89</v>
      </c>
    </row>
    <row r="1317" spans="1:12" ht="12.75" customHeight="1">
      <c r="A1317" s="157" t="s">
        <v>8622</v>
      </c>
      <c r="B1317" s="158" t="s">
        <v>8623</v>
      </c>
      <c r="C1317" s="159" t="s">
        <v>8624</v>
      </c>
      <c r="D1317" s="159" t="s">
        <v>4240</v>
      </c>
      <c r="E1317" s="159" t="str">
        <f>VLOOKUP(MID(B1317,5,2),行政区划代码!$B$4:$C$38,2,0)</f>
        <v>天津市</v>
      </c>
      <c r="F1317" s="159" t="str">
        <f t="shared" si="20"/>
        <v>116</v>
      </c>
      <c r="G1317" s="160" t="s">
        <v>8477</v>
      </c>
      <c r="H1317" s="158" t="s">
        <v>8557</v>
      </c>
      <c r="I1317" s="160" t="s">
        <v>8558</v>
      </c>
      <c r="J1317" s="161">
        <v>134.5</v>
      </c>
      <c r="K1317" s="161">
        <v>54</v>
      </c>
      <c r="L1317" s="162">
        <v>94.25</v>
      </c>
    </row>
    <row r="1318" spans="1:12" ht="12.75" customHeight="1">
      <c r="A1318" s="157" t="s">
        <v>8625</v>
      </c>
      <c r="B1318" s="158" t="s">
        <v>8626</v>
      </c>
      <c r="C1318" s="159" t="s">
        <v>8627</v>
      </c>
      <c r="D1318" s="159" t="s">
        <v>4240</v>
      </c>
      <c r="E1318" s="159" t="str">
        <f>VLOOKUP(MID(B1318,5,2),行政区划代码!$B$4:$C$38,2,0)</f>
        <v>河北省</v>
      </c>
      <c r="F1318" s="159" t="str">
        <f t="shared" si="20"/>
        <v>116</v>
      </c>
      <c r="G1318" s="160" t="s">
        <v>8477</v>
      </c>
      <c r="H1318" s="158" t="s">
        <v>5141</v>
      </c>
      <c r="I1318" s="160" t="s">
        <v>8628</v>
      </c>
      <c r="J1318" s="161">
        <v>134.5</v>
      </c>
      <c r="K1318" s="161">
        <v>97</v>
      </c>
      <c r="L1318" s="162">
        <v>115.75</v>
      </c>
    </row>
    <row r="1319" spans="1:12" ht="12.75" customHeight="1">
      <c r="A1319" s="157" t="s">
        <v>8629</v>
      </c>
      <c r="B1319" s="158" t="s">
        <v>8630</v>
      </c>
      <c r="C1319" s="159" t="s">
        <v>8631</v>
      </c>
      <c r="D1319" s="159" t="s">
        <v>4240</v>
      </c>
      <c r="E1319" s="159" t="str">
        <f>VLOOKUP(MID(B1319,5,2),行政区划代码!$B$4:$C$38,2,0)</f>
        <v>河北省</v>
      </c>
      <c r="F1319" s="159" t="str">
        <f t="shared" si="20"/>
        <v>116</v>
      </c>
      <c r="G1319" s="160" t="s">
        <v>8477</v>
      </c>
      <c r="H1319" s="158" t="s">
        <v>8528</v>
      </c>
      <c r="I1319" s="160" t="s">
        <v>8478</v>
      </c>
      <c r="J1319" s="161">
        <v>117.75</v>
      </c>
      <c r="K1319" s="161">
        <v>70</v>
      </c>
      <c r="L1319" s="162">
        <v>93.875</v>
      </c>
    </row>
    <row r="1320" spans="1:12" ht="12.75" customHeight="1">
      <c r="A1320" s="157" t="s">
        <v>8632</v>
      </c>
      <c r="B1320" s="158" t="s">
        <v>8633</v>
      </c>
      <c r="C1320" s="159" t="s">
        <v>8634</v>
      </c>
      <c r="D1320" s="159" t="s">
        <v>4240</v>
      </c>
      <c r="E1320" s="159" t="str">
        <f>VLOOKUP(MID(B1320,5,2),行政区划代码!$B$4:$C$38,2,0)</f>
        <v>河北省</v>
      </c>
      <c r="F1320" s="159" t="str">
        <f t="shared" si="20"/>
        <v>116</v>
      </c>
      <c r="G1320" s="160" t="s">
        <v>8477</v>
      </c>
      <c r="H1320" s="158" t="s">
        <v>4277</v>
      </c>
      <c r="I1320" s="160" t="s">
        <v>8508</v>
      </c>
      <c r="J1320" s="161">
        <v>146</v>
      </c>
      <c r="K1320" s="161">
        <v>86</v>
      </c>
      <c r="L1320" s="162">
        <v>116</v>
      </c>
    </row>
    <row r="1321" spans="1:12" ht="12.75" customHeight="1">
      <c r="A1321" s="157" t="s">
        <v>8635</v>
      </c>
      <c r="B1321" s="158" t="s">
        <v>8636</v>
      </c>
      <c r="C1321" s="159" t="s">
        <v>8637</v>
      </c>
      <c r="D1321" s="159" t="s">
        <v>4240</v>
      </c>
      <c r="E1321" s="159" t="str">
        <f>VLOOKUP(MID(B1321,5,2),行政区划代码!$B$4:$C$38,2,0)</f>
        <v>河北省</v>
      </c>
      <c r="F1321" s="159" t="str">
        <f t="shared" si="20"/>
        <v>116</v>
      </c>
      <c r="G1321" s="160" t="s">
        <v>8477</v>
      </c>
      <c r="H1321" s="158" t="s">
        <v>5141</v>
      </c>
      <c r="I1321" s="160" t="s">
        <v>8628</v>
      </c>
      <c r="J1321" s="161">
        <v>146.5</v>
      </c>
      <c r="K1321" s="161">
        <v>89</v>
      </c>
      <c r="L1321" s="162">
        <v>117.75</v>
      </c>
    </row>
    <row r="1322" spans="1:12" ht="12.75" customHeight="1">
      <c r="A1322" s="157" t="s">
        <v>8638</v>
      </c>
      <c r="B1322" s="158" t="s">
        <v>8639</v>
      </c>
      <c r="C1322" s="159" t="s">
        <v>8640</v>
      </c>
      <c r="D1322" s="159" t="s">
        <v>4240</v>
      </c>
      <c r="E1322" s="159" t="str">
        <f>VLOOKUP(MID(B1322,5,2),行政区划代码!$B$4:$C$38,2,0)</f>
        <v>山西省</v>
      </c>
      <c r="F1322" s="159" t="str">
        <f t="shared" si="20"/>
        <v>116</v>
      </c>
      <c r="G1322" s="160" t="s">
        <v>8477</v>
      </c>
      <c r="H1322" s="158" t="s">
        <v>4467</v>
      </c>
      <c r="I1322" s="160" t="s">
        <v>8496</v>
      </c>
      <c r="J1322" s="161">
        <v>144.5</v>
      </c>
      <c r="K1322" s="161">
        <v>53</v>
      </c>
      <c r="L1322" s="162">
        <v>98.75</v>
      </c>
    </row>
    <row r="1323" spans="1:12" ht="12.75" customHeight="1">
      <c r="A1323" s="157" t="s">
        <v>8641</v>
      </c>
      <c r="B1323" s="158" t="s">
        <v>8642</v>
      </c>
      <c r="C1323" s="159" t="s">
        <v>8643</v>
      </c>
      <c r="D1323" s="159" t="s">
        <v>4240</v>
      </c>
      <c r="E1323" s="159" t="str">
        <f>VLOOKUP(MID(B1323,5,2),行政区划代码!$B$4:$C$38,2,0)</f>
        <v>山西省</v>
      </c>
      <c r="F1323" s="159" t="str">
        <f t="shared" si="20"/>
        <v>116</v>
      </c>
      <c r="G1323" s="160" t="s">
        <v>8477</v>
      </c>
      <c r="H1323" s="158" t="s">
        <v>8512</v>
      </c>
      <c r="I1323" s="160" t="s">
        <v>8513</v>
      </c>
      <c r="J1323" s="161">
        <v>125.25</v>
      </c>
      <c r="K1323" s="161">
        <v>78</v>
      </c>
      <c r="L1323" s="162">
        <v>101.625</v>
      </c>
    </row>
    <row r="1324" spans="1:12" ht="12.75" customHeight="1">
      <c r="A1324" s="157" t="s">
        <v>8644</v>
      </c>
      <c r="B1324" s="158" t="s">
        <v>8645</v>
      </c>
      <c r="C1324" s="159" t="s">
        <v>8646</v>
      </c>
      <c r="D1324" s="159" t="s">
        <v>4240</v>
      </c>
      <c r="E1324" s="159" t="str">
        <f>VLOOKUP(MID(B1324,5,2),行政区划代码!$B$4:$C$38,2,0)</f>
        <v>山西省</v>
      </c>
      <c r="F1324" s="159" t="str">
        <f t="shared" si="20"/>
        <v>116</v>
      </c>
      <c r="G1324" s="160" t="s">
        <v>8477</v>
      </c>
      <c r="H1324" s="158" t="s">
        <v>8523</v>
      </c>
      <c r="I1324" s="160" t="s">
        <v>8524</v>
      </c>
      <c r="J1324" s="161">
        <v>121.25</v>
      </c>
      <c r="K1324" s="161">
        <v>51</v>
      </c>
      <c r="L1324" s="162">
        <v>86.125</v>
      </c>
    </row>
    <row r="1325" spans="1:12" ht="12.75" customHeight="1">
      <c r="A1325" s="157" t="s">
        <v>8647</v>
      </c>
      <c r="B1325" s="158" t="s">
        <v>8648</v>
      </c>
      <c r="C1325" s="159" t="s">
        <v>8649</v>
      </c>
      <c r="D1325" s="159" t="s">
        <v>4240</v>
      </c>
      <c r="E1325" s="159" t="str">
        <f>VLOOKUP(MID(B1325,5,2),行政区划代码!$B$4:$C$38,2,0)</f>
        <v>内蒙古自治区</v>
      </c>
      <c r="F1325" s="159" t="str">
        <f t="shared" si="20"/>
        <v>116</v>
      </c>
      <c r="G1325" s="160" t="s">
        <v>8477</v>
      </c>
      <c r="H1325" s="158" t="s">
        <v>8523</v>
      </c>
      <c r="I1325" s="160" t="s">
        <v>8524</v>
      </c>
      <c r="J1325" s="161">
        <v>127.25</v>
      </c>
      <c r="K1325" s="161">
        <v>44</v>
      </c>
      <c r="L1325" s="162">
        <v>85.625</v>
      </c>
    </row>
    <row r="1326" spans="1:12" ht="12.75" customHeight="1">
      <c r="A1326" s="157" t="s">
        <v>8650</v>
      </c>
      <c r="B1326" s="158" t="s">
        <v>8651</v>
      </c>
      <c r="C1326" s="159" t="s">
        <v>8652</v>
      </c>
      <c r="D1326" s="159" t="s">
        <v>4287</v>
      </c>
      <c r="E1326" s="159" t="str">
        <f>VLOOKUP(MID(B1326,5,2),行政区划代码!$B$4:$C$38,2,0)</f>
        <v>辽宁省</v>
      </c>
      <c r="F1326" s="159" t="str">
        <f t="shared" si="20"/>
        <v>116</v>
      </c>
      <c r="G1326" s="160" t="s">
        <v>8477</v>
      </c>
      <c r="H1326" s="158" t="s">
        <v>4247</v>
      </c>
      <c r="I1326" s="160" t="s">
        <v>8653</v>
      </c>
      <c r="J1326" s="161">
        <v>137</v>
      </c>
      <c r="K1326" s="161">
        <v>52</v>
      </c>
      <c r="L1326" s="162">
        <v>94.5</v>
      </c>
    </row>
    <row r="1327" spans="1:12" ht="12.75" customHeight="1">
      <c r="A1327" s="157" t="s">
        <v>8654</v>
      </c>
      <c r="B1327" s="158" t="s">
        <v>8655</v>
      </c>
      <c r="C1327" s="159" t="s">
        <v>8656</v>
      </c>
      <c r="D1327" s="159" t="s">
        <v>4287</v>
      </c>
      <c r="E1327" s="159" t="str">
        <f>VLOOKUP(MID(B1327,5,2),行政区划代码!$B$4:$C$38,2,0)</f>
        <v>辽宁省</v>
      </c>
      <c r="F1327" s="159" t="str">
        <f t="shared" si="20"/>
        <v>116</v>
      </c>
      <c r="G1327" s="160" t="s">
        <v>8477</v>
      </c>
      <c r="H1327" s="158" t="s">
        <v>8487</v>
      </c>
      <c r="I1327" s="160" t="s">
        <v>8488</v>
      </c>
      <c r="J1327" s="161">
        <v>116</v>
      </c>
      <c r="K1327" s="161">
        <v>92</v>
      </c>
      <c r="L1327" s="162">
        <v>104</v>
      </c>
    </row>
    <row r="1328" spans="1:12" ht="12.75" customHeight="1">
      <c r="A1328" s="157" t="s">
        <v>8657</v>
      </c>
      <c r="B1328" s="158" t="s">
        <v>8658</v>
      </c>
      <c r="C1328" s="159" t="s">
        <v>8659</v>
      </c>
      <c r="D1328" s="159" t="s">
        <v>4287</v>
      </c>
      <c r="E1328" s="159" t="str">
        <f>VLOOKUP(MID(B1328,5,2),行政区划代码!$B$4:$C$38,2,0)</f>
        <v>辽宁省</v>
      </c>
      <c r="F1328" s="159" t="str">
        <f t="shared" si="20"/>
        <v>116</v>
      </c>
      <c r="G1328" s="160" t="s">
        <v>8477</v>
      </c>
      <c r="H1328" s="158" t="s">
        <v>8482</v>
      </c>
      <c r="I1328" s="160" t="s">
        <v>8483</v>
      </c>
      <c r="J1328" s="161">
        <v>140.75</v>
      </c>
      <c r="K1328" s="161">
        <v>86</v>
      </c>
      <c r="L1328" s="162">
        <v>113.375</v>
      </c>
    </row>
    <row r="1329" spans="1:12" ht="12.75" customHeight="1">
      <c r="A1329" s="157" t="s">
        <v>8660</v>
      </c>
      <c r="B1329" s="158" t="s">
        <v>8661</v>
      </c>
      <c r="C1329" s="159" t="s">
        <v>8662</v>
      </c>
      <c r="D1329" s="159" t="s">
        <v>4287</v>
      </c>
      <c r="E1329" s="159" t="str">
        <f>VLOOKUP(MID(B1329,5,2),行政区划代码!$B$4:$C$38,2,0)</f>
        <v>辽宁省</v>
      </c>
      <c r="F1329" s="159" t="str">
        <f t="shared" si="20"/>
        <v>116</v>
      </c>
      <c r="G1329" s="160" t="s">
        <v>8477</v>
      </c>
      <c r="H1329" s="158" t="s">
        <v>4307</v>
      </c>
      <c r="I1329" s="160" t="s">
        <v>8478</v>
      </c>
      <c r="J1329" s="161">
        <v>141</v>
      </c>
      <c r="K1329" s="161">
        <v>70</v>
      </c>
      <c r="L1329" s="162">
        <v>105.5</v>
      </c>
    </row>
    <row r="1330" spans="1:12" ht="12.75" customHeight="1">
      <c r="A1330" s="157" t="s">
        <v>8663</v>
      </c>
      <c r="B1330" s="158" t="s">
        <v>8664</v>
      </c>
      <c r="C1330" s="159" t="s">
        <v>8665</v>
      </c>
      <c r="D1330" s="159" t="s">
        <v>4287</v>
      </c>
      <c r="E1330" s="159" t="str">
        <f>VLOOKUP(MID(B1330,5,2),行政区划代码!$B$4:$C$38,2,0)</f>
        <v>辽宁省</v>
      </c>
      <c r="F1330" s="159" t="str">
        <f t="shared" si="20"/>
        <v>116</v>
      </c>
      <c r="G1330" s="160" t="s">
        <v>8477</v>
      </c>
      <c r="H1330" s="158" t="s">
        <v>4307</v>
      </c>
      <c r="I1330" s="160" t="s">
        <v>8478</v>
      </c>
      <c r="J1330" s="161">
        <v>136</v>
      </c>
      <c r="K1330" s="161">
        <v>96</v>
      </c>
      <c r="L1330" s="162">
        <v>116</v>
      </c>
    </row>
    <row r="1331" spans="1:12" ht="12.75" customHeight="1">
      <c r="A1331" s="157" t="s">
        <v>8666</v>
      </c>
      <c r="B1331" s="158" t="s">
        <v>8667</v>
      </c>
      <c r="C1331" s="159" t="s">
        <v>8668</v>
      </c>
      <c r="D1331" s="159" t="s">
        <v>4240</v>
      </c>
      <c r="E1331" s="159" t="str">
        <f>VLOOKUP(MID(B1331,5,2),行政区划代码!$B$4:$C$38,2,0)</f>
        <v>上海市</v>
      </c>
      <c r="F1331" s="159" t="str">
        <f t="shared" si="20"/>
        <v>116</v>
      </c>
      <c r="G1331" s="160" t="s">
        <v>8477</v>
      </c>
      <c r="H1331" s="158" t="s">
        <v>8528</v>
      </c>
      <c r="I1331" s="160" t="s">
        <v>8478</v>
      </c>
      <c r="J1331" s="161">
        <v>140</v>
      </c>
      <c r="K1331" s="161">
        <v>61</v>
      </c>
      <c r="L1331" s="162">
        <v>100.5</v>
      </c>
    </row>
    <row r="1332" spans="1:12" ht="12.75" customHeight="1">
      <c r="A1332" s="157" t="s">
        <v>8669</v>
      </c>
      <c r="B1332" s="158" t="s">
        <v>8670</v>
      </c>
      <c r="C1332" s="159" t="s">
        <v>8671</v>
      </c>
      <c r="D1332" s="159" t="s">
        <v>4240</v>
      </c>
      <c r="E1332" s="159" t="str">
        <f>VLOOKUP(MID(B1332,5,2),行政区划代码!$B$4:$C$38,2,0)</f>
        <v>上海市</v>
      </c>
      <c r="F1332" s="159" t="str">
        <f t="shared" si="20"/>
        <v>116</v>
      </c>
      <c r="G1332" s="160" t="s">
        <v>8477</v>
      </c>
      <c r="H1332" s="158" t="s">
        <v>4457</v>
      </c>
      <c r="I1332" s="160" t="s">
        <v>8478</v>
      </c>
      <c r="J1332" s="161">
        <v>133.75</v>
      </c>
      <c r="K1332" s="161">
        <v>35</v>
      </c>
      <c r="L1332" s="162">
        <v>84.375</v>
      </c>
    </row>
    <row r="1333" spans="1:12" ht="12.75" customHeight="1">
      <c r="A1333" s="157" t="s">
        <v>8672</v>
      </c>
      <c r="B1333" s="158" t="s">
        <v>8673</v>
      </c>
      <c r="C1333" s="159" t="s">
        <v>8674</v>
      </c>
      <c r="D1333" s="159" t="s">
        <v>4240</v>
      </c>
      <c r="E1333" s="159" t="str">
        <f>VLOOKUP(MID(B1333,5,2),行政区划代码!$B$4:$C$38,2,0)</f>
        <v>上海市</v>
      </c>
      <c r="F1333" s="159" t="str">
        <f t="shared" si="20"/>
        <v>116</v>
      </c>
      <c r="G1333" s="160" t="s">
        <v>8477</v>
      </c>
      <c r="H1333" s="158" t="s">
        <v>4392</v>
      </c>
      <c r="I1333" s="160" t="s">
        <v>8538</v>
      </c>
      <c r="J1333" s="161">
        <v>137.25</v>
      </c>
      <c r="K1333" s="161">
        <v>63</v>
      </c>
      <c r="L1333" s="162">
        <v>100.125</v>
      </c>
    </row>
    <row r="1334" spans="1:12" ht="12.75" customHeight="1">
      <c r="A1334" s="157" t="s">
        <v>8675</v>
      </c>
      <c r="B1334" s="158" t="s">
        <v>8676</v>
      </c>
      <c r="C1334" s="159" t="s">
        <v>8677</v>
      </c>
      <c r="D1334" s="159" t="s">
        <v>4240</v>
      </c>
      <c r="E1334" s="159" t="str">
        <f>VLOOKUP(MID(B1334,5,2),行政区划代码!$B$4:$C$38,2,0)</f>
        <v>上海市</v>
      </c>
      <c r="F1334" s="159" t="str">
        <f t="shared" si="20"/>
        <v>116</v>
      </c>
      <c r="G1334" s="160" t="s">
        <v>8477</v>
      </c>
      <c r="H1334" s="158" t="s">
        <v>5050</v>
      </c>
      <c r="I1334" s="160" t="s">
        <v>8609</v>
      </c>
      <c r="J1334" s="161">
        <v>133.75</v>
      </c>
      <c r="K1334" s="161">
        <v>56</v>
      </c>
      <c r="L1334" s="162">
        <v>94.875</v>
      </c>
    </row>
    <row r="1335" spans="1:12" ht="12.75" customHeight="1">
      <c r="A1335" s="157" t="s">
        <v>8678</v>
      </c>
      <c r="B1335" s="158" t="s">
        <v>8679</v>
      </c>
      <c r="C1335" s="159" t="s">
        <v>8680</v>
      </c>
      <c r="D1335" s="159" t="s">
        <v>4240</v>
      </c>
      <c r="E1335" s="159" t="str">
        <f>VLOOKUP(MID(B1335,5,2),行政区划代码!$B$4:$C$38,2,0)</f>
        <v>上海市</v>
      </c>
      <c r="F1335" s="159" t="str">
        <f t="shared" si="20"/>
        <v>116</v>
      </c>
      <c r="G1335" s="160" t="s">
        <v>8477</v>
      </c>
      <c r="H1335" s="158" t="s">
        <v>4263</v>
      </c>
      <c r="I1335" s="160" t="s">
        <v>8681</v>
      </c>
      <c r="J1335" s="161">
        <v>148.5</v>
      </c>
      <c r="K1335" s="161">
        <v>60</v>
      </c>
      <c r="L1335" s="162">
        <v>104.25</v>
      </c>
    </row>
    <row r="1336" spans="1:12" ht="12.75" customHeight="1">
      <c r="A1336" s="157" t="s">
        <v>8682</v>
      </c>
      <c r="B1336" s="158" t="s">
        <v>8683</v>
      </c>
      <c r="C1336" s="159" t="s">
        <v>8684</v>
      </c>
      <c r="D1336" s="159" t="s">
        <v>4240</v>
      </c>
      <c r="E1336" s="159" t="str">
        <f>VLOOKUP(MID(B1336,5,2),行政区划代码!$B$4:$C$38,2,0)</f>
        <v>上海市</v>
      </c>
      <c r="F1336" s="159" t="str">
        <f t="shared" si="20"/>
        <v>116</v>
      </c>
      <c r="G1336" s="160" t="s">
        <v>8477</v>
      </c>
      <c r="H1336" s="158" t="s">
        <v>8512</v>
      </c>
      <c r="I1336" s="160" t="s">
        <v>8513</v>
      </c>
      <c r="J1336" s="161">
        <v>125.5</v>
      </c>
      <c r="K1336" s="161">
        <v>59</v>
      </c>
      <c r="L1336" s="162">
        <v>92.25</v>
      </c>
    </row>
    <row r="1337" spans="1:12" ht="12.75" customHeight="1">
      <c r="A1337" s="157" t="s">
        <v>8685</v>
      </c>
      <c r="B1337" s="158" t="s">
        <v>8686</v>
      </c>
      <c r="C1337" s="159" t="s">
        <v>8687</v>
      </c>
      <c r="D1337" s="159" t="s">
        <v>4240</v>
      </c>
      <c r="E1337" s="159" t="str">
        <f>VLOOKUP(MID(B1337,5,2),行政区划代码!$B$4:$C$38,2,0)</f>
        <v>江苏省</v>
      </c>
      <c r="F1337" s="159" t="str">
        <f t="shared" si="20"/>
        <v>116</v>
      </c>
      <c r="G1337" s="160" t="s">
        <v>8477</v>
      </c>
      <c r="H1337" s="158" t="s">
        <v>8528</v>
      </c>
      <c r="I1337" s="160" t="s">
        <v>8478</v>
      </c>
      <c r="J1337" s="161">
        <v>148.5</v>
      </c>
      <c r="K1337" s="161">
        <v>68</v>
      </c>
      <c r="L1337" s="162">
        <v>108.25</v>
      </c>
    </row>
    <row r="1338" spans="1:12" ht="12.75" customHeight="1">
      <c r="A1338" s="157" t="s">
        <v>8688</v>
      </c>
      <c r="B1338" s="158" t="s">
        <v>8689</v>
      </c>
      <c r="C1338" s="159" t="s">
        <v>8690</v>
      </c>
      <c r="D1338" s="159" t="s">
        <v>4240</v>
      </c>
      <c r="E1338" s="159" t="str">
        <f>VLOOKUP(MID(B1338,5,2),行政区划代码!$B$4:$C$38,2,0)</f>
        <v>江苏省</v>
      </c>
      <c r="F1338" s="159" t="str">
        <f t="shared" si="20"/>
        <v>116</v>
      </c>
      <c r="G1338" s="160" t="s">
        <v>8477</v>
      </c>
      <c r="H1338" s="158" t="s">
        <v>4307</v>
      </c>
      <c r="I1338" s="160" t="s">
        <v>8478</v>
      </c>
      <c r="J1338" s="161">
        <v>133.75</v>
      </c>
      <c r="K1338" s="161">
        <v>71</v>
      </c>
      <c r="L1338" s="162">
        <v>102.375</v>
      </c>
    </row>
    <row r="1339" spans="1:12" ht="12.75" customHeight="1">
      <c r="A1339" s="157" t="s">
        <v>8691</v>
      </c>
      <c r="B1339" s="158" t="s">
        <v>8692</v>
      </c>
      <c r="C1339" s="159" t="s">
        <v>8693</v>
      </c>
      <c r="D1339" s="159" t="s">
        <v>4240</v>
      </c>
      <c r="E1339" s="159" t="str">
        <f>VLOOKUP(MID(B1339,5,2),行政区划代码!$B$4:$C$38,2,0)</f>
        <v>江苏省</v>
      </c>
      <c r="F1339" s="159" t="str">
        <f t="shared" si="20"/>
        <v>116</v>
      </c>
      <c r="G1339" s="160" t="s">
        <v>8477</v>
      </c>
      <c r="H1339" s="158" t="s">
        <v>4323</v>
      </c>
      <c r="I1339" s="160" t="s">
        <v>8602</v>
      </c>
      <c r="J1339" s="161">
        <v>115</v>
      </c>
      <c r="K1339" s="161">
        <v>37</v>
      </c>
      <c r="L1339" s="162">
        <v>76</v>
      </c>
    </row>
    <row r="1340" spans="1:12" ht="12.75" customHeight="1">
      <c r="A1340" s="157" t="s">
        <v>8694</v>
      </c>
      <c r="B1340" s="158" t="s">
        <v>8695</v>
      </c>
      <c r="C1340" s="159" t="s">
        <v>8696</v>
      </c>
      <c r="D1340" s="159" t="s">
        <v>4287</v>
      </c>
      <c r="E1340" s="159" t="str">
        <f>VLOOKUP(MID(B1340,5,2),行政区划代码!$B$4:$C$38,2,0)</f>
        <v>江苏省</v>
      </c>
      <c r="F1340" s="159" t="str">
        <f t="shared" si="20"/>
        <v>116</v>
      </c>
      <c r="G1340" s="160" t="s">
        <v>8477</v>
      </c>
      <c r="H1340" s="158" t="s">
        <v>8523</v>
      </c>
      <c r="I1340" s="160" t="s">
        <v>8524</v>
      </c>
      <c r="J1340" s="161">
        <v>134.25</v>
      </c>
      <c r="K1340" s="161">
        <v>40</v>
      </c>
      <c r="L1340" s="162">
        <v>87.125</v>
      </c>
    </row>
    <row r="1341" spans="1:12" ht="12.75" customHeight="1">
      <c r="A1341" s="157" t="s">
        <v>8697</v>
      </c>
      <c r="B1341" s="158" t="s">
        <v>8698</v>
      </c>
      <c r="C1341" s="159" t="s">
        <v>8699</v>
      </c>
      <c r="D1341" s="159" t="s">
        <v>4287</v>
      </c>
      <c r="E1341" s="159" t="str">
        <f>VLOOKUP(MID(B1341,5,2),行政区划代码!$B$4:$C$38,2,0)</f>
        <v>江苏省</v>
      </c>
      <c r="F1341" s="159" t="str">
        <f t="shared" si="20"/>
        <v>116</v>
      </c>
      <c r="G1341" s="160" t="s">
        <v>8477</v>
      </c>
      <c r="H1341" s="158" t="s">
        <v>4467</v>
      </c>
      <c r="I1341" s="160" t="s">
        <v>8496</v>
      </c>
      <c r="J1341" s="161">
        <v>113</v>
      </c>
      <c r="K1341" s="161">
        <v>74</v>
      </c>
      <c r="L1341" s="162">
        <v>93.5</v>
      </c>
    </row>
    <row r="1342" spans="1:12" ht="12.75" customHeight="1">
      <c r="A1342" s="157" t="s">
        <v>8700</v>
      </c>
      <c r="B1342" s="158" t="s">
        <v>8701</v>
      </c>
      <c r="C1342" s="159" t="s">
        <v>8702</v>
      </c>
      <c r="D1342" s="159" t="s">
        <v>4287</v>
      </c>
      <c r="E1342" s="159" t="str">
        <f>VLOOKUP(MID(B1342,5,2),行政区划代码!$B$4:$C$38,2,0)</f>
        <v>江苏省</v>
      </c>
      <c r="F1342" s="159" t="str">
        <f t="shared" si="20"/>
        <v>116</v>
      </c>
      <c r="G1342" s="160" t="s">
        <v>8477</v>
      </c>
      <c r="H1342" s="158" t="s">
        <v>4323</v>
      </c>
      <c r="I1342" s="160" t="s">
        <v>8602</v>
      </c>
      <c r="J1342" s="161">
        <v>122.25</v>
      </c>
      <c r="K1342" s="161">
        <v>43</v>
      </c>
      <c r="L1342" s="162">
        <v>82.625</v>
      </c>
    </row>
    <row r="1343" spans="1:12" ht="12.75" customHeight="1">
      <c r="A1343" s="157" t="s">
        <v>8703</v>
      </c>
      <c r="B1343" s="158" t="s">
        <v>8704</v>
      </c>
      <c r="C1343" s="159" t="s">
        <v>8705</v>
      </c>
      <c r="D1343" s="159" t="s">
        <v>4287</v>
      </c>
      <c r="E1343" s="159" t="str">
        <f>VLOOKUP(MID(B1343,5,2),行政区划代码!$B$4:$C$38,2,0)</f>
        <v>江苏省</v>
      </c>
      <c r="F1343" s="159" t="str">
        <f t="shared" si="20"/>
        <v>116</v>
      </c>
      <c r="G1343" s="160" t="s">
        <v>8477</v>
      </c>
      <c r="H1343" s="158" t="s">
        <v>4467</v>
      </c>
      <c r="I1343" s="160" t="s">
        <v>8496</v>
      </c>
      <c r="J1343" s="161">
        <v>142.5</v>
      </c>
      <c r="K1343" s="161">
        <v>55</v>
      </c>
      <c r="L1343" s="162">
        <v>98.75</v>
      </c>
    </row>
    <row r="1344" spans="1:12" ht="12.75" customHeight="1">
      <c r="A1344" s="157" t="s">
        <v>8706</v>
      </c>
      <c r="B1344" s="158" t="s">
        <v>8707</v>
      </c>
      <c r="C1344" s="159" t="s">
        <v>4533</v>
      </c>
      <c r="D1344" s="159" t="s">
        <v>4287</v>
      </c>
      <c r="E1344" s="159" t="str">
        <f>VLOOKUP(MID(B1344,5,2),行政区划代码!$B$4:$C$38,2,0)</f>
        <v>江苏省</v>
      </c>
      <c r="F1344" s="159" t="str">
        <f t="shared" si="20"/>
        <v>116</v>
      </c>
      <c r="G1344" s="160" t="s">
        <v>8477</v>
      </c>
      <c r="H1344" s="158" t="s">
        <v>4247</v>
      </c>
      <c r="I1344" s="160" t="s">
        <v>8653</v>
      </c>
      <c r="J1344" s="161">
        <v>132.5</v>
      </c>
      <c r="K1344" s="161">
        <v>40</v>
      </c>
      <c r="L1344" s="162">
        <v>86.25</v>
      </c>
    </row>
    <row r="1345" spans="1:12" ht="12.75" customHeight="1">
      <c r="A1345" s="157" t="s">
        <v>8708</v>
      </c>
      <c r="B1345" s="158" t="s">
        <v>8709</v>
      </c>
      <c r="C1345" s="159" t="s">
        <v>8710</v>
      </c>
      <c r="D1345" s="159" t="s">
        <v>4240</v>
      </c>
      <c r="E1345" s="159" t="str">
        <f>VLOOKUP(MID(B1345,5,2),行政区划代码!$B$4:$C$38,2,0)</f>
        <v>江苏省</v>
      </c>
      <c r="F1345" s="159" t="str">
        <f t="shared" si="20"/>
        <v>116</v>
      </c>
      <c r="G1345" s="160" t="s">
        <v>8477</v>
      </c>
      <c r="H1345" s="158" t="s">
        <v>4255</v>
      </c>
      <c r="I1345" s="160" t="s">
        <v>8500</v>
      </c>
      <c r="J1345" s="161">
        <v>129.75</v>
      </c>
      <c r="K1345" s="161">
        <v>63</v>
      </c>
      <c r="L1345" s="162">
        <v>96.375</v>
      </c>
    </row>
    <row r="1346" spans="1:12" ht="12.75" customHeight="1">
      <c r="A1346" s="157" t="s">
        <v>8711</v>
      </c>
      <c r="B1346" s="158" t="s">
        <v>8712</v>
      </c>
      <c r="C1346" s="159" t="s">
        <v>8713</v>
      </c>
      <c r="D1346" s="159" t="s">
        <v>4240</v>
      </c>
      <c r="E1346" s="159" t="str">
        <f>VLOOKUP(MID(B1346,5,2),行政区划代码!$B$4:$C$38,2,0)</f>
        <v>浙江省</v>
      </c>
      <c r="F1346" s="159" t="str">
        <f t="shared" si="20"/>
        <v>116</v>
      </c>
      <c r="G1346" s="160" t="s">
        <v>8477</v>
      </c>
      <c r="H1346" s="158" t="s">
        <v>8714</v>
      </c>
      <c r="I1346" s="160" t="s">
        <v>8715</v>
      </c>
      <c r="J1346" s="161">
        <v>140.5</v>
      </c>
      <c r="K1346" s="161">
        <v>59</v>
      </c>
      <c r="L1346" s="162">
        <v>99.75</v>
      </c>
    </row>
    <row r="1347" spans="1:12" ht="12.75" customHeight="1">
      <c r="A1347" s="157" t="s">
        <v>8716</v>
      </c>
      <c r="B1347" s="158" t="s">
        <v>8717</v>
      </c>
      <c r="C1347" s="159" t="s">
        <v>8718</v>
      </c>
      <c r="D1347" s="159" t="s">
        <v>4240</v>
      </c>
      <c r="E1347" s="159" t="str">
        <f>VLOOKUP(MID(B1347,5,2),行政区划代码!$B$4:$C$38,2,0)</f>
        <v>浙江省</v>
      </c>
      <c r="F1347" s="159" t="str">
        <f t="shared" si="20"/>
        <v>116</v>
      </c>
      <c r="G1347" s="160" t="s">
        <v>8477</v>
      </c>
      <c r="H1347" s="158" t="s">
        <v>8482</v>
      </c>
      <c r="I1347" s="160" t="s">
        <v>8483</v>
      </c>
      <c r="J1347" s="161">
        <v>111.75</v>
      </c>
      <c r="K1347" s="161">
        <v>82</v>
      </c>
      <c r="L1347" s="162">
        <v>96.875</v>
      </c>
    </row>
    <row r="1348" spans="1:12" ht="12.75" customHeight="1">
      <c r="A1348" s="157" t="s">
        <v>8719</v>
      </c>
      <c r="B1348" s="158" t="s">
        <v>8720</v>
      </c>
      <c r="C1348" s="159" t="s">
        <v>8721</v>
      </c>
      <c r="D1348" s="159" t="s">
        <v>4240</v>
      </c>
      <c r="E1348" s="159" t="str">
        <f>VLOOKUP(MID(B1348,5,2),行政区划代码!$B$4:$C$38,2,0)</f>
        <v>浙江省</v>
      </c>
      <c r="F1348" s="159" t="str">
        <f t="shared" si="20"/>
        <v>116</v>
      </c>
      <c r="G1348" s="160" t="s">
        <v>8477</v>
      </c>
      <c r="H1348" s="158" t="s">
        <v>4247</v>
      </c>
      <c r="I1348" s="160" t="s">
        <v>8653</v>
      </c>
      <c r="J1348" s="161">
        <v>125.25</v>
      </c>
      <c r="K1348" s="161">
        <v>38</v>
      </c>
      <c r="L1348" s="162">
        <v>81.625</v>
      </c>
    </row>
    <row r="1349" spans="1:12" ht="12.75" customHeight="1">
      <c r="A1349" s="157" t="s">
        <v>8722</v>
      </c>
      <c r="B1349" s="158" t="s">
        <v>8723</v>
      </c>
      <c r="C1349" s="159" t="s">
        <v>8724</v>
      </c>
      <c r="D1349" s="159" t="s">
        <v>4240</v>
      </c>
      <c r="E1349" s="159" t="str">
        <f>VLOOKUP(MID(B1349,5,2),行政区划代码!$B$4:$C$38,2,0)</f>
        <v>浙江省</v>
      </c>
      <c r="F1349" s="159" t="str">
        <f t="shared" si="20"/>
        <v>116</v>
      </c>
      <c r="G1349" s="160" t="s">
        <v>8477</v>
      </c>
      <c r="H1349" s="158" t="s">
        <v>4255</v>
      </c>
      <c r="I1349" s="160" t="s">
        <v>8500</v>
      </c>
      <c r="J1349" s="161">
        <v>148.5</v>
      </c>
      <c r="K1349" s="161">
        <v>87</v>
      </c>
      <c r="L1349" s="162">
        <v>117.75</v>
      </c>
    </row>
    <row r="1350" spans="1:12" ht="12.75" customHeight="1">
      <c r="A1350" s="157" t="s">
        <v>8725</v>
      </c>
      <c r="B1350" s="158" t="s">
        <v>8726</v>
      </c>
      <c r="C1350" s="159" t="s">
        <v>8727</v>
      </c>
      <c r="D1350" s="159" t="s">
        <v>4240</v>
      </c>
      <c r="E1350" s="159" t="str">
        <f>VLOOKUP(MID(B1350,5,2),行政区划代码!$B$4:$C$38,2,0)</f>
        <v>河南省</v>
      </c>
      <c r="F1350" s="159" t="str">
        <f t="shared" ref="F1350:F1413" si="21">LEFT(B1350,3)</f>
        <v>116</v>
      </c>
      <c r="G1350" s="160" t="s">
        <v>8477</v>
      </c>
      <c r="H1350" s="158" t="s">
        <v>5050</v>
      </c>
      <c r="I1350" s="160" t="s">
        <v>8609</v>
      </c>
      <c r="J1350" s="161">
        <v>122</v>
      </c>
      <c r="K1350" s="161">
        <v>50</v>
      </c>
      <c r="L1350" s="162">
        <v>86</v>
      </c>
    </row>
    <row r="1351" spans="1:12" ht="12.75" customHeight="1">
      <c r="A1351" s="157" t="s">
        <v>8728</v>
      </c>
      <c r="B1351" s="158" t="s">
        <v>8729</v>
      </c>
      <c r="C1351" s="159" t="s">
        <v>8730</v>
      </c>
      <c r="D1351" s="159" t="s">
        <v>4240</v>
      </c>
      <c r="E1351" s="159" t="str">
        <f>VLOOKUP(MID(B1351,5,2),行政区划代码!$B$4:$C$38,2,0)</f>
        <v>河南省</v>
      </c>
      <c r="F1351" s="159" t="str">
        <f t="shared" si="21"/>
        <v>116</v>
      </c>
      <c r="G1351" s="160" t="s">
        <v>8477</v>
      </c>
      <c r="H1351" s="158" t="s">
        <v>4247</v>
      </c>
      <c r="I1351" s="160" t="s">
        <v>8653</v>
      </c>
      <c r="J1351" s="161">
        <v>110.5</v>
      </c>
      <c r="K1351" s="161">
        <v>47</v>
      </c>
      <c r="L1351" s="162">
        <v>78.75</v>
      </c>
    </row>
    <row r="1352" spans="1:12" ht="12.75" customHeight="1">
      <c r="A1352" s="157" t="s">
        <v>8731</v>
      </c>
      <c r="B1352" s="158" t="s">
        <v>8732</v>
      </c>
      <c r="C1352" s="159" t="s">
        <v>8733</v>
      </c>
      <c r="D1352" s="159" t="s">
        <v>4240</v>
      </c>
      <c r="E1352" s="159" t="str">
        <f>VLOOKUP(MID(B1352,5,2),行政区划代码!$B$4:$C$38,2,0)</f>
        <v>河南省</v>
      </c>
      <c r="F1352" s="159" t="str">
        <f t="shared" si="21"/>
        <v>116</v>
      </c>
      <c r="G1352" s="160" t="s">
        <v>8477</v>
      </c>
      <c r="H1352" s="158" t="s">
        <v>4408</v>
      </c>
      <c r="I1352" s="160" t="s">
        <v>8595</v>
      </c>
      <c r="J1352" s="161">
        <v>120.75</v>
      </c>
      <c r="K1352" s="161">
        <v>83</v>
      </c>
      <c r="L1352" s="162">
        <v>101.875</v>
      </c>
    </row>
    <row r="1353" spans="1:12" ht="12.75" customHeight="1">
      <c r="A1353" s="157" t="s">
        <v>8734</v>
      </c>
      <c r="B1353" s="158" t="s">
        <v>8735</v>
      </c>
      <c r="C1353" s="159" t="s">
        <v>8736</v>
      </c>
      <c r="D1353" s="159" t="s">
        <v>4240</v>
      </c>
      <c r="E1353" s="159" t="str">
        <f>VLOOKUP(MID(B1353,5,2),行政区划代码!$B$4:$C$38,2,0)</f>
        <v>河南省</v>
      </c>
      <c r="F1353" s="159" t="str">
        <f t="shared" si="21"/>
        <v>116</v>
      </c>
      <c r="G1353" s="160" t="s">
        <v>8477</v>
      </c>
      <c r="H1353" s="158" t="s">
        <v>8528</v>
      </c>
      <c r="I1353" s="160" t="s">
        <v>8478</v>
      </c>
      <c r="J1353" s="161">
        <v>138.25</v>
      </c>
      <c r="K1353" s="161">
        <v>89</v>
      </c>
      <c r="L1353" s="162">
        <v>113.625</v>
      </c>
    </row>
    <row r="1354" spans="1:12" ht="12.75" customHeight="1">
      <c r="A1354" s="157" t="s">
        <v>8737</v>
      </c>
      <c r="B1354" s="158" t="s">
        <v>8738</v>
      </c>
      <c r="C1354" s="159" t="s">
        <v>8739</v>
      </c>
      <c r="D1354" s="159" t="s">
        <v>4240</v>
      </c>
      <c r="E1354" s="159" t="str">
        <f>VLOOKUP(MID(B1354,5,2),行政区划代码!$B$4:$C$38,2,0)</f>
        <v>河南省</v>
      </c>
      <c r="F1354" s="159" t="str">
        <f t="shared" si="21"/>
        <v>116</v>
      </c>
      <c r="G1354" s="160" t="s">
        <v>8477</v>
      </c>
      <c r="H1354" s="158" t="s">
        <v>5105</v>
      </c>
      <c r="I1354" s="160" t="s">
        <v>8740</v>
      </c>
      <c r="J1354" s="161">
        <v>131.25</v>
      </c>
      <c r="K1354" s="161">
        <v>92</v>
      </c>
      <c r="L1354" s="162">
        <v>111.625</v>
      </c>
    </row>
    <row r="1355" spans="1:12" ht="12.75" customHeight="1">
      <c r="A1355" s="157" t="s">
        <v>8741</v>
      </c>
      <c r="B1355" s="158" t="s">
        <v>8742</v>
      </c>
      <c r="C1355" s="159" t="s">
        <v>8743</v>
      </c>
      <c r="D1355" s="159" t="s">
        <v>4240</v>
      </c>
      <c r="E1355" s="159" t="str">
        <f>VLOOKUP(MID(B1355,5,2),行政区划代码!$B$4:$C$38,2,0)</f>
        <v>河南省</v>
      </c>
      <c r="F1355" s="159" t="str">
        <f t="shared" si="21"/>
        <v>116</v>
      </c>
      <c r="G1355" s="160" t="s">
        <v>8477</v>
      </c>
      <c r="H1355" s="158" t="s">
        <v>8523</v>
      </c>
      <c r="I1355" s="160" t="s">
        <v>8524</v>
      </c>
      <c r="J1355" s="161">
        <v>145.75</v>
      </c>
      <c r="K1355" s="161">
        <v>57</v>
      </c>
      <c r="L1355" s="162">
        <v>101.375</v>
      </c>
    </row>
    <row r="1356" spans="1:12" ht="12.75" customHeight="1">
      <c r="A1356" s="157" t="s">
        <v>8744</v>
      </c>
      <c r="B1356" s="158" t="s">
        <v>8745</v>
      </c>
      <c r="C1356" s="159" t="s">
        <v>8746</v>
      </c>
      <c r="D1356" s="159" t="s">
        <v>4287</v>
      </c>
      <c r="E1356" s="159" t="str">
        <f>VLOOKUP(MID(B1356,5,2),行政区划代码!$B$4:$C$38,2,0)</f>
        <v>湖北省</v>
      </c>
      <c r="F1356" s="159" t="str">
        <f t="shared" si="21"/>
        <v>116</v>
      </c>
      <c r="G1356" s="160" t="s">
        <v>8477</v>
      </c>
      <c r="H1356" s="158" t="s">
        <v>8487</v>
      </c>
      <c r="I1356" s="160" t="s">
        <v>8488</v>
      </c>
      <c r="J1356" s="161">
        <v>114.25</v>
      </c>
      <c r="K1356" s="161">
        <v>34</v>
      </c>
      <c r="L1356" s="162">
        <v>74.125</v>
      </c>
    </row>
    <row r="1357" spans="1:12" ht="12.75" customHeight="1">
      <c r="A1357" s="157" t="s">
        <v>8747</v>
      </c>
      <c r="B1357" s="158" t="s">
        <v>8748</v>
      </c>
      <c r="C1357" s="159" t="s">
        <v>8749</v>
      </c>
      <c r="D1357" s="159" t="s">
        <v>4287</v>
      </c>
      <c r="E1357" s="159" t="str">
        <f>VLOOKUP(MID(B1357,5,2),行政区划代码!$B$4:$C$38,2,0)</f>
        <v>湖北省</v>
      </c>
      <c r="F1357" s="159" t="str">
        <f t="shared" si="21"/>
        <v>116</v>
      </c>
      <c r="G1357" s="160" t="s">
        <v>8477</v>
      </c>
      <c r="H1357" s="158" t="s">
        <v>8523</v>
      </c>
      <c r="I1357" s="160" t="s">
        <v>8524</v>
      </c>
      <c r="J1357" s="161">
        <v>117.75</v>
      </c>
      <c r="K1357" s="161">
        <v>99</v>
      </c>
      <c r="L1357" s="162">
        <v>108.375</v>
      </c>
    </row>
    <row r="1358" spans="1:12" ht="12.75" customHeight="1">
      <c r="A1358" s="157" t="s">
        <v>8750</v>
      </c>
      <c r="B1358" s="158" t="s">
        <v>8751</v>
      </c>
      <c r="C1358" s="159" t="s">
        <v>8752</v>
      </c>
      <c r="D1358" s="159" t="s">
        <v>4287</v>
      </c>
      <c r="E1358" s="159" t="str">
        <f>VLOOKUP(MID(B1358,5,2),行政区划代码!$B$4:$C$38,2,0)</f>
        <v>湖北省</v>
      </c>
      <c r="F1358" s="159" t="str">
        <f t="shared" si="21"/>
        <v>116</v>
      </c>
      <c r="G1358" s="160" t="s">
        <v>8477</v>
      </c>
      <c r="H1358" s="158" t="s">
        <v>4242</v>
      </c>
      <c r="I1358" s="160" t="s">
        <v>8478</v>
      </c>
      <c r="J1358" s="161">
        <v>148.25</v>
      </c>
      <c r="K1358" s="161">
        <v>68</v>
      </c>
      <c r="L1358" s="162">
        <v>108.125</v>
      </c>
    </row>
    <row r="1359" spans="1:12" ht="12.75" customHeight="1">
      <c r="A1359" s="157" t="s">
        <v>8753</v>
      </c>
      <c r="B1359" s="158" t="s">
        <v>8754</v>
      </c>
      <c r="C1359" s="159" t="s">
        <v>8755</v>
      </c>
      <c r="D1359" s="159" t="s">
        <v>4287</v>
      </c>
      <c r="E1359" s="159" t="str">
        <f>VLOOKUP(MID(B1359,5,2),行政区划代码!$B$4:$C$38,2,0)</f>
        <v>湖南省</v>
      </c>
      <c r="F1359" s="159" t="str">
        <f t="shared" si="21"/>
        <v>116</v>
      </c>
      <c r="G1359" s="160" t="s">
        <v>8477</v>
      </c>
      <c r="H1359" s="158" t="s">
        <v>4294</v>
      </c>
      <c r="I1359" s="160" t="s">
        <v>8492</v>
      </c>
      <c r="J1359" s="161">
        <v>124</v>
      </c>
      <c r="K1359" s="161">
        <v>62</v>
      </c>
      <c r="L1359" s="162">
        <v>93</v>
      </c>
    </row>
    <row r="1360" spans="1:12" ht="12.75" customHeight="1">
      <c r="A1360" s="157" t="s">
        <v>8756</v>
      </c>
      <c r="B1360" s="158" t="s">
        <v>8757</v>
      </c>
      <c r="C1360" s="159" t="s">
        <v>8758</v>
      </c>
      <c r="D1360" s="159" t="s">
        <v>4287</v>
      </c>
      <c r="E1360" s="159" t="str">
        <f>VLOOKUP(MID(B1360,5,2),行政区划代码!$B$4:$C$38,2,0)</f>
        <v>湖南省</v>
      </c>
      <c r="F1360" s="159" t="str">
        <f t="shared" si="21"/>
        <v>116</v>
      </c>
      <c r="G1360" s="160" t="s">
        <v>8477</v>
      </c>
      <c r="H1360" s="158" t="s">
        <v>4408</v>
      </c>
      <c r="I1360" s="160" t="s">
        <v>8595</v>
      </c>
      <c r="J1360" s="161">
        <v>145.25</v>
      </c>
      <c r="K1360" s="161">
        <v>70</v>
      </c>
      <c r="L1360" s="162">
        <v>107.625</v>
      </c>
    </row>
    <row r="1361" spans="1:12" ht="12.75" customHeight="1">
      <c r="A1361" s="157" t="s">
        <v>8759</v>
      </c>
      <c r="B1361" s="158" t="s">
        <v>8760</v>
      </c>
      <c r="C1361" s="159" t="s">
        <v>8761</v>
      </c>
      <c r="D1361" s="159" t="s">
        <v>4287</v>
      </c>
      <c r="E1361" s="159" t="str">
        <f>VLOOKUP(MID(B1361,5,2),行政区划代码!$B$4:$C$38,2,0)</f>
        <v>湖南省</v>
      </c>
      <c r="F1361" s="159" t="str">
        <f t="shared" si="21"/>
        <v>116</v>
      </c>
      <c r="G1361" s="160" t="s">
        <v>8477</v>
      </c>
      <c r="H1361" s="158" t="s">
        <v>4392</v>
      </c>
      <c r="I1361" s="160" t="s">
        <v>8538</v>
      </c>
      <c r="J1361" s="161">
        <v>124</v>
      </c>
      <c r="K1361" s="161">
        <v>52</v>
      </c>
      <c r="L1361" s="162">
        <v>88</v>
      </c>
    </row>
    <row r="1362" spans="1:12" ht="12.75" customHeight="1">
      <c r="A1362" s="157" t="s">
        <v>8762</v>
      </c>
      <c r="B1362" s="158" t="s">
        <v>8763</v>
      </c>
      <c r="C1362" s="159" t="s">
        <v>8764</v>
      </c>
      <c r="D1362" s="159" t="s">
        <v>4287</v>
      </c>
      <c r="E1362" s="159" t="str">
        <f>VLOOKUP(MID(B1362,5,2),行政区划代码!$B$4:$C$38,2,0)</f>
        <v>湖南省</v>
      </c>
      <c r="F1362" s="159" t="str">
        <f t="shared" si="21"/>
        <v>116</v>
      </c>
      <c r="G1362" s="160" t="s">
        <v>8477</v>
      </c>
      <c r="H1362" s="158" t="s">
        <v>8512</v>
      </c>
      <c r="I1362" s="160" t="s">
        <v>8513</v>
      </c>
      <c r="J1362" s="161">
        <v>115</v>
      </c>
      <c r="K1362" s="161">
        <v>60</v>
      </c>
      <c r="L1362" s="162">
        <v>87.5</v>
      </c>
    </row>
    <row r="1363" spans="1:12" ht="12.75" customHeight="1">
      <c r="A1363" s="157" t="s">
        <v>8765</v>
      </c>
      <c r="B1363" s="158" t="s">
        <v>8766</v>
      </c>
      <c r="C1363" s="159" t="s">
        <v>8767</v>
      </c>
      <c r="D1363" s="159" t="s">
        <v>4287</v>
      </c>
      <c r="E1363" s="159" t="str">
        <f>VLOOKUP(MID(B1363,5,2),行政区划代码!$B$4:$C$38,2,0)</f>
        <v>湖南省</v>
      </c>
      <c r="F1363" s="159" t="str">
        <f t="shared" si="21"/>
        <v>116</v>
      </c>
      <c r="G1363" s="160" t="s">
        <v>8477</v>
      </c>
      <c r="H1363" s="158" t="s">
        <v>4277</v>
      </c>
      <c r="I1363" s="160" t="s">
        <v>8508</v>
      </c>
      <c r="J1363" s="161">
        <v>147.25</v>
      </c>
      <c r="K1363" s="161">
        <v>72</v>
      </c>
      <c r="L1363" s="162">
        <v>109.625</v>
      </c>
    </row>
    <row r="1364" spans="1:12" ht="12.75" customHeight="1">
      <c r="A1364" s="157" t="s">
        <v>8768</v>
      </c>
      <c r="B1364" s="158" t="s">
        <v>8769</v>
      </c>
      <c r="C1364" s="159" t="s">
        <v>8770</v>
      </c>
      <c r="D1364" s="159" t="s">
        <v>4287</v>
      </c>
      <c r="E1364" s="159" t="str">
        <f>VLOOKUP(MID(B1364,5,2),行政区划代码!$B$4:$C$38,2,0)</f>
        <v>广东省</v>
      </c>
      <c r="F1364" s="159" t="str">
        <f t="shared" si="21"/>
        <v>116</v>
      </c>
      <c r="G1364" s="160" t="s">
        <v>8477</v>
      </c>
      <c r="H1364" s="158" t="s">
        <v>4255</v>
      </c>
      <c r="I1364" s="160" t="s">
        <v>8500</v>
      </c>
      <c r="J1364" s="161">
        <v>146.25</v>
      </c>
      <c r="K1364" s="161">
        <v>96</v>
      </c>
      <c r="L1364" s="162">
        <v>121.125</v>
      </c>
    </row>
    <row r="1365" spans="1:12" ht="12.75" customHeight="1">
      <c r="A1365" s="157" t="s">
        <v>8771</v>
      </c>
      <c r="B1365" s="158" t="s">
        <v>8772</v>
      </c>
      <c r="C1365" s="159" t="s">
        <v>8773</v>
      </c>
      <c r="D1365" s="159" t="s">
        <v>4287</v>
      </c>
      <c r="E1365" s="159" t="str">
        <f>VLOOKUP(MID(B1365,5,2),行政区划代码!$B$4:$C$38,2,0)</f>
        <v>广东省</v>
      </c>
      <c r="F1365" s="159" t="str">
        <f t="shared" si="21"/>
        <v>116</v>
      </c>
      <c r="G1365" s="160" t="s">
        <v>8477</v>
      </c>
      <c r="H1365" s="158" t="s">
        <v>8557</v>
      </c>
      <c r="I1365" s="160" t="s">
        <v>8558</v>
      </c>
      <c r="J1365" s="161">
        <v>140.5</v>
      </c>
      <c r="K1365" s="161">
        <v>96</v>
      </c>
      <c r="L1365" s="162">
        <v>118.25</v>
      </c>
    </row>
    <row r="1366" spans="1:12" ht="12.75" customHeight="1">
      <c r="A1366" s="157" t="s">
        <v>8774</v>
      </c>
      <c r="B1366" s="158" t="s">
        <v>8775</v>
      </c>
      <c r="C1366" s="159" t="s">
        <v>8776</v>
      </c>
      <c r="D1366" s="159" t="s">
        <v>4287</v>
      </c>
      <c r="E1366" s="159" t="str">
        <f>VLOOKUP(MID(B1366,5,2),行政区划代码!$B$4:$C$38,2,0)</f>
        <v>广东省</v>
      </c>
      <c r="F1366" s="159" t="str">
        <f t="shared" si="21"/>
        <v>116</v>
      </c>
      <c r="G1366" s="160" t="s">
        <v>8477</v>
      </c>
      <c r="H1366" s="158" t="s">
        <v>8487</v>
      </c>
      <c r="I1366" s="160" t="s">
        <v>8488</v>
      </c>
      <c r="J1366" s="161">
        <v>124.75</v>
      </c>
      <c r="K1366" s="161">
        <v>41</v>
      </c>
      <c r="L1366" s="162">
        <v>82.875</v>
      </c>
    </row>
    <row r="1367" spans="1:12" ht="12.75" customHeight="1">
      <c r="A1367" s="157" t="s">
        <v>8777</v>
      </c>
      <c r="B1367" s="158" t="s">
        <v>8778</v>
      </c>
      <c r="C1367" s="159" t="s">
        <v>8779</v>
      </c>
      <c r="D1367" s="159" t="s">
        <v>4240</v>
      </c>
      <c r="E1367" s="159" t="str">
        <f>VLOOKUP(MID(B1367,5,2),行政区划代码!$B$4:$C$38,2,0)</f>
        <v>广东省</v>
      </c>
      <c r="F1367" s="159" t="str">
        <f t="shared" si="21"/>
        <v>116</v>
      </c>
      <c r="G1367" s="160" t="s">
        <v>8477</v>
      </c>
      <c r="H1367" s="158" t="s">
        <v>4408</v>
      </c>
      <c r="I1367" s="160" t="s">
        <v>8595</v>
      </c>
      <c r="J1367" s="161">
        <v>123.25</v>
      </c>
      <c r="K1367" s="161">
        <v>45</v>
      </c>
      <c r="L1367" s="162">
        <v>84.125</v>
      </c>
    </row>
    <row r="1368" spans="1:12" ht="12.75" customHeight="1">
      <c r="A1368" s="157" t="s">
        <v>8780</v>
      </c>
      <c r="B1368" s="158" t="s">
        <v>8781</v>
      </c>
      <c r="C1368" s="159" t="s">
        <v>8782</v>
      </c>
      <c r="D1368" s="159" t="s">
        <v>4240</v>
      </c>
      <c r="E1368" s="159" t="str">
        <f>VLOOKUP(MID(B1368,5,2),行政区划代码!$B$4:$C$38,2,0)</f>
        <v>广东省</v>
      </c>
      <c r="F1368" s="159" t="str">
        <f t="shared" si="21"/>
        <v>116</v>
      </c>
      <c r="G1368" s="160" t="s">
        <v>8477</v>
      </c>
      <c r="H1368" s="158" t="s">
        <v>5141</v>
      </c>
      <c r="I1368" s="160" t="s">
        <v>8628</v>
      </c>
      <c r="J1368" s="161">
        <v>132.75</v>
      </c>
      <c r="K1368" s="161">
        <v>72</v>
      </c>
      <c r="L1368" s="162">
        <v>102.375</v>
      </c>
    </row>
    <row r="1369" spans="1:12" ht="12.75" customHeight="1">
      <c r="A1369" s="157" t="s">
        <v>8783</v>
      </c>
      <c r="B1369" s="158" t="s">
        <v>8784</v>
      </c>
      <c r="C1369" s="159" t="s">
        <v>8785</v>
      </c>
      <c r="D1369" s="159" t="s">
        <v>4240</v>
      </c>
      <c r="E1369" s="159" t="str">
        <f>VLOOKUP(MID(B1369,5,2),行政区划代码!$B$4:$C$38,2,0)</f>
        <v>四川省</v>
      </c>
      <c r="F1369" s="159" t="str">
        <f t="shared" si="21"/>
        <v>116</v>
      </c>
      <c r="G1369" s="160" t="s">
        <v>8477</v>
      </c>
      <c r="H1369" s="158" t="s">
        <v>4263</v>
      </c>
      <c r="I1369" s="160" t="s">
        <v>8681</v>
      </c>
      <c r="J1369" s="161">
        <v>127.5</v>
      </c>
      <c r="K1369" s="161">
        <v>93</v>
      </c>
      <c r="L1369" s="162">
        <v>110.25</v>
      </c>
    </row>
    <row r="1370" spans="1:12" ht="12.75" customHeight="1">
      <c r="A1370" s="157" t="s">
        <v>8786</v>
      </c>
      <c r="B1370" s="158" t="s">
        <v>8787</v>
      </c>
      <c r="C1370" s="159" t="s">
        <v>8788</v>
      </c>
      <c r="D1370" s="159" t="s">
        <v>4240</v>
      </c>
      <c r="E1370" s="159" t="str">
        <f>VLOOKUP(MID(B1370,5,2),行政区划代码!$B$4:$C$38,2,0)</f>
        <v>陕西省</v>
      </c>
      <c r="F1370" s="159" t="str">
        <f t="shared" si="21"/>
        <v>116</v>
      </c>
      <c r="G1370" s="160" t="s">
        <v>8477</v>
      </c>
      <c r="H1370" s="158" t="s">
        <v>5746</v>
      </c>
      <c r="I1370" s="160" t="s">
        <v>8478</v>
      </c>
      <c r="J1370" s="161">
        <v>146.75</v>
      </c>
      <c r="K1370" s="161">
        <v>45</v>
      </c>
      <c r="L1370" s="162">
        <v>95.875</v>
      </c>
    </row>
    <row r="1371" spans="1:12" ht="12.75" customHeight="1">
      <c r="A1371" s="157" t="s">
        <v>8789</v>
      </c>
      <c r="B1371" s="158" t="s">
        <v>8790</v>
      </c>
      <c r="C1371" s="159" t="s">
        <v>8791</v>
      </c>
      <c r="D1371" s="159" t="s">
        <v>4240</v>
      </c>
      <c r="E1371" s="159" t="str">
        <f>VLOOKUP(MID(B1371,5,2),行政区划代码!$B$4:$C$38,2,0)</f>
        <v>陕西省</v>
      </c>
      <c r="F1371" s="159" t="str">
        <f t="shared" si="21"/>
        <v>116</v>
      </c>
      <c r="G1371" s="160" t="s">
        <v>8477</v>
      </c>
      <c r="H1371" s="158" t="s">
        <v>8512</v>
      </c>
      <c r="I1371" s="160" t="s">
        <v>8513</v>
      </c>
      <c r="J1371" s="161">
        <v>135.25</v>
      </c>
      <c r="K1371" s="161">
        <v>98</v>
      </c>
      <c r="L1371" s="162">
        <v>116.625</v>
      </c>
    </row>
    <row r="1372" spans="1:12" ht="12.75" customHeight="1">
      <c r="A1372" s="157" t="s">
        <v>8792</v>
      </c>
      <c r="B1372" s="158" t="s">
        <v>8793</v>
      </c>
      <c r="C1372" s="159" t="s">
        <v>8794</v>
      </c>
      <c r="D1372" s="159" t="s">
        <v>4240</v>
      </c>
      <c r="E1372" s="159" t="str">
        <f>VLOOKUP(MID(B1372,5,2),行政区划代码!$B$4:$C$38,2,0)</f>
        <v>陕西省</v>
      </c>
      <c r="F1372" s="159" t="str">
        <f t="shared" si="21"/>
        <v>116</v>
      </c>
      <c r="G1372" s="160" t="s">
        <v>8477</v>
      </c>
      <c r="H1372" s="158" t="s">
        <v>4255</v>
      </c>
      <c r="I1372" s="160" t="s">
        <v>8500</v>
      </c>
      <c r="J1372" s="161">
        <v>124.25</v>
      </c>
      <c r="K1372" s="161">
        <v>65</v>
      </c>
      <c r="L1372" s="162">
        <v>94.625</v>
      </c>
    </row>
    <row r="1373" spans="1:12" ht="12.75" customHeight="1">
      <c r="A1373" s="157" t="s">
        <v>8795</v>
      </c>
      <c r="B1373" s="158" t="s">
        <v>8796</v>
      </c>
      <c r="C1373" s="159" t="s">
        <v>8797</v>
      </c>
      <c r="D1373" s="159" t="s">
        <v>4240</v>
      </c>
      <c r="E1373" s="159" t="str">
        <f>VLOOKUP(MID(B1373,5,2),行政区划代码!$B$4:$C$38,2,0)</f>
        <v>青海省</v>
      </c>
      <c r="F1373" s="159" t="str">
        <f t="shared" si="21"/>
        <v>116</v>
      </c>
      <c r="G1373" s="160" t="s">
        <v>8477</v>
      </c>
      <c r="H1373" s="158" t="s">
        <v>4307</v>
      </c>
      <c r="I1373" s="160" t="s">
        <v>8478</v>
      </c>
      <c r="J1373" s="161">
        <v>114.5</v>
      </c>
      <c r="K1373" s="161">
        <v>65</v>
      </c>
      <c r="L1373" s="162">
        <v>89.75</v>
      </c>
    </row>
    <row r="1374" spans="1:12" ht="12.75" customHeight="1">
      <c r="A1374" s="157" t="s">
        <v>8798</v>
      </c>
      <c r="B1374" s="158" t="s">
        <v>8799</v>
      </c>
      <c r="C1374" s="159" t="s">
        <v>8800</v>
      </c>
      <c r="D1374" s="159" t="s">
        <v>4240</v>
      </c>
      <c r="E1374" s="159" t="str">
        <f>VLOOKUP(MID(B1374,5,2),行政区划代码!$B$4:$C$38,2,0)</f>
        <v>其他</v>
      </c>
      <c r="F1374" s="159" t="str">
        <f t="shared" si="21"/>
        <v>116</v>
      </c>
      <c r="G1374" s="160" t="s">
        <v>8477</v>
      </c>
      <c r="H1374" s="158" t="s">
        <v>5050</v>
      </c>
      <c r="I1374" s="160" t="s">
        <v>8609</v>
      </c>
      <c r="J1374" s="161">
        <v>132.25</v>
      </c>
      <c r="K1374" s="161">
        <v>82</v>
      </c>
      <c r="L1374" s="162">
        <v>107.125</v>
      </c>
    </row>
    <row r="1375" spans="1:12" ht="12.75" customHeight="1">
      <c r="A1375" s="157" t="s">
        <v>8801</v>
      </c>
      <c r="B1375" s="158" t="s">
        <v>8802</v>
      </c>
      <c r="C1375" s="159" t="s">
        <v>8803</v>
      </c>
      <c r="D1375" s="159" t="s">
        <v>4240</v>
      </c>
      <c r="E1375" s="159" t="str">
        <f>VLOOKUP(MID(B1375,5,2),行政区划代码!$B$4:$C$38,2,0)</f>
        <v>其他</v>
      </c>
      <c r="F1375" s="159" t="str">
        <f t="shared" si="21"/>
        <v>116</v>
      </c>
      <c r="G1375" s="160" t="s">
        <v>8477</v>
      </c>
      <c r="H1375" s="158" t="s">
        <v>4457</v>
      </c>
      <c r="I1375" s="160" t="s">
        <v>8478</v>
      </c>
      <c r="J1375" s="161">
        <v>149</v>
      </c>
      <c r="K1375" s="161">
        <v>58</v>
      </c>
      <c r="L1375" s="162">
        <v>103.5</v>
      </c>
    </row>
    <row r="1376" spans="1:12" ht="12.75" customHeight="1">
      <c r="A1376" s="157" t="s">
        <v>8804</v>
      </c>
      <c r="B1376" s="158" t="s">
        <v>8805</v>
      </c>
      <c r="C1376" s="159" t="s">
        <v>8806</v>
      </c>
      <c r="D1376" s="159" t="s">
        <v>4240</v>
      </c>
      <c r="E1376" s="159" t="str">
        <f>VLOOKUP(MID(B1376,5,2),行政区划代码!$B$4:$C$38,2,0)</f>
        <v>其他</v>
      </c>
      <c r="F1376" s="159" t="str">
        <f t="shared" si="21"/>
        <v>116</v>
      </c>
      <c r="G1376" s="160" t="s">
        <v>8477</v>
      </c>
      <c r="H1376" s="158" t="s">
        <v>4372</v>
      </c>
      <c r="I1376" s="160" t="s">
        <v>8478</v>
      </c>
      <c r="J1376" s="161">
        <v>122.75</v>
      </c>
      <c r="K1376" s="161">
        <v>69</v>
      </c>
      <c r="L1376" s="162">
        <v>95.875</v>
      </c>
    </row>
    <row r="1377" spans="1:12" ht="12.75" customHeight="1">
      <c r="A1377" s="157" t="s">
        <v>8807</v>
      </c>
      <c r="B1377" s="158" t="s">
        <v>8808</v>
      </c>
      <c r="C1377" s="159" t="s">
        <v>8809</v>
      </c>
      <c r="D1377" s="159" t="s">
        <v>4240</v>
      </c>
      <c r="E1377" s="159" t="str">
        <f>VLOOKUP(MID(B1377,5,2),行政区划代码!$B$4:$C$38,2,0)</f>
        <v>其他</v>
      </c>
      <c r="F1377" s="159" t="str">
        <f t="shared" si="21"/>
        <v>116</v>
      </c>
      <c r="G1377" s="160" t="s">
        <v>8477</v>
      </c>
      <c r="H1377" s="158" t="s">
        <v>4372</v>
      </c>
      <c r="I1377" s="160" t="s">
        <v>8478</v>
      </c>
      <c r="J1377" s="161">
        <v>141.5</v>
      </c>
      <c r="K1377" s="161">
        <v>98</v>
      </c>
      <c r="L1377" s="162">
        <v>119.75</v>
      </c>
    </row>
    <row r="1378" spans="1:12" ht="12.75" customHeight="1">
      <c r="A1378" s="157" t="s">
        <v>8810</v>
      </c>
      <c r="B1378" s="158" t="s">
        <v>8811</v>
      </c>
      <c r="C1378" s="159" t="s">
        <v>8812</v>
      </c>
      <c r="D1378" s="159" t="s">
        <v>4240</v>
      </c>
      <c r="E1378" s="159" t="str">
        <f>VLOOKUP(MID(B1378,5,2),行政区划代码!$B$4:$C$38,2,0)</f>
        <v>其他</v>
      </c>
      <c r="F1378" s="159" t="str">
        <f t="shared" si="21"/>
        <v>116</v>
      </c>
      <c r="G1378" s="160" t="s">
        <v>8477</v>
      </c>
      <c r="H1378" s="158" t="s">
        <v>5746</v>
      </c>
      <c r="I1378" s="160" t="s">
        <v>8478</v>
      </c>
      <c r="J1378" s="161">
        <v>129.25</v>
      </c>
      <c r="K1378" s="161">
        <v>97</v>
      </c>
      <c r="L1378" s="162">
        <v>113.125</v>
      </c>
    </row>
    <row r="1379" spans="1:12" ht="12.75" customHeight="1">
      <c r="A1379" s="157" t="s">
        <v>8813</v>
      </c>
      <c r="B1379" s="158" t="s">
        <v>8814</v>
      </c>
      <c r="C1379" s="159" t="s">
        <v>8815</v>
      </c>
      <c r="D1379" s="159" t="s">
        <v>4240</v>
      </c>
      <c r="E1379" s="159" t="str">
        <f>VLOOKUP(MID(B1379,5,2),行政区划代码!$B$4:$C$38,2,0)</f>
        <v>其他</v>
      </c>
      <c r="F1379" s="159" t="str">
        <f t="shared" si="21"/>
        <v>116</v>
      </c>
      <c r="G1379" s="160" t="s">
        <v>8477</v>
      </c>
      <c r="H1379" s="158" t="s">
        <v>4392</v>
      </c>
      <c r="I1379" s="160" t="s">
        <v>8538</v>
      </c>
      <c r="J1379" s="161">
        <v>115.5</v>
      </c>
      <c r="K1379" s="161">
        <v>63</v>
      </c>
      <c r="L1379" s="162">
        <v>89.25</v>
      </c>
    </row>
    <row r="1380" spans="1:12" ht="12.75" customHeight="1">
      <c r="A1380" s="157" t="s">
        <v>8816</v>
      </c>
      <c r="B1380" s="158" t="s">
        <v>8817</v>
      </c>
      <c r="C1380" s="159" t="s">
        <v>8818</v>
      </c>
      <c r="D1380" s="159" t="s">
        <v>4240</v>
      </c>
      <c r="E1380" s="159" t="str">
        <f>VLOOKUP(MID(B1380,5,2),行政区划代码!$B$4:$C$38,2,0)</f>
        <v>其他</v>
      </c>
      <c r="F1380" s="159" t="str">
        <f t="shared" si="21"/>
        <v>116</v>
      </c>
      <c r="G1380" s="160" t="s">
        <v>8477</v>
      </c>
      <c r="H1380" s="158" t="s">
        <v>4263</v>
      </c>
      <c r="I1380" s="160" t="s">
        <v>8681</v>
      </c>
      <c r="J1380" s="161">
        <v>133</v>
      </c>
      <c r="K1380" s="161">
        <v>91</v>
      </c>
      <c r="L1380" s="162">
        <v>112</v>
      </c>
    </row>
    <row r="1381" spans="1:12" ht="12.75" customHeight="1">
      <c r="A1381" s="157" t="s">
        <v>8819</v>
      </c>
      <c r="B1381" s="158" t="s">
        <v>8820</v>
      </c>
      <c r="C1381" s="159" t="s">
        <v>8821</v>
      </c>
      <c r="D1381" s="159" t="s">
        <v>4240</v>
      </c>
      <c r="E1381" s="159" t="str">
        <f>VLOOKUP(MID(B1381,5,2),行政区划代码!$B$4:$C$38,2,0)</f>
        <v>其他</v>
      </c>
      <c r="F1381" s="159" t="str">
        <f t="shared" si="21"/>
        <v>116</v>
      </c>
      <c r="G1381" s="160" t="s">
        <v>8477</v>
      </c>
      <c r="H1381" s="158" t="s">
        <v>5105</v>
      </c>
      <c r="I1381" s="160" t="s">
        <v>8740</v>
      </c>
      <c r="J1381" s="161">
        <v>136.75</v>
      </c>
      <c r="K1381" s="161">
        <v>80</v>
      </c>
      <c r="L1381" s="162">
        <v>108.375</v>
      </c>
    </row>
    <row r="1382" spans="1:12" ht="12.75" customHeight="1">
      <c r="A1382" s="157" t="s">
        <v>8822</v>
      </c>
      <c r="B1382" s="158" t="s">
        <v>8823</v>
      </c>
      <c r="C1382" s="159" t="s">
        <v>8824</v>
      </c>
      <c r="D1382" s="159" t="s">
        <v>4240</v>
      </c>
      <c r="E1382" s="159" t="str">
        <f>VLOOKUP(MID(B1382,5,2),行政区划代码!$B$4:$C$38,2,0)</f>
        <v>北京市</v>
      </c>
      <c r="F1382" s="159" t="str">
        <f t="shared" si="21"/>
        <v>125</v>
      </c>
      <c r="G1382" s="160" t="s">
        <v>8825</v>
      </c>
      <c r="H1382" s="158" t="s">
        <v>8826</v>
      </c>
      <c r="I1382" s="160" t="s">
        <v>8827</v>
      </c>
      <c r="J1382" s="161">
        <v>68.25</v>
      </c>
      <c r="K1382" s="161">
        <v>48</v>
      </c>
      <c r="L1382" s="162">
        <v>58.125</v>
      </c>
    </row>
    <row r="1383" spans="1:12" ht="12.75" customHeight="1">
      <c r="A1383" s="157" t="s">
        <v>8828</v>
      </c>
      <c r="B1383" s="158" t="s">
        <v>8829</v>
      </c>
      <c r="C1383" s="159" t="s">
        <v>8830</v>
      </c>
      <c r="D1383" s="159" t="s">
        <v>4240</v>
      </c>
      <c r="E1383" s="159" t="str">
        <f>VLOOKUP(MID(B1383,5,2),行政区划代码!$B$4:$C$38,2,0)</f>
        <v>北京市</v>
      </c>
      <c r="F1383" s="159" t="str">
        <f t="shared" si="21"/>
        <v>125</v>
      </c>
      <c r="G1383" s="160" t="s">
        <v>8825</v>
      </c>
      <c r="H1383" s="158" t="s">
        <v>8826</v>
      </c>
      <c r="I1383" s="160" t="s">
        <v>8827</v>
      </c>
      <c r="J1383" s="161">
        <v>60.5</v>
      </c>
      <c r="K1383" s="161">
        <v>78</v>
      </c>
      <c r="L1383" s="162">
        <v>69.25</v>
      </c>
    </row>
    <row r="1384" spans="1:12" ht="12.75" customHeight="1">
      <c r="A1384" s="157" t="s">
        <v>8831</v>
      </c>
      <c r="B1384" s="158" t="s">
        <v>8832</v>
      </c>
      <c r="C1384" s="159" t="s">
        <v>8833</v>
      </c>
      <c r="D1384" s="159" t="s">
        <v>4240</v>
      </c>
      <c r="E1384" s="159" t="str">
        <f>VLOOKUP(MID(B1384,5,2),行政区划代码!$B$4:$C$38,2,0)</f>
        <v>北京市</v>
      </c>
      <c r="F1384" s="159" t="str">
        <f t="shared" si="21"/>
        <v>125</v>
      </c>
      <c r="G1384" s="160" t="s">
        <v>8825</v>
      </c>
      <c r="H1384" s="158" t="s">
        <v>8826</v>
      </c>
      <c r="I1384" s="160" t="s">
        <v>8827</v>
      </c>
      <c r="J1384" s="161">
        <v>78.5</v>
      </c>
      <c r="K1384" s="161">
        <v>91</v>
      </c>
      <c r="L1384" s="162">
        <v>84.75</v>
      </c>
    </row>
    <row r="1385" spans="1:12" ht="12.75" customHeight="1">
      <c r="A1385" s="157" t="s">
        <v>8834</v>
      </c>
      <c r="B1385" s="158" t="s">
        <v>8835</v>
      </c>
      <c r="C1385" s="159" t="s">
        <v>8836</v>
      </c>
      <c r="D1385" s="159" t="s">
        <v>4240</v>
      </c>
      <c r="E1385" s="159" t="str">
        <f>VLOOKUP(MID(B1385,5,2),行政区划代码!$B$4:$C$38,2,0)</f>
        <v>北京市</v>
      </c>
      <c r="F1385" s="159" t="str">
        <f t="shared" si="21"/>
        <v>125</v>
      </c>
      <c r="G1385" s="160" t="s">
        <v>8825</v>
      </c>
      <c r="H1385" s="158" t="s">
        <v>8826</v>
      </c>
      <c r="I1385" s="160" t="s">
        <v>8827</v>
      </c>
      <c r="J1385" s="161">
        <v>67.25</v>
      </c>
      <c r="K1385" s="161">
        <v>63</v>
      </c>
      <c r="L1385" s="162">
        <v>65.125</v>
      </c>
    </row>
    <row r="1386" spans="1:12" ht="12.75" customHeight="1">
      <c r="A1386" s="157" t="s">
        <v>8837</v>
      </c>
      <c r="B1386" s="158" t="s">
        <v>8838</v>
      </c>
      <c r="C1386" s="159" t="s">
        <v>8839</v>
      </c>
      <c r="D1386" s="159" t="s">
        <v>4240</v>
      </c>
      <c r="E1386" s="159" t="str">
        <f>VLOOKUP(MID(B1386,5,2),行政区划代码!$B$4:$C$38,2,0)</f>
        <v>北京市</v>
      </c>
      <c r="F1386" s="159" t="str">
        <f t="shared" si="21"/>
        <v>125</v>
      </c>
      <c r="G1386" s="160" t="s">
        <v>8825</v>
      </c>
      <c r="H1386" s="158" t="s">
        <v>8826</v>
      </c>
      <c r="I1386" s="160" t="s">
        <v>8827</v>
      </c>
      <c r="J1386" s="161">
        <v>66.25</v>
      </c>
      <c r="K1386" s="161">
        <v>90</v>
      </c>
      <c r="L1386" s="162">
        <v>78.125</v>
      </c>
    </row>
    <row r="1387" spans="1:12" ht="12.75" customHeight="1">
      <c r="A1387" s="157" t="s">
        <v>8840</v>
      </c>
      <c r="B1387" s="158" t="s">
        <v>8841</v>
      </c>
      <c r="C1387" s="159" t="s">
        <v>8842</v>
      </c>
      <c r="D1387" s="159" t="s">
        <v>4287</v>
      </c>
      <c r="E1387" s="159" t="str">
        <f>VLOOKUP(MID(B1387,5,2),行政区划代码!$B$4:$C$38,2,0)</f>
        <v>北京市</v>
      </c>
      <c r="F1387" s="159" t="str">
        <f t="shared" si="21"/>
        <v>125</v>
      </c>
      <c r="G1387" s="160" t="s">
        <v>8825</v>
      </c>
      <c r="H1387" s="158" t="s">
        <v>8826</v>
      </c>
      <c r="I1387" s="160" t="s">
        <v>8827</v>
      </c>
      <c r="J1387" s="161">
        <v>60.75</v>
      </c>
      <c r="K1387" s="161">
        <v>41</v>
      </c>
      <c r="L1387" s="162">
        <v>50.875</v>
      </c>
    </row>
    <row r="1388" spans="1:12" ht="12.75" customHeight="1">
      <c r="A1388" s="157" t="s">
        <v>8843</v>
      </c>
      <c r="B1388" s="158" t="s">
        <v>8844</v>
      </c>
      <c r="C1388" s="159" t="s">
        <v>8845</v>
      </c>
      <c r="D1388" s="159" t="s">
        <v>4287</v>
      </c>
      <c r="E1388" s="159" t="str">
        <f>VLOOKUP(MID(B1388,5,2),行政区划代码!$B$4:$C$38,2,0)</f>
        <v>北京市</v>
      </c>
      <c r="F1388" s="159" t="str">
        <f t="shared" si="21"/>
        <v>125</v>
      </c>
      <c r="G1388" s="160" t="s">
        <v>8825</v>
      </c>
      <c r="H1388" s="158" t="s">
        <v>8826</v>
      </c>
      <c r="I1388" s="160" t="s">
        <v>8827</v>
      </c>
      <c r="J1388" s="161">
        <v>77.25</v>
      </c>
      <c r="K1388" s="161">
        <v>35</v>
      </c>
      <c r="L1388" s="162">
        <v>56.125</v>
      </c>
    </row>
    <row r="1389" spans="1:12" ht="12.75" customHeight="1">
      <c r="A1389" s="157" t="s">
        <v>8846</v>
      </c>
      <c r="B1389" s="158" t="s">
        <v>8847</v>
      </c>
      <c r="C1389" s="159" t="s">
        <v>8848</v>
      </c>
      <c r="D1389" s="159" t="s">
        <v>4240</v>
      </c>
      <c r="E1389" s="159" t="str">
        <f>VLOOKUP(MID(B1389,5,2),行政区划代码!$B$4:$C$38,2,0)</f>
        <v>北京市</v>
      </c>
      <c r="F1389" s="159" t="str">
        <f t="shared" si="21"/>
        <v>125</v>
      </c>
      <c r="G1389" s="160" t="s">
        <v>8825</v>
      </c>
      <c r="H1389" s="158" t="s">
        <v>8826</v>
      </c>
      <c r="I1389" s="160" t="s">
        <v>8827</v>
      </c>
      <c r="J1389" s="161">
        <v>76.5</v>
      </c>
      <c r="K1389" s="161">
        <v>85</v>
      </c>
      <c r="L1389" s="162">
        <v>80.75</v>
      </c>
    </row>
    <row r="1390" spans="1:12" ht="12.75" customHeight="1">
      <c r="A1390" s="157" t="s">
        <v>8849</v>
      </c>
      <c r="B1390" s="158" t="s">
        <v>8850</v>
      </c>
      <c r="C1390" s="159" t="s">
        <v>8851</v>
      </c>
      <c r="D1390" s="159" t="s">
        <v>4240</v>
      </c>
      <c r="E1390" s="159" t="str">
        <f>VLOOKUP(MID(B1390,5,2),行政区划代码!$B$4:$C$38,2,0)</f>
        <v>北京市</v>
      </c>
      <c r="F1390" s="159" t="str">
        <f t="shared" si="21"/>
        <v>125</v>
      </c>
      <c r="G1390" s="160" t="s">
        <v>8825</v>
      </c>
      <c r="H1390" s="158" t="s">
        <v>8826</v>
      </c>
      <c r="I1390" s="160" t="s">
        <v>8827</v>
      </c>
      <c r="J1390" s="161">
        <v>81.25</v>
      </c>
      <c r="K1390" s="161">
        <v>42</v>
      </c>
      <c r="L1390" s="162">
        <v>61.625</v>
      </c>
    </row>
    <row r="1391" spans="1:12" ht="12.75" customHeight="1">
      <c r="A1391" s="157" t="s">
        <v>8852</v>
      </c>
      <c r="B1391" s="158" t="s">
        <v>8853</v>
      </c>
      <c r="C1391" s="159" t="s">
        <v>8854</v>
      </c>
      <c r="D1391" s="159" t="s">
        <v>4240</v>
      </c>
      <c r="E1391" s="159" t="str">
        <f>VLOOKUP(MID(B1391,5,2),行政区划代码!$B$4:$C$38,2,0)</f>
        <v>北京市</v>
      </c>
      <c r="F1391" s="159" t="str">
        <f t="shared" si="21"/>
        <v>125</v>
      </c>
      <c r="G1391" s="160" t="s">
        <v>8825</v>
      </c>
      <c r="H1391" s="158" t="s">
        <v>8826</v>
      </c>
      <c r="I1391" s="160" t="s">
        <v>8827</v>
      </c>
      <c r="J1391" s="161">
        <v>90.75</v>
      </c>
      <c r="K1391" s="161">
        <v>77</v>
      </c>
      <c r="L1391" s="162">
        <v>83.875</v>
      </c>
    </row>
    <row r="1392" spans="1:12" ht="12.75" customHeight="1">
      <c r="A1392" s="157" t="s">
        <v>8855</v>
      </c>
      <c r="B1392" s="158" t="s">
        <v>8856</v>
      </c>
      <c r="C1392" s="159" t="s">
        <v>8857</v>
      </c>
      <c r="D1392" s="159" t="s">
        <v>4240</v>
      </c>
      <c r="E1392" s="159" t="str">
        <f>VLOOKUP(MID(B1392,5,2),行政区划代码!$B$4:$C$38,2,0)</f>
        <v>北京市</v>
      </c>
      <c r="F1392" s="159" t="str">
        <f t="shared" si="21"/>
        <v>125</v>
      </c>
      <c r="G1392" s="160" t="s">
        <v>8825</v>
      </c>
      <c r="H1392" s="158" t="s">
        <v>8858</v>
      </c>
      <c r="I1392" s="160" t="s">
        <v>8859</v>
      </c>
      <c r="J1392" s="161">
        <v>68.5</v>
      </c>
      <c r="K1392" s="161">
        <v>77</v>
      </c>
      <c r="L1392" s="162">
        <v>72.75</v>
      </c>
    </row>
    <row r="1393" spans="1:12" ht="12.75" customHeight="1">
      <c r="A1393" s="157" t="s">
        <v>8860</v>
      </c>
      <c r="B1393" s="158" t="s">
        <v>8861</v>
      </c>
      <c r="C1393" s="159" t="s">
        <v>8862</v>
      </c>
      <c r="D1393" s="159" t="s">
        <v>4240</v>
      </c>
      <c r="E1393" s="159" t="str">
        <f>VLOOKUP(MID(B1393,5,2),行政区划代码!$B$4:$C$38,2,0)</f>
        <v>北京市</v>
      </c>
      <c r="F1393" s="159" t="str">
        <f t="shared" si="21"/>
        <v>125</v>
      </c>
      <c r="G1393" s="160" t="s">
        <v>8825</v>
      </c>
      <c r="H1393" s="158" t="s">
        <v>8858</v>
      </c>
      <c r="I1393" s="160" t="s">
        <v>8859</v>
      </c>
      <c r="J1393" s="161">
        <v>99</v>
      </c>
      <c r="K1393" s="161">
        <v>97</v>
      </c>
      <c r="L1393" s="162">
        <v>98</v>
      </c>
    </row>
    <row r="1394" spans="1:12" ht="12.75" customHeight="1">
      <c r="A1394" s="157" t="s">
        <v>8863</v>
      </c>
      <c r="B1394" s="158" t="s">
        <v>8864</v>
      </c>
      <c r="C1394" s="159" t="s">
        <v>8865</v>
      </c>
      <c r="D1394" s="159" t="s">
        <v>4240</v>
      </c>
      <c r="E1394" s="159" t="str">
        <f>VLOOKUP(MID(B1394,5,2),行政区划代码!$B$4:$C$38,2,0)</f>
        <v>北京市</v>
      </c>
      <c r="F1394" s="159" t="str">
        <f t="shared" si="21"/>
        <v>125</v>
      </c>
      <c r="G1394" s="160" t="s">
        <v>8825</v>
      </c>
      <c r="H1394" s="158" t="s">
        <v>8866</v>
      </c>
      <c r="I1394" s="160" t="s">
        <v>8867</v>
      </c>
      <c r="J1394" s="161">
        <v>96.75</v>
      </c>
      <c r="K1394" s="161">
        <v>69</v>
      </c>
      <c r="L1394" s="162">
        <v>82.875</v>
      </c>
    </row>
    <row r="1395" spans="1:12" ht="12.75" customHeight="1">
      <c r="A1395" s="157" t="s">
        <v>8868</v>
      </c>
      <c r="B1395" s="158" t="s">
        <v>8869</v>
      </c>
      <c r="C1395" s="159" t="s">
        <v>8870</v>
      </c>
      <c r="D1395" s="159" t="s">
        <v>4240</v>
      </c>
      <c r="E1395" s="159" t="str">
        <f>VLOOKUP(MID(B1395,5,2),行政区划代码!$B$4:$C$38,2,0)</f>
        <v>北京市</v>
      </c>
      <c r="F1395" s="159" t="str">
        <f t="shared" si="21"/>
        <v>125</v>
      </c>
      <c r="G1395" s="160" t="s">
        <v>8825</v>
      </c>
      <c r="H1395" s="158" t="s">
        <v>8866</v>
      </c>
      <c r="I1395" s="160" t="s">
        <v>8867</v>
      </c>
      <c r="J1395" s="161">
        <v>91.75</v>
      </c>
      <c r="K1395" s="161">
        <v>54</v>
      </c>
      <c r="L1395" s="162">
        <v>72.875</v>
      </c>
    </row>
    <row r="1396" spans="1:12" ht="12.75" customHeight="1">
      <c r="A1396" s="157" t="s">
        <v>8871</v>
      </c>
      <c r="B1396" s="158" t="s">
        <v>8872</v>
      </c>
      <c r="C1396" s="159" t="s">
        <v>8873</v>
      </c>
      <c r="D1396" s="159" t="s">
        <v>4240</v>
      </c>
      <c r="E1396" s="159" t="str">
        <f>VLOOKUP(MID(B1396,5,2),行政区划代码!$B$4:$C$38,2,0)</f>
        <v>北京市</v>
      </c>
      <c r="F1396" s="159" t="str">
        <f t="shared" si="21"/>
        <v>125</v>
      </c>
      <c r="G1396" s="160" t="s">
        <v>8825</v>
      </c>
      <c r="H1396" s="158" t="s">
        <v>8866</v>
      </c>
      <c r="I1396" s="160" t="s">
        <v>8867</v>
      </c>
      <c r="J1396" s="161">
        <v>92.5</v>
      </c>
      <c r="K1396" s="161">
        <v>65</v>
      </c>
      <c r="L1396" s="162">
        <v>78.75</v>
      </c>
    </row>
    <row r="1397" spans="1:12" ht="12.75" customHeight="1">
      <c r="A1397" s="157" t="s">
        <v>8874</v>
      </c>
      <c r="B1397" s="158" t="s">
        <v>8875</v>
      </c>
      <c r="C1397" s="159" t="s">
        <v>8876</v>
      </c>
      <c r="D1397" s="159" t="s">
        <v>4240</v>
      </c>
      <c r="E1397" s="159" t="str">
        <f>VLOOKUP(MID(B1397,5,2),行政区划代码!$B$4:$C$38,2,0)</f>
        <v>北京市</v>
      </c>
      <c r="F1397" s="159" t="str">
        <f t="shared" si="21"/>
        <v>125</v>
      </c>
      <c r="G1397" s="160" t="s">
        <v>8825</v>
      </c>
      <c r="H1397" s="158" t="s">
        <v>8866</v>
      </c>
      <c r="I1397" s="160" t="s">
        <v>8867</v>
      </c>
      <c r="J1397" s="161">
        <v>94</v>
      </c>
      <c r="K1397" s="161">
        <v>80</v>
      </c>
      <c r="L1397" s="162">
        <v>87</v>
      </c>
    </row>
    <row r="1398" spans="1:12" ht="12.75" customHeight="1">
      <c r="A1398" s="157" t="s">
        <v>8877</v>
      </c>
      <c r="B1398" s="158" t="s">
        <v>8878</v>
      </c>
      <c r="C1398" s="159" t="s">
        <v>8879</v>
      </c>
      <c r="D1398" s="159" t="s">
        <v>4240</v>
      </c>
      <c r="E1398" s="159" t="str">
        <f>VLOOKUP(MID(B1398,5,2),行政区划代码!$B$4:$C$38,2,0)</f>
        <v>北京市</v>
      </c>
      <c r="F1398" s="159" t="str">
        <f t="shared" si="21"/>
        <v>125</v>
      </c>
      <c r="G1398" s="160" t="s">
        <v>8825</v>
      </c>
      <c r="H1398" s="158" t="s">
        <v>8866</v>
      </c>
      <c r="I1398" s="160" t="s">
        <v>8867</v>
      </c>
      <c r="J1398" s="161">
        <v>69.25</v>
      </c>
      <c r="K1398" s="161">
        <v>69</v>
      </c>
      <c r="L1398" s="162">
        <v>69.125</v>
      </c>
    </row>
    <row r="1399" spans="1:12" ht="12.75" customHeight="1">
      <c r="A1399" s="157" t="s">
        <v>8880</v>
      </c>
      <c r="B1399" s="158" t="s">
        <v>8881</v>
      </c>
      <c r="C1399" s="159" t="s">
        <v>8882</v>
      </c>
      <c r="D1399" s="159" t="s">
        <v>4287</v>
      </c>
      <c r="E1399" s="159" t="str">
        <f>VLOOKUP(MID(B1399,5,2),行政区划代码!$B$4:$C$38,2,0)</f>
        <v>北京市</v>
      </c>
      <c r="F1399" s="159" t="str">
        <f t="shared" si="21"/>
        <v>125</v>
      </c>
      <c r="G1399" s="160" t="s">
        <v>8825</v>
      </c>
      <c r="H1399" s="158" t="s">
        <v>8866</v>
      </c>
      <c r="I1399" s="160" t="s">
        <v>8867</v>
      </c>
      <c r="J1399" s="161">
        <v>93</v>
      </c>
      <c r="K1399" s="161">
        <v>99</v>
      </c>
      <c r="L1399" s="162">
        <v>96</v>
      </c>
    </row>
    <row r="1400" spans="1:12" ht="12.75" customHeight="1">
      <c r="A1400" s="157" t="s">
        <v>8883</v>
      </c>
      <c r="B1400" s="158" t="s">
        <v>8884</v>
      </c>
      <c r="C1400" s="159" t="s">
        <v>8885</v>
      </c>
      <c r="D1400" s="159" t="s">
        <v>4240</v>
      </c>
      <c r="E1400" s="159" t="str">
        <f>VLOOKUP(MID(B1400,5,2),行政区划代码!$B$4:$C$38,2,0)</f>
        <v>北京市</v>
      </c>
      <c r="F1400" s="159" t="str">
        <f t="shared" si="21"/>
        <v>125</v>
      </c>
      <c r="G1400" s="160" t="s">
        <v>8825</v>
      </c>
      <c r="H1400" s="158" t="s">
        <v>8866</v>
      </c>
      <c r="I1400" s="160" t="s">
        <v>8867</v>
      </c>
      <c r="J1400" s="161">
        <v>99.75</v>
      </c>
      <c r="K1400" s="161">
        <v>65</v>
      </c>
      <c r="L1400" s="162">
        <v>82.375</v>
      </c>
    </row>
    <row r="1401" spans="1:12" ht="12.75" customHeight="1">
      <c r="A1401" s="157" t="s">
        <v>8886</v>
      </c>
      <c r="B1401" s="158" t="s">
        <v>8887</v>
      </c>
      <c r="C1401" s="159" t="s">
        <v>8888</v>
      </c>
      <c r="D1401" s="159" t="s">
        <v>4240</v>
      </c>
      <c r="E1401" s="159" t="str">
        <f>VLOOKUP(MID(B1401,5,2),行政区划代码!$B$4:$C$38,2,0)</f>
        <v>北京市</v>
      </c>
      <c r="F1401" s="159" t="str">
        <f t="shared" si="21"/>
        <v>125</v>
      </c>
      <c r="G1401" s="160" t="s">
        <v>8825</v>
      </c>
      <c r="H1401" s="158" t="s">
        <v>8866</v>
      </c>
      <c r="I1401" s="160" t="s">
        <v>8867</v>
      </c>
      <c r="J1401" s="161">
        <v>88</v>
      </c>
      <c r="K1401" s="161">
        <v>47</v>
      </c>
      <c r="L1401" s="162">
        <v>67.5</v>
      </c>
    </row>
    <row r="1402" spans="1:12" ht="12.75" customHeight="1">
      <c r="A1402" s="157" t="s">
        <v>8889</v>
      </c>
      <c r="B1402" s="158" t="s">
        <v>8890</v>
      </c>
      <c r="C1402" s="159" t="s">
        <v>8891</v>
      </c>
      <c r="D1402" s="159" t="s">
        <v>4240</v>
      </c>
      <c r="E1402" s="159" t="str">
        <f>VLOOKUP(MID(B1402,5,2),行政区划代码!$B$4:$C$38,2,0)</f>
        <v>北京市</v>
      </c>
      <c r="F1402" s="159" t="str">
        <f t="shared" si="21"/>
        <v>125</v>
      </c>
      <c r="G1402" s="160" t="s">
        <v>8825</v>
      </c>
      <c r="H1402" s="158" t="s">
        <v>8866</v>
      </c>
      <c r="I1402" s="160" t="s">
        <v>8867</v>
      </c>
      <c r="J1402" s="161">
        <v>60.5</v>
      </c>
      <c r="K1402" s="161">
        <v>94</v>
      </c>
      <c r="L1402" s="162">
        <v>77.25</v>
      </c>
    </row>
    <row r="1403" spans="1:12" ht="12.75" customHeight="1">
      <c r="A1403" s="157" t="s">
        <v>8892</v>
      </c>
      <c r="B1403" s="158" t="s">
        <v>8893</v>
      </c>
      <c r="C1403" s="159" t="s">
        <v>8894</v>
      </c>
      <c r="D1403" s="159" t="s">
        <v>4240</v>
      </c>
      <c r="E1403" s="159" t="str">
        <f>VLOOKUP(MID(B1403,5,2),行政区划代码!$B$4:$C$38,2,0)</f>
        <v>北京市</v>
      </c>
      <c r="F1403" s="159" t="str">
        <f t="shared" si="21"/>
        <v>125</v>
      </c>
      <c r="G1403" s="160" t="s">
        <v>8825</v>
      </c>
      <c r="H1403" s="158" t="s">
        <v>8866</v>
      </c>
      <c r="I1403" s="160" t="s">
        <v>8867</v>
      </c>
      <c r="J1403" s="161">
        <v>61.5</v>
      </c>
      <c r="K1403" s="161">
        <v>48</v>
      </c>
      <c r="L1403" s="162">
        <v>54.75</v>
      </c>
    </row>
    <row r="1404" spans="1:12" ht="12.75" customHeight="1">
      <c r="A1404" s="157" t="s">
        <v>8895</v>
      </c>
      <c r="B1404" s="158" t="s">
        <v>8896</v>
      </c>
      <c r="C1404" s="159" t="s">
        <v>8897</v>
      </c>
      <c r="D1404" s="159" t="s">
        <v>4240</v>
      </c>
      <c r="E1404" s="159" t="str">
        <f>VLOOKUP(MID(B1404,5,2),行政区划代码!$B$4:$C$38,2,0)</f>
        <v>北京市</v>
      </c>
      <c r="F1404" s="159" t="str">
        <f t="shared" si="21"/>
        <v>125</v>
      </c>
      <c r="G1404" s="160" t="s">
        <v>8825</v>
      </c>
      <c r="H1404" s="158" t="s">
        <v>8866</v>
      </c>
      <c r="I1404" s="160" t="s">
        <v>8867</v>
      </c>
      <c r="J1404" s="161">
        <v>80.75</v>
      </c>
      <c r="K1404" s="161">
        <v>60</v>
      </c>
      <c r="L1404" s="162">
        <v>70.375</v>
      </c>
    </row>
    <row r="1405" spans="1:12" ht="12.75" customHeight="1">
      <c r="A1405" s="157" t="s">
        <v>8898</v>
      </c>
      <c r="B1405" s="158" t="s">
        <v>8899</v>
      </c>
      <c r="C1405" s="159" t="s">
        <v>7505</v>
      </c>
      <c r="D1405" s="159" t="s">
        <v>4240</v>
      </c>
      <c r="E1405" s="159" t="str">
        <f>VLOOKUP(MID(B1405,5,2),行政区划代码!$B$4:$C$38,2,0)</f>
        <v>北京市</v>
      </c>
      <c r="F1405" s="159" t="str">
        <f t="shared" si="21"/>
        <v>125</v>
      </c>
      <c r="G1405" s="160" t="s">
        <v>8825</v>
      </c>
      <c r="H1405" s="158" t="s">
        <v>8866</v>
      </c>
      <c r="I1405" s="160" t="s">
        <v>8867</v>
      </c>
      <c r="J1405" s="161">
        <v>94.25</v>
      </c>
      <c r="K1405" s="161">
        <v>35</v>
      </c>
      <c r="L1405" s="162">
        <v>64.625</v>
      </c>
    </row>
    <row r="1406" spans="1:12" ht="12.75" customHeight="1">
      <c r="A1406" s="157" t="s">
        <v>8900</v>
      </c>
      <c r="B1406" s="158" t="s">
        <v>8901</v>
      </c>
      <c r="C1406" s="159" t="s">
        <v>8902</v>
      </c>
      <c r="D1406" s="159" t="s">
        <v>4240</v>
      </c>
      <c r="E1406" s="159" t="str">
        <f>VLOOKUP(MID(B1406,5,2),行政区划代码!$B$4:$C$38,2,0)</f>
        <v>北京市</v>
      </c>
      <c r="F1406" s="159" t="str">
        <f t="shared" si="21"/>
        <v>125</v>
      </c>
      <c r="G1406" s="160" t="s">
        <v>8825</v>
      </c>
      <c r="H1406" s="158" t="s">
        <v>8903</v>
      </c>
      <c r="I1406" s="160" t="s">
        <v>8904</v>
      </c>
      <c r="J1406" s="161">
        <v>88.5</v>
      </c>
      <c r="K1406" s="161">
        <v>91</v>
      </c>
      <c r="L1406" s="162">
        <v>89.75</v>
      </c>
    </row>
    <row r="1407" spans="1:12" ht="12.75" customHeight="1">
      <c r="A1407" s="157" t="s">
        <v>8905</v>
      </c>
      <c r="B1407" s="158" t="s">
        <v>8906</v>
      </c>
      <c r="C1407" s="159" t="s">
        <v>8907</v>
      </c>
      <c r="D1407" s="159" t="s">
        <v>4240</v>
      </c>
      <c r="E1407" s="159" t="str">
        <f>VLOOKUP(MID(B1407,5,2),行政区划代码!$B$4:$C$38,2,0)</f>
        <v>北京市</v>
      </c>
      <c r="F1407" s="159" t="str">
        <f t="shared" si="21"/>
        <v>125</v>
      </c>
      <c r="G1407" s="160" t="s">
        <v>8825</v>
      </c>
      <c r="H1407" s="158" t="s">
        <v>8903</v>
      </c>
      <c r="I1407" s="160" t="s">
        <v>8904</v>
      </c>
      <c r="J1407" s="161">
        <v>88.25</v>
      </c>
      <c r="K1407" s="161">
        <v>43</v>
      </c>
      <c r="L1407" s="162">
        <v>65.625</v>
      </c>
    </row>
    <row r="1408" spans="1:12" ht="12.75" customHeight="1">
      <c r="A1408" s="157" t="s">
        <v>8908</v>
      </c>
      <c r="B1408" s="158" t="s">
        <v>8909</v>
      </c>
      <c r="C1408" s="159" t="s">
        <v>8910</v>
      </c>
      <c r="D1408" s="159" t="s">
        <v>4287</v>
      </c>
      <c r="E1408" s="159" t="str">
        <f>VLOOKUP(MID(B1408,5,2),行政区划代码!$B$4:$C$38,2,0)</f>
        <v>北京市</v>
      </c>
      <c r="F1408" s="159" t="str">
        <f t="shared" si="21"/>
        <v>125</v>
      </c>
      <c r="G1408" s="160" t="s">
        <v>8825</v>
      </c>
      <c r="H1408" s="158" t="s">
        <v>8903</v>
      </c>
      <c r="I1408" s="160" t="s">
        <v>8904</v>
      </c>
      <c r="J1408" s="161">
        <v>85</v>
      </c>
      <c r="K1408" s="161">
        <v>66</v>
      </c>
      <c r="L1408" s="162">
        <v>75.5</v>
      </c>
    </row>
    <row r="1409" spans="1:12" ht="12.75" customHeight="1">
      <c r="A1409" s="157" t="s">
        <v>8911</v>
      </c>
      <c r="B1409" s="158" t="s">
        <v>8912</v>
      </c>
      <c r="C1409" s="159" t="s">
        <v>8913</v>
      </c>
      <c r="D1409" s="159" t="s">
        <v>4240</v>
      </c>
      <c r="E1409" s="159" t="str">
        <f>VLOOKUP(MID(B1409,5,2),行政区划代码!$B$4:$C$38,2,0)</f>
        <v>北京市</v>
      </c>
      <c r="F1409" s="159" t="str">
        <f t="shared" si="21"/>
        <v>125</v>
      </c>
      <c r="G1409" s="160" t="s">
        <v>8825</v>
      </c>
      <c r="H1409" s="158" t="s">
        <v>8903</v>
      </c>
      <c r="I1409" s="160" t="s">
        <v>8904</v>
      </c>
      <c r="J1409" s="161">
        <v>70.75</v>
      </c>
      <c r="K1409" s="161">
        <v>75</v>
      </c>
      <c r="L1409" s="162">
        <v>72.875</v>
      </c>
    </row>
    <row r="1410" spans="1:12" ht="12.75" customHeight="1">
      <c r="A1410" s="157" t="s">
        <v>8914</v>
      </c>
      <c r="B1410" s="158" t="s">
        <v>8915</v>
      </c>
      <c r="C1410" s="159" t="s">
        <v>8916</v>
      </c>
      <c r="D1410" s="159" t="s">
        <v>4287</v>
      </c>
      <c r="E1410" s="159" t="str">
        <f>VLOOKUP(MID(B1410,5,2),行政区划代码!$B$4:$C$38,2,0)</f>
        <v>北京市</v>
      </c>
      <c r="F1410" s="159" t="str">
        <f t="shared" si="21"/>
        <v>125</v>
      </c>
      <c r="G1410" s="160" t="s">
        <v>8825</v>
      </c>
      <c r="H1410" s="158" t="s">
        <v>8903</v>
      </c>
      <c r="I1410" s="160" t="s">
        <v>8904</v>
      </c>
      <c r="J1410" s="161">
        <v>68.5</v>
      </c>
      <c r="K1410" s="161">
        <v>51</v>
      </c>
      <c r="L1410" s="162">
        <v>59.75</v>
      </c>
    </row>
    <row r="1411" spans="1:12" ht="12.75" customHeight="1">
      <c r="A1411" s="157" t="s">
        <v>8917</v>
      </c>
      <c r="B1411" s="158" t="s">
        <v>8918</v>
      </c>
      <c r="C1411" s="159" t="s">
        <v>8919</v>
      </c>
      <c r="D1411" s="159" t="s">
        <v>4240</v>
      </c>
      <c r="E1411" s="159" t="str">
        <f>VLOOKUP(MID(B1411,5,2),行政区划代码!$B$4:$C$38,2,0)</f>
        <v>北京市</v>
      </c>
      <c r="F1411" s="159" t="str">
        <f t="shared" si="21"/>
        <v>125</v>
      </c>
      <c r="G1411" s="160" t="s">
        <v>8825</v>
      </c>
      <c r="H1411" s="158" t="s">
        <v>8903</v>
      </c>
      <c r="I1411" s="160" t="s">
        <v>8904</v>
      </c>
      <c r="J1411" s="161">
        <v>99</v>
      </c>
      <c r="K1411" s="161">
        <v>61</v>
      </c>
      <c r="L1411" s="162">
        <v>80</v>
      </c>
    </row>
    <row r="1412" spans="1:12" ht="12.75" customHeight="1">
      <c r="A1412" s="157" t="s">
        <v>8920</v>
      </c>
      <c r="B1412" s="158" t="s">
        <v>8921</v>
      </c>
      <c r="C1412" s="159" t="s">
        <v>8922</v>
      </c>
      <c r="D1412" s="159" t="s">
        <v>4287</v>
      </c>
      <c r="E1412" s="159" t="str">
        <f>VLOOKUP(MID(B1412,5,2),行政区划代码!$B$4:$C$38,2,0)</f>
        <v>北京市</v>
      </c>
      <c r="F1412" s="159" t="str">
        <f t="shared" si="21"/>
        <v>125</v>
      </c>
      <c r="G1412" s="160" t="s">
        <v>8825</v>
      </c>
      <c r="H1412" s="158" t="s">
        <v>8903</v>
      </c>
      <c r="I1412" s="160" t="s">
        <v>8904</v>
      </c>
      <c r="J1412" s="161">
        <v>74</v>
      </c>
      <c r="K1412" s="161">
        <v>33</v>
      </c>
      <c r="L1412" s="162">
        <v>53.5</v>
      </c>
    </row>
    <row r="1413" spans="1:12" ht="12.75" customHeight="1">
      <c r="A1413" s="157" t="s">
        <v>8923</v>
      </c>
      <c r="B1413" s="158" t="s">
        <v>8924</v>
      </c>
      <c r="C1413" s="159" t="s">
        <v>8925</v>
      </c>
      <c r="D1413" s="159" t="s">
        <v>4240</v>
      </c>
      <c r="E1413" s="159" t="str">
        <f>VLOOKUP(MID(B1413,5,2),行政区划代码!$B$4:$C$38,2,0)</f>
        <v>北京市</v>
      </c>
      <c r="F1413" s="159" t="str">
        <f t="shared" si="21"/>
        <v>125</v>
      </c>
      <c r="G1413" s="160" t="s">
        <v>8825</v>
      </c>
      <c r="H1413" s="158" t="s">
        <v>4372</v>
      </c>
      <c r="I1413" s="160" t="s">
        <v>8926</v>
      </c>
      <c r="J1413" s="161">
        <v>121.5</v>
      </c>
      <c r="K1413" s="161">
        <v>79</v>
      </c>
      <c r="L1413" s="162">
        <v>100.25</v>
      </c>
    </row>
    <row r="1414" spans="1:12" ht="12.75" customHeight="1">
      <c r="A1414" s="157" t="s">
        <v>8927</v>
      </c>
      <c r="B1414" s="158" t="s">
        <v>8928</v>
      </c>
      <c r="C1414" s="159" t="s">
        <v>8929</v>
      </c>
      <c r="D1414" s="159" t="s">
        <v>4240</v>
      </c>
      <c r="E1414" s="159" t="str">
        <f>VLOOKUP(MID(B1414,5,2),行政区划代码!$B$4:$C$38,2,0)</f>
        <v>北京市</v>
      </c>
      <c r="F1414" s="159" t="str">
        <f t="shared" ref="F1414:F1477" si="22">LEFT(B1414,3)</f>
        <v>125</v>
      </c>
      <c r="G1414" s="160" t="s">
        <v>8825</v>
      </c>
      <c r="H1414" s="158" t="s">
        <v>4255</v>
      </c>
      <c r="I1414" s="160" t="s">
        <v>8930</v>
      </c>
      <c r="J1414" s="161">
        <v>149.5</v>
      </c>
      <c r="K1414" s="161">
        <v>94</v>
      </c>
      <c r="L1414" s="162">
        <v>121.75</v>
      </c>
    </row>
    <row r="1415" spans="1:12" ht="12.75" customHeight="1">
      <c r="A1415" s="157" t="s">
        <v>8931</v>
      </c>
      <c r="B1415" s="158" t="s">
        <v>8932</v>
      </c>
      <c r="C1415" s="159" t="s">
        <v>8933</v>
      </c>
      <c r="D1415" s="159" t="s">
        <v>4240</v>
      </c>
      <c r="E1415" s="159" t="str">
        <f>VLOOKUP(MID(B1415,5,2),行政区划代码!$B$4:$C$38,2,0)</f>
        <v>北京市</v>
      </c>
      <c r="F1415" s="159" t="str">
        <f t="shared" si="22"/>
        <v>125</v>
      </c>
      <c r="G1415" s="160" t="s">
        <v>8825</v>
      </c>
      <c r="H1415" s="158" t="s">
        <v>4255</v>
      </c>
      <c r="I1415" s="160" t="s">
        <v>8930</v>
      </c>
      <c r="J1415" s="161">
        <v>124.75</v>
      </c>
      <c r="K1415" s="161">
        <v>62</v>
      </c>
      <c r="L1415" s="162">
        <v>93.375</v>
      </c>
    </row>
    <row r="1416" spans="1:12" ht="12.75" customHeight="1">
      <c r="A1416" s="157" t="s">
        <v>8934</v>
      </c>
      <c r="B1416" s="158" t="s">
        <v>8935</v>
      </c>
      <c r="C1416" s="159" t="s">
        <v>8936</v>
      </c>
      <c r="D1416" s="159" t="s">
        <v>4240</v>
      </c>
      <c r="E1416" s="159" t="str">
        <f>VLOOKUP(MID(B1416,5,2),行政区划代码!$B$4:$C$38,2,0)</f>
        <v>北京市</v>
      </c>
      <c r="F1416" s="159" t="str">
        <f t="shared" si="22"/>
        <v>125</v>
      </c>
      <c r="G1416" s="160" t="s">
        <v>8825</v>
      </c>
      <c r="H1416" s="158" t="s">
        <v>8937</v>
      </c>
      <c r="I1416" s="160" t="s">
        <v>8938</v>
      </c>
      <c r="J1416" s="161">
        <v>94.25</v>
      </c>
      <c r="K1416" s="161">
        <v>31</v>
      </c>
      <c r="L1416" s="162">
        <v>62.625</v>
      </c>
    </row>
    <row r="1417" spans="1:12" ht="12.75" customHeight="1">
      <c r="A1417" s="157" t="s">
        <v>8939</v>
      </c>
      <c r="B1417" s="158" t="s">
        <v>8940</v>
      </c>
      <c r="C1417" s="159" t="s">
        <v>8941</v>
      </c>
      <c r="D1417" s="159" t="s">
        <v>4240</v>
      </c>
      <c r="E1417" s="159" t="str">
        <f>VLOOKUP(MID(B1417,5,2),行政区划代码!$B$4:$C$38,2,0)</f>
        <v>北京市</v>
      </c>
      <c r="F1417" s="159" t="str">
        <f t="shared" si="22"/>
        <v>125</v>
      </c>
      <c r="G1417" s="160" t="s">
        <v>8825</v>
      </c>
      <c r="H1417" s="158" t="s">
        <v>8937</v>
      </c>
      <c r="I1417" s="160" t="s">
        <v>8938</v>
      </c>
      <c r="J1417" s="161">
        <v>79.5</v>
      </c>
      <c r="K1417" s="161">
        <v>74</v>
      </c>
      <c r="L1417" s="162">
        <v>76.75</v>
      </c>
    </row>
    <row r="1418" spans="1:12" ht="12.75" customHeight="1">
      <c r="A1418" s="157" t="s">
        <v>8942</v>
      </c>
      <c r="B1418" s="158" t="s">
        <v>8943</v>
      </c>
      <c r="C1418" s="159" t="s">
        <v>8944</v>
      </c>
      <c r="D1418" s="159" t="s">
        <v>4287</v>
      </c>
      <c r="E1418" s="159" t="str">
        <f>VLOOKUP(MID(B1418,5,2),行政区划代码!$B$4:$C$38,2,0)</f>
        <v>北京市</v>
      </c>
      <c r="F1418" s="159" t="str">
        <f t="shared" si="22"/>
        <v>125</v>
      </c>
      <c r="G1418" s="160" t="s">
        <v>8825</v>
      </c>
      <c r="H1418" s="158" t="s">
        <v>8945</v>
      </c>
      <c r="I1418" s="160" t="s">
        <v>8946</v>
      </c>
      <c r="J1418" s="161">
        <v>75.5</v>
      </c>
      <c r="K1418" s="161">
        <v>40</v>
      </c>
      <c r="L1418" s="162">
        <v>57.75</v>
      </c>
    </row>
    <row r="1419" spans="1:12" ht="12.75" customHeight="1">
      <c r="A1419" s="157" t="s">
        <v>8947</v>
      </c>
      <c r="B1419" s="158" t="s">
        <v>8948</v>
      </c>
      <c r="C1419" s="159" t="s">
        <v>8949</v>
      </c>
      <c r="D1419" s="159" t="s">
        <v>4287</v>
      </c>
      <c r="E1419" s="159" t="str">
        <f>VLOOKUP(MID(B1419,5,2),行政区划代码!$B$4:$C$38,2,0)</f>
        <v>北京市</v>
      </c>
      <c r="F1419" s="159" t="str">
        <f t="shared" si="22"/>
        <v>125</v>
      </c>
      <c r="G1419" s="160" t="s">
        <v>8825</v>
      </c>
      <c r="H1419" s="158" t="s">
        <v>8945</v>
      </c>
      <c r="I1419" s="160" t="s">
        <v>8946</v>
      </c>
      <c r="J1419" s="161">
        <v>87.25</v>
      </c>
      <c r="K1419" s="161">
        <v>45</v>
      </c>
      <c r="L1419" s="162">
        <v>66.125</v>
      </c>
    </row>
    <row r="1420" spans="1:12" ht="12.75" customHeight="1">
      <c r="A1420" s="157" t="s">
        <v>8950</v>
      </c>
      <c r="B1420" s="158" t="s">
        <v>8951</v>
      </c>
      <c r="C1420" s="159" t="s">
        <v>8952</v>
      </c>
      <c r="D1420" s="159" t="s">
        <v>4287</v>
      </c>
      <c r="E1420" s="159" t="str">
        <f>VLOOKUP(MID(B1420,5,2),行政区划代码!$B$4:$C$38,2,0)</f>
        <v>北京市</v>
      </c>
      <c r="F1420" s="159" t="str">
        <f t="shared" si="22"/>
        <v>125</v>
      </c>
      <c r="G1420" s="160" t="s">
        <v>8825</v>
      </c>
      <c r="H1420" s="158" t="s">
        <v>8945</v>
      </c>
      <c r="I1420" s="160" t="s">
        <v>8946</v>
      </c>
      <c r="J1420" s="161">
        <v>75</v>
      </c>
      <c r="K1420" s="161">
        <v>64</v>
      </c>
      <c r="L1420" s="162">
        <v>69.5</v>
      </c>
    </row>
    <row r="1421" spans="1:12" ht="12.75" customHeight="1">
      <c r="A1421" s="157" t="s">
        <v>8953</v>
      </c>
      <c r="B1421" s="158" t="s">
        <v>8954</v>
      </c>
      <c r="C1421" s="159" t="s">
        <v>8955</v>
      </c>
      <c r="D1421" s="159" t="s">
        <v>1728</v>
      </c>
      <c r="E1421" s="159" t="str">
        <f>VLOOKUP(MID(B1421,5,2),行政区划代码!$B$4:$C$38,2,0)</f>
        <v>北京市</v>
      </c>
      <c r="F1421" s="159" t="str">
        <f t="shared" si="22"/>
        <v>125</v>
      </c>
      <c r="G1421" s="160" t="s">
        <v>8825</v>
      </c>
      <c r="H1421" s="158" t="s">
        <v>8945</v>
      </c>
      <c r="I1421" s="160" t="s">
        <v>8946</v>
      </c>
      <c r="J1421" s="161">
        <v>83.5</v>
      </c>
      <c r="K1421" s="161">
        <v>78</v>
      </c>
      <c r="L1421" s="162">
        <v>80.75</v>
      </c>
    </row>
    <row r="1422" spans="1:12" ht="12.75" customHeight="1">
      <c r="A1422" s="157" t="s">
        <v>8956</v>
      </c>
      <c r="B1422" s="158" t="s">
        <v>8957</v>
      </c>
      <c r="C1422" s="159" t="s">
        <v>8958</v>
      </c>
      <c r="D1422" s="159" t="s">
        <v>1728</v>
      </c>
      <c r="E1422" s="159" t="str">
        <f>VLOOKUP(MID(B1422,5,2),行政区划代码!$B$4:$C$38,2,0)</f>
        <v>北京市</v>
      </c>
      <c r="F1422" s="159" t="str">
        <f t="shared" si="22"/>
        <v>125</v>
      </c>
      <c r="G1422" s="160" t="s">
        <v>8825</v>
      </c>
      <c r="H1422" s="158" t="s">
        <v>8945</v>
      </c>
      <c r="I1422" s="160" t="s">
        <v>8946</v>
      </c>
      <c r="J1422" s="161">
        <v>75.5</v>
      </c>
      <c r="K1422" s="161">
        <v>62</v>
      </c>
      <c r="L1422" s="162">
        <v>68.75</v>
      </c>
    </row>
    <row r="1423" spans="1:12" ht="12.75" customHeight="1">
      <c r="A1423" s="157" t="s">
        <v>8959</v>
      </c>
      <c r="B1423" s="158" t="s">
        <v>8960</v>
      </c>
      <c r="C1423" s="159" t="s">
        <v>8961</v>
      </c>
      <c r="D1423" s="159" t="s">
        <v>1728</v>
      </c>
      <c r="E1423" s="159" t="str">
        <f>VLOOKUP(MID(B1423,5,2),行政区划代码!$B$4:$C$38,2,0)</f>
        <v>北京市</v>
      </c>
      <c r="F1423" s="159" t="str">
        <f t="shared" si="22"/>
        <v>125</v>
      </c>
      <c r="G1423" s="160" t="s">
        <v>8825</v>
      </c>
      <c r="H1423" s="158" t="s">
        <v>8945</v>
      </c>
      <c r="I1423" s="160" t="s">
        <v>8946</v>
      </c>
      <c r="J1423" s="161">
        <v>74.75</v>
      </c>
      <c r="K1423" s="161">
        <v>65</v>
      </c>
      <c r="L1423" s="162">
        <v>69.875</v>
      </c>
    </row>
    <row r="1424" spans="1:12" ht="12.75" customHeight="1">
      <c r="A1424" s="157" t="s">
        <v>8962</v>
      </c>
      <c r="B1424" s="158" t="s">
        <v>8963</v>
      </c>
      <c r="C1424" s="159" t="s">
        <v>8964</v>
      </c>
      <c r="D1424" s="159" t="s">
        <v>1728</v>
      </c>
      <c r="E1424" s="159" t="str">
        <f>VLOOKUP(MID(B1424,5,2),行政区划代码!$B$4:$C$38,2,0)</f>
        <v>北京市</v>
      </c>
      <c r="F1424" s="159" t="str">
        <f t="shared" si="22"/>
        <v>125</v>
      </c>
      <c r="G1424" s="160" t="s">
        <v>8825</v>
      </c>
      <c r="H1424" s="158" t="s">
        <v>8945</v>
      </c>
      <c r="I1424" s="160" t="s">
        <v>8946</v>
      </c>
      <c r="J1424" s="161">
        <v>70.25</v>
      </c>
      <c r="K1424" s="161">
        <v>55</v>
      </c>
      <c r="L1424" s="162">
        <v>62.625</v>
      </c>
    </row>
    <row r="1425" spans="1:12" ht="12.75" customHeight="1">
      <c r="A1425" s="157" t="s">
        <v>8965</v>
      </c>
      <c r="B1425" s="158" t="s">
        <v>8966</v>
      </c>
      <c r="C1425" s="159" t="s">
        <v>8967</v>
      </c>
      <c r="D1425" s="159" t="s">
        <v>1728</v>
      </c>
      <c r="E1425" s="159" t="str">
        <f>VLOOKUP(MID(B1425,5,2),行政区划代码!$B$4:$C$38,2,0)</f>
        <v>北京市</v>
      </c>
      <c r="F1425" s="159" t="str">
        <f t="shared" si="22"/>
        <v>125</v>
      </c>
      <c r="G1425" s="160" t="s">
        <v>8825</v>
      </c>
      <c r="H1425" s="158" t="s">
        <v>8945</v>
      </c>
      <c r="I1425" s="160" t="s">
        <v>8946</v>
      </c>
      <c r="J1425" s="161">
        <v>85.5</v>
      </c>
      <c r="K1425" s="161">
        <v>77</v>
      </c>
      <c r="L1425" s="162">
        <v>81.25</v>
      </c>
    </row>
    <row r="1426" spans="1:12" ht="12.75" customHeight="1">
      <c r="A1426" s="157" t="s">
        <v>8968</v>
      </c>
      <c r="B1426" s="158" t="s">
        <v>8969</v>
      </c>
      <c r="C1426" s="159" t="s">
        <v>8970</v>
      </c>
      <c r="D1426" s="159" t="s">
        <v>1728</v>
      </c>
      <c r="E1426" s="159" t="str">
        <f>VLOOKUP(MID(B1426,5,2),行政区划代码!$B$4:$C$38,2,0)</f>
        <v>北京市</v>
      </c>
      <c r="F1426" s="159" t="str">
        <f t="shared" si="22"/>
        <v>125</v>
      </c>
      <c r="G1426" s="160" t="s">
        <v>8825</v>
      </c>
      <c r="H1426" s="158" t="s">
        <v>8945</v>
      </c>
      <c r="I1426" s="160" t="s">
        <v>8946</v>
      </c>
      <c r="J1426" s="161">
        <v>96.5</v>
      </c>
      <c r="K1426" s="161">
        <v>58</v>
      </c>
      <c r="L1426" s="162">
        <v>77.25</v>
      </c>
    </row>
    <row r="1427" spans="1:12" ht="12.75" customHeight="1">
      <c r="A1427" s="157" t="s">
        <v>8971</v>
      </c>
      <c r="B1427" s="158" t="s">
        <v>8972</v>
      </c>
      <c r="C1427" s="159" t="s">
        <v>8973</v>
      </c>
      <c r="D1427" s="159" t="s">
        <v>1728</v>
      </c>
      <c r="E1427" s="159" t="str">
        <f>VLOOKUP(MID(B1427,5,2),行政区划代码!$B$4:$C$38,2,0)</f>
        <v>北京市</v>
      </c>
      <c r="F1427" s="159" t="str">
        <f t="shared" si="22"/>
        <v>125</v>
      </c>
      <c r="G1427" s="160" t="s">
        <v>8825</v>
      </c>
      <c r="H1427" s="158" t="s">
        <v>8945</v>
      </c>
      <c r="I1427" s="160" t="s">
        <v>8946</v>
      </c>
      <c r="J1427" s="161">
        <v>96.25</v>
      </c>
      <c r="K1427" s="161">
        <v>39</v>
      </c>
      <c r="L1427" s="162">
        <v>67.625</v>
      </c>
    </row>
    <row r="1428" spans="1:12" ht="12.75" customHeight="1">
      <c r="A1428" s="157" t="s">
        <v>8974</v>
      </c>
      <c r="B1428" s="158" t="s">
        <v>8975</v>
      </c>
      <c r="C1428" s="159" t="s">
        <v>8976</v>
      </c>
      <c r="D1428" s="159" t="s">
        <v>1728</v>
      </c>
      <c r="E1428" s="159" t="str">
        <f>VLOOKUP(MID(B1428,5,2),行政区划代码!$B$4:$C$38,2,0)</f>
        <v>北京市</v>
      </c>
      <c r="F1428" s="159" t="str">
        <f t="shared" si="22"/>
        <v>125</v>
      </c>
      <c r="G1428" s="160" t="s">
        <v>8825</v>
      </c>
      <c r="H1428" s="158" t="s">
        <v>8945</v>
      </c>
      <c r="I1428" s="160" t="s">
        <v>8946</v>
      </c>
      <c r="J1428" s="161">
        <v>91.5</v>
      </c>
      <c r="K1428" s="161">
        <v>67</v>
      </c>
      <c r="L1428" s="162">
        <v>79.25</v>
      </c>
    </row>
    <row r="1429" spans="1:12" ht="12.75" customHeight="1">
      <c r="A1429" s="157" t="s">
        <v>8977</v>
      </c>
      <c r="B1429" s="158" t="s">
        <v>8978</v>
      </c>
      <c r="C1429" s="159" t="s">
        <v>8979</v>
      </c>
      <c r="D1429" s="159" t="s">
        <v>1728</v>
      </c>
      <c r="E1429" s="159" t="str">
        <f>VLOOKUP(MID(B1429,5,2),行政区划代码!$B$4:$C$38,2,0)</f>
        <v>北京市</v>
      </c>
      <c r="F1429" s="159" t="str">
        <f t="shared" si="22"/>
        <v>125</v>
      </c>
      <c r="G1429" s="160" t="s">
        <v>8825</v>
      </c>
      <c r="H1429" s="158" t="s">
        <v>8945</v>
      </c>
      <c r="I1429" s="160" t="s">
        <v>8946</v>
      </c>
      <c r="J1429" s="161">
        <v>93.25</v>
      </c>
      <c r="K1429" s="161">
        <v>98</v>
      </c>
      <c r="L1429" s="162">
        <v>95.625</v>
      </c>
    </row>
    <row r="1430" spans="1:12" ht="12.75" customHeight="1">
      <c r="A1430" s="157" t="s">
        <v>8980</v>
      </c>
      <c r="B1430" s="158" t="s">
        <v>8981</v>
      </c>
      <c r="C1430" s="159" t="s">
        <v>8982</v>
      </c>
      <c r="D1430" s="159" t="s">
        <v>4240</v>
      </c>
      <c r="E1430" s="159" t="str">
        <f>VLOOKUP(MID(B1430,5,2),行政区划代码!$B$4:$C$38,2,0)</f>
        <v>北京市</v>
      </c>
      <c r="F1430" s="159" t="str">
        <f t="shared" si="22"/>
        <v>125</v>
      </c>
      <c r="G1430" s="160" t="s">
        <v>8825</v>
      </c>
      <c r="H1430" s="158" t="s">
        <v>8945</v>
      </c>
      <c r="I1430" s="160" t="s">
        <v>8946</v>
      </c>
      <c r="J1430" s="161">
        <v>62.75</v>
      </c>
      <c r="K1430" s="161">
        <v>48</v>
      </c>
      <c r="L1430" s="162">
        <v>55.375</v>
      </c>
    </row>
    <row r="1431" spans="1:12" ht="12.75" customHeight="1">
      <c r="A1431" s="157" t="s">
        <v>8983</v>
      </c>
      <c r="B1431" s="158" t="s">
        <v>8984</v>
      </c>
      <c r="C1431" s="159" t="s">
        <v>8985</v>
      </c>
      <c r="D1431" s="159" t="s">
        <v>4240</v>
      </c>
      <c r="E1431" s="159" t="str">
        <f>VLOOKUP(MID(B1431,5,2),行政区划代码!$B$4:$C$38,2,0)</f>
        <v>北京市</v>
      </c>
      <c r="F1431" s="159" t="str">
        <f t="shared" si="22"/>
        <v>125</v>
      </c>
      <c r="G1431" s="160" t="s">
        <v>8825</v>
      </c>
      <c r="H1431" s="158" t="s">
        <v>8937</v>
      </c>
      <c r="I1431" s="160" t="s">
        <v>8938</v>
      </c>
      <c r="J1431" s="161">
        <v>71.5</v>
      </c>
      <c r="K1431" s="161">
        <v>48</v>
      </c>
      <c r="L1431" s="162">
        <v>59.75</v>
      </c>
    </row>
    <row r="1432" spans="1:12" ht="12.75" customHeight="1">
      <c r="A1432" s="157" t="s">
        <v>8986</v>
      </c>
      <c r="B1432" s="158" t="s">
        <v>8987</v>
      </c>
      <c r="C1432" s="159" t="s">
        <v>8988</v>
      </c>
      <c r="D1432" s="159" t="s">
        <v>4240</v>
      </c>
      <c r="E1432" s="159" t="str">
        <f>VLOOKUP(MID(B1432,5,2),行政区划代码!$B$4:$C$38,2,0)</f>
        <v>北京市</v>
      </c>
      <c r="F1432" s="159" t="str">
        <f t="shared" si="22"/>
        <v>125</v>
      </c>
      <c r="G1432" s="160" t="s">
        <v>8825</v>
      </c>
      <c r="H1432" s="158" t="s">
        <v>8937</v>
      </c>
      <c r="I1432" s="160" t="s">
        <v>8938</v>
      </c>
      <c r="J1432" s="161">
        <v>77.5</v>
      </c>
      <c r="K1432" s="161">
        <v>50</v>
      </c>
      <c r="L1432" s="162">
        <v>63.75</v>
      </c>
    </row>
    <row r="1433" spans="1:12" ht="12.75" customHeight="1">
      <c r="A1433" s="157" t="s">
        <v>8989</v>
      </c>
      <c r="B1433" s="158" t="s">
        <v>8990</v>
      </c>
      <c r="C1433" s="159" t="s">
        <v>8991</v>
      </c>
      <c r="D1433" s="159" t="s">
        <v>4240</v>
      </c>
      <c r="E1433" s="159" t="str">
        <f>VLOOKUP(MID(B1433,5,2),行政区划代码!$B$4:$C$38,2,0)</f>
        <v>北京市</v>
      </c>
      <c r="F1433" s="159" t="str">
        <f t="shared" si="22"/>
        <v>125</v>
      </c>
      <c r="G1433" s="160" t="s">
        <v>8825</v>
      </c>
      <c r="H1433" s="158" t="s">
        <v>8937</v>
      </c>
      <c r="I1433" s="160" t="s">
        <v>8938</v>
      </c>
      <c r="J1433" s="161">
        <v>96.25</v>
      </c>
      <c r="K1433" s="161">
        <v>40</v>
      </c>
      <c r="L1433" s="162">
        <v>68.125</v>
      </c>
    </row>
    <row r="1434" spans="1:12" ht="12.75" customHeight="1">
      <c r="A1434" s="157" t="s">
        <v>8992</v>
      </c>
      <c r="B1434" s="158" t="s">
        <v>8993</v>
      </c>
      <c r="C1434" s="159" t="s">
        <v>8994</v>
      </c>
      <c r="D1434" s="159" t="s">
        <v>4240</v>
      </c>
      <c r="E1434" s="159" t="str">
        <f>VLOOKUP(MID(B1434,5,2),行政区划代码!$B$4:$C$38,2,0)</f>
        <v>北京市</v>
      </c>
      <c r="F1434" s="159" t="str">
        <f t="shared" si="22"/>
        <v>125</v>
      </c>
      <c r="G1434" s="160" t="s">
        <v>8825</v>
      </c>
      <c r="H1434" s="158" t="s">
        <v>8937</v>
      </c>
      <c r="I1434" s="160" t="s">
        <v>8938</v>
      </c>
      <c r="J1434" s="161">
        <v>96.75</v>
      </c>
      <c r="K1434" s="161">
        <v>63</v>
      </c>
      <c r="L1434" s="162">
        <v>79.875</v>
      </c>
    </row>
    <row r="1435" spans="1:12" ht="12.75" customHeight="1">
      <c r="A1435" s="157" t="s">
        <v>8995</v>
      </c>
      <c r="B1435" s="158" t="s">
        <v>8996</v>
      </c>
      <c r="C1435" s="159" t="s">
        <v>8997</v>
      </c>
      <c r="D1435" s="159" t="s">
        <v>4240</v>
      </c>
      <c r="E1435" s="159" t="str">
        <f>VLOOKUP(MID(B1435,5,2),行政区划代码!$B$4:$C$38,2,0)</f>
        <v>北京市</v>
      </c>
      <c r="F1435" s="159" t="str">
        <f t="shared" si="22"/>
        <v>125</v>
      </c>
      <c r="G1435" s="160" t="s">
        <v>8825</v>
      </c>
      <c r="H1435" s="158" t="s">
        <v>8937</v>
      </c>
      <c r="I1435" s="160" t="s">
        <v>8938</v>
      </c>
      <c r="J1435" s="161">
        <v>87</v>
      </c>
      <c r="K1435" s="161">
        <v>71</v>
      </c>
      <c r="L1435" s="162">
        <v>79</v>
      </c>
    </row>
    <row r="1436" spans="1:12" ht="12.75" customHeight="1">
      <c r="A1436" s="157" t="s">
        <v>8998</v>
      </c>
      <c r="B1436" s="158" t="s">
        <v>8999</v>
      </c>
      <c r="C1436" s="159" t="s">
        <v>9000</v>
      </c>
      <c r="D1436" s="159" t="s">
        <v>4240</v>
      </c>
      <c r="E1436" s="159" t="str">
        <f>VLOOKUP(MID(B1436,5,2),行政区划代码!$B$4:$C$38,2,0)</f>
        <v>北京市</v>
      </c>
      <c r="F1436" s="159" t="str">
        <f t="shared" si="22"/>
        <v>125</v>
      </c>
      <c r="G1436" s="160" t="s">
        <v>8825</v>
      </c>
      <c r="H1436" s="158" t="s">
        <v>8937</v>
      </c>
      <c r="I1436" s="160" t="s">
        <v>8938</v>
      </c>
      <c r="J1436" s="161">
        <v>83.5</v>
      </c>
      <c r="K1436" s="161">
        <v>49</v>
      </c>
      <c r="L1436" s="162">
        <v>66.25</v>
      </c>
    </row>
    <row r="1437" spans="1:12" ht="12.75" customHeight="1">
      <c r="A1437" s="157" t="s">
        <v>9001</v>
      </c>
      <c r="B1437" s="158" t="s">
        <v>9002</v>
      </c>
      <c r="C1437" s="159" t="s">
        <v>9003</v>
      </c>
      <c r="D1437" s="159" t="s">
        <v>4240</v>
      </c>
      <c r="E1437" s="159" t="str">
        <f>VLOOKUP(MID(B1437,5,2),行政区划代码!$B$4:$C$38,2,0)</f>
        <v>北京市</v>
      </c>
      <c r="F1437" s="159" t="str">
        <f t="shared" si="22"/>
        <v>125</v>
      </c>
      <c r="G1437" s="160" t="s">
        <v>8825</v>
      </c>
      <c r="H1437" s="158" t="s">
        <v>8937</v>
      </c>
      <c r="I1437" s="160" t="s">
        <v>8938</v>
      </c>
      <c r="J1437" s="161">
        <v>72.5</v>
      </c>
      <c r="K1437" s="161">
        <v>54</v>
      </c>
      <c r="L1437" s="162">
        <v>63.25</v>
      </c>
    </row>
    <row r="1438" spans="1:12" ht="12.75" customHeight="1">
      <c r="A1438" s="157" t="s">
        <v>9004</v>
      </c>
      <c r="B1438" s="158" t="s">
        <v>9005</v>
      </c>
      <c r="C1438" s="159" t="s">
        <v>9006</v>
      </c>
      <c r="D1438" s="159" t="s">
        <v>4240</v>
      </c>
      <c r="E1438" s="159" t="str">
        <f>VLOOKUP(MID(B1438,5,2),行政区划代码!$B$4:$C$38,2,0)</f>
        <v>北京市</v>
      </c>
      <c r="F1438" s="159" t="str">
        <f t="shared" si="22"/>
        <v>125</v>
      </c>
      <c r="G1438" s="160" t="s">
        <v>8825</v>
      </c>
      <c r="H1438" s="158" t="s">
        <v>8937</v>
      </c>
      <c r="I1438" s="160" t="s">
        <v>8938</v>
      </c>
      <c r="J1438" s="161">
        <v>59.5</v>
      </c>
      <c r="K1438" s="161">
        <v>64</v>
      </c>
      <c r="L1438" s="162">
        <v>61.75</v>
      </c>
    </row>
    <row r="1439" spans="1:12" ht="12.75" customHeight="1">
      <c r="A1439" s="157" t="s">
        <v>9007</v>
      </c>
      <c r="B1439" s="158" t="s">
        <v>9008</v>
      </c>
      <c r="C1439" s="159" t="s">
        <v>9009</v>
      </c>
      <c r="D1439" s="159" t="s">
        <v>4240</v>
      </c>
      <c r="E1439" s="159" t="str">
        <f>VLOOKUP(MID(B1439,5,2),行政区划代码!$B$4:$C$38,2,0)</f>
        <v>北京市</v>
      </c>
      <c r="F1439" s="159" t="str">
        <f t="shared" si="22"/>
        <v>125</v>
      </c>
      <c r="G1439" s="160" t="s">
        <v>8825</v>
      </c>
      <c r="H1439" s="158" t="s">
        <v>4255</v>
      </c>
      <c r="I1439" s="160" t="s">
        <v>8930</v>
      </c>
      <c r="J1439" s="161">
        <v>124</v>
      </c>
      <c r="K1439" s="161">
        <v>35</v>
      </c>
      <c r="L1439" s="162">
        <v>79.5</v>
      </c>
    </row>
    <row r="1440" spans="1:12" ht="12.75" customHeight="1">
      <c r="A1440" s="157" t="s">
        <v>9010</v>
      </c>
      <c r="B1440" s="158" t="s">
        <v>9011</v>
      </c>
      <c r="C1440" s="159" t="s">
        <v>9012</v>
      </c>
      <c r="D1440" s="159" t="s">
        <v>4240</v>
      </c>
      <c r="E1440" s="159" t="str">
        <f>VLOOKUP(MID(B1440,5,2),行政区划代码!$B$4:$C$38,2,0)</f>
        <v>北京市</v>
      </c>
      <c r="F1440" s="159" t="str">
        <f t="shared" si="22"/>
        <v>125</v>
      </c>
      <c r="G1440" s="160" t="s">
        <v>8825</v>
      </c>
      <c r="H1440" s="158" t="s">
        <v>4294</v>
      </c>
      <c r="I1440" s="160" t="s">
        <v>9013</v>
      </c>
      <c r="J1440" s="161">
        <v>125</v>
      </c>
      <c r="K1440" s="161">
        <v>87</v>
      </c>
      <c r="L1440" s="162">
        <v>106</v>
      </c>
    </row>
    <row r="1441" spans="1:12" ht="12.75" customHeight="1">
      <c r="A1441" s="157" t="s">
        <v>9014</v>
      </c>
      <c r="B1441" s="158" t="s">
        <v>9015</v>
      </c>
      <c r="C1441" s="159" t="s">
        <v>9016</v>
      </c>
      <c r="D1441" s="159" t="s">
        <v>4240</v>
      </c>
      <c r="E1441" s="159" t="str">
        <f>VLOOKUP(MID(B1441,5,2),行政区划代码!$B$4:$C$38,2,0)</f>
        <v>北京市</v>
      </c>
      <c r="F1441" s="159" t="str">
        <f t="shared" si="22"/>
        <v>125</v>
      </c>
      <c r="G1441" s="160" t="s">
        <v>8825</v>
      </c>
      <c r="H1441" s="158" t="s">
        <v>4372</v>
      </c>
      <c r="I1441" s="160" t="s">
        <v>8926</v>
      </c>
      <c r="J1441" s="161">
        <v>147</v>
      </c>
      <c r="K1441" s="161">
        <v>34</v>
      </c>
      <c r="L1441" s="162">
        <v>90.5</v>
      </c>
    </row>
    <row r="1442" spans="1:12" ht="12.75" customHeight="1">
      <c r="A1442" s="157" t="s">
        <v>9017</v>
      </c>
      <c r="B1442" s="158" t="s">
        <v>9018</v>
      </c>
      <c r="C1442" s="159" t="s">
        <v>9019</v>
      </c>
      <c r="D1442" s="159" t="s">
        <v>4240</v>
      </c>
      <c r="E1442" s="159" t="str">
        <f>VLOOKUP(MID(B1442,5,2),行政区划代码!$B$4:$C$38,2,0)</f>
        <v>北京市</v>
      </c>
      <c r="F1442" s="159" t="str">
        <f t="shared" si="22"/>
        <v>125</v>
      </c>
      <c r="G1442" s="160" t="s">
        <v>8825</v>
      </c>
      <c r="H1442" s="158" t="s">
        <v>4255</v>
      </c>
      <c r="I1442" s="160" t="s">
        <v>8930</v>
      </c>
      <c r="J1442" s="161">
        <v>127</v>
      </c>
      <c r="K1442" s="161">
        <v>83</v>
      </c>
      <c r="L1442" s="162">
        <v>105</v>
      </c>
    </row>
    <row r="1443" spans="1:12" ht="12.75" customHeight="1">
      <c r="A1443" s="157" t="s">
        <v>9020</v>
      </c>
      <c r="B1443" s="158" t="s">
        <v>9021</v>
      </c>
      <c r="C1443" s="159" t="s">
        <v>9022</v>
      </c>
      <c r="D1443" s="159" t="s">
        <v>4240</v>
      </c>
      <c r="E1443" s="159" t="str">
        <f>VLOOKUP(MID(B1443,5,2),行政区划代码!$B$4:$C$38,2,0)</f>
        <v>北京市</v>
      </c>
      <c r="F1443" s="159" t="str">
        <f t="shared" si="22"/>
        <v>125</v>
      </c>
      <c r="G1443" s="160" t="s">
        <v>8825</v>
      </c>
      <c r="H1443" s="158" t="s">
        <v>8858</v>
      </c>
      <c r="I1443" s="160" t="s">
        <v>8859</v>
      </c>
      <c r="J1443" s="161">
        <v>74.5</v>
      </c>
      <c r="K1443" s="161">
        <v>56</v>
      </c>
      <c r="L1443" s="162">
        <v>65.25</v>
      </c>
    </row>
    <row r="1444" spans="1:12" ht="12.75" customHeight="1">
      <c r="A1444" s="157" t="s">
        <v>9023</v>
      </c>
      <c r="B1444" s="158" t="s">
        <v>9024</v>
      </c>
      <c r="C1444" s="159" t="s">
        <v>9025</v>
      </c>
      <c r="D1444" s="159" t="s">
        <v>4240</v>
      </c>
      <c r="E1444" s="159" t="str">
        <f>VLOOKUP(MID(B1444,5,2),行政区划代码!$B$4:$C$38,2,0)</f>
        <v>北京市</v>
      </c>
      <c r="F1444" s="159" t="str">
        <f t="shared" si="22"/>
        <v>125</v>
      </c>
      <c r="G1444" s="160" t="s">
        <v>8825</v>
      </c>
      <c r="H1444" s="158" t="s">
        <v>8858</v>
      </c>
      <c r="I1444" s="160" t="s">
        <v>8859</v>
      </c>
      <c r="J1444" s="161">
        <v>65.5</v>
      </c>
      <c r="K1444" s="161">
        <v>83</v>
      </c>
      <c r="L1444" s="162">
        <v>74.25</v>
      </c>
    </row>
    <row r="1445" spans="1:12" ht="12.75" customHeight="1">
      <c r="A1445" s="157" t="s">
        <v>9026</v>
      </c>
      <c r="B1445" s="158" t="s">
        <v>9027</v>
      </c>
      <c r="C1445" s="159" t="s">
        <v>9028</v>
      </c>
      <c r="D1445" s="159" t="s">
        <v>4240</v>
      </c>
      <c r="E1445" s="159" t="str">
        <f>VLOOKUP(MID(B1445,5,2),行政区划代码!$B$4:$C$38,2,0)</f>
        <v>北京市</v>
      </c>
      <c r="F1445" s="159" t="str">
        <f t="shared" si="22"/>
        <v>125</v>
      </c>
      <c r="G1445" s="160" t="s">
        <v>8825</v>
      </c>
      <c r="H1445" s="158" t="s">
        <v>8858</v>
      </c>
      <c r="I1445" s="160" t="s">
        <v>8859</v>
      </c>
      <c r="J1445" s="161">
        <v>89.5</v>
      </c>
      <c r="K1445" s="161">
        <v>92</v>
      </c>
      <c r="L1445" s="162">
        <v>90.75</v>
      </c>
    </row>
    <row r="1446" spans="1:12" ht="12.75" customHeight="1">
      <c r="A1446" s="157" t="s">
        <v>9029</v>
      </c>
      <c r="B1446" s="158" t="s">
        <v>9030</v>
      </c>
      <c r="C1446" s="159" t="s">
        <v>9031</v>
      </c>
      <c r="D1446" s="159" t="s">
        <v>4240</v>
      </c>
      <c r="E1446" s="159" t="str">
        <f>VLOOKUP(MID(B1446,5,2),行政区划代码!$B$4:$C$38,2,0)</f>
        <v>北京市</v>
      </c>
      <c r="F1446" s="159" t="str">
        <f t="shared" si="22"/>
        <v>125</v>
      </c>
      <c r="G1446" s="160" t="s">
        <v>8825</v>
      </c>
      <c r="H1446" s="158" t="s">
        <v>8858</v>
      </c>
      <c r="I1446" s="160" t="s">
        <v>8859</v>
      </c>
      <c r="J1446" s="161">
        <v>58</v>
      </c>
      <c r="K1446" s="161">
        <v>82</v>
      </c>
      <c r="L1446" s="162">
        <v>70</v>
      </c>
    </row>
    <row r="1447" spans="1:12" ht="12.75" customHeight="1">
      <c r="A1447" s="157" t="s">
        <v>9032</v>
      </c>
      <c r="B1447" s="158" t="s">
        <v>9033</v>
      </c>
      <c r="C1447" s="159" t="s">
        <v>9034</v>
      </c>
      <c r="D1447" s="159" t="s">
        <v>4240</v>
      </c>
      <c r="E1447" s="159" t="str">
        <f>VLOOKUP(MID(B1447,5,2),行政区划代码!$B$4:$C$38,2,0)</f>
        <v>北京市</v>
      </c>
      <c r="F1447" s="159" t="str">
        <f t="shared" si="22"/>
        <v>125</v>
      </c>
      <c r="G1447" s="160" t="s">
        <v>8825</v>
      </c>
      <c r="H1447" s="158" t="s">
        <v>8858</v>
      </c>
      <c r="I1447" s="160" t="s">
        <v>8859</v>
      </c>
      <c r="J1447" s="161">
        <v>85.5</v>
      </c>
      <c r="K1447" s="161">
        <v>86</v>
      </c>
      <c r="L1447" s="162">
        <v>85.75</v>
      </c>
    </row>
    <row r="1448" spans="1:12" ht="12.75" customHeight="1">
      <c r="A1448" s="157" t="s">
        <v>9035</v>
      </c>
      <c r="B1448" s="158" t="s">
        <v>9036</v>
      </c>
      <c r="C1448" s="159" t="s">
        <v>9037</v>
      </c>
      <c r="D1448" s="159" t="s">
        <v>4240</v>
      </c>
      <c r="E1448" s="159" t="str">
        <f>VLOOKUP(MID(B1448,5,2),行政区划代码!$B$4:$C$38,2,0)</f>
        <v>北京市</v>
      </c>
      <c r="F1448" s="159" t="str">
        <f t="shared" si="22"/>
        <v>125</v>
      </c>
      <c r="G1448" s="160" t="s">
        <v>8825</v>
      </c>
      <c r="H1448" s="158" t="s">
        <v>8858</v>
      </c>
      <c r="I1448" s="160" t="s">
        <v>8859</v>
      </c>
      <c r="J1448" s="161">
        <v>86.5</v>
      </c>
      <c r="K1448" s="161">
        <v>59</v>
      </c>
      <c r="L1448" s="162">
        <v>72.75</v>
      </c>
    </row>
    <row r="1449" spans="1:12" ht="12.75" customHeight="1">
      <c r="A1449" s="157" t="s">
        <v>9038</v>
      </c>
      <c r="B1449" s="158" t="s">
        <v>9039</v>
      </c>
      <c r="C1449" s="159" t="s">
        <v>9040</v>
      </c>
      <c r="D1449" s="159" t="s">
        <v>4240</v>
      </c>
      <c r="E1449" s="159" t="str">
        <f>VLOOKUP(MID(B1449,5,2),行政区划代码!$B$4:$C$38,2,0)</f>
        <v>北京市</v>
      </c>
      <c r="F1449" s="159" t="str">
        <f t="shared" si="22"/>
        <v>125</v>
      </c>
      <c r="G1449" s="160" t="s">
        <v>8825</v>
      </c>
      <c r="H1449" s="158" t="s">
        <v>8858</v>
      </c>
      <c r="I1449" s="160" t="s">
        <v>8859</v>
      </c>
      <c r="J1449" s="161">
        <v>92.5</v>
      </c>
      <c r="K1449" s="161">
        <v>58</v>
      </c>
      <c r="L1449" s="162">
        <v>75.25</v>
      </c>
    </row>
    <row r="1450" spans="1:12" ht="12.75" customHeight="1">
      <c r="A1450" s="157" t="s">
        <v>9041</v>
      </c>
      <c r="B1450" s="158" t="s">
        <v>9042</v>
      </c>
      <c r="C1450" s="159" t="s">
        <v>9043</v>
      </c>
      <c r="D1450" s="159" t="s">
        <v>4240</v>
      </c>
      <c r="E1450" s="159" t="str">
        <f>VLOOKUP(MID(B1450,5,2),行政区划代码!$B$4:$C$38,2,0)</f>
        <v>北京市</v>
      </c>
      <c r="F1450" s="159" t="str">
        <f t="shared" si="22"/>
        <v>125</v>
      </c>
      <c r="G1450" s="160" t="s">
        <v>8825</v>
      </c>
      <c r="H1450" s="158" t="s">
        <v>8858</v>
      </c>
      <c r="I1450" s="160" t="s">
        <v>8859</v>
      </c>
      <c r="J1450" s="161">
        <v>60.5</v>
      </c>
      <c r="K1450" s="161">
        <v>45</v>
      </c>
      <c r="L1450" s="162">
        <v>52.75</v>
      </c>
    </row>
    <row r="1451" spans="1:12" ht="12.75" customHeight="1">
      <c r="A1451" s="157" t="s">
        <v>9044</v>
      </c>
      <c r="B1451" s="158" t="s">
        <v>9045</v>
      </c>
      <c r="C1451" s="159" t="s">
        <v>9046</v>
      </c>
      <c r="D1451" s="159" t="s">
        <v>4240</v>
      </c>
      <c r="E1451" s="159" t="str">
        <f>VLOOKUP(MID(B1451,5,2),行政区划代码!$B$4:$C$38,2,0)</f>
        <v>北京市</v>
      </c>
      <c r="F1451" s="159" t="str">
        <f t="shared" si="22"/>
        <v>125</v>
      </c>
      <c r="G1451" s="160" t="s">
        <v>8825</v>
      </c>
      <c r="H1451" s="158" t="s">
        <v>4372</v>
      </c>
      <c r="I1451" s="160" t="s">
        <v>8926</v>
      </c>
      <c r="J1451" s="161">
        <v>114</v>
      </c>
      <c r="K1451" s="161">
        <v>94</v>
      </c>
      <c r="L1451" s="162">
        <v>104</v>
      </c>
    </row>
    <row r="1452" spans="1:12" ht="12.75" customHeight="1">
      <c r="A1452" s="157" t="s">
        <v>9047</v>
      </c>
      <c r="B1452" s="158" t="s">
        <v>9048</v>
      </c>
      <c r="C1452" s="159" t="s">
        <v>9049</v>
      </c>
      <c r="D1452" s="159" t="s">
        <v>4240</v>
      </c>
      <c r="E1452" s="159" t="str">
        <f>VLOOKUP(MID(B1452,5,2),行政区划代码!$B$4:$C$38,2,0)</f>
        <v>北京市</v>
      </c>
      <c r="F1452" s="159" t="str">
        <f t="shared" si="22"/>
        <v>125</v>
      </c>
      <c r="G1452" s="160" t="s">
        <v>8825</v>
      </c>
      <c r="H1452" s="158" t="s">
        <v>4255</v>
      </c>
      <c r="I1452" s="160" t="s">
        <v>8930</v>
      </c>
      <c r="J1452" s="161">
        <v>144</v>
      </c>
      <c r="K1452" s="161">
        <v>62</v>
      </c>
      <c r="L1452" s="162">
        <v>103</v>
      </c>
    </row>
    <row r="1453" spans="1:12" ht="12.75" customHeight="1">
      <c r="A1453" s="157" t="s">
        <v>9050</v>
      </c>
      <c r="B1453" s="158" t="s">
        <v>9051</v>
      </c>
      <c r="C1453" s="159" t="s">
        <v>9052</v>
      </c>
      <c r="D1453" s="159" t="s">
        <v>4240</v>
      </c>
      <c r="E1453" s="159" t="str">
        <f>VLOOKUP(MID(B1453,5,2),行政区划代码!$B$4:$C$38,2,0)</f>
        <v>北京市</v>
      </c>
      <c r="F1453" s="159" t="str">
        <f t="shared" si="22"/>
        <v>125</v>
      </c>
      <c r="G1453" s="160" t="s">
        <v>8825</v>
      </c>
      <c r="H1453" s="158" t="s">
        <v>4372</v>
      </c>
      <c r="I1453" s="160" t="s">
        <v>8926</v>
      </c>
      <c r="J1453" s="161">
        <v>121.5</v>
      </c>
      <c r="K1453" s="161">
        <v>35</v>
      </c>
      <c r="L1453" s="162">
        <v>78.25</v>
      </c>
    </row>
    <row r="1454" spans="1:12" ht="12.75" customHeight="1">
      <c r="A1454" s="157" t="s">
        <v>9053</v>
      </c>
      <c r="B1454" s="158" t="s">
        <v>9054</v>
      </c>
      <c r="C1454" s="159" t="s">
        <v>9055</v>
      </c>
      <c r="D1454" s="159" t="s">
        <v>4240</v>
      </c>
      <c r="E1454" s="159" t="str">
        <f>VLOOKUP(MID(B1454,5,2),行政区划代码!$B$4:$C$38,2,0)</f>
        <v>北京市</v>
      </c>
      <c r="F1454" s="159" t="str">
        <f t="shared" si="22"/>
        <v>125</v>
      </c>
      <c r="G1454" s="160" t="s">
        <v>8825</v>
      </c>
      <c r="H1454" s="158" t="s">
        <v>4372</v>
      </c>
      <c r="I1454" s="160" t="s">
        <v>8926</v>
      </c>
      <c r="J1454" s="161">
        <v>124.25</v>
      </c>
      <c r="K1454" s="161">
        <v>59</v>
      </c>
      <c r="L1454" s="162">
        <v>91.625</v>
      </c>
    </row>
    <row r="1455" spans="1:12" ht="12.75" customHeight="1">
      <c r="A1455" s="157" t="s">
        <v>9056</v>
      </c>
      <c r="B1455" s="158" t="s">
        <v>9057</v>
      </c>
      <c r="C1455" s="159" t="s">
        <v>9058</v>
      </c>
      <c r="D1455" s="159" t="s">
        <v>4240</v>
      </c>
      <c r="E1455" s="159" t="str">
        <f>VLOOKUP(MID(B1455,5,2),行政区划代码!$B$4:$C$38,2,0)</f>
        <v>北京市</v>
      </c>
      <c r="F1455" s="159" t="str">
        <f t="shared" si="22"/>
        <v>125</v>
      </c>
      <c r="G1455" s="160" t="s">
        <v>8825</v>
      </c>
      <c r="H1455" s="158" t="s">
        <v>4372</v>
      </c>
      <c r="I1455" s="160" t="s">
        <v>8926</v>
      </c>
      <c r="J1455" s="161">
        <v>110</v>
      </c>
      <c r="K1455" s="161">
        <v>53</v>
      </c>
      <c r="L1455" s="162">
        <v>81.5</v>
      </c>
    </row>
    <row r="1456" spans="1:12" ht="12.75" customHeight="1">
      <c r="A1456" s="157" t="s">
        <v>9059</v>
      </c>
      <c r="B1456" s="158" t="s">
        <v>9060</v>
      </c>
      <c r="C1456" s="159" t="s">
        <v>9061</v>
      </c>
      <c r="D1456" s="159" t="s">
        <v>4240</v>
      </c>
      <c r="E1456" s="159" t="str">
        <f>VLOOKUP(MID(B1456,5,2),行政区划代码!$B$4:$C$38,2,0)</f>
        <v>北京市</v>
      </c>
      <c r="F1456" s="159" t="str">
        <f t="shared" si="22"/>
        <v>125</v>
      </c>
      <c r="G1456" s="160" t="s">
        <v>8825</v>
      </c>
      <c r="H1456" s="158" t="s">
        <v>4255</v>
      </c>
      <c r="I1456" s="160" t="s">
        <v>8930</v>
      </c>
      <c r="J1456" s="161">
        <v>144.5</v>
      </c>
      <c r="K1456" s="161">
        <v>84</v>
      </c>
      <c r="L1456" s="162">
        <v>114.25</v>
      </c>
    </row>
    <row r="1457" spans="1:12" ht="12.75" customHeight="1">
      <c r="A1457" s="157" t="s">
        <v>9062</v>
      </c>
      <c r="B1457" s="158" t="s">
        <v>9063</v>
      </c>
      <c r="C1457" s="159" t="s">
        <v>9064</v>
      </c>
      <c r="D1457" s="159" t="s">
        <v>4240</v>
      </c>
      <c r="E1457" s="159" t="str">
        <f>VLOOKUP(MID(B1457,5,2),行政区划代码!$B$4:$C$38,2,0)</f>
        <v>北京市</v>
      </c>
      <c r="F1457" s="159" t="str">
        <f t="shared" si="22"/>
        <v>125</v>
      </c>
      <c r="G1457" s="160" t="s">
        <v>8825</v>
      </c>
      <c r="H1457" s="158" t="s">
        <v>4372</v>
      </c>
      <c r="I1457" s="160" t="s">
        <v>8926</v>
      </c>
      <c r="J1457" s="161">
        <v>115.75</v>
      </c>
      <c r="K1457" s="161">
        <v>88</v>
      </c>
      <c r="L1457" s="162">
        <v>101.875</v>
      </c>
    </row>
    <row r="1458" spans="1:12" ht="12.75" customHeight="1">
      <c r="A1458" s="157" t="s">
        <v>9065</v>
      </c>
      <c r="B1458" s="158" t="s">
        <v>9066</v>
      </c>
      <c r="C1458" s="159" t="s">
        <v>9067</v>
      </c>
      <c r="D1458" s="159" t="s">
        <v>4240</v>
      </c>
      <c r="E1458" s="159" t="str">
        <f>VLOOKUP(MID(B1458,5,2),行政区划代码!$B$4:$C$38,2,0)</f>
        <v>北京市</v>
      </c>
      <c r="F1458" s="159" t="str">
        <f t="shared" si="22"/>
        <v>125</v>
      </c>
      <c r="G1458" s="160" t="s">
        <v>8825</v>
      </c>
      <c r="H1458" s="158" t="s">
        <v>4255</v>
      </c>
      <c r="I1458" s="160" t="s">
        <v>8930</v>
      </c>
      <c r="J1458" s="161">
        <v>147.75</v>
      </c>
      <c r="K1458" s="161">
        <v>75</v>
      </c>
      <c r="L1458" s="162">
        <v>111.375</v>
      </c>
    </row>
    <row r="1459" spans="1:12" ht="12.75" customHeight="1">
      <c r="A1459" s="157" t="s">
        <v>9068</v>
      </c>
      <c r="B1459" s="158" t="s">
        <v>9069</v>
      </c>
      <c r="C1459" s="159" t="s">
        <v>9070</v>
      </c>
      <c r="D1459" s="159" t="s">
        <v>4240</v>
      </c>
      <c r="E1459" s="159" t="str">
        <f>VLOOKUP(MID(B1459,5,2),行政区划代码!$B$4:$C$38,2,0)</f>
        <v>北京市</v>
      </c>
      <c r="F1459" s="159" t="str">
        <f t="shared" si="22"/>
        <v>125</v>
      </c>
      <c r="G1459" s="160" t="s">
        <v>8825</v>
      </c>
      <c r="H1459" s="158" t="s">
        <v>4294</v>
      </c>
      <c r="I1459" s="160" t="s">
        <v>9013</v>
      </c>
      <c r="J1459" s="161">
        <v>122.5</v>
      </c>
      <c r="K1459" s="161">
        <v>45</v>
      </c>
      <c r="L1459" s="162">
        <v>83.75</v>
      </c>
    </row>
    <row r="1460" spans="1:12" ht="12.75" customHeight="1">
      <c r="A1460" s="157" t="s">
        <v>9071</v>
      </c>
      <c r="B1460" s="158" t="s">
        <v>9072</v>
      </c>
      <c r="C1460" s="159" t="s">
        <v>9073</v>
      </c>
      <c r="D1460" s="159" t="s">
        <v>4240</v>
      </c>
      <c r="E1460" s="159" t="str">
        <f>VLOOKUP(MID(B1460,5,2),行政区划代码!$B$4:$C$38,2,0)</f>
        <v>北京市</v>
      </c>
      <c r="F1460" s="159" t="str">
        <f t="shared" si="22"/>
        <v>125</v>
      </c>
      <c r="G1460" s="160" t="s">
        <v>8825</v>
      </c>
      <c r="H1460" s="158" t="s">
        <v>4372</v>
      </c>
      <c r="I1460" s="160" t="s">
        <v>8926</v>
      </c>
      <c r="J1460" s="161">
        <v>148.75</v>
      </c>
      <c r="K1460" s="161">
        <v>60</v>
      </c>
      <c r="L1460" s="162">
        <v>104.375</v>
      </c>
    </row>
    <row r="1461" spans="1:12" ht="12.75" customHeight="1">
      <c r="A1461" s="157" t="s">
        <v>9074</v>
      </c>
      <c r="B1461" s="158" t="s">
        <v>9075</v>
      </c>
      <c r="C1461" s="159" t="s">
        <v>9076</v>
      </c>
      <c r="D1461" s="159" t="s">
        <v>4240</v>
      </c>
      <c r="E1461" s="159" t="str">
        <f>VLOOKUP(MID(B1461,5,2),行政区划代码!$B$4:$C$38,2,0)</f>
        <v>北京市</v>
      </c>
      <c r="F1461" s="159" t="str">
        <f t="shared" si="22"/>
        <v>125</v>
      </c>
      <c r="G1461" s="160" t="s">
        <v>8825</v>
      </c>
      <c r="H1461" s="158" t="s">
        <v>4294</v>
      </c>
      <c r="I1461" s="160" t="s">
        <v>9013</v>
      </c>
      <c r="J1461" s="161">
        <v>136</v>
      </c>
      <c r="K1461" s="161">
        <v>55</v>
      </c>
      <c r="L1461" s="162">
        <v>95.5</v>
      </c>
    </row>
    <row r="1462" spans="1:12" ht="12.75" customHeight="1">
      <c r="A1462" s="157" t="s">
        <v>9077</v>
      </c>
      <c r="B1462" s="158" t="s">
        <v>9078</v>
      </c>
      <c r="C1462" s="159" t="s">
        <v>9079</v>
      </c>
      <c r="D1462" s="159" t="s">
        <v>4240</v>
      </c>
      <c r="E1462" s="159" t="str">
        <f>VLOOKUP(MID(B1462,5,2),行政区划代码!$B$4:$C$38,2,0)</f>
        <v>北京市</v>
      </c>
      <c r="F1462" s="159" t="str">
        <f t="shared" si="22"/>
        <v>125</v>
      </c>
      <c r="G1462" s="160" t="s">
        <v>8825</v>
      </c>
      <c r="H1462" s="158" t="s">
        <v>4263</v>
      </c>
      <c r="I1462" s="160" t="s">
        <v>9080</v>
      </c>
      <c r="J1462" s="161">
        <v>115</v>
      </c>
      <c r="K1462" s="161">
        <v>69</v>
      </c>
      <c r="L1462" s="162">
        <v>92</v>
      </c>
    </row>
    <row r="1463" spans="1:12" ht="12.75" customHeight="1">
      <c r="A1463" s="157" t="s">
        <v>9081</v>
      </c>
      <c r="B1463" s="158" t="s">
        <v>9082</v>
      </c>
      <c r="C1463" s="159" t="s">
        <v>9083</v>
      </c>
      <c r="D1463" s="159" t="s">
        <v>4240</v>
      </c>
      <c r="E1463" s="159" t="str">
        <f>VLOOKUP(MID(B1463,5,2),行政区划代码!$B$4:$C$38,2,0)</f>
        <v>北京市</v>
      </c>
      <c r="F1463" s="159" t="str">
        <f t="shared" si="22"/>
        <v>125</v>
      </c>
      <c r="G1463" s="160" t="s">
        <v>8825</v>
      </c>
      <c r="H1463" s="158" t="s">
        <v>9084</v>
      </c>
      <c r="I1463" s="160" t="s">
        <v>9085</v>
      </c>
      <c r="J1463" s="161">
        <v>133.5</v>
      </c>
      <c r="K1463" s="161">
        <v>70</v>
      </c>
      <c r="L1463" s="162">
        <v>101.75</v>
      </c>
    </row>
    <row r="1464" spans="1:12" ht="12.75" customHeight="1">
      <c r="A1464" s="157" t="s">
        <v>9086</v>
      </c>
      <c r="B1464" s="158" t="s">
        <v>9087</v>
      </c>
      <c r="C1464" s="159" t="s">
        <v>9088</v>
      </c>
      <c r="D1464" s="159" t="s">
        <v>4240</v>
      </c>
      <c r="E1464" s="159" t="str">
        <f>VLOOKUP(MID(B1464,5,2),行政区划代码!$B$4:$C$38,2,0)</f>
        <v>北京市</v>
      </c>
      <c r="F1464" s="159" t="str">
        <f t="shared" si="22"/>
        <v>125</v>
      </c>
      <c r="G1464" s="160" t="s">
        <v>8825</v>
      </c>
      <c r="H1464" s="158" t="s">
        <v>4294</v>
      </c>
      <c r="I1464" s="160" t="s">
        <v>9013</v>
      </c>
      <c r="J1464" s="161">
        <v>116.75</v>
      </c>
      <c r="K1464" s="161">
        <v>74</v>
      </c>
      <c r="L1464" s="162">
        <v>95.375</v>
      </c>
    </row>
    <row r="1465" spans="1:12" ht="12.75" customHeight="1">
      <c r="A1465" s="157" t="s">
        <v>9089</v>
      </c>
      <c r="B1465" s="158" t="s">
        <v>9090</v>
      </c>
      <c r="C1465" s="159" t="s">
        <v>6274</v>
      </c>
      <c r="D1465" s="159" t="s">
        <v>4240</v>
      </c>
      <c r="E1465" s="159" t="str">
        <f>VLOOKUP(MID(B1465,5,2),行政区划代码!$B$4:$C$38,2,0)</f>
        <v>北京市</v>
      </c>
      <c r="F1465" s="159" t="str">
        <f t="shared" si="22"/>
        <v>125</v>
      </c>
      <c r="G1465" s="160" t="s">
        <v>8825</v>
      </c>
      <c r="H1465" s="158" t="s">
        <v>4294</v>
      </c>
      <c r="I1465" s="160" t="s">
        <v>9013</v>
      </c>
      <c r="J1465" s="161">
        <v>134</v>
      </c>
      <c r="K1465" s="161">
        <v>81</v>
      </c>
      <c r="L1465" s="162">
        <v>107.5</v>
      </c>
    </row>
    <row r="1466" spans="1:12" ht="12.75" customHeight="1">
      <c r="A1466" s="157" t="s">
        <v>9091</v>
      </c>
      <c r="B1466" s="158" t="s">
        <v>9092</v>
      </c>
      <c r="C1466" s="159" t="s">
        <v>9093</v>
      </c>
      <c r="D1466" s="159" t="s">
        <v>4240</v>
      </c>
      <c r="E1466" s="159" t="str">
        <f>VLOOKUP(MID(B1466,5,2),行政区划代码!$B$4:$C$38,2,0)</f>
        <v>北京市</v>
      </c>
      <c r="F1466" s="159" t="str">
        <f t="shared" si="22"/>
        <v>125</v>
      </c>
      <c r="G1466" s="160" t="s">
        <v>8825</v>
      </c>
      <c r="H1466" s="158" t="s">
        <v>4372</v>
      </c>
      <c r="I1466" s="160" t="s">
        <v>8926</v>
      </c>
      <c r="J1466" s="161">
        <v>114</v>
      </c>
      <c r="K1466" s="161">
        <v>63</v>
      </c>
      <c r="L1466" s="162">
        <v>88.5</v>
      </c>
    </row>
    <row r="1467" spans="1:12" ht="12.75" customHeight="1">
      <c r="A1467" s="157" t="s">
        <v>9094</v>
      </c>
      <c r="B1467" s="158" t="s">
        <v>9095</v>
      </c>
      <c r="C1467" s="159" t="s">
        <v>9096</v>
      </c>
      <c r="D1467" s="159" t="s">
        <v>4240</v>
      </c>
      <c r="E1467" s="159" t="str">
        <f>VLOOKUP(MID(B1467,5,2),行政区划代码!$B$4:$C$38,2,0)</f>
        <v>北京市</v>
      </c>
      <c r="F1467" s="159" t="str">
        <f t="shared" si="22"/>
        <v>125</v>
      </c>
      <c r="G1467" s="160" t="s">
        <v>8825</v>
      </c>
      <c r="H1467" s="158" t="s">
        <v>4372</v>
      </c>
      <c r="I1467" s="160" t="s">
        <v>8926</v>
      </c>
      <c r="J1467" s="161">
        <v>149.25</v>
      </c>
      <c r="K1467" s="161">
        <v>59</v>
      </c>
      <c r="L1467" s="162">
        <v>104.125</v>
      </c>
    </row>
    <row r="1468" spans="1:12" ht="12.75" customHeight="1">
      <c r="A1468" s="157" t="s">
        <v>9097</v>
      </c>
      <c r="B1468" s="158" t="s">
        <v>9098</v>
      </c>
      <c r="C1468" s="159" t="s">
        <v>8305</v>
      </c>
      <c r="D1468" s="159" t="s">
        <v>4240</v>
      </c>
      <c r="E1468" s="159" t="str">
        <f>VLOOKUP(MID(B1468,5,2),行政区划代码!$B$4:$C$38,2,0)</f>
        <v>北京市</v>
      </c>
      <c r="F1468" s="159" t="str">
        <f t="shared" si="22"/>
        <v>125</v>
      </c>
      <c r="G1468" s="160" t="s">
        <v>8825</v>
      </c>
      <c r="H1468" s="158" t="s">
        <v>4294</v>
      </c>
      <c r="I1468" s="160" t="s">
        <v>9013</v>
      </c>
      <c r="J1468" s="161">
        <v>140</v>
      </c>
      <c r="K1468" s="161">
        <v>84</v>
      </c>
      <c r="L1468" s="162">
        <v>112</v>
      </c>
    </row>
    <row r="1469" spans="1:12" ht="12.75" customHeight="1">
      <c r="A1469" s="157" t="s">
        <v>9099</v>
      </c>
      <c r="B1469" s="158" t="s">
        <v>9100</v>
      </c>
      <c r="C1469" s="159" t="s">
        <v>9101</v>
      </c>
      <c r="D1469" s="159" t="s">
        <v>4240</v>
      </c>
      <c r="E1469" s="159" t="str">
        <f>VLOOKUP(MID(B1469,5,2),行政区划代码!$B$4:$C$38,2,0)</f>
        <v>北京市</v>
      </c>
      <c r="F1469" s="159" t="str">
        <f t="shared" si="22"/>
        <v>125</v>
      </c>
      <c r="G1469" s="160" t="s">
        <v>8825</v>
      </c>
      <c r="H1469" s="158" t="s">
        <v>4255</v>
      </c>
      <c r="I1469" s="160" t="s">
        <v>8930</v>
      </c>
      <c r="J1469" s="161">
        <v>126.75</v>
      </c>
      <c r="K1469" s="161">
        <v>95</v>
      </c>
      <c r="L1469" s="162">
        <v>110.875</v>
      </c>
    </row>
    <row r="1470" spans="1:12" ht="12.75" customHeight="1">
      <c r="A1470" s="157" t="s">
        <v>9102</v>
      </c>
      <c r="B1470" s="158" t="s">
        <v>9103</v>
      </c>
      <c r="C1470" s="159" t="s">
        <v>9104</v>
      </c>
      <c r="D1470" s="159" t="s">
        <v>4240</v>
      </c>
      <c r="E1470" s="159" t="str">
        <f>VLOOKUP(MID(B1470,5,2),行政区划代码!$B$4:$C$38,2,0)</f>
        <v>北京市</v>
      </c>
      <c r="F1470" s="159" t="str">
        <f t="shared" si="22"/>
        <v>125</v>
      </c>
      <c r="G1470" s="160" t="s">
        <v>8825</v>
      </c>
      <c r="H1470" s="158" t="s">
        <v>4294</v>
      </c>
      <c r="I1470" s="160" t="s">
        <v>9013</v>
      </c>
      <c r="J1470" s="161">
        <v>140</v>
      </c>
      <c r="K1470" s="161">
        <v>82</v>
      </c>
      <c r="L1470" s="162">
        <v>111</v>
      </c>
    </row>
    <row r="1471" spans="1:12" ht="12.75" customHeight="1">
      <c r="A1471" s="157" t="s">
        <v>9105</v>
      </c>
      <c r="B1471" s="158" t="s">
        <v>9106</v>
      </c>
      <c r="C1471" s="159" t="s">
        <v>9107</v>
      </c>
      <c r="D1471" s="159" t="s">
        <v>4240</v>
      </c>
      <c r="E1471" s="159" t="str">
        <f>VLOOKUP(MID(B1471,5,2),行政区划代码!$B$4:$C$38,2,0)</f>
        <v>北京市</v>
      </c>
      <c r="F1471" s="159" t="str">
        <f t="shared" si="22"/>
        <v>125</v>
      </c>
      <c r="G1471" s="160" t="s">
        <v>8825</v>
      </c>
      <c r="H1471" s="158" t="s">
        <v>4294</v>
      </c>
      <c r="I1471" s="160" t="s">
        <v>9013</v>
      </c>
      <c r="J1471" s="161">
        <v>113.5</v>
      </c>
      <c r="K1471" s="161">
        <v>63</v>
      </c>
      <c r="L1471" s="162">
        <v>88.25</v>
      </c>
    </row>
    <row r="1472" spans="1:12" ht="12.75" customHeight="1">
      <c r="A1472" s="157" t="s">
        <v>9108</v>
      </c>
      <c r="B1472" s="158" t="s">
        <v>9109</v>
      </c>
      <c r="C1472" s="159" t="s">
        <v>9110</v>
      </c>
      <c r="D1472" s="159" t="s">
        <v>4240</v>
      </c>
      <c r="E1472" s="159" t="str">
        <f>VLOOKUP(MID(B1472,5,2),行政区划代码!$B$4:$C$38,2,0)</f>
        <v>北京市</v>
      </c>
      <c r="F1472" s="159" t="str">
        <f t="shared" si="22"/>
        <v>125</v>
      </c>
      <c r="G1472" s="160" t="s">
        <v>8825</v>
      </c>
      <c r="H1472" s="158" t="s">
        <v>4294</v>
      </c>
      <c r="I1472" s="160" t="s">
        <v>9013</v>
      </c>
      <c r="J1472" s="161">
        <v>135.75</v>
      </c>
      <c r="K1472" s="161">
        <v>37</v>
      </c>
      <c r="L1472" s="162">
        <v>86.375</v>
      </c>
    </row>
    <row r="1473" spans="1:12" ht="12.75" customHeight="1">
      <c r="A1473" s="157" t="s">
        <v>9111</v>
      </c>
      <c r="B1473" s="158" t="s">
        <v>9112</v>
      </c>
      <c r="C1473" s="159" t="s">
        <v>9113</v>
      </c>
      <c r="D1473" s="159" t="s">
        <v>4240</v>
      </c>
      <c r="E1473" s="159" t="str">
        <f>VLOOKUP(MID(B1473,5,2),行政区划代码!$B$4:$C$38,2,0)</f>
        <v>北京市</v>
      </c>
      <c r="F1473" s="159" t="str">
        <f t="shared" si="22"/>
        <v>125</v>
      </c>
      <c r="G1473" s="160" t="s">
        <v>8825</v>
      </c>
      <c r="H1473" s="158" t="s">
        <v>4294</v>
      </c>
      <c r="I1473" s="160" t="s">
        <v>9013</v>
      </c>
      <c r="J1473" s="161">
        <v>138.75</v>
      </c>
      <c r="K1473" s="161">
        <v>42</v>
      </c>
      <c r="L1473" s="162">
        <v>90.375</v>
      </c>
    </row>
    <row r="1474" spans="1:12" ht="12.75" customHeight="1">
      <c r="A1474" s="157" t="s">
        <v>9114</v>
      </c>
      <c r="B1474" s="158" t="s">
        <v>9115</v>
      </c>
      <c r="C1474" s="159" t="s">
        <v>9116</v>
      </c>
      <c r="D1474" s="159" t="s">
        <v>4240</v>
      </c>
      <c r="E1474" s="159" t="str">
        <f>VLOOKUP(MID(B1474,5,2),行政区划代码!$B$4:$C$38,2,0)</f>
        <v>北京市</v>
      </c>
      <c r="F1474" s="159" t="str">
        <f t="shared" si="22"/>
        <v>125</v>
      </c>
      <c r="G1474" s="160" t="s">
        <v>8825</v>
      </c>
      <c r="H1474" s="158" t="s">
        <v>4255</v>
      </c>
      <c r="I1474" s="160" t="s">
        <v>8930</v>
      </c>
      <c r="J1474" s="161">
        <v>128.25</v>
      </c>
      <c r="K1474" s="161">
        <v>62</v>
      </c>
      <c r="L1474" s="162">
        <v>95.125</v>
      </c>
    </row>
    <row r="1475" spans="1:12" ht="12.75" customHeight="1">
      <c r="A1475" s="157" t="s">
        <v>9117</v>
      </c>
      <c r="B1475" s="158" t="s">
        <v>9118</v>
      </c>
      <c r="C1475" s="159" t="s">
        <v>9119</v>
      </c>
      <c r="D1475" s="159" t="s">
        <v>4240</v>
      </c>
      <c r="E1475" s="159" t="str">
        <f>VLOOKUP(MID(B1475,5,2),行政区划代码!$B$4:$C$38,2,0)</f>
        <v>北京市</v>
      </c>
      <c r="F1475" s="159" t="str">
        <f t="shared" si="22"/>
        <v>125</v>
      </c>
      <c r="G1475" s="160" t="s">
        <v>8825</v>
      </c>
      <c r="H1475" s="158" t="s">
        <v>4372</v>
      </c>
      <c r="I1475" s="160" t="s">
        <v>8926</v>
      </c>
      <c r="J1475" s="161">
        <v>144.75</v>
      </c>
      <c r="K1475" s="161">
        <v>79</v>
      </c>
      <c r="L1475" s="162">
        <v>111.875</v>
      </c>
    </row>
    <row r="1476" spans="1:12" ht="12.75" customHeight="1">
      <c r="A1476" s="157" t="s">
        <v>9120</v>
      </c>
      <c r="B1476" s="158" t="s">
        <v>9121</v>
      </c>
      <c r="C1476" s="159" t="s">
        <v>9122</v>
      </c>
      <c r="D1476" s="159" t="s">
        <v>4240</v>
      </c>
      <c r="E1476" s="159" t="str">
        <f>VLOOKUP(MID(B1476,5,2),行政区划代码!$B$4:$C$38,2,0)</f>
        <v>北京市</v>
      </c>
      <c r="F1476" s="159" t="str">
        <f t="shared" si="22"/>
        <v>125</v>
      </c>
      <c r="G1476" s="160" t="s">
        <v>8825</v>
      </c>
      <c r="H1476" s="158" t="s">
        <v>4372</v>
      </c>
      <c r="I1476" s="160" t="s">
        <v>8926</v>
      </c>
      <c r="J1476" s="161">
        <v>141</v>
      </c>
      <c r="K1476" s="161">
        <v>57</v>
      </c>
      <c r="L1476" s="162">
        <v>99</v>
      </c>
    </row>
    <row r="1477" spans="1:12" ht="12.75" customHeight="1">
      <c r="A1477" s="157" t="s">
        <v>9123</v>
      </c>
      <c r="B1477" s="158" t="s">
        <v>9124</v>
      </c>
      <c r="C1477" s="159" t="s">
        <v>9125</v>
      </c>
      <c r="D1477" s="159" t="s">
        <v>4240</v>
      </c>
      <c r="E1477" s="159" t="str">
        <f>VLOOKUP(MID(B1477,5,2),行政区划代码!$B$4:$C$38,2,0)</f>
        <v>北京市</v>
      </c>
      <c r="F1477" s="159" t="str">
        <f t="shared" si="22"/>
        <v>125</v>
      </c>
      <c r="G1477" s="160" t="s">
        <v>8825</v>
      </c>
      <c r="H1477" s="158" t="s">
        <v>4372</v>
      </c>
      <c r="I1477" s="160" t="s">
        <v>8926</v>
      </c>
      <c r="J1477" s="161">
        <v>129.25</v>
      </c>
      <c r="K1477" s="161">
        <v>71</v>
      </c>
      <c r="L1477" s="162">
        <v>100.125</v>
      </c>
    </row>
    <row r="1478" spans="1:12" ht="12.75" customHeight="1">
      <c r="A1478" s="157" t="s">
        <v>9126</v>
      </c>
      <c r="B1478" s="158" t="s">
        <v>9127</v>
      </c>
      <c r="C1478" s="159" t="s">
        <v>9128</v>
      </c>
      <c r="D1478" s="159" t="s">
        <v>4240</v>
      </c>
      <c r="E1478" s="159" t="str">
        <f>VLOOKUP(MID(B1478,5,2),行政区划代码!$B$4:$C$38,2,0)</f>
        <v>北京市</v>
      </c>
      <c r="F1478" s="159" t="str">
        <f t="shared" ref="F1478:F1541" si="23">LEFT(B1478,3)</f>
        <v>125</v>
      </c>
      <c r="G1478" s="160" t="s">
        <v>8825</v>
      </c>
      <c r="H1478" s="158" t="s">
        <v>4294</v>
      </c>
      <c r="I1478" s="160" t="s">
        <v>9013</v>
      </c>
      <c r="J1478" s="161">
        <v>131.75</v>
      </c>
      <c r="K1478" s="161">
        <v>54</v>
      </c>
      <c r="L1478" s="162">
        <v>92.875</v>
      </c>
    </row>
    <row r="1479" spans="1:12" ht="12.75" customHeight="1">
      <c r="A1479" s="157" t="s">
        <v>9129</v>
      </c>
      <c r="B1479" s="158" t="s">
        <v>9130</v>
      </c>
      <c r="C1479" s="159" t="s">
        <v>9131</v>
      </c>
      <c r="D1479" s="159" t="s">
        <v>4240</v>
      </c>
      <c r="E1479" s="159" t="str">
        <f>VLOOKUP(MID(B1479,5,2),行政区划代码!$B$4:$C$38,2,0)</f>
        <v>北京市</v>
      </c>
      <c r="F1479" s="159" t="str">
        <f t="shared" si="23"/>
        <v>125</v>
      </c>
      <c r="G1479" s="160" t="s">
        <v>8825</v>
      </c>
      <c r="H1479" s="158" t="s">
        <v>4372</v>
      </c>
      <c r="I1479" s="160" t="s">
        <v>8926</v>
      </c>
      <c r="J1479" s="161">
        <v>130.5</v>
      </c>
      <c r="K1479" s="161">
        <v>93</v>
      </c>
      <c r="L1479" s="162">
        <v>111.75</v>
      </c>
    </row>
    <row r="1480" spans="1:12" ht="12.75" customHeight="1">
      <c r="A1480" s="157" t="s">
        <v>9132</v>
      </c>
      <c r="B1480" s="158" t="s">
        <v>9133</v>
      </c>
      <c r="C1480" s="159" t="s">
        <v>915</v>
      </c>
      <c r="D1480" s="159" t="s">
        <v>4240</v>
      </c>
      <c r="E1480" s="159" t="str">
        <f>VLOOKUP(MID(B1480,5,2),行政区划代码!$B$4:$C$38,2,0)</f>
        <v>北京市</v>
      </c>
      <c r="F1480" s="159" t="str">
        <f t="shared" si="23"/>
        <v>125</v>
      </c>
      <c r="G1480" s="160" t="s">
        <v>8825</v>
      </c>
      <c r="H1480" s="158" t="s">
        <v>4294</v>
      </c>
      <c r="I1480" s="160" t="s">
        <v>9013</v>
      </c>
      <c r="J1480" s="161">
        <v>130.25</v>
      </c>
      <c r="K1480" s="161">
        <v>41</v>
      </c>
      <c r="L1480" s="162">
        <v>85.625</v>
      </c>
    </row>
    <row r="1481" spans="1:12" ht="12.75" customHeight="1">
      <c r="A1481" s="157" t="s">
        <v>9134</v>
      </c>
      <c r="B1481" s="158" t="s">
        <v>9135</v>
      </c>
      <c r="C1481" s="159" t="s">
        <v>9136</v>
      </c>
      <c r="D1481" s="159" t="s">
        <v>4240</v>
      </c>
      <c r="E1481" s="159" t="str">
        <f>VLOOKUP(MID(B1481,5,2),行政区划代码!$B$4:$C$38,2,0)</f>
        <v>北京市</v>
      </c>
      <c r="F1481" s="159" t="str">
        <f t="shared" si="23"/>
        <v>125</v>
      </c>
      <c r="G1481" s="160" t="s">
        <v>8825</v>
      </c>
      <c r="H1481" s="158" t="s">
        <v>4372</v>
      </c>
      <c r="I1481" s="160" t="s">
        <v>8926</v>
      </c>
      <c r="J1481" s="161">
        <v>127.25</v>
      </c>
      <c r="K1481" s="161">
        <v>68</v>
      </c>
      <c r="L1481" s="162">
        <v>97.625</v>
      </c>
    </row>
    <row r="1482" spans="1:12" ht="12.75" customHeight="1">
      <c r="A1482" s="157" t="s">
        <v>9137</v>
      </c>
      <c r="B1482" s="158" t="s">
        <v>9138</v>
      </c>
      <c r="C1482" s="159" t="s">
        <v>9139</v>
      </c>
      <c r="D1482" s="159" t="s">
        <v>4240</v>
      </c>
      <c r="E1482" s="159" t="str">
        <f>VLOOKUP(MID(B1482,5,2),行政区划代码!$B$4:$C$38,2,0)</f>
        <v>北京市</v>
      </c>
      <c r="F1482" s="159" t="str">
        <f t="shared" si="23"/>
        <v>125</v>
      </c>
      <c r="G1482" s="160" t="s">
        <v>8825</v>
      </c>
      <c r="H1482" s="158" t="s">
        <v>4372</v>
      </c>
      <c r="I1482" s="160" t="s">
        <v>8926</v>
      </c>
      <c r="J1482" s="161">
        <v>130.25</v>
      </c>
      <c r="K1482" s="161">
        <v>33</v>
      </c>
      <c r="L1482" s="162">
        <v>81.625</v>
      </c>
    </row>
    <row r="1483" spans="1:12" ht="12.75" customHeight="1">
      <c r="A1483" s="157" t="s">
        <v>9140</v>
      </c>
      <c r="B1483" s="158" t="s">
        <v>9141</v>
      </c>
      <c r="C1483" s="159" t="s">
        <v>9142</v>
      </c>
      <c r="D1483" s="159" t="s">
        <v>4240</v>
      </c>
      <c r="E1483" s="159" t="str">
        <f>VLOOKUP(MID(B1483,5,2),行政区划代码!$B$4:$C$38,2,0)</f>
        <v>北京市</v>
      </c>
      <c r="F1483" s="159" t="str">
        <f t="shared" si="23"/>
        <v>125</v>
      </c>
      <c r="G1483" s="160" t="s">
        <v>8825</v>
      </c>
      <c r="H1483" s="158" t="s">
        <v>4294</v>
      </c>
      <c r="I1483" s="160" t="s">
        <v>9013</v>
      </c>
      <c r="J1483" s="161">
        <v>133</v>
      </c>
      <c r="K1483" s="161">
        <v>47</v>
      </c>
      <c r="L1483" s="162">
        <v>90</v>
      </c>
    </row>
    <row r="1484" spans="1:12" ht="12.75" customHeight="1">
      <c r="A1484" s="157" t="s">
        <v>9143</v>
      </c>
      <c r="B1484" s="158" t="s">
        <v>9144</v>
      </c>
      <c r="C1484" s="159" t="s">
        <v>9145</v>
      </c>
      <c r="D1484" s="159" t="s">
        <v>4240</v>
      </c>
      <c r="E1484" s="159" t="str">
        <f>VLOOKUP(MID(B1484,5,2),行政区划代码!$B$4:$C$38,2,0)</f>
        <v>北京市</v>
      </c>
      <c r="F1484" s="159" t="str">
        <f t="shared" si="23"/>
        <v>125</v>
      </c>
      <c r="G1484" s="160" t="s">
        <v>8825</v>
      </c>
      <c r="H1484" s="158" t="s">
        <v>4372</v>
      </c>
      <c r="I1484" s="160" t="s">
        <v>8926</v>
      </c>
      <c r="J1484" s="161">
        <v>121.5</v>
      </c>
      <c r="K1484" s="161">
        <v>54</v>
      </c>
      <c r="L1484" s="162">
        <v>87.75</v>
      </c>
    </row>
    <row r="1485" spans="1:12" ht="12.75" customHeight="1">
      <c r="A1485" s="157" t="s">
        <v>9146</v>
      </c>
      <c r="B1485" s="158" t="s">
        <v>9147</v>
      </c>
      <c r="C1485" s="159" t="s">
        <v>9148</v>
      </c>
      <c r="D1485" s="159" t="s">
        <v>4240</v>
      </c>
      <c r="E1485" s="159" t="str">
        <f>VLOOKUP(MID(B1485,5,2),行政区划代码!$B$4:$C$38,2,0)</f>
        <v>北京市</v>
      </c>
      <c r="F1485" s="159" t="str">
        <f t="shared" si="23"/>
        <v>125</v>
      </c>
      <c r="G1485" s="160" t="s">
        <v>8825</v>
      </c>
      <c r="H1485" s="158" t="s">
        <v>4372</v>
      </c>
      <c r="I1485" s="160" t="s">
        <v>8926</v>
      </c>
      <c r="J1485" s="161">
        <v>144.25</v>
      </c>
      <c r="K1485" s="161">
        <v>63</v>
      </c>
      <c r="L1485" s="162">
        <v>103.625</v>
      </c>
    </row>
    <row r="1486" spans="1:12" ht="12.75" customHeight="1">
      <c r="A1486" s="157" t="s">
        <v>9149</v>
      </c>
      <c r="B1486" s="158" t="s">
        <v>9150</v>
      </c>
      <c r="C1486" s="159" t="s">
        <v>9151</v>
      </c>
      <c r="D1486" s="159" t="s">
        <v>4240</v>
      </c>
      <c r="E1486" s="159" t="str">
        <f>VLOOKUP(MID(B1486,5,2),行政区划代码!$B$4:$C$38,2,0)</f>
        <v>北京市</v>
      </c>
      <c r="F1486" s="159" t="str">
        <f t="shared" si="23"/>
        <v>125</v>
      </c>
      <c r="G1486" s="160" t="s">
        <v>8825</v>
      </c>
      <c r="H1486" s="158" t="s">
        <v>4372</v>
      </c>
      <c r="I1486" s="160" t="s">
        <v>8926</v>
      </c>
      <c r="J1486" s="161">
        <v>149.5</v>
      </c>
      <c r="K1486" s="161">
        <v>61</v>
      </c>
      <c r="L1486" s="162">
        <v>105.25</v>
      </c>
    </row>
    <row r="1487" spans="1:12" ht="12.75" customHeight="1">
      <c r="A1487" s="157" t="s">
        <v>9152</v>
      </c>
      <c r="B1487" s="158" t="s">
        <v>9153</v>
      </c>
      <c r="C1487" s="159" t="s">
        <v>9154</v>
      </c>
      <c r="D1487" s="159" t="s">
        <v>4240</v>
      </c>
      <c r="E1487" s="159" t="str">
        <f>VLOOKUP(MID(B1487,5,2),行政区划代码!$B$4:$C$38,2,0)</f>
        <v>北京市</v>
      </c>
      <c r="F1487" s="159" t="str">
        <f t="shared" si="23"/>
        <v>125</v>
      </c>
      <c r="G1487" s="160" t="s">
        <v>8825</v>
      </c>
      <c r="H1487" s="158" t="s">
        <v>4294</v>
      </c>
      <c r="I1487" s="160" t="s">
        <v>9013</v>
      </c>
      <c r="J1487" s="161">
        <v>149.25</v>
      </c>
      <c r="K1487" s="161">
        <v>92</v>
      </c>
      <c r="L1487" s="162">
        <v>120.625</v>
      </c>
    </row>
    <row r="1488" spans="1:12" ht="12.75" customHeight="1">
      <c r="A1488" s="157" t="s">
        <v>9155</v>
      </c>
      <c r="B1488" s="158" t="s">
        <v>9156</v>
      </c>
      <c r="C1488" s="159" t="s">
        <v>9157</v>
      </c>
      <c r="D1488" s="159" t="s">
        <v>4240</v>
      </c>
      <c r="E1488" s="159" t="str">
        <f>VLOOKUP(MID(B1488,5,2),行政区划代码!$B$4:$C$38,2,0)</f>
        <v>北京市</v>
      </c>
      <c r="F1488" s="159" t="str">
        <f t="shared" si="23"/>
        <v>125</v>
      </c>
      <c r="G1488" s="160" t="s">
        <v>8825</v>
      </c>
      <c r="H1488" s="158" t="s">
        <v>4294</v>
      </c>
      <c r="I1488" s="160" t="s">
        <v>9013</v>
      </c>
      <c r="J1488" s="161">
        <v>134</v>
      </c>
      <c r="K1488" s="161">
        <v>41</v>
      </c>
      <c r="L1488" s="162">
        <v>87.5</v>
      </c>
    </row>
    <row r="1489" spans="1:12" ht="12.75" customHeight="1">
      <c r="A1489" s="157" t="s">
        <v>9158</v>
      </c>
      <c r="B1489" s="158" t="s">
        <v>9159</v>
      </c>
      <c r="C1489" s="159" t="s">
        <v>9160</v>
      </c>
      <c r="D1489" s="159" t="s">
        <v>4240</v>
      </c>
      <c r="E1489" s="159" t="str">
        <f>VLOOKUP(MID(B1489,5,2),行政区划代码!$B$4:$C$38,2,0)</f>
        <v>北京市</v>
      </c>
      <c r="F1489" s="159" t="str">
        <f t="shared" si="23"/>
        <v>125</v>
      </c>
      <c r="G1489" s="160" t="s">
        <v>8825</v>
      </c>
      <c r="H1489" s="158" t="s">
        <v>4294</v>
      </c>
      <c r="I1489" s="160" t="s">
        <v>9013</v>
      </c>
      <c r="J1489" s="161">
        <v>110.5</v>
      </c>
      <c r="K1489" s="161">
        <v>68</v>
      </c>
      <c r="L1489" s="162">
        <v>89.25</v>
      </c>
    </row>
    <row r="1490" spans="1:12" ht="12.75" customHeight="1">
      <c r="A1490" s="157" t="s">
        <v>9161</v>
      </c>
      <c r="B1490" s="158" t="s">
        <v>9162</v>
      </c>
      <c r="C1490" s="159" t="s">
        <v>9163</v>
      </c>
      <c r="D1490" s="159" t="s">
        <v>4240</v>
      </c>
      <c r="E1490" s="159" t="str">
        <f>VLOOKUP(MID(B1490,5,2),行政区划代码!$B$4:$C$38,2,0)</f>
        <v>北京市</v>
      </c>
      <c r="F1490" s="159" t="str">
        <f t="shared" si="23"/>
        <v>125</v>
      </c>
      <c r="G1490" s="160" t="s">
        <v>8825</v>
      </c>
      <c r="H1490" s="158" t="s">
        <v>9164</v>
      </c>
      <c r="I1490" s="160" t="s">
        <v>9165</v>
      </c>
      <c r="J1490" s="161">
        <v>150</v>
      </c>
      <c r="K1490" s="161">
        <v>90</v>
      </c>
      <c r="L1490" s="162">
        <v>120</v>
      </c>
    </row>
    <row r="1491" spans="1:12" ht="12.75" customHeight="1">
      <c r="A1491" s="157" t="s">
        <v>9166</v>
      </c>
      <c r="B1491" s="158" t="s">
        <v>9167</v>
      </c>
      <c r="C1491" s="159" t="s">
        <v>9168</v>
      </c>
      <c r="D1491" s="159" t="s">
        <v>4240</v>
      </c>
      <c r="E1491" s="159" t="str">
        <f>VLOOKUP(MID(B1491,5,2),行政区划代码!$B$4:$C$38,2,0)</f>
        <v>北京市</v>
      </c>
      <c r="F1491" s="159" t="str">
        <f t="shared" si="23"/>
        <v>125</v>
      </c>
      <c r="G1491" s="160" t="s">
        <v>8825</v>
      </c>
      <c r="H1491" s="158" t="s">
        <v>4372</v>
      </c>
      <c r="I1491" s="160" t="s">
        <v>8926</v>
      </c>
      <c r="J1491" s="161">
        <v>115.25</v>
      </c>
      <c r="K1491" s="161">
        <v>82</v>
      </c>
      <c r="L1491" s="162">
        <v>98.625</v>
      </c>
    </row>
    <row r="1492" spans="1:12" ht="12.75" customHeight="1">
      <c r="A1492" s="157" t="s">
        <v>9169</v>
      </c>
      <c r="B1492" s="158" t="s">
        <v>9170</v>
      </c>
      <c r="C1492" s="159" t="s">
        <v>9171</v>
      </c>
      <c r="D1492" s="159" t="s">
        <v>4240</v>
      </c>
      <c r="E1492" s="159" t="str">
        <f>VLOOKUP(MID(B1492,5,2),行政区划代码!$B$4:$C$38,2,0)</f>
        <v>北京市</v>
      </c>
      <c r="F1492" s="159" t="str">
        <f t="shared" si="23"/>
        <v>125</v>
      </c>
      <c r="G1492" s="160" t="s">
        <v>8825</v>
      </c>
      <c r="H1492" s="158" t="s">
        <v>4255</v>
      </c>
      <c r="I1492" s="160" t="s">
        <v>8930</v>
      </c>
      <c r="J1492" s="161">
        <v>120.75</v>
      </c>
      <c r="K1492" s="161">
        <v>78</v>
      </c>
      <c r="L1492" s="162">
        <v>99.375</v>
      </c>
    </row>
    <row r="1493" spans="1:12" ht="12.75" customHeight="1">
      <c r="A1493" s="157" t="s">
        <v>9172</v>
      </c>
      <c r="B1493" s="158" t="s">
        <v>9173</v>
      </c>
      <c r="C1493" s="159" t="s">
        <v>9174</v>
      </c>
      <c r="D1493" s="159" t="s">
        <v>4240</v>
      </c>
      <c r="E1493" s="159" t="str">
        <f>VLOOKUP(MID(B1493,5,2),行政区划代码!$B$4:$C$38,2,0)</f>
        <v>北京市</v>
      </c>
      <c r="F1493" s="159" t="str">
        <f t="shared" si="23"/>
        <v>125</v>
      </c>
      <c r="G1493" s="160" t="s">
        <v>8825</v>
      </c>
      <c r="H1493" s="158" t="s">
        <v>4294</v>
      </c>
      <c r="I1493" s="160" t="s">
        <v>9013</v>
      </c>
      <c r="J1493" s="161">
        <v>140.5</v>
      </c>
      <c r="K1493" s="161">
        <v>56</v>
      </c>
      <c r="L1493" s="162">
        <v>98.25</v>
      </c>
    </row>
    <row r="1494" spans="1:12" ht="12.75" customHeight="1">
      <c r="A1494" s="157" t="s">
        <v>9175</v>
      </c>
      <c r="B1494" s="158" t="s">
        <v>9176</v>
      </c>
      <c r="C1494" s="159" t="s">
        <v>9177</v>
      </c>
      <c r="D1494" s="159" t="s">
        <v>4240</v>
      </c>
      <c r="E1494" s="159" t="str">
        <f>VLOOKUP(MID(B1494,5,2),行政区划代码!$B$4:$C$38,2,0)</f>
        <v>北京市</v>
      </c>
      <c r="F1494" s="159" t="str">
        <f t="shared" si="23"/>
        <v>125</v>
      </c>
      <c r="G1494" s="160" t="s">
        <v>8825</v>
      </c>
      <c r="H1494" s="158" t="s">
        <v>4294</v>
      </c>
      <c r="I1494" s="160" t="s">
        <v>9013</v>
      </c>
      <c r="J1494" s="161">
        <v>116</v>
      </c>
      <c r="K1494" s="161">
        <v>68</v>
      </c>
      <c r="L1494" s="162">
        <v>92</v>
      </c>
    </row>
    <row r="1495" spans="1:12" ht="12.75" customHeight="1">
      <c r="A1495" s="157" t="s">
        <v>9178</v>
      </c>
      <c r="B1495" s="158" t="s">
        <v>9179</v>
      </c>
      <c r="C1495" s="159" t="s">
        <v>9180</v>
      </c>
      <c r="D1495" s="159" t="s">
        <v>4240</v>
      </c>
      <c r="E1495" s="159" t="str">
        <f>VLOOKUP(MID(B1495,5,2),行政区划代码!$B$4:$C$38,2,0)</f>
        <v>北京市</v>
      </c>
      <c r="F1495" s="159" t="str">
        <f t="shared" si="23"/>
        <v>125</v>
      </c>
      <c r="G1495" s="160" t="s">
        <v>8825</v>
      </c>
      <c r="H1495" s="158" t="s">
        <v>4294</v>
      </c>
      <c r="I1495" s="160" t="s">
        <v>9013</v>
      </c>
      <c r="J1495" s="161">
        <v>120.25</v>
      </c>
      <c r="K1495" s="161">
        <v>62</v>
      </c>
      <c r="L1495" s="162">
        <v>91.125</v>
      </c>
    </row>
    <row r="1496" spans="1:12" ht="12.75" customHeight="1">
      <c r="A1496" s="157" t="s">
        <v>9181</v>
      </c>
      <c r="B1496" s="158" t="s">
        <v>9182</v>
      </c>
      <c r="C1496" s="159" t="s">
        <v>9183</v>
      </c>
      <c r="D1496" s="159" t="s">
        <v>4240</v>
      </c>
      <c r="E1496" s="159" t="str">
        <f>VLOOKUP(MID(B1496,5,2),行政区划代码!$B$4:$C$38,2,0)</f>
        <v>北京市</v>
      </c>
      <c r="F1496" s="159" t="str">
        <f t="shared" si="23"/>
        <v>125</v>
      </c>
      <c r="G1496" s="160" t="s">
        <v>8825</v>
      </c>
      <c r="H1496" s="158" t="s">
        <v>4263</v>
      </c>
      <c r="I1496" s="160" t="s">
        <v>9080</v>
      </c>
      <c r="J1496" s="161">
        <v>117</v>
      </c>
      <c r="K1496" s="161">
        <v>72</v>
      </c>
      <c r="L1496" s="162">
        <v>94.5</v>
      </c>
    </row>
    <row r="1497" spans="1:12" ht="12.75" customHeight="1">
      <c r="A1497" s="157" t="s">
        <v>9184</v>
      </c>
      <c r="B1497" s="158" t="s">
        <v>9185</v>
      </c>
      <c r="C1497" s="159" t="s">
        <v>9186</v>
      </c>
      <c r="D1497" s="159" t="s">
        <v>4240</v>
      </c>
      <c r="E1497" s="159" t="str">
        <f>VLOOKUP(MID(B1497,5,2),行政区划代码!$B$4:$C$38,2,0)</f>
        <v>北京市</v>
      </c>
      <c r="F1497" s="159" t="str">
        <f t="shared" si="23"/>
        <v>125</v>
      </c>
      <c r="G1497" s="160" t="s">
        <v>8825</v>
      </c>
      <c r="H1497" s="158" t="s">
        <v>4255</v>
      </c>
      <c r="I1497" s="160" t="s">
        <v>8930</v>
      </c>
      <c r="J1497" s="161">
        <v>123.5</v>
      </c>
      <c r="K1497" s="161">
        <v>78</v>
      </c>
      <c r="L1497" s="162">
        <v>100.75</v>
      </c>
    </row>
    <row r="1498" spans="1:12" ht="12.75" customHeight="1">
      <c r="A1498" s="157" t="s">
        <v>9187</v>
      </c>
      <c r="B1498" s="158" t="s">
        <v>9188</v>
      </c>
      <c r="C1498" s="159" t="s">
        <v>9189</v>
      </c>
      <c r="D1498" s="159" t="s">
        <v>4240</v>
      </c>
      <c r="E1498" s="159" t="str">
        <f>VLOOKUP(MID(B1498,5,2),行政区划代码!$B$4:$C$38,2,0)</f>
        <v>北京市</v>
      </c>
      <c r="F1498" s="159" t="str">
        <f t="shared" si="23"/>
        <v>125</v>
      </c>
      <c r="G1498" s="160" t="s">
        <v>8825</v>
      </c>
      <c r="H1498" s="158" t="s">
        <v>4294</v>
      </c>
      <c r="I1498" s="160" t="s">
        <v>9013</v>
      </c>
      <c r="J1498" s="161">
        <v>134</v>
      </c>
      <c r="K1498" s="161">
        <v>37</v>
      </c>
      <c r="L1498" s="162">
        <v>85.5</v>
      </c>
    </row>
    <row r="1499" spans="1:12" ht="12.75" customHeight="1">
      <c r="A1499" s="157" t="s">
        <v>9190</v>
      </c>
      <c r="B1499" s="158" t="s">
        <v>9191</v>
      </c>
      <c r="C1499" s="159" t="s">
        <v>9192</v>
      </c>
      <c r="D1499" s="159" t="s">
        <v>4240</v>
      </c>
      <c r="E1499" s="159" t="str">
        <f>VLOOKUP(MID(B1499,5,2),行政区划代码!$B$4:$C$38,2,0)</f>
        <v>北京市</v>
      </c>
      <c r="F1499" s="159" t="str">
        <f t="shared" si="23"/>
        <v>125</v>
      </c>
      <c r="G1499" s="160" t="s">
        <v>8825</v>
      </c>
      <c r="H1499" s="158" t="s">
        <v>4263</v>
      </c>
      <c r="I1499" s="160" t="s">
        <v>9080</v>
      </c>
      <c r="J1499" s="161">
        <v>124.5</v>
      </c>
      <c r="K1499" s="161">
        <v>81</v>
      </c>
      <c r="L1499" s="162">
        <v>102.75</v>
      </c>
    </row>
    <row r="1500" spans="1:12" ht="12.75" customHeight="1">
      <c r="A1500" s="157" t="s">
        <v>9193</v>
      </c>
      <c r="B1500" s="158" t="s">
        <v>9194</v>
      </c>
      <c r="C1500" s="159" t="s">
        <v>9195</v>
      </c>
      <c r="D1500" s="159" t="s">
        <v>4240</v>
      </c>
      <c r="E1500" s="159" t="str">
        <f>VLOOKUP(MID(B1500,5,2),行政区划代码!$B$4:$C$38,2,0)</f>
        <v>北京市</v>
      </c>
      <c r="F1500" s="159" t="str">
        <f t="shared" si="23"/>
        <v>125</v>
      </c>
      <c r="G1500" s="160" t="s">
        <v>8825</v>
      </c>
      <c r="H1500" s="158" t="s">
        <v>4263</v>
      </c>
      <c r="I1500" s="160" t="s">
        <v>9080</v>
      </c>
      <c r="J1500" s="161">
        <v>118.5</v>
      </c>
      <c r="K1500" s="161">
        <v>36</v>
      </c>
      <c r="L1500" s="162">
        <v>77.25</v>
      </c>
    </row>
    <row r="1501" spans="1:12" ht="12.75" customHeight="1">
      <c r="A1501" s="157" t="s">
        <v>9196</v>
      </c>
      <c r="B1501" s="158" t="s">
        <v>9197</v>
      </c>
      <c r="C1501" s="159" t="s">
        <v>9198</v>
      </c>
      <c r="D1501" s="159" t="s">
        <v>4240</v>
      </c>
      <c r="E1501" s="159" t="str">
        <f>VLOOKUP(MID(B1501,5,2),行政区划代码!$B$4:$C$38,2,0)</f>
        <v>北京市</v>
      </c>
      <c r="F1501" s="159" t="str">
        <f t="shared" si="23"/>
        <v>125</v>
      </c>
      <c r="G1501" s="160" t="s">
        <v>8825</v>
      </c>
      <c r="H1501" s="158" t="s">
        <v>4294</v>
      </c>
      <c r="I1501" s="160" t="s">
        <v>9013</v>
      </c>
      <c r="J1501" s="161">
        <v>148.75</v>
      </c>
      <c r="K1501" s="161">
        <v>75</v>
      </c>
      <c r="L1501" s="162">
        <v>111.875</v>
      </c>
    </row>
    <row r="1502" spans="1:12" ht="12.75" customHeight="1">
      <c r="A1502" s="157" t="s">
        <v>9199</v>
      </c>
      <c r="B1502" s="158" t="s">
        <v>9200</v>
      </c>
      <c r="C1502" s="159" t="s">
        <v>9201</v>
      </c>
      <c r="D1502" s="159" t="s">
        <v>4240</v>
      </c>
      <c r="E1502" s="159" t="str">
        <f>VLOOKUP(MID(B1502,5,2),行政区划代码!$B$4:$C$38,2,0)</f>
        <v>北京市</v>
      </c>
      <c r="F1502" s="159" t="str">
        <f t="shared" si="23"/>
        <v>125</v>
      </c>
      <c r="G1502" s="160" t="s">
        <v>8825</v>
      </c>
      <c r="H1502" s="158" t="s">
        <v>4255</v>
      </c>
      <c r="I1502" s="160" t="s">
        <v>8930</v>
      </c>
      <c r="J1502" s="161">
        <v>113.25</v>
      </c>
      <c r="K1502" s="161">
        <v>95</v>
      </c>
      <c r="L1502" s="162">
        <v>104.125</v>
      </c>
    </row>
    <row r="1503" spans="1:12" ht="12.75" customHeight="1">
      <c r="A1503" s="157" t="s">
        <v>9202</v>
      </c>
      <c r="B1503" s="158" t="s">
        <v>9203</v>
      </c>
      <c r="C1503" s="159" t="s">
        <v>9204</v>
      </c>
      <c r="D1503" s="159" t="s">
        <v>4240</v>
      </c>
      <c r="E1503" s="159" t="str">
        <f>VLOOKUP(MID(B1503,5,2),行政区划代码!$B$4:$C$38,2,0)</f>
        <v>北京市</v>
      </c>
      <c r="F1503" s="159" t="str">
        <f t="shared" si="23"/>
        <v>125</v>
      </c>
      <c r="G1503" s="160" t="s">
        <v>8825</v>
      </c>
      <c r="H1503" s="158" t="s">
        <v>4372</v>
      </c>
      <c r="I1503" s="160" t="s">
        <v>8926</v>
      </c>
      <c r="J1503" s="161">
        <v>113.25</v>
      </c>
      <c r="K1503" s="161">
        <v>75</v>
      </c>
      <c r="L1503" s="162">
        <v>94.125</v>
      </c>
    </row>
    <row r="1504" spans="1:12" ht="12.75" customHeight="1">
      <c r="A1504" s="157" t="s">
        <v>9205</v>
      </c>
      <c r="B1504" s="158" t="s">
        <v>9206</v>
      </c>
      <c r="C1504" s="159" t="s">
        <v>9207</v>
      </c>
      <c r="D1504" s="159" t="s">
        <v>4240</v>
      </c>
      <c r="E1504" s="159" t="str">
        <f>VLOOKUP(MID(B1504,5,2),行政区划代码!$B$4:$C$38,2,0)</f>
        <v>北京市</v>
      </c>
      <c r="F1504" s="159" t="str">
        <f t="shared" si="23"/>
        <v>125</v>
      </c>
      <c r="G1504" s="160" t="s">
        <v>8825</v>
      </c>
      <c r="H1504" s="158" t="s">
        <v>4294</v>
      </c>
      <c r="I1504" s="160" t="s">
        <v>9013</v>
      </c>
      <c r="J1504" s="161">
        <v>141</v>
      </c>
      <c r="K1504" s="161">
        <v>63</v>
      </c>
      <c r="L1504" s="162">
        <v>102</v>
      </c>
    </row>
    <row r="1505" spans="1:12" ht="12.75" customHeight="1">
      <c r="A1505" s="157" t="s">
        <v>9208</v>
      </c>
      <c r="B1505" s="158" t="s">
        <v>9209</v>
      </c>
      <c r="C1505" s="159" t="s">
        <v>9210</v>
      </c>
      <c r="D1505" s="159" t="s">
        <v>4240</v>
      </c>
      <c r="E1505" s="159" t="str">
        <f>VLOOKUP(MID(B1505,5,2),行政区划代码!$B$4:$C$38,2,0)</f>
        <v>北京市</v>
      </c>
      <c r="F1505" s="159" t="str">
        <f t="shared" si="23"/>
        <v>125</v>
      </c>
      <c r="G1505" s="160" t="s">
        <v>8825</v>
      </c>
      <c r="H1505" s="158" t="s">
        <v>4294</v>
      </c>
      <c r="I1505" s="160" t="s">
        <v>9013</v>
      </c>
      <c r="J1505" s="161">
        <v>116</v>
      </c>
      <c r="K1505" s="161">
        <v>52</v>
      </c>
      <c r="L1505" s="162">
        <v>84</v>
      </c>
    </row>
    <row r="1506" spans="1:12" ht="12.75" customHeight="1">
      <c r="A1506" s="157" t="s">
        <v>9211</v>
      </c>
      <c r="B1506" s="158" t="s">
        <v>9212</v>
      </c>
      <c r="C1506" s="159" t="s">
        <v>9213</v>
      </c>
      <c r="D1506" s="159" t="s">
        <v>4240</v>
      </c>
      <c r="E1506" s="159" t="str">
        <f>VLOOKUP(MID(B1506,5,2),行政区划代码!$B$4:$C$38,2,0)</f>
        <v>北京市</v>
      </c>
      <c r="F1506" s="159" t="str">
        <f t="shared" si="23"/>
        <v>125</v>
      </c>
      <c r="G1506" s="160" t="s">
        <v>8825</v>
      </c>
      <c r="H1506" s="158" t="s">
        <v>4372</v>
      </c>
      <c r="I1506" s="160" t="s">
        <v>8926</v>
      </c>
      <c r="J1506" s="161">
        <v>141.75</v>
      </c>
      <c r="K1506" s="161">
        <v>76</v>
      </c>
      <c r="L1506" s="162">
        <v>108.875</v>
      </c>
    </row>
    <row r="1507" spans="1:12" ht="12.75" customHeight="1">
      <c r="A1507" s="157" t="s">
        <v>9214</v>
      </c>
      <c r="B1507" s="158" t="s">
        <v>9215</v>
      </c>
      <c r="C1507" s="159" t="s">
        <v>9216</v>
      </c>
      <c r="D1507" s="159" t="s">
        <v>4240</v>
      </c>
      <c r="E1507" s="159" t="str">
        <f>VLOOKUP(MID(B1507,5,2),行政区划代码!$B$4:$C$38,2,0)</f>
        <v>北京市</v>
      </c>
      <c r="F1507" s="159" t="str">
        <f t="shared" si="23"/>
        <v>125</v>
      </c>
      <c r="G1507" s="160" t="s">
        <v>8825</v>
      </c>
      <c r="H1507" s="158" t="s">
        <v>9164</v>
      </c>
      <c r="I1507" s="160" t="s">
        <v>9165</v>
      </c>
      <c r="J1507" s="161">
        <v>123.75</v>
      </c>
      <c r="K1507" s="161">
        <v>65</v>
      </c>
      <c r="L1507" s="162">
        <v>94.375</v>
      </c>
    </row>
    <row r="1508" spans="1:12" ht="12.75" customHeight="1">
      <c r="A1508" s="157" t="s">
        <v>9217</v>
      </c>
      <c r="B1508" s="158" t="s">
        <v>9218</v>
      </c>
      <c r="C1508" s="159" t="s">
        <v>9219</v>
      </c>
      <c r="D1508" s="159" t="s">
        <v>4240</v>
      </c>
      <c r="E1508" s="159" t="str">
        <f>VLOOKUP(MID(B1508,5,2),行政区划代码!$B$4:$C$38,2,0)</f>
        <v>北京市</v>
      </c>
      <c r="F1508" s="159" t="str">
        <f t="shared" si="23"/>
        <v>125</v>
      </c>
      <c r="G1508" s="160" t="s">
        <v>8825</v>
      </c>
      <c r="H1508" s="158" t="s">
        <v>4263</v>
      </c>
      <c r="I1508" s="160" t="s">
        <v>9080</v>
      </c>
      <c r="J1508" s="161">
        <v>135.25</v>
      </c>
      <c r="K1508" s="161">
        <v>92</v>
      </c>
      <c r="L1508" s="162">
        <v>113.625</v>
      </c>
    </row>
    <row r="1509" spans="1:12" ht="12.75" customHeight="1">
      <c r="A1509" s="157" t="s">
        <v>9220</v>
      </c>
      <c r="B1509" s="158" t="s">
        <v>9221</v>
      </c>
      <c r="C1509" s="159" t="s">
        <v>9222</v>
      </c>
      <c r="D1509" s="159" t="s">
        <v>4240</v>
      </c>
      <c r="E1509" s="159" t="str">
        <f>VLOOKUP(MID(B1509,5,2),行政区划代码!$B$4:$C$38,2,0)</f>
        <v>北京市</v>
      </c>
      <c r="F1509" s="159" t="str">
        <f t="shared" si="23"/>
        <v>125</v>
      </c>
      <c r="G1509" s="160" t="s">
        <v>8825</v>
      </c>
      <c r="H1509" s="158" t="s">
        <v>4294</v>
      </c>
      <c r="I1509" s="160" t="s">
        <v>9013</v>
      </c>
      <c r="J1509" s="161">
        <v>121</v>
      </c>
      <c r="K1509" s="161">
        <v>61</v>
      </c>
      <c r="L1509" s="162">
        <v>91</v>
      </c>
    </row>
    <row r="1510" spans="1:12" ht="12.75" customHeight="1">
      <c r="A1510" s="157" t="s">
        <v>9223</v>
      </c>
      <c r="B1510" s="158" t="s">
        <v>9224</v>
      </c>
      <c r="C1510" s="159" t="s">
        <v>9225</v>
      </c>
      <c r="D1510" s="159" t="s">
        <v>4240</v>
      </c>
      <c r="E1510" s="159" t="str">
        <f>VLOOKUP(MID(B1510,5,2),行政区划代码!$B$4:$C$38,2,0)</f>
        <v>北京市</v>
      </c>
      <c r="F1510" s="159" t="str">
        <f t="shared" si="23"/>
        <v>125</v>
      </c>
      <c r="G1510" s="160" t="s">
        <v>8825</v>
      </c>
      <c r="H1510" s="158" t="s">
        <v>4263</v>
      </c>
      <c r="I1510" s="160" t="s">
        <v>9080</v>
      </c>
      <c r="J1510" s="161">
        <v>137</v>
      </c>
      <c r="K1510" s="161">
        <v>57</v>
      </c>
      <c r="L1510" s="162">
        <v>97</v>
      </c>
    </row>
    <row r="1511" spans="1:12" ht="12.75" customHeight="1">
      <c r="A1511" s="157" t="s">
        <v>9226</v>
      </c>
      <c r="B1511" s="158" t="s">
        <v>9227</v>
      </c>
      <c r="C1511" s="159" t="s">
        <v>9228</v>
      </c>
      <c r="D1511" s="159" t="s">
        <v>4240</v>
      </c>
      <c r="E1511" s="159" t="str">
        <f>VLOOKUP(MID(B1511,5,2),行政区划代码!$B$4:$C$38,2,0)</f>
        <v>北京市</v>
      </c>
      <c r="F1511" s="159" t="str">
        <f t="shared" si="23"/>
        <v>125</v>
      </c>
      <c r="G1511" s="160" t="s">
        <v>8825</v>
      </c>
      <c r="H1511" s="158" t="s">
        <v>4294</v>
      </c>
      <c r="I1511" s="160" t="s">
        <v>9013</v>
      </c>
      <c r="J1511" s="161">
        <v>144.5</v>
      </c>
      <c r="K1511" s="161">
        <v>62</v>
      </c>
      <c r="L1511" s="162">
        <v>103.25</v>
      </c>
    </row>
    <row r="1512" spans="1:12" ht="12.75" customHeight="1">
      <c r="A1512" s="157" t="s">
        <v>9229</v>
      </c>
      <c r="B1512" s="158" t="s">
        <v>9230</v>
      </c>
      <c r="C1512" s="159" t="s">
        <v>5762</v>
      </c>
      <c r="D1512" s="159" t="s">
        <v>4240</v>
      </c>
      <c r="E1512" s="159" t="str">
        <f>VLOOKUP(MID(B1512,5,2),行政区划代码!$B$4:$C$38,2,0)</f>
        <v>北京市</v>
      </c>
      <c r="F1512" s="159" t="str">
        <f t="shared" si="23"/>
        <v>125</v>
      </c>
      <c r="G1512" s="160" t="s">
        <v>8825</v>
      </c>
      <c r="H1512" s="158" t="s">
        <v>4294</v>
      </c>
      <c r="I1512" s="160" t="s">
        <v>9013</v>
      </c>
      <c r="J1512" s="161">
        <v>114.25</v>
      </c>
      <c r="K1512" s="161">
        <v>70</v>
      </c>
      <c r="L1512" s="162">
        <v>92.125</v>
      </c>
    </row>
    <row r="1513" spans="1:12" ht="12.75" customHeight="1">
      <c r="A1513" s="157" t="s">
        <v>9231</v>
      </c>
      <c r="B1513" s="158" t="s">
        <v>9232</v>
      </c>
      <c r="C1513" s="159" t="s">
        <v>9233</v>
      </c>
      <c r="D1513" s="159" t="s">
        <v>4240</v>
      </c>
      <c r="E1513" s="159" t="str">
        <f>VLOOKUP(MID(B1513,5,2),行政区划代码!$B$4:$C$38,2,0)</f>
        <v>北京市</v>
      </c>
      <c r="F1513" s="159" t="str">
        <f t="shared" si="23"/>
        <v>125</v>
      </c>
      <c r="G1513" s="160" t="s">
        <v>8825</v>
      </c>
      <c r="H1513" s="158" t="s">
        <v>4294</v>
      </c>
      <c r="I1513" s="160" t="s">
        <v>9013</v>
      </c>
      <c r="J1513" s="161">
        <v>123.25</v>
      </c>
      <c r="K1513" s="161">
        <v>53</v>
      </c>
      <c r="L1513" s="162">
        <v>88.125</v>
      </c>
    </row>
    <row r="1514" spans="1:12" ht="12.75" customHeight="1">
      <c r="A1514" s="157" t="s">
        <v>9234</v>
      </c>
      <c r="B1514" s="158" t="s">
        <v>9235</v>
      </c>
      <c r="C1514" s="159" t="s">
        <v>9236</v>
      </c>
      <c r="D1514" s="159" t="s">
        <v>4240</v>
      </c>
      <c r="E1514" s="159" t="str">
        <f>VLOOKUP(MID(B1514,5,2),行政区划代码!$B$4:$C$38,2,0)</f>
        <v>北京市</v>
      </c>
      <c r="F1514" s="159" t="str">
        <f t="shared" si="23"/>
        <v>125</v>
      </c>
      <c r="G1514" s="160" t="s">
        <v>8825</v>
      </c>
      <c r="H1514" s="158" t="s">
        <v>4372</v>
      </c>
      <c r="I1514" s="160" t="s">
        <v>8926</v>
      </c>
      <c r="J1514" s="161">
        <v>131</v>
      </c>
      <c r="K1514" s="161">
        <v>92</v>
      </c>
      <c r="L1514" s="162">
        <v>111.5</v>
      </c>
    </row>
    <row r="1515" spans="1:12" ht="12.75" customHeight="1">
      <c r="A1515" s="157" t="s">
        <v>9237</v>
      </c>
      <c r="B1515" s="158" t="s">
        <v>9238</v>
      </c>
      <c r="C1515" s="159" t="s">
        <v>9239</v>
      </c>
      <c r="D1515" s="159" t="s">
        <v>4240</v>
      </c>
      <c r="E1515" s="159" t="str">
        <f>VLOOKUP(MID(B1515,5,2),行政区划代码!$B$4:$C$38,2,0)</f>
        <v>北京市</v>
      </c>
      <c r="F1515" s="159" t="str">
        <f t="shared" si="23"/>
        <v>125</v>
      </c>
      <c r="G1515" s="160" t="s">
        <v>8825</v>
      </c>
      <c r="H1515" s="158" t="s">
        <v>4255</v>
      </c>
      <c r="I1515" s="160" t="s">
        <v>8930</v>
      </c>
      <c r="J1515" s="161">
        <v>131.25</v>
      </c>
      <c r="K1515" s="161">
        <v>46</v>
      </c>
      <c r="L1515" s="162">
        <v>88.625</v>
      </c>
    </row>
    <row r="1516" spans="1:12" ht="12.75" customHeight="1">
      <c r="A1516" s="157" t="s">
        <v>9240</v>
      </c>
      <c r="B1516" s="158" t="s">
        <v>9241</v>
      </c>
      <c r="C1516" s="159" t="s">
        <v>9242</v>
      </c>
      <c r="D1516" s="159" t="s">
        <v>4240</v>
      </c>
      <c r="E1516" s="159" t="str">
        <f>VLOOKUP(MID(B1516,5,2),行政区划代码!$B$4:$C$38,2,0)</f>
        <v>北京市</v>
      </c>
      <c r="F1516" s="159" t="str">
        <f t="shared" si="23"/>
        <v>125</v>
      </c>
      <c r="G1516" s="160" t="s">
        <v>8825</v>
      </c>
      <c r="H1516" s="158" t="s">
        <v>9164</v>
      </c>
      <c r="I1516" s="160" t="s">
        <v>9165</v>
      </c>
      <c r="J1516" s="161">
        <v>135.5</v>
      </c>
      <c r="K1516" s="161">
        <v>76</v>
      </c>
      <c r="L1516" s="162">
        <v>105.75</v>
      </c>
    </row>
    <row r="1517" spans="1:12" ht="12.75" customHeight="1">
      <c r="A1517" s="157" t="s">
        <v>9243</v>
      </c>
      <c r="B1517" s="158" t="s">
        <v>9244</v>
      </c>
      <c r="C1517" s="159" t="s">
        <v>9245</v>
      </c>
      <c r="D1517" s="159" t="s">
        <v>4240</v>
      </c>
      <c r="E1517" s="159" t="str">
        <f>VLOOKUP(MID(B1517,5,2),行政区划代码!$B$4:$C$38,2,0)</f>
        <v>北京市</v>
      </c>
      <c r="F1517" s="159" t="str">
        <f t="shared" si="23"/>
        <v>125</v>
      </c>
      <c r="G1517" s="160" t="s">
        <v>8825</v>
      </c>
      <c r="H1517" s="158" t="s">
        <v>4294</v>
      </c>
      <c r="I1517" s="160" t="s">
        <v>9013</v>
      </c>
      <c r="J1517" s="161">
        <v>118.75</v>
      </c>
      <c r="K1517" s="161">
        <v>47</v>
      </c>
      <c r="L1517" s="162">
        <v>82.875</v>
      </c>
    </row>
    <row r="1518" spans="1:12" ht="12.75" customHeight="1">
      <c r="A1518" s="157" t="s">
        <v>9246</v>
      </c>
      <c r="B1518" s="158" t="s">
        <v>9247</v>
      </c>
      <c r="C1518" s="159" t="s">
        <v>9248</v>
      </c>
      <c r="D1518" s="159" t="s">
        <v>4240</v>
      </c>
      <c r="E1518" s="159" t="str">
        <f>VLOOKUP(MID(B1518,5,2),行政区划代码!$B$4:$C$38,2,0)</f>
        <v>北京市</v>
      </c>
      <c r="F1518" s="159" t="str">
        <f t="shared" si="23"/>
        <v>125</v>
      </c>
      <c r="G1518" s="160" t="s">
        <v>8825</v>
      </c>
      <c r="H1518" s="158" t="s">
        <v>4263</v>
      </c>
      <c r="I1518" s="160" t="s">
        <v>9080</v>
      </c>
      <c r="J1518" s="161">
        <v>148</v>
      </c>
      <c r="K1518" s="161">
        <v>61</v>
      </c>
      <c r="L1518" s="162">
        <v>104.5</v>
      </c>
    </row>
    <row r="1519" spans="1:12" ht="12.75" customHeight="1">
      <c r="A1519" s="157" t="s">
        <v>9249</v>
      </c>
      <c r="B1519" s="158" t="s">
        <v>9250</v>
      </c>
      <c r="C1519" s="159" t="s">
        <v>9251</v>
      </c>
      <c r="D1519" s="159" t="s">
        <v>4240</v>
      </c>
      <c r="E1519" s="159" t="str">
        <f>VLOOKUP(MID(B1519,5,2),行政区划代码!$B$4:$C$38,2,0)</f>
        <v>北京市</v>
      </c>
      <c r="F1519" s="159" t="str">
        <f t="shared" si="23"/>
        <v>125</v>
      </c>
      <c r="G1519" s="160" t="s">
        <v>8825</v>
      </c>
      <c r="H1519" s="158" t="s">
        <v>4372</v>
      </c>
      <c r="I1519" s="160" t="s">
        <v>8926</v>
      </c>
      <c r="J1519" s="161">
        <v>111.5</v>
      </c>
      <c r="K1519" s="161">
        <v>68</v>
      </c>
      <c r="L1519" s="162">
        <v>89.75</v>
      </c>
    </row>
    <row r="1520" spans="1:12" ht="12.75" customHeight="1">
      <c r="A1520" s="157" t="s">
        <v>9252</v>
      </c>
      <c r="B1520" s="158" t="s">
        <v>9253</v>
      </c>
      <c r="C1520" s="159" t="s">
        <v>9254</v>
      </c>
      <c r="D1520" s="159" t="s">
        <v>4240</v>
      </c>
      <c r="E1520" s="159" t="str">
        <f>VLOOKUP(MID(B1520,5,2),行政区划代码!$B$4:$C$38,2,0)</f>
        <v>北京市</v>
      </c>
      <c r="F1520" s="159" t="str">
        <f t="shared" si="23"/>
        <v>125</v>
      </c>
      <c r="G1520" s="160" t="s">
        <v>8825</v>
      </c>
      <c r="H1520" s="158" t="s">
        <v>4263</v>
      </c>
      <c r="I1520" s="160" t="s">
        <v>9080</v>
      </c>
      <c r="J1520" s="161">
        <v>143</v>
      </c>
      <c r="K1520" s="161">
        <v>56</v>
      </c>
      <c r="L1520" s="162">
        <v>99.5</v>
      </c>
    </row>
    <row r="1521" spans="1:12" ht="12.75" customHeight="1">
      <c r="A1521" s="157" t="s">
        <v>9255</v>
      </c>
      <c r="B1521" s="158" t="s">
        <v>9256</v>
      </c>
      <c r="C1521" s="159" t="s">
        <v>9257</v>
      </c>
      <c r="D1521" s="159" t="s">
        <v>4240</v>
      </c>
      <c r="E1521" s="159" t="str">
        <f>VLOOKUP(MID(B1521,5,2),行政区划代码!$B$4:$C$38,2,0)</f>
        <v>北京市</v>
      </c>
      <c r="F1521" s="159" t="str">
        <f t="shared" si="23"/>
        <v>125</v>
      </c>
      <c r="G1521" s="160" t="s">
        <v>8825</v>
      </c>
      <c r="H1521" s="158" t="s">
        <v>4294</v>
      </c>
      <c r="I1521" s="160" t="s">
        <v>9013</v>
      </c>
      <c r="J1521" s="161">
        <v>123.25</v>
      </c>
      <c r="K1521" s="161">
        <v>54</v>
      </c>
      <c r="L1521" s="162">
        <v>88.625</v>
      </c>
    </row>
    <row r="1522" spans="1:12" ht="12.75" customHeight="1">
      <c r="A1522" s="157" t="s">
        <v>9258</v>
      </c>
      <c r="B1522" s="158" t="s">
        <v>9259</v>
      </c>
      <c r="C1522" s="159" t="s">
        <v>9260</v>
      </c>
      <c r="D1522" s="159" t="s">
        <v>4240</v>
      </c>
      <c r="E1522" s="159" t="str">
        <f>VLOOKUP(MID(B1522,5,2),行政区划代码!$B$4:$C$38,2,0)</f>
        <v>北京市</v>
      </c>
      <c r="F1522" s="159" t="str">
        <f t="shared" si="23"/>
        <v>125</v>
      </c>
      <c r="G1522" s="160" t="s">
        <v>8825</v>
      </c>
      <c r="H1522" s="158" t="s">
        <v>4242</v>
      </c>
      <c r="I1522" s="160" t="s">
        <v>9261</v>
      </c>
      <c r="J1522" s="161">
        <v>121</v>
      </c>
      <c r="K1522" s="161">
        <v>68</v>
      </c>
      <c r="L1522" s="162">
        <v>94.5</v>
      </c>
    </row>
    <row r="1523" spans="1:12" ht="12.75" customHeight="1">
      <c r="A1523" s="157" t="s">
        <v>9262</v>
      </c>
      <c r="B1523" s="158" t="s">
        <v>9263</v>
      </c>
      <c r="C1523" s="159" t="s">
        <v>9264</v>
      </c>
      <c r="D1523" s="159" t="s">
        <v>4240</v>
      </c>
      <c r="E1523" s="159" t="str">
        <f>VLOOKUP(MID(B1523,5,2),行政区划代码!$B$4:$C$38,2,0)</f>
        <v>北京市</v>
      </c>
      <c r="F1523" s="159" t="str">
        <f t="shared" si="23"/>
        <v>125</v>
      </c>
      <c r="G1523" s="160" t="s">
        <v>8825</v>
      </c>
      <c r="H1523" s="158" t="s">
        <v>4294</v>
      </c>
      <c r="I1523" s="160" t="s">
        <v>9013</v>
      </c>
      <c r="J1523" s="161">
        <v>121.75</v>
      </c>
      <c r="K1523" s="161">
        <v>39</v>
      </c>
      <c r="L1523" s="162">
        <v>80.375</v>
      </c>
    </row>
    <row r="1524" spans="1:12" ht="12.75" customHeight="1">
      <c r="A1524" s="157" t="s">
        <v>9265</v>
      </c>
      <c r="B1524" s="158" t="s">
        <v>9266</v>
      </c>
      <c r="C1524" s="159" t="s">
        <v>9267</v>
      </c>
      <c r="D1524" s="159" t="s">
        <v>4240</v>
      </c>
      <c r="E1524" s="159" t="str">
        <f>VLOOKUP(MID(B1524,5,2),行政区划代码!$B$4:$C$38,2,0)</f>
        <v>北京市</v>
      </c>
      <c r="F1524" s="159" t="str">
        <f t="shared" si="23"/>
        <v>125</v>
      </c>
      <c r="G1524" s="160" t="s">
        <v>8825</v>
      </c>
      <c r="H1524" s="158" t="s">
        <v>4372</v>
      </c>
      <c r="I1524" s="160" t="s">
        <v>8926</v>
      </c>
      <c r="J1524" s="161">
        <v>127.75</v>
      </c>
      <c r="K1524" s="161">
        <v>86</v>
      </c>
      <c r="L1524" s="162">
        <v>106.875</v>
      </c>
    </row>
    <row r="1525" spans="1:12" ht="12.75" customHeight="1">
      <c r="A1525" s="157" t="s">
        <v>9268</v>
      </c>
      <c r="B1525" s="158" t="s">
        <v>9269</v>
      </c>
      <c r="C1525" s="159" t="s">
        <v>7505</v>
      </c>
      <c r="D1525" s="159" t="s">
        <v>4240</v>
      </c>
      <c r="E1525" s="159" t="str">
        <f>VLOOKUP(MID(B1525,5,2),行政区划代码!$B$4:$C$38,2,0)</f>
        <v>北京市</v>
      </c>
      <c r="F1525" s="159" t="str">
        <f t="shared" si="23"/>
        <v>125</v>
      </c>
      <c r="G1525" s="160" t="s">
        <v>8825</v>
      </c>
      <c r="H1525" s="158" t="s">
        <v>4294</v>
      </c>
      <c r="I1525" s="160" t="s">
        <v>9013</v>
      </c>
      <c r="J1525" s="161">
        <v>115.5</v>
      </c>
      <c r="K1525" s="161">
        <v>56</v>
      </c>
      <c r="L1525" s="162">
        <v>85.75</v>
      </c>
    </row>
    <row r="1526" spans="1:12" ht="12.75" customHeight="1">
      <c r="A1526" s="157" t="s">
        <v>9270</v>
      </c>
      <c r="B1526" s="158" t="s">
        <v>9271</v>
      </c>
      <c r="C1526" s="159" t="s">
        <v>9272</v>
      </c>
      <c r="D1526" s="159" t="s">
        <v>4240</v>
      </c>
      <c r="E1526" s="159" t="str">
        <f>VLOOKUP(MID(B1526,5,2),行政区划代码!$B$4:$C$38,2,0)</f>
        <v>北京市</v>
      </c>
      <c r="F1526" s="159" t="str">
        <f t="shared" si="23"/>
        <v>125</v>
      </c>
      <c r="G1526" s="160" t="s">
        <v>8825</v>
      </c>
      <c r="H1526" s="158" t="s">
        <v>4294</v>
      </c>
      <c r="I1526" s="160" t="s">
        <v>9013</v>
      </c>
      <c r="J1526" s="161">
        <v>148.5</v>
      </c>
      <c r="K1526" s="161">
        <v>48</v>
      </c>
      <c r="L1526" s="162">
        <v>98.25</v>
      </c>
    </row>
    <row r="1527" spans="1:12" ht="12.75" customHeight="1">
      <c r="A1527" s="157" t="s">
        <v>9273</v>
      </c>
      <c r="B1527" s="158" t="s">
        <v>9274</v>
      </c>
      <c r="C1527" s="159" t="s">
        <v>9275</v>
      </c>
      <c r="D1527" s="159" t="s">
        <v>4240</v>
      </c>
      <c r="E1527" s="159" t="str">
        <f>VLOOKUP(MID(B1527,5,2),行政区划代码!$B$4:$C$38,2,0)</f>
        <v>北京市</v>
      </c>
      <c r="F1527" s="159" t="str">
        <f t="shared" si="23"/>
        <v>125</v>
      </c>
      <c r="G1527" s="160" t="s">
        <v>8825</v>
      </c>
      <c r="H1527" s="158" t="s">
        <v>4242</v>
      </c>
      <c r="I1527" s="160" t="s">
        <v>9261</v>
      </c>
      <c r="J1527" s="161">
        <v>114</v>
      </c>
      <c r="K1527" s="161">
        <v>68</v>
      </c>
      <c r="L1527" s="162">
        <v>91</v>
      </c>
    </row>
    <row r="1528" spans="1:12" ht="12.75" customHeight="1">
      <c r="A1528" s="157" t="s">
        <v>9276</v>
      </c>
      <c r="B1528" s="158" t="s">
        <v>9277</v>
      </c>
      <c r="C1528" s="159" t="s">
        <v>9278</v>
      </c>
      <c r="D1528" s="159" t="s">
        <v>4240</v>
      </c>
      <c r="E1528" s="159" t="str">
        <f>VLOOKUP(MID(B1528,5,2),行政区划代码!$B$4:$C$38,2,0)</f>
        <v>北京市</v>
      </c>
      <c r="F1528" s="159" t="str">
        <f t="shared" si="23"/>
        <v>125</v>
      </c>
      <c r="G1528" s="160" t="s">
        <v>8825</v>
      </c>
      <c r="H1528" s="158" t="s">
        <v>4294</v>
      </c>
      <c r="I1528" s="160" t="s">
        <v>9013</v>
      </c>
      <c r="J1528" s="161">
        <v>143.25</v>
      </c>
      <c r="K1528" s="161">
        <v>70</v>
      </c>
      <c r="L1528" s="162">
        <v>106.625</v>
      </c>
    </row>
    <row r="1529" spans="1:12" ht="12.75" customHeight="1">
      <c r="A1529" s="157" t="s">
        <v>9279</v>
      </c>
      <c r="B1529" s="158" t="s">
        <v>9280</v>
      </c>
      <c r="C1529" s="159" t="s">
        <v>9281</v>
      </c>
      <c r="D1529" s="159" t="s">
        <v>4240</v>
      </c>
      <c r="E1529" s="159" t="str">
        <f>VLOOKUP(MID(B1529,5,2),行政区划代码!$B$4:$C$38,2,0)</f>
        <v>北京市</v>
      </c>
      <c r="F1529" s="159" t="str">
        <f t="shared" si="23"/>
        <v>125</v>
      </c>
      <c r="G1529" s="160" t="s">
        <v>8825</v>
      </c>
      <c r="H1529" s="158" t="s">
        <v>4263</v>
      </c>
      <c r="I1529" s="160" t="s">
        <v>9080</v>
      </c>
      <c r="J1529" s="161">
        <v>112.75</v>
      </c>
      <c r="K1529" s="161">
        <v>89</v>
      </c>
      <c r="L1529" s="162">
        <v>100.875</v>
      </c>
    </row>
    <row r="1530" spans="1:12" ht="12.75" customHeight="1">
      <c r="A1530" s="157" t="s">
        <v>9282</v>
      </c>
      <c r="B1530" s="158" t="s">
        <v>9283</v>
      </c>
      <c r="C1530" s="159" t="s">
        <v>9284</v>
      </c>
      <c r="D1530" s="159" t="s">
        <v>4240</v>
      </c>
      <c r="E1530" s="159" t="str">
        <f>VLOOKUP(MID(B1530,5,2),行政区划代码!$B$4:$C$38,2,0)</f>
        <v>北京市</v>
      </c>
      <c r="F1530" s="159" t="str">
        <f t="shared" si="23"/>
        <v>125</v>
      </c>
      <c r="G1530" s="160" t="s">
        <v>8825</v>
      </c>
      <c r="H1530" s="158" t="s">
        <v>9084</v>
      </c>
      <c r="I1530" s="160" t="s">
        <v>9085</v>
      </c>
      <c r="J1530" s="161">
        <v>116</v>
      </c>
      <c r="K1530" s="161">
        <v>60</v>
      </c>
      <c r="L1530" s="162">
        <v>88</v>
      </c>
    </row>
    <row r="1531" spans="1:12" ht="12.75" customHeight="1">
      <c r="A1531" s="157" t="s">
        <v>9285</v>
      </c>
      <c r="B1531" s="158" t="s">
        <v>9286</v>
      </c>
      <c r="C1531" s="159" t="s">
        <v>9287</v>
      </c>
      <c r="D1531" s="159" t="s">
        <v>4240</v>
      </c>
      <c r="E1531" s="159" t="str">
        <f>VLOOKUP(MID(B1531,5,2),行政区划代码!$B$4:$C$38,2,0)</f>
        <v>北京市</v>
      </c>
      <c r="F1531" s="159" t="str">
        <f t="shared" si="23"/>
        <v>125</v>
      </c>
      <c r="G1531" s="160" t="s">
        <v>8825</v>
      </c>
      <c r="H1531" s="158" t="s">
        <v>4372</v>
      </c>
      <c r="I1531" s="160" t="s">
        <v>8926</v>
      </c>
      <c r="J1531" s="161">
        <v>113.5</v>
      </c>
      <c r="K1531" s="161">
        <v>94</v>
      </c>
      <c r="L1531" s="162">
        <v>103.75</v>
      </c>
    </row>
    <row r="1532" spans="1:12" ht="12.75" customHeight="1">
      <c r="A1532" s="157" t="s">
        <v>9288</v>
      </c>
      <c r="B1532" s="158" t="s">
        <v>9289</v>
      </c>
      <c r="C1532" s="159" t="s">
        <v>9290</v>
      </c>
      <c r="D1532" s="159" t="s">
        <v>4240</v>
      </c>
      <c r="E1532" s="159" t="str">
        <f>VLOOKUP(MID(B1532,5,2),行政区划代码!$B$4:$C$38,2,0)</f>
        <v>北京市</v>
      </c>
      <c r="F1532" s="159" t="str">
        <f t="shared" si="23"/>
        <v>125</v>
      </c>
      <c r="G1532" s="160" t="s">
        <v>8825</v>
      </c>
      <c r="H1532" s="158" t="s">
        <v>4255</v>
      </c>
      <c r="I1532" s="160" t="s">
        <v>8930</v>
      </c>
      <c r="J1532" s="161">
        <v>134</v>
      </c>
      <c r="K1532" s="161">
        <v>98</v>
      </c>
      <c r="L1532" s="162">
        <v>116</v>
      </c>
    </row>
    <row r="1533" spans="1:12" ht="12.75" customHeight="1">
      <c r="A1533" s="157" t="s">
        <v>9291</v>
      </c>
      <c r="B1533" s="158" t="s">
        <v>9292</v>
      </c>
      <c r="C1533" s="159" t="s">
        <v>9293</v>
      </c>
      <c r="D1533" s="159" t="s">
        <v>4240</v>
      </c>
      <c r="E1533" s="159" t="str">
        <f>VLOOKUP(MID(B1533,5,2),行政区划代码!$B$4:$C$38,2,0)</f>
        <v>北京市</v>
      </c>
      <c r="F1533" s="159" t="str">
        <f t="shared" si="23"/>
        <v>125</v>
      </c>
      <c r="G1533" s="160" t="s">
        <v>8825</v>
      </c>
      <c r="H1533" s="158" t="s">
        <v>4294</v>
      </c>
      <c r="I1533" s="160" t="s">
        <v>9013</v>
      </c>
      <c r="J1533" s="161">
        <v>150</v>
      </c>
      <c r="K1533" s="161">
        <v>72</v>
      </c>
      <c r="L1533" s="162">
        <v>111</v>
      </c>
    </row>
    <row r="1534" spans="1:12" ht="12.75" customHeight="1">
      <c r="A1534" s="157" t="s">
        <v>9294</v>
      </c>
      <c r="B1534" s="158" t="s">
        <v>9295</v>
      </c>
      <c r="C1534" s="159" t="s">
        <v>9296</v>
      </c>
      <c r="D1534" s="159" t="s">
        <v>4240</v>
      </c>
      <c r="E1534" s="159" t="str">
        <f>VLOOKUP(MID(B1534,5,2),行政区划代码!$B$4:$C$38,2,0)</f>
        <v>北京市</v>
      </c>
      <c r="F1534" s="159" t="str">
        <f t="shared" si="23"/>
        <v>125</v>
      </c>
      <c r="G1534" s="160" t="s">
        <v>8825</v>
      </c>
      <c r="H1534" s="158" t="s">
        <v>9164</v>
      </c>
      <c r="I1534" s="160" t="s">
        <v>9165</v>
      </c>
      <c r="J1534" s="161">
        <v>136.75</v>
      </c>
      <c r="K1534" s="161">
        <v>97</v>
      </c>
      <c r="L1534" s="162">
        <v>116.875</v>
      </c>
    </row>
    <row r="1535" spans="1:12" ht="12.75" customHeight="1">
      <c r="A1535" s="157" t="s">
        <v>9297</v>
      </c>
      <c r="B1535" s="158" t="s">
        <v>9298</v>
      </c>
      <c r="C1535" s="159" t="s">
        <v>9299</v>
      </c>
      <c r="D1535" s="159" t="s">
        <v>4240</v>
      </c>
      <c r="E1535" s="159" t="str">
        <f>VLOOKUP(MID(B1535,5,2),行政区划代码!$B$4:$C$38,2,0)</f>
        <v>北京市</v>
      </c>
      <c r="F1535" s="159" t="str">
        <f t="shared" si="23"/>
        <v>125</v>
      </c>
      <c r="G1535" s="160" t="s">
        <v>8825</v>
      </c>
      <c r="H1535" s="158" t="s">
        <v>4255</v>
      </c>
      <c r="I1535" s="160" t="s">
        <v>8930</v>
      </c>
      <c r="J1535" s="161">
        <v>131</v>
      </c>
      <c r="K1535" s="161">
        <v>100</v>
      </c>
      <c r="L1535" s="162">
        <v>115.5</v>
      </c>
    </row>
    <row r="1536" spans="1:12" ht="12.75" customHeight="1">
      <c r="A1536" s="157" t="s">
        <v>9300</v>
      </c>
      <c r="B1536" s="158" t="s">
        <v>9301</v>
      </c>
      <c r="C1536" s="159" t="s">
        <v>9302</v>
      </c>
      <c r="D1536" s="159" t="s">
        <v>4240</v>
      </c>
      <c r="E1536" s="159" t="str">
        <f>VLOOKUP(MID(B1536,5,2),行政区划代码!$B$4:$C$38,2,0)</f>
        <v>北京市</v>
      </c>
      <c r="F1536" s="159" t="str">
        <f t="shared" si="23"/>
        <v>125</v>
      </c>
      <c r="G1536" s="160" t="s">
        <v>8825</v>
      </c>
      <c r="H1536" s="158" t="s">
        <v>4392</v>
      </c>
      <c r="I1536" s="160" t="s">
        <v>9303</v>
      </c>
      <c r="J1536" s="161">
        <v>123.5</v>
      </c>
      <c r="K1536" s="161">
        <v>81</v>
      </c>
      <c r="L1536" s="162">
        <v>102.25</v>
      </c>
    </row>
    <row r="1537" spans="1:12" ht="12.75" customHeight="1">
      <c r="A1537" s="157" t="s">
        <v>9304</v>
      </c>
      <c r="B1537" s="158" t="s">
        <v>9305</v>
      </c>
      <c r="C1537" s="159" t="s">
        <v>9306</v>
      </c>
      <c r="D1537" s="159" t="s">
        <v>4240</v>
      </c>
      <c r="E1537" s="159" t="str">
        <f>VLOOKUP(MID(B1537,5,2),行政区划代码!$B$4:$C$38,2,0)</f>
        <v>北京市</v>
      </c>
      <c r="F1537" s="159" t="str">
        <f t="shared" si="23"/>
        <v>125</v>
      </c>
      <c r="G1537" s="160" t="s">
        <v>8825</v>
      </c>
      <c r="H1537" s="158" t="s">
        <v>4294</v>
      </c>
      <c r="I1537" s="160" t="s">
        <v>9013</v>
      </c>
      <c r="J1537" s="161">
        <v>120.25</v>
      </c>
      <c r="K1537" s="161">
        <v>33</v>
      </c>
      <c r="L1537" s="162">
        <v>76.625</v>
      </c>
    </row>
    <row r="1538" spans="1:12" ht="12.75" customHeight="1">
      <c r="A1538" s="157" t="s">
        <v>9307</v>
      </c>
      <c r="B1538" s="158" t="s">
        <v>9308</v>
      </c>
      <c r="C1538" s="159" t="s">
        <v>9309</v>
      </c>
      <c r="D1538" s="159" t="s">
        <v>4240</v>
      </c>
      <c r="E1538" s="159" t="str">
        <f>VLOOKUP(MID(B1538,5,2),行政区划代码!$B$4:$C$38,2,0)</f>
        <v>北京市</v>
      </c>
      <c r="F1538" s="159" t="str">
        <f t="shared" si="23"/>
        <v>125</v>
      </c>
      <c r="G1538" s="160" t="s">
        <v>8825</v>
      </c>
      <c r="H1538" s="158" t="s">
        <v>4255</v>
      </c>
      <c r="I1538" s="160" t="s">
        <v>8930</v>
      </c>
      <c r="J1538" s="161">
        <v>120.75</v>
      </c>
      <c r="K1538" s="161">
        <v>87</v>
      </c>
      <c r="L1538" s="162">
        <v>103.875</v>
      </c>
    </row>
    <row r="1539" spans="1:12" ht="12.75" customHeight="1">
      <c r="A1539" s="157" t="s">
        <v>9310</v>
      </c>
      <c r="B1539" s="158" t="s">
        <v>9311</v>
      </c>
      <c r="C1539" s="159" t="s">
        <v>9312</v>
      </c>
      <c r="D1539" s="159" t="s">
        <v>4240</v>
      </c>
      <c r="E1539" s="159" t="str">
        <f>VLOOKUP(MID(B1539,5,2),行政区划代码!$B$4:$C$38,2,0)</f>
        <v>北京市</v>
      </c>
      <c r="F1539" s="159" t="str">
        <f t="shared" si="23"/>
        <v>125</v>
      </c>
      <c r="G1539" s="160" t="s">
        <v>8825</v>
      </c>
      <c r="H1539" s="158" t="s">
        <v>4294</v>
      </c>
      <c r="I1539" s="160" t="s">
        <v>9013</v>
      </c>
      <c r="J1539" s="161">
        <v>134.75</v>
      </c>
      <c r="K1539" s="161">
        <v>99</v>
      </c>
      <c r="L1539" s="162">
        <v>116.875</v>
      </c>
    </row>
    <row r="1540" spans="1:12" ht="12.75" customHeight="1">
      <c r="A1540" s="157" t="s">
        <v>9313</v>
      </c>
      <c r="B1540" s="158" t="s">
        <v>9314</v>
      </c>
      <c r="C1540" s="159" t="s">
        <v>9315</v>
      </c>
      <c r="D1540" s="159" t="s">
        <v>4240</v>
      </c>
      <c r="E1540" s="159" t="str">
        <f>VLOOKUP(MID(B1540,5,2),行政区划代码!$B$4:$C$38,2,0)</f>
        <v>北京市</v>
      </c>
      <c r="F1540" s="159" t="str">
        <f t="shared" si="23"/>
        <v>125</v>
      </c>
      <c r="G1540" s="160" t="s">
        <v>8825</v>
      </c>
      <c r="H1540" s="158" t="s">
        <v>4294</v>
      </c>
      <c r="I1540" s="160" t="s">
        <v>9013</v>
      </c>
      <c r="J1540" s="161">
        <v>137</v>
      </c>
      <c r="K1540" s="161">
        <v>72</v>
      </c>
      <c r="L1540" s="162">
        <v>104.5</v>
      </c>
    </row>
    <row r="1541" spans="1:12" ht="12.75" customHeight="1">
      <c r="A1541" s="157" t="s">
        <v>9316</v>
      </c>
      <c r="B1541" s="158" t="s">
        <v>9317</v>
      </c>
      <c r="C1541" s="159" t="s">
        <v>9318</v>
      </c>
      <c r="D1541" s="159" t="s">
        <v>4240</v>
      </c>
      <c r="E1541" s="159" t="str">
        <f>VLOOKUP(MID(B1541,5,2),行政区划代码!$B$4:$C$38,2,0)</f>
        <v>北京市</v>
      </c>
      <c r="F1541" s="159" t="str">
        <f t="shared" si="23"/>
        <v>125</v>
      </c>
      <c r="G1541" s="160" t="s">
        <v>8825</v>
      </c>
      <c r="H1541" s="158" t="s">
        <v>4372</v>
      </c>
      <c r="I1541" s="160" t="s">
        <v>8926</v>
      </c>
      <c r="J1541" s="161">
        <v>144.5</v>
      </c>
      <c r="K1541" s="161">
        <v>84</v>
      </c>
      <c r="L1541" s="162">
        <v>114.25</v>
      </c>
    </row>
    <row r="1542" spans="1:12" ht="12.75" customHeight="1">
      <c r="A1542" s="157" t="s">
        <v>9319</v>
      </c>
      <c r="B1542" s="158" t="s">
        <v>9320</v>
      </c>
      <c r="C1542" s="159" t="s">
        <v>9321</v>
      </c>
      <c r="D1542" s="159" t="s">
        <v>4240</v>
      </c>
      <c r="E1542" s="159" t="str">
        <f>VLOOKUP(MID(B1542,5,2),行政区划代码!$B$4:$C$38,2,0)</f>
        <v>北京市</v>
      </c>
      <c r="F1542" s="159" t="str">
        <f t="shared" ref="F1542:F1605" si="24">LEFT(B1542,3)</f>
        <v>125</v>
      </c>
      <c r="G1542" s="160" t="s">
        <v>8825</v>
      </c>
      <c r="H1542" s="158" t="s">
        <v>4294</v>
      </c>
      <c r="I1542" s="160" t="s">
        <v>9013</v>
      </c>
      <c r="J1542" s="161">
        <v>138.5</v>
      </c>
      <c r="K1542" s="161">
        <v>37</v>
      </c>
      <c r="L1542" s="162">
        <v>87.75</v>
      </c>
    </row>
    <row r="1543" spans="1:12" ht="12.75" customHeight="1">
      <c r="A1543" s="157" t="s">
        <v>9322</v>
      </c>
      <c r="B1543" s="158" t="s">
        <v>9323</v>
      </c>
      <c r="C1543" s="159" t="s">
        <v>9324</v>
      </c>
      <c r="D1543" s="159" t="s">
        <v>4240</v>
      </c>
      <c r="E1543" s="159" t="str">
        <f>VLOOKUP(MID(B1543,5,2),行政区划代码!$B$4:$C$38,2,0)</f>
        <v>北京市</v>
      </c>
      <c r="F1543" s="159" t="str">
        <f t="shared" si="24"/>
        <v>125</v>
      </c>
      <c r="G1543" s="160" t="s">
        <v>8825</v>
      </c>
      <c r="H1543" s="158" t="s">
        <v>4255</v>
      </c>
      <c r="I1543" s="160" t="s">
        <v>8930</v>
      </c>
      <c r="J1543" s="161">
        <v>139</v>
      </c>
      <c r="K1543" s="161">
        <v>32</v>
      </c>
      <c r="L1543" s="162">
        <v>85.5</v>
      </c>
    </row>
    <row r="1544" spans="1:12" ht="12.75" customHeight="1">
      <c r="A1544" s="157" t="s">
        <v>9325</v>
      </c>
      <c r="B1544" s="158" t="s">
        <v>9326</v>
      </c>
      <c r="C1544" s="159" t="s">
        <v>9327</v>
      </c>
      <c r="D1544" s="159" t="s">
        <v>4240</v>
      </c>
      <c r="E1544" s="159" t="str">
        <f>VLOOKUP(MID(B1544,5,2),行政区划代码!$B$4:$C$38,2,0)</f>
        <v>北京市</v>
      </c>
      <c r="F1544" s="159" t="str">
        <f t="shared" si="24"/>
        <v>125</v>
      </c>
      <c r="G1544" s="160" t="s">
        <v>8825</v>
      </c>
      <c r="H1544" s="158" t="s">
        <v>4294</v>
      </c>
      <c r="I1544" s="160" t="s">
        <v>9013</v>
      </c>
      <c r="J1544" s="161">
        <v>125</v>
      </c>
      <c r="K1544" s="161">
        <v>33</v>
      </c>
      <c r="L1544" s="162">
        <v>79</v>
      </c>
    </row>
    <row r="1545" spans="1:12" ht="12.75" customHeight="1">
      <c r="A1545" s="157" t="s">
        <v>9328</v>
      </c>
      <c r="B1545" s="158" t="s">
        <v>9329</v>
      </c>
      <c r="C1545" s="159" t="s">
        <v>9330</v>
      </c>
      <c r="D1545" s="159" t="s">
        <v>4240</v>
      </c>
      <c r="E1545" s="159" t="str">
        <f>VLOOKUP(MID(B1545,5,2),行政区划代码!$B$4:$C$38,2,0)</f>
        <v>北京市</v>
      </c>
      <c r="F1545" s="159" t="str">
        <f t="shared" si="24"/>
        <v>125</v>
      </c>
      <c r="G1545" s="160" t="s">
        <v>8825</v>
      </c>
      <c r="H1545" s="158" t="s">
        <v>4372</v>
      </c>
      <c r="I1545" s="160" t="s">
        <v>8926</v>
      </c>
      <c r="J1545" s="161">
        <v>133.5</v>
      </c>
      <c r="K1545" s="161">
        <v>83</v>
      </c>
      <c r="L1545" s="162">
        <v>108.25</v>
      </c>
    </row>
    <row r="1546" spans="1:12" ht="12.75" customHeight="1">
      <c r="A1546" s="157" t="s">
        <v>9331</v>
      </c>
      <c r="B1546" s="158" t="s">
        <v>9332</v>
      </c>
      <c r="C1546" s="159" t="s">
        <v>9333</v>
      </c>
      <c r="D1546" s="159" t="s">
        <v>4240</v>
      </c>
      <c r="E1546" s="159" t="str">
        <f>VLOOKUP(MID(B1546,5,2),行政区划代码!$B$4:$C$38,2,0)</f>
        <v>北京市</v>
      </c>
      <c r="F1546" s="159" t="str">
        <f t="shared" si="24"/>
        <v>125</v>
      </c>
      <c r="G1546" s="160" t="s">
        <v>8825</v>
      </c>
      <c r="H1546" s="158" t="s">
        <v>4263</v>
      </c>
      <c r="I1546" s="160" t="s">
        <v>9080</v>
      </c>
      <c r="J1546" s="161">
        <v>114.5</v>
      </c>
      <c r="K1546" s="161">
        <v>62</v>
      </c>
      <c r="L1546" s="162">
        <v>88.25</v>
      </c>
    </row>
    <row r="1547" spans="1:12" ht="12.75" customHeight="1">
      <c r="A1547" s="157" t="s">
        <v>9334</v>
      </c>
      <c r="B1547" s="158" t="s">
        <v>9335</v>
      </c>
      <c r="C1547" s="159" t="s">
        <v>9336</v>
      </c>
      <c r="D1547" s="159" t="s">
        <v>4240</v>
      </c>
      <c r="E1547" s="159" t="str">
        <f>VLOOKUP(MID(B1547,5,2),行政区划代码!$B$4:$C$38,2,0)</f>
        <v>北京市</v>
      </c>
      <c r="F1547" s="159" t="str">
        <f t="shared" si="24"/>
        <v>125</v>
      </c>
      <c r="G1547" s="160" t="s">
        <v>8825</v>
      </c>
      <c r="H1547" s="158" t="s">
        <v>4294</v>
      </c>
      <c r="I1547" s="160" t="s">
        <v>9013</v>
      </c>
      <c r="J1547" s="161">
        <v>122.25</v>
      </c>
      <c r="K1547" s="161">
        <v>77</v>
      </c>
      <c r="L1547" s="162">
        <v>99.625</v>
      </c>
    </row>
    <row r="1548" spans="1:12" ht="12.75" customHeight="1">
      <c r="A1548" s="157" t="s">
        <v>9337</v>
      </c>
      <c r="B1548" s="158" t="s">
        <v>9338</v>
      </c>
      <c r="C1548" s="159" t="s">
        <v>9339</v>
      </c>
      <c r="D1548" s="159" t="s">
        <v>4240</v>
      </c>
      <c r="E1548" s="159" t="str">
        <f>VLOOKUP(MID(B1548,5,2),行政区划代码!$B$4:$C$38,2,0)</f>
        <v>北京市</v>
      </c>
      <c r="F1548" s="159" t="str">
        <f t="shared" si="24"/>
        <v>125</v>
      </c>
      <c r="G1548" s="160" t="s">
        <v>8825</v>
      </c>
      <c r="H1548" s="158" t="s">
        <v>4294</v>
      </c>
      <c r="I1548" s="160" t="s">
        <v>9013</v>
      </c>
      <c r="J1548" s="161">
        <v>144.5</v>
      </c>
      <c r="K1548" s="161">
        <v>55</v>
      </c>
      <c r="L1548" s="162">
        <v>99.75</v>
      </c>
    </row>
    <row r="1549" spans="1:12" ht="12.75" customHeight="1">
      <c r="A1549" s="157" t="s">
        <v>9340</v>
      </c>
      <c r="B1549" s="158" t="s">
        <v>9341</v>
      </c>
      <c r="C1549" s="159" t="s">
        <v>9342</v>
      </c>
      <c r="D1549" s="159" t="s">
        <v>4240</v>
      </c>
      <c r="E1549" s="159" t="str">
        <f>VLOOKUP(MID(B1549,5,2),行政区划代码!$B$4:$C$38,2,0)</f>
        <v>北京市</v>
      </c>
      <c r="F1549" s="159" t="str">
        <f t="shared" si="24"/>
        <v>125</v>
      </c>
      <c r="G1549" s="160" t="s">
        <v>8825</v>
      </c>
      <c r="H1549" s="158" t="s">
        <v>4372</v>
      </c>
      <c r="I1549" s="160" t="s">
        <v>8926</v>
      </c>
      <c r="J1549" s="161">
        <v>118.5</v>
      </c>
      <c r="K1549" s="161">
        <v>35</v>
      </c>
      <c r="L1549" s="162">
        <v>76.75</v>
      </c>
    </row>
    <row r="1550" spans="1:12" ht="12.75" customHeight="1">
      <c r="A1550" s="157" t="s">
        <v>9343</v>
      </c>
      <c r="B1550" s="158" t="s">
        <v>9344</v>
      </c>
      <c r="C1550" s="159" t="s">
        <v>9345</v>
      </c>
      <c r="D1550" s="159" t="s">
        <v>4240</v>
      </c>
      <c r="E1550" s="159" t="str">
        <f>VLOOKUP(MID(B1550,5,2),行政区划代码!$B$4:$C$38,2,0)</f>
        <v>北京市</v>
      </c>
      <c r="F1550" s="159" t="str">
        <f t="shared" si="24"/>
        <v>125</v>
      </c>
      <c r="G1550" s="160" t="s">
        <v>8825</v>
      </c>
      <c r="H1550" s="158" t="s">
        <v>4255</v>
      </c>
      <c r="I1550" s="160" t="s">
        <v>8930</v>
      </c>
      <c r="J1550" s="161">
        <v>116.5</v>
      </c>
      <c r="K1550" s="161">
        <v>52</v>
      </c>
      <c r="L1550" s="162">
        <v>84.25</v>
      </c>
    </row>
    <row r="1551" spans="1:12" ht="12.75" customHeight="1">
      <c r="A1551" s="157" t="s">
        <v>9346</v>
      </c>
      <c r="B1551" s="158" t="s">
        <v>9347</v>
      </c>
      <c r="C1551" s="159" t="s">
        <v>9348</v>
      </c>
      <c r="D1551" s="159" t="s">
        <v>4240</v>
      </c>
      <c r="E1551" s="159" t="str">
        <f>VLOOKUP(MID(B1551,5,2),行政区划代码!$B$4:$C$38,2,0)</f>
        <v>北京市</v>
      </c>
      <c r="F1551" s="159" t="str">
        <f t="shared" si="24"/>
        <v>125</v>
      </c>
      <c r="G1551" s="160" t="s">
        <v>8825</v>
      </c>
      <c r="H1551" s="158" t="s">
        <v>4255</v>
      </c>
      <c r="I1551" s="160" t="s">
        <v>8930</v>
      </c>
      <c r="J1551" s="161">
        <v>125.25</v>
      </c>
      <c r="K1551" s="161">
        <v>53</v>
      </c>
      <c r="L1551" s="162">
        <v>89.125</v>
      </c>
    </row>
    <row r="1552" spans="1:12" ht="12.75" customHeight="1">
      <c r="A1552" s="157" t="s">
        <v>9349</v>
      </c>
      <c r="B1552" s="158" t="s">
        <v>9350</v>
      </c>
      <c r="C1552" s="159" t="s">
        <v>9351</v>
      </c>
      <c r="D1552" s="159" t="s">
        <v>4240</v>
      </c>
      <c r="E1552" s="159" t="str">
        <f>VLOOKUP(MID(B1552,5,2),行政区划代码!$B$4:$C$38,2,0)</f>
        <v>北京市</v>
      </c>
      <c r="F1552" s="159" t="str">
        <f t="shared" si="24"/>
        <v>125</v>
      </c>
      <c r="G1552" s="160" t="s">
        <v>8825</v>
      </c>
      <c r="H1552" s="158" t="s">
        <v>4294</v>
      </c>
      <c r="I1552" s="160" t="s">
        <v>9013</v>
      </c>
      <c r="J1552" s="161">
        <v>111.25</v>
      </c>
      <c r="K1552" s="161">
        <v>54</v>
      </c>
      <c r="L1552" s="162">
        <v>82.625</v>
      </c>
    </row>
    <row r="1553" spans="1:12" ht="12.75" customHeight="1">
      <c r="A1553" s="157" t="s">
        <v>9352</v>
      </c>
      <c r="B1553" s="158" t="s">
        <v>9353</v>
      </c>
      <c r="C1553" s="159" t="s">
        <v>9354</v>
      </c>
      <c r="D1553" s="159" t="s">
        <v>4240</v>
      </c>
      <c r="E1553" s="159" t="str">
        <f>VLOOKUP(MID(B1553,5,2),行政区划代码!$B$4:$C$38,2,0)</f>
        <v>北京市</v>
      </c>
      <c r="F1553" s="159" t="str">
        <f t="shared" si="24"/>
        <v>125</v>
      </c>
      <c r="G1553" s="160" t="s">
        <v>8825</v>
      </c>
      <c r="H1553" s="158" t="s">
        <v>9084</v>
      </c>
      <c r="I1553" s="160" t="s">
        <v>9085</v>
      </c>
      <c r="J1553" s="161">
        <v>128</v>
      </c>
      <c r="K1553" s="161">
        <v>91</v>
      </c>
      <c r="L1553" s="162">
        <v>109.5</v>
      </c>
    </row>
    <row r="1554" spans="1:12" ht="12.75" customHeight="1">
      <c r="A1554" s="157" t="s">
        <v>9355</v>
      </c>
      <c r="B1554" s="158" t="s">
        <v>9356</v>
      </c>
      <c r="C1554" s="159" t="s">
        <v>9357</v>
      </c>
      <c r="D1554" s="159" t="s">
        <v>4240</v>
      </c>
      <c r="E1554" s="159" t="str">
        <f>VLOOKUP(MID(B1554,5,2),行政区划代码!$B$4:$C$38,2,0)</f>
        <v>北京市</v>
      </c>
      <c r="F1554" s="159" t="str">
        <f t="shared" si="24"/>
        <v>125</v>
      </c>
      <c r="G1554" s="160" t="s">
        <v>8825</v>
      </c>
      <c r="H1554" s="158" t="s">
        <v>4372</v>
      </c>
      <c r="I1554" s="160" t="s">
        <v>8926</v>
      </c>
      <c r="J1554" s="161">
        <v>140.5</v>
      </c>
      <c r="K1554" s="161">
        <v>44</v>
      </c>
      <c r="L1554" s="162">
        <v>92.25</v>
      </c>
    </row>
    <row r="1555" spans="1:12" ht="12.75" customHeight="1">
      <c r="A1555" s="157" t="s">
        <v>9358</v>
      </c>
      <c r="B1555" s="158" t="s">
        <v>9359</v>
      </c>
      <c r="C1555" s="159" t="s">
        <v>9360</v>
      </c>
      <c r="D1555" s="159" t="s">
        <v>4240</v>
      </c>
      <c r="E1555" s="159" t="str">
        <f>VLOOKUP(MID(B1555,5,2),行政区划代码!$B$4:$C$38,2,0)</f>
        <v>北京市</v>
      </c>
      <c r="F1555" s="159" t="str">
        <f t="shared" si="24"/>
        <v>125</v>
      </c>
      <c r="G1555" s="160" t="s">
        <v>8825</v>
      </c>
      <c r="H1555" s="158" t="s">
        <v>4372</v>
      </c>
      <c r="I1555" s="160" t="s">
        <v>8926</v>
      </c>
      <c r="J1555" s="161">
        <v>115.75</v>
      </c>
      <c r="K1555" s="161">
        <v>92</v>
      </c>
      <c r="L1555" s="162">
        <v>103.875</v>
      </c>
    </row>
    <row r="1556" spans="1:12" ht="12.75" customHeight="1">
      <c r="A1556" s="157" t="s">
        <v>9361</v>
      </c>
      <c r="B1556" s="158" t="s">
        <v>9362</v>
      </c>
      <c r="C1556" s="159" t="s">
        <v>9363</v>
      </c>
      <c r="D1556" s="159" t="s">
        <v>4240</v>
      </c>
      <c r="E1556" s="159" t="str">
        <f>VLOOKUP(MID(B1556,5,2),行政区划代码!$B$4:$C$38,2,0)</f>
        <v>北京市</v>
      </c>
      <c r="F1556" s="159" t="str">
        <f t="shared" si="24"/>
        <v>125</v>
      </c>
      <c r="G1556" s="160" t="s">
        <v>8825</v>
      </c>
      <c r="H1556" s="158" t="s">
        <v>9164</v>
      </c>
      <c r="I1556" s="160" t="s">
        <v>9165</v>
      </c>
      <c r="J1556" s="161">
        <v>146.25</v>
      </c>
      <c r="K1556" s="161">
        <v>86</v>
      </c>
      <c r="L1556" s="162">
        <v>116.125</v>
      </c>
    </row>
    <row r="1557" spans="1:12" ht="12.75" customHeight="1">
      <c r="A1557" s="157" t="s">
        <v>9364</v>
      </c>
      <c r="B1557" s="158" t="s">
        <v>9365</v>
      </c>
      <c r="C1557" s="159" t="s">
        <v>9366</v>
      </c>
      <c r="D1557" s="159" t="s">
        <v>4240</v>
      </c>
      <c r="E1557" s="159" t="str">
        <f>VLOOKUP(MID(B1557,5,2),行政区划代码!$B$4:$C$38,2,0)</f>
        <v>北京市</v>
      </c>
      <c r="F1557" s="159" t="str">
        <f t="shared" si="24"/>
        <v>125</v>
      </c>
      <c r="G1557" s="160" t="s">
        <v>8825</v>
      </c>
      <c r="H1557" s="158" t="s">
        <v>4294</v>
      </c>
      <c r="I1557" s="160" t="s">
        <v>9013</v>
      </c>
      <c r="J1557" s="161">
        <v>129.75</v>
      </c>
      <c r="K1557" s="161">
        <v>90</v>
      </c>
      <c r="L1557" s="162">
        <v>109.875</v>
      </c>
    </row>
    <row r="1558" spans="1:12" ht="12.75" customHeight="1">
      <c r="A1558" s="157" t="s">
        <v>9367</v>
      </c>
      <c r="B1558" s="158" t="s">
        <v>9368</v>
      </c>
      <c r="C1558" s="159" t="s">
        <v>9369</v>
      </c>
      <c r="D1558" s="159" t="s">
        <v>4240</v>
      </c>
      <c r="E1558" s="159" t="str">
        <f>VLOOKUP(MID(B1558,5,2),行政区划代码!$B$4:$C$38,2,0)</f>
        <v>北京市</v>
      </c>
      <c r="F1558" s="159" t="str">
        <f t="shared" si="24"/>
        <v>125</v>
      </c>
      <c r="G1558" s="160" t="s">
        <v>8825</v>
      </c>
      <c r="H1558" s="158" t="s">
        <v>4372</v>
      </c>
      <c r="I1558" s="160" t="s">
        <v>8926</v>
      </c>
      <c r="J1558" s="161">
        <v>132</v>
      </c>
      <c r="K1558" s="161">
        <v>60</v>
      </c>
      <c r="L1558" s="162">
        <v>96</v>
      </c>
    </row>
    <row r="1559" spans="1:12" ht="12.75" customHeight="1">
      <c r="A1559" s="157" t="s">
        <v>9370</v>
      </c>
      <c r="B1559" s="158" t="s">
        <v>9371</v>
      </c>
      <c r="C1559" s="159" t="s">
        <v>9372</v>
      </c>
      <c r="D1559" s="159" t="s">
        <v>4240</v>
      </c>
      <c r="E1559" s="159" t="str">
        <f>VLOOKUP(MID(B1559,5,2),行政区划代码!$B$4:$C$38,2,0)</f>
        <v>北京市</v>
      </c>
      <c r="F1559" s="159" t="str">
        <f t="shared" si="24"/>
        <v>125</v>
      </c>
      <c r="G1559" s="160" t="s">
        <v>8825</v>
      </c>
      <c r="H1559" s="158" t="s">
        <v>4294</v>
      </c>
      <c r="I1559" s="160" t="s">
        <v>9013</v>
      </c>
      <c r="J1559" s="161">
        <v>146.25</v>
      </c>
      <c r="K1559" s="161">
        <v>95</v>
      </c>
      <c r="L1559" s="162">
        <v>120.625</v>
      </c>
    </row>
    <row r="1560" spans="1:12" ht="12.75" customHeight="1">
      <c r="A1560" s="157" t="s">
        <v>9373</v>
      </c>
      <c r="B1560" s="158" t="s">
        <v>9374</v>
      </c>
      <c r="C1560" s="159" t="s">
        <v>9375</v>
      </c>
      <c r="D1560" s="159" t="s">
        <v>4240</v>
      </c>
      <c r="E1560" s="159" t="str">
        <f>VLOOKUP(MID(B1560,5,2),行政区划代码!$B$4:$C$38,2,0)</f>
        <v>北京市</v>
      </c>
      <c r="F1560" s="159" t="str">
        <f t="shared" si="24"/>
        <v>125</v>
      </c>
      <c r="G1560" s="160" t="s">
        <v>8825</v>
      </c>
      <c r="H1560" s="158" t="s">
        <v>4372</v>
      </c>
      <c r="I1560" s="160" t="s">
        <v>8926</v>
      </c>
      <c r="J1560" s="161">
        <v>138.5</v>
      </c>
      <c r="K1560" s="161">
        <v>35</v>
      </c>
      <c r="L1560" s="162">
        <v>86.75</v>
      </c>
    </row>
    <row r="1561" spans="1:12" ht="12.75" customHeight="1">
      <c r="A1561" s="157" t="s">
        <v>9376</v>
      </c>
      <c r="B1561" s="158" t="s">
        <v>9377</v>
      </c>
      <c r="C1561" s="159" t="s">
        <v>9378</v>
      </c>
      <c r="D1561" s="159" t="s">
        <v>4240</v>
      </c>
      <c r="E1561" s="159" t="str">
        <f>VLOOKUP(MID(B1561,5,2),行政区划代码!$B$4:$C$38,2,0)</f>
        <v>北京市</v>
      </c>
      <c r="F1561" s="159" t="str">
        <f t="shared" si="24"/>
        <v>125</v>
      </c>
      <c r="G1561" s="160" t="s">
        <v>8825</v>
      </c>
      <c r="H1561" s="158" t="s">
        <v>4294</v>
      </c>
      <c r="I1561" s="160" t="s">
        <v>9013</v>
      </c>
      <c r="J1561" s="161">
        <v>133</v>
      </c>
      <c r="K1561" s="161">
        <v>36</v>
      </c>
      <c r="L1561" s="162">
        <v>84.5</v>
      </c>
    </row>
    <row r="1562" spans="1:12" ht="12.75" customHeight="1">
      <c r="A1562" s="157" t="s">
        <v>9379</v>
      </c>
      <c r="B1562" s="158" t="s">
        <v>9380</v>
      </c>
      <c r="C1562" s="159" t="s">
        <v>9381</v>
      </c>
      <c r="D1562" s="159" t="s">
        <v>4240</v>
      </c>
      <c r="E1562" s="159" t="str">
        <f>VLOOKUP(MID(B1562,5,2),行政区划代码!$B$4:$C$38,2,0)</f>
        <v>北京市</v>
      </c>
      <c r="F1562" s="159" t="str">
        <f t="shared" si="24"/>
        <v>125</v>
      </c>
      <c r="G1562" s="160" t="s">
        <v>8825</v>
      </c>
      <c r="H1562" s="158" t="s">
        <v>4294</v>
      </c>
      <c r="I1562" s="160" t="s">
        <v>9013</v>
      </c>
      <c r="J1562" s="161">
        <v>143</v>
      </c>
      <c r="K1562" s="161">
        <v>44</v>
      </c>
      <c r="L1562" s="162">
        <v>93.5</v>
      </c>
    </row>
    <row r="1563" spans="1:12" ht="12.75" customHeight="1">
      <c r="A1563" s="157" t="s">
        <v>9382</v>
      </c>
      <c r="B1563" s="158" t="s">
        <v>9383</v>
      </c>
      <c r="C1563" s="159" t="s">
        <v>9384</v>
      </c>
      <c r="D1563" s="159" t="s">
        <v>4240</v>
      </c>
      <c r="E1563" s="159" t="str">
        <f>VLOOKUP(MID(B1563,5,2),行政区划代码!$B$4:$C$38,2,0)</f>
        <v>北京市</v>
      </c>
      <c r="F1563" s="159" t="str">
        <f t="shared" si="24"/>
        <v>125</v>
      </c>
      <c r="G1563" s="160" t="s">
        <v>8825</v>
      </c>
      <c r="H1563" s="158" t="s">
        <v>4255</v>
      </c>
      <c r="I1563" s="160" t="s">
        <v>8930</v>
      </c>
      <c r="J1563" s="161">
        <v>139.25</v>
      </c>
      <c r="K1563" s="161">
        <v>75</v>
      </c>
      <c r="L1563" s="162">
        <v>107.125</v>
      </c>
    </row>
    <row r="1564" spans="1:12" ht="12.75" customHeight="1">
      <c r="A1564" s="157" t="s">
        <v>9385</v>
      </c>
      <c r="B1564" s="158" t="s">
        <v>9386</v>
      </c>
      <c r="C1564" s="159" t="s">
        <v>9387</v>
      </c>
      <c r="D1564" s="159" t="s">
        <v>4240</v>
      </c>
      <c r="E1564" s="159" t="str">
        <f>VLOOKUP(MID(B1564,5,2),行政区划代码!$B$4:$C$38,2,0)</f>
        <v>北京市</v>
      </c>
      <c r="F1564" s="159" t="str">
        <f t="shared" si="24"/>
        <v>125</v>
      </c>
      <c r="G1564" s="160" t="s">
        <v>8825</v>
      </c>
      <c r="H1564" s="158" t="s">
        <v>4263</v>
      </c>
      <c r="I1564" s="160" t="s">
        <v>9080</v>
      </c>
      <c r="J1564" s="161">
        <v>114.25</v>
      </c>
      <c r="K1564" s="161">
        <v>34</v>
      </c>
      <c r="L1564" s="162">
        <v>74.125</v>
      </c>
    </row>
    <row r="1565" spans="1:12" ht="12.75" customHeight="1">
      <c r="A1565" s="157" t="s">
        <v>9388</v>
      </c>
      <c r="B1565" s="158" t="s">
        <v>9389</v>
      </c>
      <c r="C1565" s="159" t="s">
        <v>9390</v>
      </c>
      <c r="D1565" s="159" t="s">
        <v>4240</v>
      </c>
      <c r="E1565" s="159" t="str">
        <f>VLOOKUP(MID(B1565,5,2),行政区划代码!$B$4:$C$38,2,0)</f>
        <v>北京市</v>
      </c>
      <c r="F1565" s="159" t="str">
        <f t="shared" si="24"/>
        <v>125</v>
      </c>
      <c r="G1565" s="160" t="s">
        <v>8825</v>
      </c>
      <c r="H1565" s="158" t="s">
        <v>4372</v>
      </c>
      <c r="I1565" s="160" t="s">
        <v>8926</v>
      </c>
      <c r="J1565" s="161">
        <v>112.25</v>
      </c>
      <c r="K1565" s="161">
        <v>88</v>
      </c>
      <c r="L1565" s="162">
        <v>100.125</v>
      </c>
    </row>
    <row r="1566" spans="1:12" ht="12.75" customHeight="1">
      <c r="A1566" s="157" t="s">
        <v>9391</v>
      </c>
      <c r="B1566" s="158" t="s">
        <v>9392</v>
      </c>
      <c r="C1566" s="159" t="s">
        <v>9393</v>
      </c>
      <c r="D1566" s="159" t="s">
        <v>4240</v>
      </c>
      <c r="E1566" s="159" t="str">
        <f>VLOOKUP(MID(B1566,5,2),行政区划代码!$B$4:$C$38,2,0)</f>
        <v>北京市</v>
      </c>
      <c r="F1566" s="159" t="str">
        <f t="shared" si="24"/>
        <v>125</v>
      </c>
      <c r="G1566" s="160" t="s">
        <v>8825</v>
      </c>
      <c r="H1566" s="158" t="s">
        <v>4372</v>
      </c>
      <c r="I1566" s="160" t="s">
        <v>8926</v>
      </c>
      <c r="J1566" s="161">
        <v>119</v>
      </c>
      <c r="K1566" s="161">
        <v>83</v>
      </c>
      <c r="L1566" s="162">
        <v>101</v>
      </c>
    </row>
    <row r="1567" spans="1:12" ht="12.75" customHeight="1">
      <c r="A1567" s="157" t="s">
        <v>9394</v>
      </c>
      <c r="B1567" s="158" t="s">
        <v>9395</v>
      </c>
      <c r="C1567" s="159" t="s">
        <v>9396</v>
      </c>
      <c r="D1567" s="159" t="s">
        <v>4240</v>
      </c>
      <c r="E1567" s="159" t="str">
        <f>VLOOKUP(MID(B1567,5,2),行政区划代码!$B$4:$C$38,2,0)</f>
        <v>北京市</v>
      </c>
      <c r="F1567" s="159" t="str">
        <f t="shared" si="24"/>
        <v>125</v>
      </c>
      <c r="G1567" s="160" t="s">
        <v>8825</v>
      </c>
      <c r="H1567" s="158" t="s">
        <v>4294</v>
      </c>
      <c r="I1567" s="160" t="s">
        <v>9013</v>
      </c>
      <c r="J1567" s="161">
        <v>135.75</v>
      </c>
      <c r="K1567" s="161">
        <v>39</v>
      </c>
      <c r="L1567" s="162">
        <v>87.375</v>
      </c>
    </row>
    <row r="1568" spans="1:12" ht="12.75" customHeight="1">
      <c r="A1568" s="157" t="s">
        <v>9397</v>
      </c>
      <c r="B1568" s="158" t="s">
        <v>9398</v>
      </c>
      <c r="C1568" s="159" t="s">
        <v>9399</v>
      </c>
      <c r="D1568" s="159" t="s">
        <v>4240</v>
      </c>
      <c r="E1568" s="159" t="str">
        <f>VLOOKUP(MID(B1568,5,2),行政区划代码!$B$4:$C$38,2,0)</f>
        <v>北京市</v>
      </c>
      <c r="F1568" s="159" t="str">
        <f t="shared" si="24"/>
        <v>125</v>
      </c>
      <c r="G1568" s="160" t="s">
        <v>8825</v>
      </c>
      <c r="H1568" s="158" t="s">
        <v>9400</v>
      </c>
      <c r="I1568" s="160" t="s">
        <v>9401</v>
      </c>
      <c r="J1568" s="161">
        <v>117.5</v>
      </c>
      <c r="K1568" s="161">
        <v>82</v>
      </c>
      <c r="L1568" s="162">
        <v>99.75</v>
      </c>
    </row>
    <row r="1569" spans="1:12" ht="12.75" customHeight="1">
      <c r="A1569" s="157" t="s">
        <v>9402</v>
      </c>
      <c r="B1569" s="158" t="s">
        <v>9403</v>
      </c>
      <c r="C1569" s="159" t="s">
        <v>9404</v>
      </c>
      <c r="D1569" s="159" t="s">
        <v>4240</v>
      </c>
      <c r="E1569" s="159" t="str">
        <f>VLOOKUP(MID(B1569,5,2),行政区划代码!$B$4:$C$38,2,0)</f>
        <v>北京市</v>
      </c>
      <c r="F1569" s="159" t="str">
        <f t="shared" si="24"/>
        <v>125</v>
      </c>
      <c r="G1569" s="160" t="s">
        <v>8825</v>
      </c>
      <c r="H1569" s="158" t="s">
        <v>4392</v>
      </c>
      <c r="I1569" s="160" t="s">
        <v>9303</v>
      </c>
      <c r="J1569" s="161">
        <v>114.5</v>
      </c>
      <c r="K1569" s="161">
        <v>66</v>
      </c>
      <c r="L1569" s="162">
        <v>90.25</v>
      </c>
    </row>
    <row r="1570" spans="1:12" ht="12.75" customHeight="1">
      <c r="A1570" s="157" t="s">
        <v>9405</v>
      </c>
      <c r="B1570" s="158" t="s">
        <v>9406</v>
      </c>
      <c r="C1570" s="159" t="s">
        <v>9407</v>
      </c>
      <c r="D1570" s="159" t="s">
        <v>4240</v>
      </c>
      <c r="E1570" s="159" t="str">
        <f>VLOOKUP(MID(B1570,5,2),行政区划代码!$B$4:$C$38,2,0)</f>
        <v>北京市</v>
      </c>
      <c r="F1570" s="159" t="str">
        <f t="shared" si="24"/>
        <v>125</v>
      </c>
      <c r="G1570" s="160" t="s">
        <v>8825</v>
      </c>
      <c r="H1570" s="158" t="s">
        <v>4372</v>
      </c>
      <c r="I1570" s="160" t="s">
        <v>8926</v>
      </c>
      <c r="J1570" s="161">
        <v>120.25</v>
      </c>
      <c r="K1570" s="161">
        <v>81</v>
      </c>
      <c r="L1570" s="162">
        <v>100.625</v>
      </c>
    </row>
    <row r="1571" spans="1:12" ht="12.75" customHeight="1">
      <c r="A1571" s="157" t="s">
        <v>9408</v>
      </c>
      <c r="B1571" s="158" t="s">
        <v>9409</v>
      </c>
      <c r="C1571" s="159" t="s">
        <v>9410</v>
      </c>
      <c r="D1571" s="159" t="s">
        <v>4240</v>
      </c>
      <c r="E1571" s="159" t="str">
        <f>VLOOKUP(MID(B1571,5,2),行政区划代码!$B$4:$C$38,2,0)</f>
        <v>北京市</v>
      </c>
      <c r="F1571" s="159" t="str">
        <f t="shared" si="24"/>
        <v>125</v>
      </c>
      <c r="G1571" s="160" t="s">
        <v>8825</v>
      </c>
      <c r="H1571" s="158" t="s">
        <v>4392</v>
      </c>
      <c r="I1571" s="160" t="s">
        <v>9303</v>
      </c>
      <c r="J1571" s="161">
        <v>141.5</v>
      </c>
      <c r="K1571" s="161">
        <v>47</v>
      </c>
      <c r="L1571" s="162">
        <v>94.25</v>
      </c>
    </row>
    <row r="1572" spans="1:12" ht="12.75" customHeight="1">
      <c r="A1572" s="157" t="s">
        <v>9411</v>
      </c>
      <c r="B1572" s="158" t="s">
        <v>9412</v>
      </c>
      <c r="C1572" s="159" t="s">
        <v>9413</v>
      </c>
      <c r="D1572" s="159" t="s">
        <v>4240</v>
      </c>
      <c r="E1572" s="159" t="str">
        <f>VLOOKUP(MID(B1572,5,2),行政区划代码!$B$4:$C$38,2,0)</f>
        <v>北京市</v>
      </c>
      <c r="F1572" s="159" t="str">
        <f t="shared" si="24"/>
        <v>125</v>
      </c>
      <c r="G1572" s="160" t="s">
        <v>8825</v>
      </c>
      <c r="H1572" s="158" t="s">
        <v>4372</v>
      </c>
      <c r="I1572" s="160" t="s">
        <v>8926</v>
      </c>
      <c r="J1572" s="161">
        <v>118</v>
      </c>
      <c r="K1572" s="161">
        <v>82</v>
      </c>
      <c r="L1572" s="162">
        <v>100</v>
      </c>
    </row>
    <row r="1573" spans="1:12" ht="12.75" customHeight="1">
      <c r="A1573" s="157" t="s">
        <v>9414</v>
      </c>
      <c r="B1573" s="158" t="s">
        <v>9415</v>
      </c>
      <c r="C1573" s="159" t="s">
        <v>9416</v>
      </c>
      <c r="D1573" s="159" t="s">
        <v>4240</v>
      </c>
      <c r="E1573" s="159" t="str">
        <f>VLOOKUP(MID(B1573,5,2),行政区划代码!$B$4:$C$38,2,0)</f>
        <v>北京市</v>
      </c>
      <c r="F1573" s="159" t="str">
        <f t="shared" si="24"/>
        <v>125</v>
      </c>
      <c r="G1573" s="160" t="s">
        <v>8825</v>
      </c>
      <c r="H1573" s="158" t="s">
        <v>4294</v>
      </c>
      <c r="I1573" s="160" t="s">
        <v>9013</v>
      </c>
      <c r="J1573" s="161">
        <v>111</v>
      </c>
      <c r="K1573" s="161">
        <v>62</v>
      </c>
      <c r="L1573" s="162">
        <v>86.5</v>
      </c>
    </row>
    <row r="1574" spans="1:12" ht="12.75" customHeight="1">
      <c r="A1574" s="157" t="s">
        <v>9417</v>
      </c>
      <c r="B1574" s="158" t="s">
        <v>9418</v>
      </c>
      <c r="C1574" s="159" t="s">
        <v>9419</v>
      </c>
      <c r="D1574" s="159" t="s">
        <v>4240</v>
      </c>
      <c r="E1574" s="159" t="str">
        <f>VLOOKUP(MID(B1574,5,2),行政区划代码!$B$4:$C$38,2,0)</f>
        <v>北京市</v>
      </c>
      <c r="F1574" s="159" t="str">
        <f t="shared" si="24"/>
        <v>125</v>
      </c>
      <c r="G1574" s="160" t="s">
        <v>8825</v>
      </c>
      <c r="H1574" s="158" t="s">
        <v>4255</v>
      </c>
      <c r="I1574" s="160" t="s">
        <v>8930</v>
      </c>
      <c r="J1574" s="161">
        <v>111</v>
      </c>
      <c r="K1574" s="161">
        <v>94</v>
      </c>
      <c r="L1574" s="162">
        <v>102.5</v>
      </c>
    </row>
    <row r="1575" spans="1:12" ht="12.75" customHeight="1">
      <c r="A1575" s="157" t="s">
        <v>9420</v>
      </c>
      <c r="B1575" s="158" t="s">
        <v>9421</v>
      </c>
      <c r="C1575" s="159" t="s">
        <v>9422</v>
      </c>
      <c r="D1575" s="159" t="s">
        <v>4240</v>
      </c>
      <c r="E1575" s="159" t="str">
        <f>VLOOKUP(MID(B1575,5,2),行政区划代码!$B$4:$C$38,2,0)</f>
        <v>天津市</v>
      </c>
      <c r="F1575" s="159" t="str">
        <f t="shared" si="24"/>
        <v>125</v>
      </c>
      <c r="G1575" s="160" t="s">
        <v>8825</v>
      </c>
      <c r="H1575" s="158" t="s">
        <v>4255</v>
      </c>
      <c r="I1575" s="160" t="s">
        <v>8930</v>
      </c>
      <c r="J1575" s="161">
        <v>147.25</v>
      </c>
      <c r="K1575" s="161">
        <v>34</v>
      </c>
      <c r="L1575" s="162">
        <v>90.625</v>
      </c>
    </row>
    <row r="1576" spans="1:12" ht="12.75" customHeight="1">
      <c r="A1576" s="157" t="s">
        <v>9423</v>
      </c>
      <c r="B1576" s="158" t="s">
        <v>9424</v>
      </c>
      <c r="C1576" s="159" t="s">
        <v>9425</v>
      </c>
      <c r="D1576" s="159" t="s">
        <v>4240</v>
      </c>
      <c r="E1576" s="159" t="str">
        <f>VLOOKUP(MID(B1576,5,2),行政区划代码!$B$4:$C$38,2,0)</f>
        <v>天津市</v>
      </c>
      <c r="F1576" s="159" t="str">
        <f t="shared" si="24"/>
        <v>125</v>
      </c>
      <c r="G1576" s="160" t="s">
        <v>8825</v>
      </c>
      <c r="H1576" s="158" t="s">
        <v>4263</v>
      </c>
      <c r="I1576" s="160" t="s">
        <v>9080</v>
      </c>
      <c r="J1576" s="161">
        <v>147.75</v>
      </c>
      <c r="K1576" s="161">
        <v>43</v>
      </c>
      <c r="L1576" s="162">
        <v>95.375</v>
      </c>
    </row>
    <row r="1577" spans="1:12" ht="12.75" customHeight="1">
      <c r="A1577" s="157" t="s">
        <v>9426</v>
      </c>
      <c r="B1577" s="158" t="s">
        <v>9427</v>
      </c>
      <c r="C1577" s="159" t="s">
        <v>9428</v>
      </c>
      <c r="D1577" s="159" t="s">
        <v>4240</v>
      </c>
      <c r="E1577" s="159" t="str">
        <f>VLOOKUP(MID(B1577,5,2),行政区划代码!$B$4:$C$38,2,0)</f>
        <v>天津市</v>
      </c>
      <c r="F1577" s="159" t="str">
        <f t="shared" si="24"/>
        <v>125</v>
      </c>
      <c r="G1577" s="160" t="s">
        <v>8825</v>
      </c>
      <c r="H1577" s="158" t="s">
        <v>4255</v>
      </c>
      <c r="I1577" s="160" t="s">
        <v>8930</v>
      </c>
      <c r="J1577" s="161">
        <v>125.25</v>
      </c>
      <c r="K1577" s="161">
        <v>68</v>
      </c>
      <c r="L1577" s="162">
        <v>96.625</v>
      </c>
    </row>
    <row r="1578" spans="1:12" ht="12.75" customHeight="1">
      <c r="A1578" s="157" t="s">
        <v>9429</v>
      </c>
      <c r="B1578" s="158" t="s">
        <v>9430</v>
      </c>
      <c r="C1578" s="159" t="s">
        <v>9431</v>
      </c>
      <c r="D1578" s="159" t="s">
        <v>4240</v>
      </c>
      <c r="E1578" s="159" t="str">
        <f>VLOOKUP(MID(B1578,5,2),行政区划代码!$B$4:$C$38,2,0)</f>
        <v>天津市</v>
      </c>
      <c r="F1578" s="159" t="str">
        <f t="shared" si="24"/>
        <v>125</v>
      </c>
      <c r="G1578" s="160" t="s">
        <v>8825</v>
      </c>
      <c r="H1578" s="158" t="s">
        <v>4255</v>
      </c>
      <c r="I1578" s="160" t="s">
        <v>8930</v>
      </c>
      <c r="J1578" s="161">
        <v>118.5</v>
      </c>
      <c r="K1578" s="161">
        <v>73</v>
      </c>
      <c r="L1578" s="162">
        <v>95.75</v>
      </c>
    </row>
    <row r="1579" spans="1:12" ht="12.75" customHeight="1">
      <c r="A1579" s="157" t="s">
        <v>9432</v>
      </c>
      <c r="B1579" s="158" t="s">
        <v>9433</v>
      </c>
      <c r="C1579" s="159" t="s">
        <v>9434</v>
      </c>
      <c r="D1579" s="159" t="s">
        <v>4240</v>
      </c>
      <c r="E1579" s="159" t="str">
        <f>VLOOKUP(MID(B1579,5,2),行政区划代码!$B$4:$C$38,2,0)</f>
        <v>天津市</v>
      </c>
      <c r="F1579" s="159" t="str">
        <f t="shared" si="24"/>
        <v>125</v>
      </c>
      <c r="G1579" s="160" t="s">
        <v>8825</v>
      </c>
      <c r="H1579" s="158" t="s">
        <v>4372</v>
      </c>
      <c r="I1579" s="160" t="s">
        <v>8926</v>
      </c>
      <c r="J1579" s="161">
        <v>110</v>
      </c>
      <c r="K1579" s="161">
        <v>55</v>
      </c>
      <c r="L1579" s="162">
        <v>82.5</v>
      </c>
    </row>
    <row r="1580" spans="1:12" ht="12.75" customHeight="1">
      <c r="A1580" s="157" t="s">
        <v>9435</v>
      </c>
      <c r="B1580" s="158" t="s">
        <v>9436</v>
      </c>
      <c r="C1580" s="159" t="s">
        <v>9437</v>
      </c>
      <c r="D1580" s="159" t="s">
        <v>4240</v>
      </c>
      <c r="E1580" s="159" t="str">
        <f>VLOOKUP(MID(B1580,5,2),行政区划代码!$B$4:$C$38,2,0)</f>
        <v>天津市</v>
      </c>
      <c r="F1580" s="159" t="str">
        <f t="shared" si="24"/>
        <v>125</v>
      </c>
      <c r="G1580" s="160" t="s">
        <v>8825</v>
      </c>
      <c r="H1580" s="158" t="s">
        <v>4372</v>
      </c>
      <c r="I1580" s="160" t="s">
        <v>8926</v>
      </c>
      <c r="J1580" s="161">
        <v>122</v>
      </c>
      <c r="K1580" s="161">
        <v>58</v>
      </c>
      <c r="L1580" s="162">
        <v>90</v>
      </c>
    </row>
    <row r="1581" spans="1:12" ht="12.75" customHeight="1">
      <c r="A1581" s="157" t="s">
        <v>9438</v>
      </c>
      <c r="B1581" s="158" t="s">
        <v>9439</v>
      </c>
      <c r="C1581" s="159" t="s">
        <v>9440</v>
      </c>
      <c r="D1581" s="159" t="s">
        <v>4240</v>
      </c>
      <c r="E1581" s="159" t="str">
        <f>VLOOKUP(MID(B1581,5,2),行政区划代码!$B$4:$C$38,2,0)</f>
        <v>上海市</v>
      </c>
      <c r="F1581" s="159" t="str">
        <f t="shared" si="24"/>
        <v>125</v>
      </c>
      <c r="G1581" s="160" t="s">
        <v>8825</v>
      </c>
      <c r="H1581" s="158" t="s">
        <v>4294</v>
      </c>
      <c r="I1581" s="160" t="s">
        <v>9013</v>
      </c>
      <c r="J1581" s="161">
        <v>133.75</v>
      </c>
      <c r="K1581" s="161">
        <v>47</v>
      </c>
      <c r="L1581" s="162">
        <v>90.375</v>
      </c>
    </row>
    <row r="1582" spans="1:12" ht="12.75" customHeight="1">
      <c r="A1582" s="157" t="s">
        <v>9441</v>
      </c>
      <c r="B1582" s="158" t="s">
        <v>9442</v>
      </c>
      <c r="C1582" s="159" t="s">
        <v>9443</v>
      </c>
      <c r="D1582" s="159" t="s">
        <v>4240</v>
      </c>
      <c r="E1582" s="159" t="str">
        <f>VLOOKUP(MID(B1582,5,2),行政区划代码!$B$4:$C$38,2,0)</f>
        <v>上海市</v>
      </c>
      <c r="F1582" s="159" t="str">
        <f t="shared" si="24"/>
        <v>125</v>
      </c>
      <c r="G1582" s="160" t="s">
        <v>8825</v>
      </c>
      <c r="H1582" s="158" t="s">
        <v>4372</v>
      </c>
      <c r="I1582" s="160" t="s">
        <v>8926</v>
      </c>
      <c r="J1582" s="161">
        <v>128</v>
      </c>
      <c r="K1582" s="161">
        <v>84</v>
      </c>
      <c r="L1582" s="162">
        <v>106</v>
      </c>
    </row>
    <row r="1583" spans="1:12" ht="12.75" customHeight="1">
      <c r="A1583" s="157" t="s">
        <v>9444</v>
      </c>
      <c r="B1583" s="158" t="s">
        <v>9445</v>
      </c>
      <c r="C1583" s="159" t="s">
        <v>9446</v>
      </c>
      <c r="D1583" s="159" t="s">
        <v>4240</v>
      </c>
      <c r="E1583" s="159" t="str">
        <f>VLOOKUP(MID(B1583,5,2),行政区划代码!$B$4:$C$38,2,0)</f>
        <v>上海市</v>
      </c>
      <c r="F1583" s="159" t="str">
        <f t="shared" si="24"/>
        <v>125</v>
      </c>
      <c r="G1583" s="160" t="s">
        <v>8825</v>
      </c>
      <c r="H1583" s="158" t="s">
        <v>4372</v>
      </c>
      <c r="I1583" s="160" t="s">
        <v>8926</v>
      </c>
      <c r="J1583" s="161">
        <v>141.5</v>
      </c>
      <c r="K1583" s="161">
        <v>64</v>
      </c>
      <c r="L1583" s="162">
        <v>102.75</v>
      </c>
    </row>
    <row r="1584" spans="1:12" ht="12.75" customHeight="1">
      <c r="A1584" s="157" t="s">
        <v>9447</v>
      </c>
      <c r="B1584" s="158" t="s">
        <v>9448</v>
      </c>
      <c r="C1584" s="159" t="s">
        <v>9449</v>
      </c>
      <c r="D1584" s="159" t="s">
        <v>4240</v>
      </c>
      <c r="E1584" s="159" t="str">
        <f>VLOOKUP(MID(B1584,5,2),行政区划代码!$B$4:$C$38,2,0)</f>
        <v>上海市</v>
      </c>
      <c r="F1584" s="159" t="str">
        <f t="shared" si="24"/>
        <v>125</v>
      </c>
      <c r="G1584" s="160" t="s">
        <v>8825</v>
      </c>
      <c r="H1584" s="158" t="s">
        <v>4294</v>
      </c>
      <c r="I1584" s="160" t="s">
        <v>9013</v>
      </c>
      <c r="J1584" s="161">
        <v>147.25</v>
      </c>
      <c r="K1584" s="161">
        <v>30</v>
      </c>
      <c r="L1584" s="162">
        <v>88.625</v>
      </c>
    </row>
    <row r="1585" spans="1:12" ht="12.75" customHeight="1">
      <c r="A1585" s="157" t="s">
        <v>9450</v>
      </c>
      <c r="B1585" s="158" t="s">
        <v>9451</v>
      </c>
      <c r="C1585" s="159" t="s">
        <v>9452</v>
      </c>
      <c r="D1585" s="159" t="s">
        <v>4240</v>
      </c>
      <c r="E1585" s="159" t="str">
        <f>VLOOKUP(MID(B1585,5,2),行政区划代码!$B$4:$C$38,2,0)</f>
        <v>上海市</v>
      </c>
      <c r="F1585" s="159" t="str">
        <f t="shared" si="24"/>
        <v>125</v>
      </c>
      <c r="G1585" s="160" t="s">
        <v>8825</v>
      </c>
      <c r="H1585" s="158" t="s">
        <v>4372</v>
      </c>
      <c r="I1585" s="160" t="s">
        <v>8926</v>
      </c>
      <c r="J1585" s="161">
        <v>134</v>
      </c>
      <c r="K1585" s="161">
        <v>97</v>
      </c>
      <c r="L1585" s="162">
        <v>115.5</v>
      </c>
    </row>
    <row r="1586" spans="1:12" ht="12.75" customHeight="1">
      <c r="A1586" s="157" t="s">
        <v>9453</v>
      </c>
      <c r="B1586" s="158" t="s">
        <v>9454</v>
      </c>
      <c r="C1586" s="159" t="s">
        <v>9455</v>
      </c>
      <c r="D1586" s="159" t="s">
        <v>4240</v>
      </c>
      <c r="E1586" s="159" t="str">
        <f>VLOOKUP(MID(B1586,5,2),行政区划代码!$B$4:$C$38,2,0)</f>
        <v>上海市</v>
      </c>
      <c r="F1586" s="159" t="str">
        <f t="shared" si="24"/>
        <v>125</v>
      </c>
      <c r="G1586" s="160" t="s">
        <v>8825</v>
      </c>
      <c r="H1586" s="158" t="s">
        <v>4372</v>
      </c>
      <c r="I1586" s="160" t="s">
        <v>8926</v>
      </c>
      <c r="J1586" s="161">
        <v>146.25</v>
      </c>
      <c r="K1586" s="161">
        <v>86</v>
      </c>
      <c r="L1586" s="162">
        <v>116.125</v>
      </c>
    </row>
    <row r="1587" spans="1:12" ht="12.75" customHeight="1">
      <c r="A1587" s="157" t="s">
        <v>9456</v>
      </c>
      <c r="B1587" s="158" t="s">
        <v>9457</v>
      </c>
      <c r="C1587" s="159" t="s">
        <v>9458</v>
      </c>
      <c r="D1587" s="159" t="s">
        <v>4240</v>
      </c>
      <c r="E1587" s="159" t="str">
        <f>VLOOKUP(MID(B1587,5,2),行政区划代码!$B$4:$C$38,2,0)</f>
        <v>上海市</v>
      </c>
      <c r="F1587" s="159" t="str">
        <f t="shared" si="24"/>
        <v>125</v>
      </c>
      <c r="G1587" s="160" t="s">
        <v>8825</v>
      </c>
      <c r="H1587" s="158" t="s">
        <v>4294</v>
      </c>
      <c r="I1587" s="160" t="s">
        <v>9013</v>
      </c>
      <c r="J1587" s="161">
        <v>111</v>
      </c>
      <c r="K1587" s="161">
        <v>72</v>
      </c>
      <c r="L1587" s="162">
        <v>91.5</v>
      </c>
    </row>
    <row r="1588" spans="1:12" ht="12.75" customHeight="1">
      <c r="A1588" s="157" t="s">
        <v>9459</v>
      </c>
      <c r="B1588" s="158" t="s">
        <v>9460</v>
      </c>
      <c r="C1588" s="159" t="s">
        <v>9461</v>
      </c>
      <c r="D1588" s="159" t="s">
        <v>4240</v>
      </c>
      <c r="E1588" s="159" t="str">
        <f>VLOOKUP(MID(B1588,5,2),行政区划代码!$B$4:$C$38,2,0)</f>
        <v>上海市</v>
      </c>
      <c r="F1588" s="159" t="str">
        <f t="shared" si="24"/>
        <v>125</v>
      </c>
      <c r="G1588" s="160" t="s">
        <v>8825</v>
      </c>
      <c r="H1588" s="158" t="s">
        <v>9084</v>
      </c>
      <c r="I1588" s="160" t="s">
        <v>9085</v>
      </c>
      <c r="J1588" s="161">
        <v>136.5</v>
      </c>
      <c r="K1588" s="161">
        <v>84</v>
      </c>
      <c r="L1588" s="162">
        <v>110.25</v>
      </c>
    </row>
    <row r="1589" spans="1:12" ht="12.75" customHeight="1">
      <c r="A1589" s="157" t="s">
        <v>9462</v>
      </c>
      <c r="B1589" s="158" t="s">
        <v>9463</v>
      </c>
      <c r="C1589" s="159" t="s">
        <v>9464</v>
      </c>
      <c r="D1589" s="159" t="s">
        <v>4240</v>
      </c>
      <c r="E1589" s="159" t="str">
        <f>VLOOKUP(MID(B1589,5,2),行政区划代码!$B$4:$C$38,2,0)</f>
        <v>上海市</v>
      </c>
      <c r="F1589" s="159" t="str">
        <f t="shared" si="24"/>
        <v>125</v>
      </c>
      <c r="G1589" s="160" t="s">
        <v>8825</v>
      </c>
      <c r="H1589" s="158" t="s">
        <v>9400</v>
      </c>
      <c r="I1589" s="160" t="s">
        <v>9401</v>
      </c>
      <c r="J1589" s="161">
        <v>112.5</v>
      </c>
      <c r="K1589" s="161">
        <v>66</v>
      </c>
      <c r="L1589" s="162">
        <v>89.25</v>
      </c>
    </row>
    <row r="1590" spans="1:12" ht="12.75" customHeight="1">
      <c r="A1590" s="157" t="s">
        <v>9465</v>
      </c>
      <c r="B1590" s="158" t="s">
        <v>9466</v>
      </c>
      <c r="C1590" s="159" t="s">
        <v>9467</v>
      </c>
      <c r="D1590" s="159" t="s">
        <v>4240</v>
      </c>
      <c r="E1590" s="159" t="str">
        <f>VLOOKUP(MID(B1590,5,2),行政区划代码!$B$4:$C$38,2,0)</f>
        <v>上海市</v>
      </c>
      <c r="F1590" s="159" t="str">
        <f t="shared" si="24"/>
        <v>125</v>
      </c>
      <c r="G1590" s="160" t="s">
        <v>8825</v>
      </c>
      <c r="H1590" s="158" t="s">
        <v>4242</v>
      </c>
      <c r="I1590" s="160" t="s">
        <v>9261</v>
      </c>
      <c r="J1590" s="161">
        <v>138</v>
      </c>
      <c r="K1590" s="161">
        <v>43</v>
      </c>
      <c r="L1590" s="162">
        <v>90.5</v>
      </c>
    </row>
    <row r="1591" spans="1:12" ht="12.75" customHeight="1">
      <c r="A1591" s="157" t="s">
        <v>9468</v>
      </c>
      <c r="B1591" s="158" t="s">
        <v>9469</v>
      </c>
      <c r="C1591" s="159" t="s">
        <v>9470</v>
      </c>
      <c r="D1591" s="159" t="s">
        <v>4240</v>
      </c>
      <c r="E1591" s="159" t="str">
        <f>VLOOKUP(MID(B1591,5,2),行政区划代码!$B$4:$C$38,2,0)</f>
        <v>上海市</v>
      </c>
      <c r="F1591" s="159" t="str">
        <f t="shared" si="24"/>
        <v>125</v>
      </c>
      <c r="G1591" s="160" t="s">
        <v>8825</v>
      </c>
      <c r="H1591" s="158" t="s">
        <v>4372</v>
      </c>
      <c r="I1591" s="160" t="s">
        <v>8926</v>
      </c>
      <c r="J1591" s="161">
        <v>123.5</v>
      </c>
      <c r="K1591" s="161">
        <v>35</v>
      </c>
      <c r="L1591" s="162">
        <v>79.25</v>
      </c>
    </row>
    <row r="1592" spans="1:12" ht="12.75" customHeight="1">
      <c r="A1592" s="157" t="s">
        <v>9471</v>
      </c>
      <c r="B1592" s="158" t="s">
        <v>9472</v>
      </c>
      <c r="C1592" s="159" t="s">
        <v>9473</v>
      </c>
      <c r="D1592" s="159" t="s">
        <v>4240</v>
      </c>
      <c r="E1592" s="159" t="str">
        <f>VLOOKUP(MID(B1592,5,2),行政区划代码!$B$4:$C$38,2,0)</f>
        <v>上海市</v>
      </c>
      <c r="F1592" s="159" t="str">
        <f t="shared" si="24"/>
        <v>125</v>
      </c>
      <c r="G1592" s="160" t="s">
        <v>8825</v>
      </c>
      <c r="H1592" s="158" t="s">
        <v>4372</v>
      </c>
      <c r="I1592" s="160" t="s">
        <v>8926</v>
      </c>
      <c r="J1592" s="161">
        <v>123.25</v>
      </c>
      <c r="K1592" s="161">
        <v>39</v>
      </c>
      <c r="L1592" s="162">
        <v>81.125</v>
      </c>
    </row>
    <row r="1593" spans="1:12" ht="12.75" customHeight="1">
      <c r="A1593" s="157" t="s">
        <v>9474</v>
      </c>
      <c r="B1593" s="158" t="s">
        <v>9475</v>
      </c>
      <c r="C1593" s="159" t="s">
        <v>9476</v>
      </c>
      <c r="D1593" s="159" t="s">
        <v>4240</v>
      </c>
      <c r="E1593" s="159" t="str">
        <f>VLOOKUP(MID(B1593,5,2),行政区划代码!$B$4:$C$38,2,0)</f>
        <v>上海市</v>
      </c>
      <c r="F1593" s="159" t="str">
        <f t="shared" si="24"/>
        <v>125</v>
      </c>
      <c r="G1593" s="160" t="s">
        <v>8825</v>
      </c>
      <c r="H1593" s="158" t="s">
        <v>4263</v>
      </c>
      <c r="I1593" s="160" t="s">
        <v>9080</v>
      </c>
      <c r="J1593" s="161">
        <v>127.75</v>
      </c>
      <c r="K1593" s="161">
        <v>72</v>
      </c>
      <c r="L1593" s="162">
        <v>99.875</v>
      </c>
    </row>
    <row r="1594" spans="1:12" ht="12.75" customHeight="1">
      <c r="A1594" s="157" t="s">
        <v>9477</v>
      </c>
      <c r="B1594" s="158" t="s">
        <v>9478</v>
      </c>
      <c r="C1594" s="159" t="s">
        <v>9479</v>
      </c>
      <c r="D1594" s="159" t="s">
        <v>4240</v>
      </c>
      <c r="E1594" s="159" t="str">
        <f>VLOOKUP(MID(B1594,5,2),行政区划代码!$B$4:$C$38,2,0)</f>
        <v>上海市</v>
      </c>
      <c r="F1594" s="159" t="str">
        <f t="shared" si="24"/>
        <v>125</v>
      </c>
      <c r="G1594" s="160" t="s">
        <v>8825</v>
      </c>
      <c r="H1594" s="158" t="s">
        <v>4294</v>
      </c>
      <c r="I1594" s="160" t="s">
        <v>9013</v>
      </c>
      <c r="J1594" s="161">
        <v>142.5</v>
      </c>
      <c r="K1594" s="161">
        <v>96</v>
      </c>
      <c r="L1594" s="162">
        <v>119.25</v>
      </c>
    </row>
    <row r="1595" spans="1:12" ht="12.75" customHeight="1">
      <c r="A1595" s="157" t="s">
        <v>9480</v>
      </c>
      <c r="B1595" s="158" t="s">
        <v>9481</v>
      </c>
      <c r="C1595" s="159" t="s">
        <v>9482</v>
      </c>
      <c r="D1595" s="159" t="s">
        <v>4240</v>
      </c>
      <c r="E1595" s="159" t="str">
        <f>VLOOKUP(MID(B1595,5,2),行政区划代码!$B$4:$C$38,2,0)</f>
        <v>上海市</v>
      </c>
      <c r="F1595" s="159" t="str">
        <f t="shared" si="24"/>
        <v>125</v>
      </c>
      <c r="G1595" s="160" t="s">
        <v>8825</v>
      </c>
      <c r="H1595" s="158" t="s">
        <v>4372</v>
      </c>
      <c r="I1595" s="160" t="s">
        <v>8926</v>
      </c>
      <c r="J1595" s="161">
        <v>146.5</v>
      </c>
      <c r="K1595" s="161">
        <v>98</v>
      </c>
      <c r="L1595" s="162">
        <v>122.25</v>
      </c>
    </row>
    <row r="1596" spans="1:12" ht="12.75" customHeight="1">
      <c r="A1596" s="157" t="s">
        <v>9483</v>
      </c>
      <c r="B1596" s="158" t="s">
        <v>9484</v>
      </c>
      <c r="C1596" s="159" t="s">
        <v>9485</v>
      </c>
      <c r="D1596" s="159" t="s">
        <v>4240</v>
      </c>
      <c r="E1596" s="159" t="str">
        <f>VLOOKUP(MID(B1596,5,2),行政区划代码!$B$4:$C$38,2,0)</f>
        <v>上海市</v>
      </c>
      <c r="F1596" s="159" t="str">
        <f t="shared" si="24"/>
        <v>125</v>
      </c>
      <c r="G1596" s="160" t="s">
        <v>8825</v>
      </c>
      <c r="H1596" s="158" t="s">
        <v>4372</v>
      </c>
      <c r="I1596" s="160" t="s">
        <v>8926</v>
      </c>
      <c r="J1596" s="161">
        <v>111.25</v>
      </c>
      <c r="K1596" s="161">
        <v>73</v>
      </c>
      <c r="L1596" s="162">
        <v>92.125</v>
      </c>
    </row>
    <row r="1597" spans="1:12" ht="12.75" customHeight="1">
      <c r="A1597" s="157" t="s">
        <v>9486</v>
      </c>
      <c r="B1597" s="158" t="s">
        <v>9487</v>
      </c>
      <c r="C1597" s="159" t="s">
        <v>9488</v>
      </c>
      <c r="D1597" s="159" t="s">
        <v>4240</v>
      </c>
      <c r="E1597" s="159" t="str">
        <f>VLOOKUP(MID(B1597,5,2),行政区划代码!$B$4:$C$38,2,0)</f>
        <v>上海市</v>
      </c>
      <c r="F1597" s="159" t="str">
        <f t="shared" si="24"/>
        <v>125</v>
      </c>
      <c r="G1597" s="160" t="s">
        <v>8825</v>
      </c>
      <c r="H1597" s="158" t="s">
        <v>4392</v>
      </c>
      <c r="I1597" s="160" t="s">
        <v>9303</v>
      </c>
      <c r="J1597" s="161">
        <v>116</v>
      </c>
      <c r="K1597" s="161">
        <v>62</v>
      </c>
      <c r="L1597" s="162">
        <v>89</v>
      </c>
    </row>
    <row r="1598" spans="1:12" ht="12.75" customHeight="1">
      <c r="A1598" s="157" t="s">
        <v>9489</v>
      </c>
      <c r="B1598" s="158" t="s">
        <v>9490</v>
      </c>
      <c r="C1598" s="159" t="s">
        <v>9491</v>
      </c>
      <c r="D1598" s="159" t="s">
        <v>4240</v>
      </c>
      <c r="E1598" s="159" t="str">
        <f>VLOOKUP(MID(B1598,5,2),行政区划代码!$B$4:$C$38,2,0)</f>
        <v>上海市</v>
      </c>
      <c r="F1598" s="159" t="str">
        <f t="shared" si="24"/>
        <v>125</v>
      </c>
      <c r="G1598" s="160" t="s">
        <v>8825</v>
      </c>
      <c r="H1598" s="158" t="s">
        <v>4263</v>
      </c>
      <c r="I1598" s="160" t="s">
        <v>9080</v>
      </c>
      <c r="J1598" s="161">
        <v>125.25</v>
      </c>
      <c r="K1598" s="161">
        <v>52</v>
      </c>
      <c r="L1598" s="162">
        <v>88.625</v>
      </c>
    </row>
    <row r="1599" spans="1:12" ht="12.75" customHeight="1">
      <c r="A1599" s="157" t="s">
        <v>9492</v>
      </c>
      <c r="B1599" s="158" t="s">
        <v>9493</v>
      </c>
      <c r="C1599" s="159" t="s">
        <v>9494</v>
      </c>
      <c r="D1599" s="159" t="s">
        <v>4240</v>
      </c>
      <c r="E1599" s="159" t="str">
        <f>VLOOKUP(MID(B1599,5,2),行政区划代码!$B$4:$C$38,2,0)</f>
        <v>上海市</v>
      </c>
      <c r="F1599" s="159" t="str">
        <f t="shared" si="24"/>
        <v>125</v>
      </c>
      <c r="G1599" s="160" t="s">
        <v>8825</v>
      </c>
      <c r="H1599" s="158" t="s">
        <v>4372</v>
      </c>
      <c r="I1599" s="160" t="s">
        <v>8926</v>
      </c>
      <c r="J1599" s="161">
        <v>128.5</v>
      </c>
      <c r="K1599" s="161">
        <v>33</v>
      </c>
      <c r="L1599" s="162">
        <v>80.75</v>
      </c>
    </row>
    <row r="1600" spans="1:12" ht="12.75" customHeight="1">
      <c r="A1600" s="157" t="s">
        <v>9495</v>
      </c>
      <c r="B1600" s="158" t="s">
        <v>9496</v>
      </c>
      <c r="C1600" s="159" t="s">
        <v>9497</v>
      </c>
      <c r="D1600" s="159" t="s">
        <v>4240</v>
      </c>
      <c r="E1600" s="159" t="str">
        <f>VLOOKUP(MID(B1600,5,2),行政区划代码!$B$4:$C$38,2,0)</f>
        <v>上海市</v>
      </c>
      <c r="F1600" s="159" t="str">
        <f t="shared" si="24"/>
        <v>125</v>
      </c>
      <c r="G1600" s="160" t="s">
        <v>8825</v>
      </c>
      <c r="H1600" s="158" t="s">
        <v>4255</v>
      </c>
      <c r="I1600" s="160" t="s">
        <v>8930</v>
      </c>
      <c r="J1600" s="161">
        <v>138.75</v>
      </c>
      <c r="K1600" s="161">
        <v>75</v>
      </c>
      <c r="L1600" s="162">
        <v>106.875</v>
      </c>
    </row>
    <row r="1601" spans="1:12" ht="12.75" customHeight="1">
      <c r="A1601" s="157" t="s">
        <v>9498</v>
      </c>
      <c r="B1601" s="158" t="s">
        <v>9499</v>
      </c>
      <c r="C1601" s="159" t="s">
        <v>9500</v>
      </c>
      <c r="D1601" s="159" t="s">
        <v>4240</v>
      </c>
      <c r="E1601" s="159" t="str">
        <f>VLOOKUP(MID(B1601,5,2),行政区划代码!$B$4:$C$38,2,0)</f>
        <v>上海市</v>
      </c>
      <c r="F1601" s="159" t="str">
        <f t="shared" si="24"/>
        <v>125</v>
      </c>
      <c r="G1601" s="160" t="s">
        <v>8825</v>
      </c>
      <c r="H1601" s="158" t="s">
        <v>4242</v>
      </c>
      <c r="I1601" s="160" t="s">
        <v>9261</v>
      </c>
      <c r="J1601" s="161">
        <v>136</v>
      </c>
      <c r="K1601" s="161">
        <v>56</v>
      </c>
      <c r="L1601" s="162">
        <v>96</v>
      </c>
    </row>
    <row r="1602" spans="1:12" ht="12.75" customHeight="1">
      <c r="A1602" s="157" t="s">
        <v>9501</v>
      </c>
      <c r="B1602" s="158" t="s">
        <v>9502</v>
      </c>
      <c r="C1602" s="159" t="s">
        <v>9503</v>
      </c>
      <c r="D1602" s="159" t="s">
        <v>4240</v>
      </c>
      <c r="E1602" s="159" t="str">
        <f>VLOOKUP(MID(B1602,5,2),行政区划代码!$B$4:$C$38,2,0)</f>
        <v>江苏省</v>
      </c>
      <c r="F1602" s="159" t="str">
        <f t="shared" si="24"/>
        <v>125</v>
      </c>
      <c r="G1602" s="160" t="s">
        <v>8825</v>
      </c>
      <c r="H1602" s="158" t="s">
        <v>4255</v>
      </c>
      <c r="I1602" s="160" t="s">
        <v>8930</v>
      </c>
      <c r="J1602" s="161">
        <v>120</v>
      </c>
      <c r="K1602" s="161">
        <v>58</v>
      </c>
      <c r="L1602" s="162">
        <v>89</v>
      </c>
    </row>
    <row r="1603" spans="1:12" ht="12.75" customHeight="1">
      <c r="A1603" s="157" t="s">
        <v>9504</v>
      </c>
      <c r="B1603" s="158" t="s">
        <v>9505</v>
      </c>
      <c r="C1603" s="159" t="s">
        <v>9506</v>
      </c>
      <c r="D1603" s="159" t="s">
        <v>4240</v>
      </c>
      <c r="E1603" s="159" t="str">
        <f>VLOOKUP(MID(B1603,5,2),行政区划代码!$B$4:$C$38,2,0)</f>
        <v>江苏省</v>
      </c>
      <c r="F1603" s="159" t="str">
        <f t="shared" si="24"/>
        <v>125</v>
      </c>
      <c r="G1603" s="160" t="s">
        <v>8825</v>
      </c>
      <c r="H1603" s="158" t="s">
        <v>4255</v>
      </c>
      <c r="I1603" s="160" t="s">
        <v>8930</v>
      </c>
      <c r="J1603" s="161">
        <v>134</v>
      </c>
      <c r="K1603" s="161">
        <v>62</v>
      </c>
      <c r="L1603" s="162">
        <v>98</v>
      </c>
    </row>
    <row r="1604" spans="1:12" ht="12.75" customHeight="1">
      <c r="A1604" s="157" t="s">
        <v>9507</v>
      </c>
      <c r="B1604" s="158" t="s">
        <v>9508</v>
      </c>
      <c r="C1604" s="159" t="s">
        <v>9509</v>
      </c>
      <c r="D1604" s="159" t="s">
        <v>4240</v>
      </c>
      <c r="E1604" s="159" t="str">
        <f>VLOOKUP(MID(B1604,5,2),行政区划代码!$B$4:$C$38,2,0)</f>
        <v>江苏省</v>
      </c>
      <c r="F1604" s="159" t="str">
        <f t="shared" si="24"/>
        <v>125</v>
      </c>
      <c r="G1604" s="160" t="s">
        <v>8825</v>
      </c>
      <c r="H1604" s="158" t="s">
        <v>4372</v>
      </c>
      <c r="I1604" s="160" t="s">
        <v>8926</v>
      </c>
      <c r="J1604" s="161">
        <v>144</v>
      </c>
      <c r="K1604" s="161">
        <v>58</v>
      </c>
      <c r="L1604" s="162">
        <v>101</v>
      </c>
    </row>
    <row r="1605" spans="1:12" ht="12.75" customHeight="1">
      <c r="A1605" s="157" t="s">
        <v>9510</v>
      </c>
      <c r="B1605" s="158" t="s">
        <v>9511</v>
      </c>
      <c r="C1605" s="159" t="s">
        <v>9512</v>
      </c>
      <c r="D1605" s="159" t="s">
        <v>4240</v>
      </c>
      <c r="E1605" s="159" t="str">
        <f>VLOOKUP(MID(B1605,5,2),行政区划代码!$B$4:$C$38,2,0)</f>
        <v>江苏省</v>
      </c>
      <c r="F1605" s="159" t="str">
        <f t="shared" si="24"/>
        <v>125</v>
      </c>
      <c r="G1605" s="160" t="s">
        <v>8825</v>
      </c>
      <c r="H1605" s="158" t="s">
        <v>4392</v>
      </c>
      <c r="I1605" s="160" t="s">
        <v>9303</v>
      </c>
      <c r="J1605" s="161">
        <v>142.25</v>
      </c>
      <c r="K1605" s="161">
        <v>70</v>
      </c>
      <c r="L1605" s="162">
        <v>106.125</v>
      </c>
    </row>
    <row r="1606" spans="1:12" ht="12.75" customHeight="1">
      <c r="A1606" s="157" t="s">
        <v>9513</v>
      </c>
      <c r="B1606" s="158" t="s">
        <v>9514</v>
      </c>
      <c r="C1606" s="159" t="s">
        <v>9515</v>
      </c>
      <c r="D1606" s="159" t="s">
        <v>4240</v>
      </c>
      <c r="E1606" s="159" t="str">
        <f>VLOOKUP(MID(B1606,5,2),行政区划代码!$B$4:$C$38,2,0)</f>
        <v>江苏省</v>
      </c>
      <c r="F1606" s="159" t="str">
        <f t="shared" ref="F1606:F1669" si="25">LEFT(B1606,3)</f>
        <v>125</v>
      </c>
      <c r="G1606" s="160" t="s">
        <v>8825</v>
      </c>
      <c r="H1606" s="158" t="s">
        <v>4392</v>
      </c>
      <c r="I1606" s="160" t="s">
        <v>9303</v>
      </c>
      <c r="J1606" s="161">
        <v>148.75</v>
      </c>
      <c r="K1606" s="161">
        <v>34</v>
      </c>
      <c r="L1606" s="162">
        <v>91.375</v>
      </c>
    </row>
    <row r="1607" spans="1:12" ht="12.75" customHeight="1">
      <c r="A1607" s="157" t="s">
        <v>9516</v>
      </c>
      <c r="B1607" s="158" t="s">
        <v>9517</v>
      </c>
      <c r="C1607" s="159" t="s">
        <v>9518</v>
      </c>
      <c r="D1607" s="159" t="s">
        <v>4240</v>
      </c>
      <c r="E1607" s="159" t="str">
        <f>VLOOKUP(MID(B1607,5,2),行政区划代码!$B$4:$C$38,2,0)</f>
        <v>江苏省</v>
      </c>
      <c r="F1607" s="159" t="str">
        <f t="shared" si="25"/>
        <v>125</v>
      </c>
      <c r="G1607" s="160" t="s">
        <v>8825</v>
      </c>
      <c r="H1607" s="158" t="s">
        <v>4372</v>
      </c>
      <c r="I1607" s="160" t="s">
        <v>8926</v>
      </c>
      <c r="J1607" s="161">
        <v>115.75</v>
      </c>
      <c r="K1607" s="161">
        <v>80</v>
      </c>
      <c r="L1607" s="162">
        <v>97.875</v>
      </c>
    </row>
    <row r="1608" spans="1:12" ht="12.75" customHeight="1">
      <c r="A1608" s="157" t="s">
        <v>9519</v>
      </c>
      <c r="B1608" s="158" t="s">
        <v>9520</v>
      </c>
      <c r="C1608" s="159" t="s">
        <v>9521</v>
      </c>
      <c r="D1608" s="159" t="s">
        <v>4240</v>
      </c>
      <c r="E1608" s="159" t="str">
        <f>VLOOKUP(MID(B1608,5,2),行政区划代码!$B$4:$C$38,2,0)</f>
        <v>江苏省</v>
      </c>
      <c r="F1608" s="159" t="str">
        <f t="shared" si="25"/>
        <v>125</v>
      </c>
      <c r="G1608" s="160" t="s">
        <v>8825</v>
      </c>
      <c r="H1608" s="158" t="s">
        <v>4372</v>
      </c>
      <c r="I1608" s="160" t="s">
        <v>8926</v>
      </c>
      <c r="J1608" s="161">
        <v>142.75</v>
      </c>
      <c r="K1608" s="161">
        <v>82</v>
      </c>
      <c r="L1608" s="162">
        <v>112.375</v>
      </c>
    </row>
    <row r="1609" spans="1:12" ht="12.75" customHeight="1">
      <c r="A1609" s="157" t="s">
        <v>9522</v>
      </c>
      <c r="B1609" s="158" t="s">
        <v>9523</v>
      </c>
      <c r="C1609" s="159" t="s">
        <v>9524</v>
      </c>
      <c r="D1609" s="159" t="s">
        <v>4240</v>
      </c>
      <c r="E1609" s="159" t="str">
        <f>VLOOKUP(MID(B1609,5,2),行政区划代码!$B$4:$C$38,2,0)</f>
        <v>江苏省</v>
      </c>
      <c r="F1609" s="159" t="str">
        <f t="shared" si="25"/>
        <v>125</v>
      </c>
      <c r="G1609" s="160" t="s">
        <v>8825</v>
      </c>
      <c r="H1609" s="158" t="s">
        <v>4294</v>
      </c>
      <c r="I1609" s="160" t="s">
        <v>9013</v>
      </c>
      <c r="J1609" s="161">
        <v>145.25</v>
      </c>
      <c r="K1609" s="161">
        <v>66</v>
      </c>
      <c r="L1609" s="162">
        <v>105.625</v>
      </c>
    </row>
    <row r="1610" spans="1:12" ht="12.75" customHeight="1">
      <c r="A1610" s="157" t="s">
        <v>9525</v>
      </c>
      <c r="B1610" s="158" t="s">
        <v>9526</v>
      </c>
      <c r="C1610" s="159" t="s">
        <v>9527</v>
      </c>
      <c r="D1610" s="159" t="s">
        <v>4240</v>
      </c>
      <c r="E1610" s="159" t="str">
        <f>VLOOKUP(MID(B1610,5,2),行政区划代码!$B$4:$C$38,2,0)</f>
        <v>江苏省</v>
      </c>
      <c r="F1610" s="159" t="str">
        <f t="shared" si="25"/>
        <v>125</v>
      </c>
      <c r="G1610" s="160" t="s">
        <v>8825</v>
      </c>
      <c r="H1610" s="158" t="s">
        <v>4392</v>
      </c>
      <c r="I1610" s="160" t="s">
        <v>9303</v>
      </c>
      <c r="J1610" s="161">
        <v>145.75</v>
      </c>
      <c r="K1610" s="161">
        <v>41</v>
      </c>
      <c r="L1610" s="162">
        <v>93.375</v>
      </c>
    </row>
    <row r="1611" spans="1:12" ht="12.75" customHeight="1">
      <c r="A1611" s="157" t="s">
        <v>9528</v>
      </c>
      <c r="B1611" s="158" t="s">
        <v>9529</v>
      </c>
      <c r="C1611" s="159" t="s">
        <v>9530</v>
      </c>
      <c r="D1611" s="159" t="s">
        <v>4240</v>
      </c>
      <c r="E1611" s="159" t="str">
        <f>VLOOKUP(MID(B1611,5,2),行政区划代码!$B$4:$C$38,2,0)</f>
        <v>江苏省</v>
      </c>
      <c r="F1611" s="159" t="str">
        <f t="shared" si="25"/>
        <v>125</v>
      </c>
      <c r="G1611" s="160" t="s">
        <v>8825</v>
      </c>
      <c r="H1611" s="158" t="s">
        <v>4392</v>
      </c>
      <c r="I1611" s="160" t="s">
        <v>9303</v>
      </c>
      <c r="J1611" s="161">
        <v>149</v>
      </c>
      <c r="K1611" s="161">
        <v>39</v>
      </c>
      <c r="L1611" s="162">
        <v>94</v>
      </c>
    </row>
    <row r="1612" spans="1:12" ht="12.75" customHeight="1">
      <c r="A1612" s="157" t="s">
        <v>9531</v>
      </c>
      <c r="B1612" s="158" t="s">
        <v>9532</v>
      </c>
      <c r="C1612" s="159" t="s">
        <v>9533</v>
      </c>
      <c r="D1612" s="159" t="s">
        <v>4240</v>
      </c>
      <c r="E1612" s="159" t="str">
        <f>VLOOKUP(MID(B1612,5,2),行政区划代码!$B$4:$C$38,2,0)</f>
        <v>江苏省</v>
      </c>
      <c r="F1612" s="159" t="str">
        <f t="shared" si="25"/>
        <v>125</v>
      </c>
      <c r="G1612" s="160" t="s">
        <v>8825</v>
      </c>
      <c r="H1612" s="158" t="s">
        <v>4242</v>
      </c>
      <c r="I1612" s="160" t="s">
        <v>9261</v>
      </c>
      <c r="J1612" s="161">
        <v>137.25</v>
      </c>
      <c r="K1612" s="161">
        <v>99</v>
      </c>
      <c r="L1612" s="162">
        <v>118.125</v>
      </c>
    </row>
    <row r="1613" spans="1:12" ht="12.75" customHeight="1">
      <c r="A1613" s="157" t="s">
        <v>9534</v>
      </c>
      <c r="B1613" s="158" t="s">
        <v>9535</v>
      </c>
      <c r="C1613" s="159" t="s">
        <v>9536</v>
      </c>
      <c r="D1613" s="159" t="s">
        <v>4240</v>
      </c>
      <c r="E1613" s="159" t="str">
        <f>VLOOKUP(MID(B1613,5,2),行政区划代码!$B$4:$C$38,2,0)</f>
        <v>江苏省</v>
      </c>
      <c r="F1613" s="159" t="str">
        <f t="shared" si="25"/>
        <v>125</v>
      </c>
      <c r="G1613" s="160" t="s">
        <v>8825</v>
      </c>
      <c r="H1613" s="158" t="s">
        <v>4372</v>
      </c>
      <c r="I1613" s="160" t="s">
        <v>8926</v>
      </c>
      <c r="J1613" s="161">
        <v>123</v>
      </c>
      <c r="K1613" s="161">
        <v>53</v>
      </c>
      <c r="L1613" s="162">
        <v>88</v>
      </c>
    </row>
    <row r="1614" spans="1:12" ht="12.75" customHeight="1">
      <c r="A1614" s="157" t="s">
        <v>9537</v>
      </c>
      <c r="B1614" s="158" t="s">
        <v>9538</v>
      </c>
      <c r="C1614" s="159" t="s">
        <v>9539</v>
      </c>
      <c r="D1614" s="159" t="s">
        <v>4240</v>
      </c>
      <c r="E1614" s="159" t="str">
        <f>VLOOKUP(MID(B1614,5,2),行政区划代码!$B$4:$C$38,2,0)</f>
        <v>江苏省</v>
      </c>
      <c r="F1614" s="159" t="str">
        <f t="shared" si="25"/>
        <v>125</v>
      </c>
      <c r="G1614" s="160" t="s">
        <v>8825</v>
      </c>
      <c r="H1614" s="158" t="s">
        <v>4392</v>
      </c>
      <c r="I1614" s="160" t="s">
        <v>9303</v>
      </c>
      <c r="J1614" s="161">
        <v>111.75</v>
      </c>
      <c r="K1614" s="161">
        <v>48</v>
      </c>
      <c r="L1614" s="162">
        <v>79.875</v>
      </c>
    </row>
    <row r="1615" spans="1:12" ht="12.75" customHeight="1">
      <c r="A1615" s="157" t="s">
        <v>9540</v>
      </c>
      <c r="B1615" s="158" t="s">
        <v>9541</v>
      </c>
      <c r="C1615" s="159" t="s">
        <v>9542</v>
      </c>
      <c r="D1615" s="159" t="s">
        <v>4240</v>
      </c>
      <c r="E1615" s="159" t="str">
        <f>VLOOKUP(MID(B1615,5,2),行政区划代码!$B$4:$C$38,2,0)</f>
        <v>江苏省</v>
      </c>
      <c r="F1615" s="159" t="str">
        <f t="shared" si="25"/>
        <v>125</v>
      </c>
      <c r="G1615" s="160" t="s">
        <v>8825</v>
      </c>
      <c r="H1615" s="158" t="s">
        <v>4255</v>
      </c>
      <c r="I1615" s="160" t="s">
        <v>8930</v>
      </c>
      <c r="J1615" s="161">
        <v>132</v>
      </c>
      <c r="K1615" s="161">
        <v>97</v>
      </c>
      <c r="L1615" s="162">
        <v>114.5</v>
      </c>
    </row>
    <row r="1616" spans="1:12" ht="12.75" customHeight="1">
      <c r="A1616" s="157" t="s">
        <v>9543</v>
      </c>
      <c r="B1616" s="158" t="s">
        <v>9544</v>
      </c>
      <c r="C1616" s="159" t="s">
        <v>9545</v>
      </c>
      <c r="D1616" s="159" t="s">
        <v>4240</v>
      </c>
      <c r="E1616" s="159" t="str">
        <f>VLOOKUP(MID(B1616,5,2),行政区划代码!$B$4:$C$38,2,0)</f>
        <v>江苏省</v>
      </c>
      <c r="F1616" s="159" t="str">
        <f t="shared" si="25"/>
        <v>125</v>
      </c>
      <c r="G1616" s="160" t="s">
        <v>8825</v>
      </c>
      <c r="H1616" s="158" t="s">
        <v>4242</v>
      </c>
      <c r="I1616" s="160" t="s">
        <v>9261</v>
      </c>
      <c r="J1616" s="161">
        <v>112</v>
      </c>
      <c r="K1616" s="161">
        <v>48</v>
      </c>
      <c r="L1616" s="162">
        <v>80</v>
      </c>
    </row>
    <row r="1617" spans="1:12" ht="12.75" customHeight="1">
      <c r="A1617" s="157" t="s">
        <v>9546</v>
      </c>
      <c r="B1617" s="158" t="s">
        <v>9547</v>
      </c>
      <c r="C1617" s="159" t="s">
        <v>9548</v>
      </c>
      <c r="D1617" s="159" t="s">
        <v>4240</v>
      </c>
      <c r="E1617" s="159" t="str">
        <f>VLOOKUP(MID(B1617,5,2),行政区划代码!$B$4:$C$38,2,0)</f>
        <v>江苏省</v>
      </c>
      <c r="F1617" s="159" t="str">
        <f t="shared" si="25"/>
        <v>125</v>
      </c>
      <c r="G1617" s="160" t="s">
        <v>8825</v>
      </c>
      <c r="H1617" s="158" t="s">
        <v>4255</v>
      </c>
      <c r="I1617" s="160" t="s">
        <v>8930</v>
      </c>
      <c r="J1617" s="161">
        <v>114</v>
      </c>
      <c r="K1617" s="161">
        <v>98</v>
      </c>
      <c r="L1617" s="162">
        <v>106</v>
      </c>
    </row>
    <row r="1618" spans="1:12" ht="12.75" customHeight="1">
      <c r="A1618" s="157" t="s">
        <v>9549</v>
      </c>
      <c r="B1618" s="158" t="s">
        <v>9550</v>
      </c>
      <c r="C1618" s="159" t="s">
        <v>9551</v>
      </c>
      <c r="D1618" s="159" t="s">
        <v>4240</v>
      </c>
      <c r="E1618" s="159" t="str">
        <f>VLOOKUP(MID(B1618,5,2),行政区划代码!$B$4:$C$38,2,0)</f>
        <v>江苏省</v>
      </c>
      <c r="F1618" s="159" t="str">
        <f t="shared" si="25"/>
        <v>125</v>
      </c>
      <c r="G1618" s="160" t="s">
        <v>8825</v>
      </c>
      <c r="H1618" s="158" t="s">
        <v>4242</v>
      </c>
      <c r="I1618" s="160" t="s">
        <v>9261</v>
      </c>
      <c r="J1618" s="161">
        <v>120</v>
      </c>
      <c r="K1618" s="161">
        <v>93</v>
      </c>
      <c r="L1618" s="162">
        <v>106.5</v>
      </c>
    </row>
    <row r="1619" spans="1:12" ht="12.75" customHeight="1">
      <c r="A1619" s="157" t="s">
        <v>9552</v>
      </c>
      <c r="B1619" s="158" t="s">
        <v>9553</v>
      </c>
      <c r="C1619" s="159" t="s">
        <v>9554</v>
      </c>
      <c r="D1619" s="159" t="s">
        <v>4240</v>
      </c>
      <c r="E1619" s="159" t="str">
        <f>VLOOKUP(MID(B1619,5,2),行政区划代码!$B$4:$C$38,2,0)</f>
        <v>江苏省</v>
      </c>
      <c r="F1619" s="159" t="str">
        <f t="shared" si="25"/>
        <v>125</v>
      </c>
      <c r="G1619" s="160" t="s">
        <v>8825</v>
      </c>
      <c r="H1619" s="158" t="s">
        <v>4372</v>
      </c>
      <c r="I1619" s="160" t="s">
        <v>8926</v>
      </c>
      <c r="J1619" s="161">
        <v>141.75</v>
      </c>
      <c r="K1619" s="161">
        <v>84</v>
      </c>
      <c r="L1619" s="162">
        <v>112.875</v>
      </c>
    </row>
    <row r="1620" spans="1:12" ht="12.75" customHeight="1">
      <c r="A1620" s="157" t="s">
        <v>9555</v>
      </c>
      <c r="B1620" s="158" t="s">
        <v>9556</v>
      </c>
      <c r="C1620" s="159" t="s">
        <v>9557</v>
      </c>
      <c r="D1620" s="159" t="s">
        <v>4240</v>
      </c>
      <c r="E1620" s="159" t="str">
        <f>VLOOKUP(MID(B1620,5,2),行政区划代码!$B$4:$C$38,2,0)</f>
        <v>江苏省</v>
      </c>
      <c r="F1620" s="159" t="str">
        <f t="shared" si="25"/>
        <v>125</v>
      </c>
      <c r="G1620" s="160" t="s">
        <v>8825</v>
      </c>
      <c r="H1620" s="158" t="s">
        <v>4255</v>
      </c>
      <c r="I1620" s="160" t="s">
        <v>8930</v>
      </c>
      <c r="J1620" s="161">
        <v>146.25</v>
      </c>
      <c r="K1620" s="161">
        <v>59</v>
      </c>
      <c r="L1620" s="162">
        <v>102.625</v>
      </c>
    </row>
    <row r="1621" spans="1:12" ht="12.75" customHeight="1">
      <c r="A1621" s="157" t="s">
        <v>9558</v>
      </c>
      <c r="B1621" s="158" t="s">
        <v>9559</v>
      </c>
      <c r="C1621" s="159" t="s">
        <v>9560</v>
      </c>
      <c r="D1621" s="159" t="s">
        <v>4240</v>
      </c>
      <c r="E1621" s="159" t="str">
        <f>VLOOKUP(MID(B1621,5,2),行政区划代码!$B$4:$C$38,2,0)</f>
        <v>浙江省</v>
      </c>
      <c r="F1621" s="159" t="str">
        <f t="shared" si="25"/>
        <v>125</v>
      </c>
      <c r="G1621" s="160" t="s">
        <v>8825</v>
      </c>
      <c r="H1621" s="158" t="s">
        <v>4294</v>
      </c>
      <c r="I1621" s="160" t="s">
        <v>9013</v>
      </c>
      <c r="J1621" s="161">
        <v>131.25</v>
      </c>
      <c r="K1621" s="161">
        <v>56</v>
      </c>
      <c r="L1621" s="162">
        <v>93.625</v>
      </c>
    </row>
    <row r="1622" spans="1:12" ht="12.75" customHeight="1">
      <c r="A1622" s="157" t="s">
        <v>9561</v>
      </c>
      <c r="B1622" s="158" t="s">
        <v>9562</v>
      </c>
      <c r="C1622" s="159" t="s">
        <v>9563</v>
      </c>
      <c r="D1622" s="159" t="s">
        <v>4240</v>
      </c>
      <c r="E1622" s="159" t="str">
        <f>VLOOKUP(MID(B1622,5,2),行政区划代码!$B$4:$C$38,2,0)</f>
        <v>浙江省</v>
      </c>
      <c r="F1622" s="159" t="str">
        <f t="shared" si="25"/>
        <v>125</v>
      </c>
      <c r="G1622" s="160" t="s">
        <v>8825</v>
      </c>
      <c r="H1622" s="158" t="s">
        <v>4255</v>
      </c>
      <c r="I1622" s="160" t="s">
        <v>8930</v>
      </c>
      <c r="J1622" s="161">
        <v>135.25</v>
      </c>
      <c r="K1622" s="161">
        <v>62</v>
      </c>
      <c r="L1622" s="162">
        <v>98.625</v>
      </c>
    </row>
    <row r="1623" spans="1:12" ht="12.75" customHeight="1">
      <c r="A1623" s="157" t="s">
        <v>9564</v>
      </c>
      <c r="B1623" s="158" t="s">
        <v>9565</v>
      </c>
      <c r="C1623" s="159" t="s">
        <v>9566</v>
      </c>
      <c r="D1623" s="159" t="s">
        <v>4240</v>
      </c>
      <c r="E1623" s="159" t="str">
        <f>VLOOKUP(MID(B1623,5,2),行政区划代码!$B$4:$C$38,2,0)</f>
        <v>浙江省</v>
      </c>
      <c r="F1623" s="159" t="str">
        <f t="shared" si="25"/>
        <v>125</v>
      </c>
      <c r="G1623" s="160" t="s">
        <v>8825</v>
      </c>
      <c r="H1623" s="158" t="s">
        <v>4372</v>
      </c>
      <c r="I1623" s="160" t="s">
        <v>8926</v>
      </c>
      <c r="J1623" s="161">
        <v>147.25</v>
      </c>
      <c r="K1623" s="161">
        <v>93</v>
      </c>
      <c r="L1623" s="162">
        <v>120.125</v>
      </c>
    </row>
    <row r="1624" spans="1:12" ht="12.75" customHeight="1">
      <c r="A1624" s="157" t="s">
        <v>9567</v>
      </c>
      <c r="B1624" s="158" t="s">
        <v>9568</v>
      </c>
      <c r="C1624" s="159" t="s">
        <v>9569</v>
      </c>
      <c r="D1624" s="159" t="s">
        <v>4240</v>
      </c>
      <c r="E1624" s="159" t="str">
        <f>VLOOKUP(MID(B1624,5,2),行政区划代码!$B$4:$C$38,2,0)</f>
        <v>浙江省</v>
      </c>
      <c r="F1624" s="159" t="str">
        <f t="shared" si="25"/>
        <v>125</v>
      </c>
      <c r="G1624" s="160" t="s">
        <v>8825</v>
      </c>
      <c r="H1624" s="158" t="s">
        <v>4372</v>
      </c>
      <c r="I1624" s="160" t="s">
        <v>8926</v>
      </c>
      <c r="J1624" s="161">
        <v>116.25</v>
      </c>
      <c r="K1624" s="161">
        <v>95</v>
      </c>
      <c r="L1624" s="162">
        <v>105.625</v>
      </c>
    </row>
    <row r="1625" spans="1:12" ht="12.75" customHeight="1">
      <c r="A1625" s="157" t="s">
        <v>9570</v>
      </c>
      <c r="B1625" s="158" t="s">
        <v>9571</v>
      </c>
      <c r="C1625" s="159" t="s">
        <v>9572</v>
      </c>
      <c r="D1625" s="159" t="s">
        <v>4240</v>
      </c>
      <c r="E1625" s="159" t="str">
        <f>VLOOKUP(MID(B1625,5,2),行政区划代码!$B$4:$C$38,2,0)</f>
        <v>浙江省</v>
      </c>
      <c r="F1625" s="159" t="str">
        <f t="shared" si="25"/>
        <v>125</v>
      </c>
      <c r="G1625" s="160" t="s">
        <v>8825</v>
      </c>
      <c r="H1625" s="158" t="s">
        <v>4255</v>
      </c>
      <c r="I1625" s="160" t="s">
        <v>8930</v>
      </c>
      <c r="J1625" s="161">
        <v>146.5</v>
      </c>
      <c r="K1625" s="161">
        <v>98</v>
      </c>
      <c r="L1625" s="162">
        <v>122.25</v>
      </c>
    </row>
    <row r="1626" spans="1:12" ht="12.75" customHeight="1">
      <c r="A1626" s="157" t="s">
        <v>9573</v>
      </c>
      <c r="B1626" s="158" t="s">
        <v>9574</v>
      </c>
      <c r="C1626" s="159" t="s">
        <v>9575</v>
      </c>
      <c r="D1626" s="159" t="s">
        <v>4240</v>
      </c>
      <c r="E1626" s="159" t="str">
        <f>VLOOKUP(MID(B1626,5,2),行政区划代码!$B$4:$C$38,2,0)</f>
        <v>浙江省</v>
      </c>
      <c r="F1626" s="159" t="str">
        <f t="shared" si="25"/>
        <v>125</v>
      </c>
      <c r="G1626" s="160" t="s">
        <v>8825</v>
      </c>
      <c r="H1626" s="158" t="s">
        <v>4255</v>
      </c>
      <c r="I1626" s="160" t="s">
        <v>8930</v>
      </c>
      <c r="J1626" s="161">
        <v>149</v>
      </c>
      <c r="K1626" s="161">
        <v>49</v>
      </c>
      <c r="L1626" s="162">
        <v>99</v>
      </c>
    </row>
    <row r="1627" spans="1:12" ht="12.75" customHeight="1">
      <c r="A1627" s="157" t="s">
        <v>9576</v>
      </c>
      <c r="B1627" s="158" t="s">
        <v>9577</v>
      </c>
      <c r="C1627" s="159" t="s">
        <v>9578</v>
      </c>
      <c r="D1627" s="159" t="s">
        <v>4240</v>
      </c>
      <c r="E1627" s="159" t="str">
        <f>VLOOKUP(MID(B1627,5,2),行政区划代码!$B$4:$C$38,2,0)</f>
        <v>浙江省</v>
      </c>
      <c r="F1627" s="159" t="str">
        <f t="shared" si="25"/>
        <v>125</v>
      </c>
      <c r="G1627" s="160" t="s">
        <v>8825</v>
      </c>
      <c r="H1627" s="158" t="s">
        <v>4372</v>
      </c>
      <c r="I1627" s="160" t="s">
        <v>8926</v>
      </c>
      <c r="J1627" s="161">
        <v>114.75</v>
      </c>
      <c r="K1627" s="161">
        <v>35</v>
      </c>
      <c r="L1627" s="162">
        <v>74.875</v>
      </c>
    </row>
    <row r="1628" spans="1:12" ht="12.75" customHeight="1">
      <c r="A1628" s="157" t="s">
        <v>9579</v>
      </c>
      <c r="B1628" s="158" t="s">
        <v>9580</v>
      </c>
      <c r="C1628" s="159" t="s">
        <v>9581</v>
      </c>
      <c r="D1628" s="159" t="s">
        <v>4240</v>
      </c>
      <c r="E1628" s="159" t="str">
        <f>VLOOKUP(MID(B1628,5,2),行政区划代码!$B$4:$C$38,2,0)</f>
        <v>浙江省</v>
      </c>
      <c r="F1628" s="159" t="str">
        <f t="shared" si="25"/>
        <v>125</v>
      </c>
      <c r="G1628" s="160" t="s">
        <v>8825</v>
      </c>
      <c r="H1628" s="158" t="s">
        <v>4307</v>
      </c>
      <c r="I1628" s="160" t="s">
        <v>9582</v>
      </c>
      <c r="J1628" s="161">
        <v>110.5</v>
      </c>
      <c r="K1628" s="161">
        <v>52</v>
      </c>
      <c r="L1628" s="162">
        <v>81.25</v>
      </c>
    </row>
    <row r="1629" spans="1:12" ht="12.75" customHeight="1">
      <c r="A1629" s="157" t="s">
        <v>9583</v>
      </c>
      <c r="B1629" s="158" t="s">
        <v>9584</v>
      </c>
      <c r="C1629" s="159" t="s">
        <v>9585</v>
      </c>
      <c r="D1629" s="159" t="s">
        <v>4240</v>
      </c>
      <c r="E1629" s="159" t="str">
        <f>VLOOKUP(MID(B1629,5,2),行政区划代码!$B$4:$C$38,2,0)</f>
        <v>浙江省</v>
      </c>
      <c r="F1629" s="159" t="str">
        <f t="shared" si="25"/>
        <v>125</v>
      </c>
      <c r="G1629" s="160" t="s">
        <v>8825</v>
      </c>
      <c r="H1629" s="158" t="s">
        <v>4392</v>
      </c>
      <c r="I1629" s="160" t="s">
        <v>9303</v>
      </c>
      <c r="J1629" s="161">
        <v>126.25</v>
      </c>
      <c r="K1629" s="161">
        <v>87</v>
      </c>
      <c r="L1629" s="162">
        <v>106.625</v>
      </c>
    </row>
    <row r="1630" spans="1:12" ht="12.75" customHeight="1">
      <c r="A1630" s="157" t="s">
        <v>9586</v>
      </c>
      <c r="B1630" s="158" t="s">
        <v>9587</v>
      </c>
      <c r="C1630" s="159" t="s">
        <v>9588</v>
      </c>
      <c r="D1630" s="159" t="s">
        <v>4240</v>
      </c>
      <c r="E1630" s="159" t="str">
        <f>VLOOKUP(MID(B1630,5,2),行政区划代码!$B$4:$C$38,2,0)</f>
        <v>浙江省</v>
      </c>
      <c r="F1630" s="159" t="str">
        <f t="shared" si="25"/>
        <v>125</v>
      </c>
      <c r="G1630" s="160" t="s">
        <v>8825</v>
      </c>
      <c r="H1630" s="158" t="s">
        <v>4372</v>
      </c>
      <c r="I1630" s="160" t="s">
        <v>8926</v>
      </c>
      <c r="J1630" s="161">
        <v>137.75</v>
      </c>
      <c r="K1630" s="161">
        <v>73</v>
      </c>
      <c r="L1630" s="162">
        <v>105.375</v>
      </c>
    </row>
    <row r="1631" spans="1:12" ht="12.75" customHeight="1">
      <c r="A1631" s="157" t="s">
        <v>9589</v>
      </c>
      <c r="B1631" s="158" t="s">
        <v>9590</v>
      </c>
      <c r="C1631" s="159" t="s">
        <v>9591</v>
      </c>
      <c r="D1631" s="159" t="s">
        <v>4240</v>
      </c>
      <c r="E1631" s="159" t="str">
        <f>VLOOKUP(MID(B1631,5,2),行政区划代码!$B$4:$C$38,2,0)</f>
        <v>浙江省</v>
      </c>
      <c r="F1631" s="159" t="str">
        <f t="shared" si="25"/>
        <v>125</v>
      </c>
      <c r="G1631" s="160" t="s">
        <v>8825</v>
      </c>
      <c r="H1631" s="158" t="s">
        <v>9084</v>
      </c>
      <c r="I1631" s="160" t="s">
        <v>9085</v>
      </c>
      <c r="J1631" s="161">
        <v>119.25</v>
      </c>
      <c r="K1631" s="161">
        <v>40</v>
      </c>
      <c r="L1631" s="162">
        <v>79.625</v>
      </c>
    </row>
    <row r="1632" spans="1:12" ht="12.75" customHeight="1">
      <c r="A1632" s="157" t="s">
        <v>9592</v>
      </c>
      <c r="B1632" s="158" t="s">
        <v>9593</v>
      </c>
      <c r="C1632" s="159" t="s">
        <v>9594</v>
      </c>
      <c r="D1632" s="159" t="s">
        <v>4240</v>
      </c>
      <c r="E1632" s="159" t="str">
        <f>VLOOKUP(MID(B1632,5,2),行政区划代码!$B$4:$C$38,2,0)</f>
        <v>浙江省</v>
      </c>
      <c r="F1632" s="159" t="str">
        <f t="shared" si="25"/>
        <v>125</v>
      </c>
      <c r="G1632" s="160" t="s">
        <v>8825</v>
      </c>
      <c r="H1632" s="158" t="s">
        <v>4372</v>
      </c>
      <c r="I1632" s="160" t="s">
        <v>8926</v>
      </c>
      <c r="J1632" s="161">
        <v>124</v>
      </c>
      <c r="K1632" s="161">
        <v>87</v>
      </c>
      <c r="L1632" s="162">
        <v>105.5</v>
      </c>
    </row>
    <row r="1633" spans="1:12" ht="12.75" customHeight="1">
      <c r="A1633" s="157" t="s">
        <v>9595</v>
      </c>
      <c r="B1633" s="158" t="s">
        <v>9596</v>
      </c>
      <c r="C1633" s="159" t="s">
        <v>9597</v>
      </c>
      <c r="D1633" s="159" t="s">
        <v>4240</v>
      </c>
      <c r="E1633" s="159" t="str">
        <f>VLOOKUP(MID(B1633,5,2),行政区划代码!$B$4:$C$38,2,0)</f>
        <v>浙江省</v>
      </c>
      <c r="F1633" s="159" t="str">
        <f t="shared" si="25"/>
        <v>125</v>
      </c>
      <c r="G1633" s="160" t="s">
        <v>8825</v>
      </c>
      <c r="H1633" s="158" t="s">
        <v>4255</v>
      </c>
      <c r="I1633" s="160" t="s">
        <v>8930</v>
      </c>
      <c r="J1633" s="161">
        <v>131.25</v>
      </c>
      <c r="K1633" s="161">
        <v>74</v>
      </c>
      <c r="L1633" s="162">
        <v>102.625</v>
      </c>
    </row>
    <row r="1634" spans="1:12" ht="12.75" customHeight="1">
      <c r="A1634" s="157" t="s">
        <v>9598</v>
      </c>
      <c r="B1634" s="158" t="s">
        <v>9599</v>
      </c>
      <c r="C1634" s="159" t="s">
        <v>9600</v>
      </c>
      <c r="D1634" s="159" t="s">
        <v>4240</v>
      </c>
      <c r="E1634" s="159" t="str">
        <f>VLOOKUP(MID(B1634,5,2),行政区划代码!$B$4:$C$38,2,0)</f>
        <v>浙江省</v>
      </c>
      <c r="F1634" s="159" t="str">
        <f t="shared" si="25"/>
        <v>125</v>
      </c>
      <c r="G1634" s="160" t="s">
        <v>8825</v>
      </c>
      <c r="H1634" s="158" t="s">
        <v>4372</v>
      </c>
      <c r="I1634" s="160" t="s">
        <v>8926</v>
      </c>
      <c r="J1634" s="161">
        <v>143.75</v>
      </c>
      <c r="K1634" s="161">
        <v>87</v>
      </c>
      <c r="L1634" s="162">
        <v>115.375</v>
      </c>
    </row>
    <row r="1635" spans="1:12" ht="12.75" customHeight="1">
      <c r="A1635" s="157" t="s">
        <v>9601</v>
      </c>
      <c r="B1635" s="158" t="s">
        <v>9602</v>
      </c>
      <c r="C1635" s="159" t="s">
        <v>9603</v>
      </c>
      <c r="D1635" s="159" t="s">
        <v>4240</v>
      </c>
      <c r="E1635" s="159" t="str">
        <f>VLOOKUP(MID(B1635,5,2),行政区划代码!$B$4:$C$38,2,0)</f>
        <v>浙江省</v>
      </c>
      <c r="F1635" s="159" t="str">
        <f t="shared" si="25"/>
        <v>125</v>
      </c>
      <c r="G1635" s="160" t="s">
        <v>8825</v>
      </c>
      <c r="H1635" s="158" t="s">
        <v>4392</v>
      </c>
      <c r="I1635" s="160" t="s">
        <v>9303</v>
      </c>
      <c r="J1635" s="161">
        <v>125.25</v>
      </c>
      <c r="K1635" s="161">
        <v>50</v>
      </c>
      <c r="L1635" s="162">
        <v>87.625</v>
      </c>
    </row>
    <row r="1636" spans="1:12" ht="12.75" customHeight="1">
      <c r="A1636" s="157" t="s">
        <v>9604</v>
      </c>
      <c r="B1636" s="158" t="s">
        <v>9605</v>
      </c>
      <c r="C1636" s="159" t="s">
        <v>9606</v>
      </c>
      <c r="D1636" s="159" t="s">
        <v>4240</v>
      </c>
      <c r="E1636" s="159" t="str">
        <f>VLOOKUP(MID(B1636,5,2),行政区划代码!$B$4:$C$38,2,0)</f>
        <v>浙江省</v>
      </c>
      <c r="F1636" s="159" t="str">
        <f t="shared" si="25"/>
        <v>125</v>
      </c>
      <c r="G1636" s="160" t="s">
        <v>8825</v>
      </c>
      <c r="H1636" s="158" t="s">
        <v>9084</v>
      </c>
      <c r="I1636" s="160" t="s">
        <v>9085</v>
      </c>
      <c r="J1636" s="161">
        <v>127.5</v>
      </c>
      <c r="K1636" s="161">
        <v>76</v>
      </c>
      <c r="L1636" s="162">
        <v>101.75</v>
      </c>
    </row>
    <row r="1637" spans="1:12" ht="12.75" customHeight="1">
      <c r="A1637" s="157" t="s">
        <v>9607</v>
      </c>
      <c r="B1637" s="158" t="s">
        <v>9608</v>
      </c>
      <c r="C1637" s="159" t="s">
        <v>9609</v>
      </c>
      <c r="D1637" s="159" t="s">
        <v>4240</v>
      </c>
      <c r="E1637" s="159" t="str">
        <f>VLOOKUP(MID(B1637,5,2),行政区划代码!$B$4:$C$38,2,0)</f>
        <v>浙江省</v>
      </c>
      <c r="F1637" s="159" t="str">
        <f t="shared" si="25"/>
        <v>125</v>
      </c>
      <c r="G1637" s="160" t="s">
        <v>8825</v>
      </c>
      <c r="H1637" s="158" t="s">
        <v>4372</v>
      </c>
      <c r="I1637" s="160" t="s">
        <v>8926</v>
      </c>
      <c r="J1637" s="161">
        <v>119.5</v>
      </c>
      <c r="K1637" s="161">
        <v>52</v>
      </c>
      <c r="L1637" s="162">
        <v>85.75</v>
      </c>
    </row>
    <row r="1638" spans="1:12" ht="12.75" customHeight="1">
      <c r="A1638" s="157" t="s">
        <v>9610</v>
      </c>
      <c r="B1638" s="158" t="s">
        <v>9611</v>
      </c>
      <c r="C1638" s="159" t="s">
        <v>9612</v>
      </c>
      <c r="D1638" s="159" t="s">
        <v>4240</v>
      </c>
      <c r="E1638" s="159" t="str">
        <f>VLOOKUP(MID(B1638,5,2),行政区划代码!$B$4:$C$38,2,0)</f>
        <v>浙江省</v>
      </c>
      <c r="F1638" s="159" t="str">
        <f t="shared" si="25"/>
        <v>125</v>
      </c>
      <c r="G1638" s="160" t="s">
        <v>8825</v>
      </c>
      <c r="H1638" s="158" t="s">
        <v>4242</v>
      </c>
      <c r="I1638" s="160" t="s">
        <v>9261</v>
      </c>
      <c r="J1638" s="161">
        <v>136.5</v>
      </c>
      <c r="K1638" s="161">
        <v>43</v>
      </c>
      <c r="L1638" s="162">
        <v>89.75</v>
      </c>
    </row>
    <row r="1639" spans="1:12" ht="12.75" customHeight="1">
      <c r="A1639" s="157" t="s">
        <v>9613</v>
      </c>
      <c r="B1639" s="158" t="s">
        <v>9614</v>
      </c>
      <c r="C1639" s="159" t="s">
        <v>9615</v>
      </c>
      <c r="D1639" s="159" t="s">
        <v>4240</v>
      </c>
      <c r="E1639" s="159" t="str">
        <f>VLOOKUP(MID(B1639,5,2),行政区划代码!$B$4:$C$38,2,0)</f>
        <v>安徽省</v>
      </c>
      <c r="F1639" s="159" t="str">
        <f t="shared" si="25"/>
        <v>125</v>
      </c>
      <c r="G1639" s="160" t="s">
        <v>8825</v>
      </c>
      <c r="H1639" s="158" t="s">
        <v>4372</v>
      </c>
      <c r="I1639" s="160" t="s">
        <v>8926</v>
      </c>
      <c r="J1639" s="161">
        <v>125.25</v>
      </c>
      <c r="K1639" s="161">
        <v>87</v>
      </c>
      <c r="L1639" s="162">
        <v>106.125</v>
      </c>
    </row>
    <row r="1640" spans="1:12" ht="12.75" customHeight="1">
      <c r="A1640" s="157" t="s">
        <v>9616</v>
      </c>
      <c r="B1640" s="158" t="s">
        <v>9617</v>
      </c>
      <c r="C1640" s="159" t="s">
        <v>9618</v>
      </c>
      <c r="D1640" s="159" t="s">
        <v>4240</v>
      </c>
      <c r="E1640" s="159" t="str">
        <f>VLOOKUP(MID(B1640,5,2),行政区划代码!$B$4:$C$38,2,0)</f>
        <v>山东省</v>
      </c>
      <c r="F1640" s="159" t="str">
        <f t="shared" si="25"/>
        <v>125</v>
      </c>
      <c r="G1640" s="160" t="s">
        <v>8825</v>
      </c>
      <c r="H1640" s="158" t="s">
        <v>4372</v>
      </c>
      <c r="I1640" s="160" t="s">
        <v>8926</v>
      </c>
      <c r="J1640" s="161">
        <v>130.75</v>
      </c>
      <c r="K1640" s="161">
        <v>50</v>
      </c>
      <c r="L1640" s="162">
        <v>90.375</v>
      </c>
    </row>
    <row r="1641" spans="1:12" ht="12.75" customHeight="1">
      <c r="A1641" s="157" t="s">
        <v>9619</v>
      </c>
      <c r="B1641" s="158" t="s">
        <v>9620</v>
      </c>
      <c r="C1641" s="159" t="s">
        <v>9621</v>
      </c>
      <c r="D1641" s="159" t="s">
        <v>4240</v>
      </c>
      <c r="E1641" s="159" t="str">
        <f>VLOOKUP(MID(B1641,5,2),行政区划代码!$B$4:$C$38,2,0)</f>
        <v>山东省</v>
      </c>
      <c r="F1641" s="159" t="str">
        <f t="shared" si="25"/>
        <v>125</v>
      </c>
      <c r="G1641" s="160" t="s">
        <v>8825</v>
      </c>
      <c r="H1641" s="158" t="s">
        <v>4372</v>
      </c>
      <c r="I1641" s="160" t="s">
        <v>8926</v>
      </c>
      <c r="J1641" s="161">
        <v>133</v>
      </c>
      <c r="K1641" s="161">
        <v>63</v>
      </c>
      <c r="L1641" s="162">
        <v>98</v>
      </c>
    </row>
    <row r="1642" spans="1:12" ht="12.75" customHeight="1">
      <c r="A1642" s="157" t="s">
        <v>9622</v>
      </c>
      <c r="B1642" s="158" t="s">
        <v>9623</v>
      </c>
      <c r="C1642" s="159" t="s">
        <v>9624</v>
      </c>
      <c r="D1642" s="159" t="s">
        <v>4240</v>
      </c>
      <c r="E1642" s="159" t="str">
        <f>VLOOKUP(MID(B1642,5,2),行政区划代码!$B$4:$C$38,2,0)</f>
        <v>山东省</v>
      </c>
      <c r="F1642" s="159" t="str">
        <f t="shared" si="25"/>
        <v>125</v>
      </c>
      <c r="G1642" s="160" t="s">
        <v>8825</v>
      </c>
      <c r="H1642" s="158" t="s">
        <v>4392</v>
      </c>
      <c r="I1642" s="160" t="s">
        <v>9303</v>
      </c>
      <c r="J1642" s="161">
        <v>147.75</v>
      </c>
      <c r="K1642" s="161">
        <v>46</v>
      </c>
      <c r="L1642" s="162">
        <v>96.875</v>
      </c>
    </row>
    <row r="1643" spans="1:12" ht="12.75" customHeight="1">
      <c r="A1643" s="157" t="s">
        <v>9625</v>
      </c>
      <c r="B1643" s="158" t="s">
        <v>9626</v>
      </c>
      <c r="C1643" s="159" t="s">
        <v>9627</v>
      </c>
      <c r="D1643" s="159" t="s">
        <v>4240</v>
      </c>
      <c r="E1643" s="159" t="str">
        <f>VLOOKUP(MID(B1643,5,2),行政区划代码!$B$4:$C$38,2,0)</f>
        <v>山东省</v>
      </c>
      <c r="F1643" s="159" t="str">
        <f t="shared" si="25"/>
        <v>125</v>
      </c>
      <c r="G1643" s="160" t="s">
        <v>8825</v>
      </c>
      <c r="H1643" s="158" t="s">
        <v>4392</v>
      </c>
      <c r="I1643" s="160" t="s">
        <v>9303</v>
      </c>
      <c r="J1643" s="161">
        <v>147.25</v>
      </c>
      <c r="K1643" s="161">
        <v>54</v>
      </c>
      <c r="L1643" s="162">
        <v>100.625</v>
      </c>
    </row>
    <row r="1644" spans="1:12" ht="12.75" customHeight="1">
      <c r="A1644" s="157" t="s">
        <v>9628</v>
      </c>
      <c r="B1644" s="158" t="s">
        <v>9629</v>
      </c>
      <c r="C1644" s="159" t="s">
        <v>9630</v>
      </c>
      <c r="D1644" s="159" t="s">
        <v>4240</v>
      </c>
      <c r="E1644" s="159" t="str">
        <f>VLOOKUP(MID(B1644,5,2),行政区划代码!$B$4:$C$38,2,0)</f>
        <v>山东省</v>
      </c>
      <c r="F1644" s="159" t="str">
        <f t="shared" si="25"/>
        <v>125</v>
      </c>
      <c r="G1644" s="160" t="s">
        <v>8825</v>
      </c>
      <c r="H1644" s="158" t="s">
        <v>4372</v>
      </c>
      <c r="I1644" s="160" t="s">
        <v>8926</v>
      </c>
      <c r="J1644" s="161">
        <v>118.75</v>
      </c>
      <c r="K1644" s="161">
        <v>58</v>
      </c>
      <c r="L1644" s="162">
        <v>88.375</v>
      </c>
    </row>
    <row r="1645" spans="1:12" ht="12.75" customHeight="1">
      <c r="A1645" s="157" t="s">
        <v>9631</v>
      </c>
      <c r="B1645" s="158" t="s">
        <v>9632</v>
      </c>
      <c r="C1645" s="159" t="s">
        <v>9633</v>
      </c>
      <c r="D1645" s="159" t="s">
        <v>4240</v>
      </c>
      <c r="E1645" s="159" t="str">
        <f>VLOOKUP(MID(B1645,5,2),行政区划代码!$B$4:$C$38,2,0)</f>
        <v>山东省</v>
      </c>
      <c r="F1645" s="159" t="str">
        <f t="shared" si="25"/>
        <v>125</v>
      </c>
      <c r="G1645" s="160" t="s">
        <v>8825</v>
      </c>
      <c r="H1645" s="158" t="s">
        <v>4294</v>
      </c>
      <c r="I1645" s="160" t="s">
        <v>9013</v>
      </c>
      <c r="J1645" s="161">
        <v>147.75</v>
      </c>
      <c r="K1645" s="161">
        <v>83</v>
      </c>
      <c r="L1645" s="162">
        <v>115.375</v>
      </c>
    </row>
    <row r="1646" spans="1:12" ht="12.75" customHeight="1">
      <c r="A1646" s="157" t="s">
        <v>9634</v>
      </c>
      <c r="B1646" s="158" t="s">
        <v>9635</v>
      </c>
      <c r="C1646" s="159" t="s">
        <v>9636</v>
      </c>
      <c r="D1646" s="159" t="s">
        <v>4240</v>
      </c>
      <c r="E1646" s="159" t="str">
        <f>VLOOKUP(MID(B1646,5,2),行政区划代码!$B$4:$C$38,2,0)</f>
        <v>山东省</v>
      </c>
      <c r="F1646" s="159" t="str">
        <f t="shared" si="25"/>
        <v>125</v>
      </c>
      <c r="G1646" s="160" t="s">
        <v>8825</v>
      </c>
      <c r="H1646" s="158" t="s">
        <v>4372</v>
      </c>
      <c r="I1646" s="160" t="s">
        <v>8926</v>
      </c>
      <c r="J1646" s="161">
        <v>142</v>
      </c>
      <c r="K1646" s="161">
        <v>71</v>
      </c>
      <c r="L1646" s="162">
        <v>106.5</v>
      </c>
    </row>
    <row r="1647" spans="1:12" ht="12.75" customHeight="1">
      <c r="A1647" s="157" t="s">
        <v>9637</v>
      </c>
      <c r="B1647" s="158" t="s">
        <v>9638</v>
      </c>
      <c r="C1647" s="159" t="s">
        <v>9639</v>
      </c>
      <c r="D1647" s="159" t="s">
        <v>4240</v>
      </c>
      <c r="E1647" s="159" t="str">
        <f>VLOOKUP(MID(B1647,5,2),行政区划代码!$B$4:$C$38,2,0)</f>
        <v>山东省</v>
      </c>
      <c r="F1647" s="159" t="str">
        <f t="shared" si="25"/>
        <v>125</v>
      </c>
      <c r="G1647" s="160" t="s">
        <v>8825</v>
      </c>
      <c r="H1647" s="158" t="s">
        <v>4372</v>
      </c>
      <c r="I1647" s="160" t="s">
        <v>8926</v>
      </c>
      <c r="J1647" s="161">
        <v>130.5</v>
      </c>
      <c r="K1647" s="161">
        <v>77</v>
      </c>
      <c r="L1647" s="162">
        <v>103.75</v>
      </c>
    </row>
    <row r="1648" spans="1:12" ht="12.75" customHeight="1">
      <c r="A1648" s="157" t="s">
        <v>9640</v>
      </c>
      <c r="B1648" s="158" t="s">
        <v>9641</v>
      </c>
      <c r="C1648" s="159" t="s">
        <v>9642</v>
      </c>
      <c r="D1648" s="159" t="s">
        <v>4240</v>
      </c>
      <c r="E1648" s="159" t="str">
        <f>VLOOKUP(MID(B1648,5,2),行政区划代码!$B$4:$C$38,2,0)</f>
        <v>山东省</v>
      </c>
      <c r="F1648" s="159" t="str">
        <f t="shared" si="25"/>
        <v>125</v>
      </c>
      <c r="G1648" s="160" t="s">
        <v>8825</v>
      </c>
      <c r="H1648" s="158" t="s">
        <v>4372</v>
      </c>
      <c r="I1648" s="160" t="s">
        <v>8926</v>
      </c>
      <c r="J1648" s="161">
        <v>131.75</v>
      </c>
      <c r="K1648" s="161">
        <v>72</v>
      </c>
      <c r="L1648" s="162">
        <v>101.875</v>
      </c>
    </row>
    <row r="1649" spans="1:12" ht="12.75" customHeight="1">
      <c r="A1649" s="157" t="s">
        <v>9643</v>
      </c>
      <c r="B1649" s="158" t="s">
        <v>9644</v>
      </c>
      <c r="C1649" s="159" t="s">
        <v>9645</v>
      </c>
      <c r="D1649" s="159" t="s">
        <v>4240</v>
      </c>
      <c r="E1649" s="159" t="str">
        <f>VLOOKUP(MID(B1649,5,2),行政区划代码!$B$4:$C$38,2,0)</f>
        <v>山东省</v>
      </c>
      <c r="F1649" s="159" t="str">
        <f t="shared" si="25"/>
        <v>125</v>
      </c>
      <c r="G1649" s="160" t="s">
        <v>8825</v>
      </c>
      <c r="H1649" s="158" t="s">
        <v>4294</v>
      </c>
      <c r="I1649" s="160" t="s">
        <v>9013</v>
      </c>
      <c r="J1649" s="161">
        <v>118.25</v>
      </c>
      <c r="K1649" s="161">
        <v>61</v>
      </c>
      <c r="L1649" s="162">
        <v>89.625</v>
      </c>
    </row>
    <row r="1650" spans="1:12" ht="12.75" customHeight="1">
      <c r="A1650" s="157" t="s">
        <v>9646</v>
      </c>
      <c r="B1650" s="158" t="s">
        <v>9647</v>
      </c>
      <c r="C1650" s="159" t="s">
        <v>9648</v>
      </c>
      <c r="D1650" s="159" t="s">
        <v>4240</v>
      </c>
      <c r="E1650" s="159" t="str">
        <f>VLOOKUP(MID(B1650,5,2),行政区划代码!$B$4:$C$38,2,0)</f>
        <v>山东省</v>
      </c>
      <c r="F1650" s="159" t="str">
        <f t="shared" si="25"/>
        <v>125</v>
      </c>
      <c r="G1650" s="160" t="s">
        <v>8825</v>
      </c>
      <c r="H1650" s="158" t="s">
        <v>4255</v>
      </c>
      <c r="I1650" s="160" t="s">
        <v>8930</v>
      </c>
      <c r="J1650" s="161">
        <v>147.5</v>
      </c>
      <c r="K1650" s="161">
        <v>59</v>
      </c>
      <c r="L1650" s="162">
        <v>103.25</v>
      </c>
    </row>
    <row r="1651" spans="1:12" ht="12.75" customHeight="1">
      <c r="A1651" s="157" t="s">
        <v>9649</v>
      </c>
      <c r="B1651" s="158" t="s">
        <v>9650</v>
      </c>
      <c r="C1651" s="159" t="s">
        <v>9651</v>
      </c>
      <c r="D1651" s="159" t="s">
        <v>4240</v>
      </c>
      <c r="E1651" s="159" t="str">
        <f>VLOOKUP(MID(B1651,5,2),行政区划代码!$B$4:$C$38,2,0)</f>
        <v>山东省</v>
      </c>
      <c r="F1651" s="159" t="str">
        <f t="shared" si="25"/>
        <v>125</v>
      </c>
      <c r="G1651" s="160" t="s">
        <v>8825</v>
      </c>
      <c r="H1651" s="158" t="s">
        <v>4372</v>
      </c>
      <c r="I1651" s="160" t="s">
        <v>8926</v>
      </c>
      <c r="J1651" s="161">
        <v>111.25</v>
      </c>
      <c r="K1651" s="161">
        <v>93</v>
      </c>
      <c r="L1651" s="162">
        <v>102.125</v>
      </c>
    </row>
    <row r="1652" spans="1:12" ht="12.75" customHeight="1">
      <c r="A1652" s="157" t="s">
        <v>9652</v>
      </c>
      <c r="B1652" s="158" t="s">
        <v>9653</v>
      </c>
      <c r="C1652" s="159" t="s">
        <v>9654</v>
      </c>
      <c r="D1652" s="159" t="s">
        <v>4240</v>
      </c>
      <c r="E1652" s="159" t="str">
        <f>VLOOKUP(MID(B1652,5,2),行政区划代码!$B$4:$C$38,2,0)</f>
        <v>山东省</v>
      </c>
      <c r="F1652" s="159" t="str">
        <f t="shared" si="25"/>
        <v>125</v>
      </c>
      <c r="G1652" s="160" t="s">
        <v>8825</v>
      </c>
      <c r="H1652" s="158" t="s">
        <v>4255</v>
      </c>
      <c r="I1652" s="160" t="s">
        <v>8930</v>
      </c>
      <c r="J1652" s="161">
        <v>111</v>
      </c>
      <c r="K1652" s="161">
        <v>76</v>
      </c>
      <c r="L1652" s="162">
        <v>93.5</v>
      </c>
    </row>
    <row r="1653" spans="1:12" ht="12.75" customHeight="1">
      <c r="A1653" s="157" t="s">
        <v>9655</v>
      </c>
      <c r="B1653" s="158" t="s">
        <v>9656</v>
      </c>
      <c r="C1653" s="159" t="s">
        <v>9657</v>
      </c>
      <c r="D1653" s="159" t="s">
        <v>4240</v>
      </c>
      <c r="E1653" s="159" t="str">
        <f>VLOOKUP(MID(B1653,5,2),行政区划代码!$B$4:$C$38,2,0)</f>
        <v>山东省</v>
      </c>
      <c r="F1653" s="159" t="str">
        <f t="shared" si="25"/>
        <v>125</v>
      </c>
      <c r="G1653" s="160" t="s">
        <v>8825</v>
      </c>
      <c r="H1653" s="158" t="s">
        <v>4392</v>
      </c>
      <c r="I1653" s="160" t="s">
        <v>9303</v>
      </c>
      <c r="J1653" s="161">
        <v>112.25</v>
      </c>
      <c r="K1653" s="161">
        <v>41</v>
      </c>
      <c r="L1653" s="162">
        <v>76.625</v>
      </c>
    </row>
    <row r="1654" spans="1:12" ht="12.75" customHeight="1">
      <c r="A1654" s="157" t="s">
        <v>9658</v>
      </c>
      <c r="B1654" s="158" t="s">
        <v>9659</v>
      </c>
      <c r="C1654" s="159" t="s">
        <v>9660</v>
      </c>
      <c r="D1654" s="159" t="s">
        <v>4240</v>
      </c>
      <c r="E1654" s="159" t="str">
        <f>VLOOKUP(MID(B1654,5,2),行政区划代码!$B$4:$C$38,2,0)</f>
        <v>山东省</v>
      </c>
      <c r="F1654" s="159" t="str">
        <f t="shared" si="25"/>
        <v>125</v>
      </c>
      <c r="G1654" s="160" t="s">
        <v>8825</v>
      </c>
      <c r="H1654" s="158" t="s">
        <v>4255</v>
      </c>
      <c r="I1654" s="160" t="s">
        <v>8930</v>
      </c>
      <c r="J1654" s="161">
        <v>148</v>
      </c>
      <c r="K1654" s="161">
        <v>90</v>
      </c>
      <c r="L1654" s="162">
        <v>119</v>
      </c>
    </row>
    <row r="1655" spans="1:12" ht="12.75" customHeight="1">
      <c r="A1655" s="157" t="s">
        <v>9661</v>
      </c>
      <c r="B1655" s="158" t="s">
        <v>9662</v>
      </c>
      <c r="C1655" s="159" t="s">
        <v>9663</v>
      </c>
      <c r="D1655" s="159" t="s">
        <v>4240</v>
      </c>
      <c r="E1655" s="159" t="str">
        <f>VLOOKUP(MID(B1655,5,2),行政区划代码!$B$4:$C$38,2,0)</f>
        <v>山东省</v>
      </c>
      <c r="F1655" s="159" t="str">
        <f t="shared" si="25"/>
        <v>125</v>
      </c>
      <c r="G1655" s="160" t="s">
        <v>8825</v>
      </c>
      <c r="H1655" s="158" t="s">
        <v>4255</v>
      </c>
      <c r="I1655" s="160" t="s">
        <v>8930</v>
      </c>
      <c r="J1655" s="161">
        <v>135.75</v>
      </c>
      <c r="K1655" s="161">
        <v>72</v>
      </c>
      <c r="L1655" s="162">
        <v>103.875</v>
      </c>
    </row>
    <row r="1656" spans="1:12" ht="12.75" customHeight="1">
      <c r="A1656" s="157" t="s">
        <v>9664</v>
      </c>
      <c r="B1656" s="158" t="s">
        <v>9665</v>
      </c>
      <c r="C1656" s="159" t="s">
        <v>9666</v>
      </c>
      <c r="D1656" s="159" t="s">
        <v>4240</v>
      </c>
      <c r="E1656" s="159" t="str">
        <f>VLOOKUP(MID(B1656,5,2),行政区划代码!$B$4:$C$38,2,0)</f>
        <v>山东省</v>
      </c>
      <c r="F1656" s="159" t="str">
        <f t="shared" si="25"/>
        <v>125</v>
      </c>
      <c r="G1656" s="160" t="s">
        <v>8825</v>
      </c>
      <c r="H1656" s="158" t="s">
        <v>4372</v>
      </c>
      <c r="I1656" s="160" t="s">
        <v>8926</v>
      </c>
      <c r="J1656" s="161">
        <v>144.25</v>
      </c>
      <c r="K1656" s="161">
        <v>39</v>
      </c>
      <c r="L1656" s="162">
        <v>91.625</v>
      </c>
    </row>
    <row r="1657" spans="1:12" ht="12.75" customHeight="1">
      <c r="A1657" s="157" t="s">
        <v>9667</v>
      </c>
      <c r="B1657" s="158" t="s">
        <v>9668</v>
      </c>
      <c r="C1657" s="159" t="s">
        <v>9669</v>
      </c>
      <c r="D1657" s="159" t="s">
        <v>4240</v>
      </c>
      <c r="E1657" s="159" t="str">
        <f>VLOOKUP(MID(B1657,5,2),行政区划代码!$B$4:$C$38,2,0)</f>
        <v>河南省</v>
      </c>
      <c r="F1657" s="159" t="str">
        <f t="shared" si="25"/>
        <v>125</v>
      </c>
      <c r="G1657" s="160" t="s">
        <v>8825</v>
      </c>
      <c r="H1657" s="158" t="s">
        <v>4294</v>
      </c>
      <c r="I1657" s="160" t="s">
        <v>9013</v>
      </c>
      <c r="J1657" s="161">
        <v>112.75</v>
      </c>
      <c r="K1657" s="161">
        <v>74</v>
      </c>
      <c r="L1657" s="162">
        <v>93.375</v>
      </c>
    </row>
    <row r="1658" spans="1:12" ht="12.75" customHeight="1">
      <c r="A1658" s="157" t="s">
        <v>9670</v>
      </c>
      <c r="B1658" s="158" t="s">
        <v>9671</v>
      </c>
      <c r="C1658" s="159" t="s">
        <v>9672</v>
      </c>
      <c r="D1658" s="159" t="s">
        <v>4240</v>
      </c>
      <c r="E1658" s="159" t="str">
        <f>VLOOKUP(MID(B1658,5,2),行政区划代码!$B$4:$C$38,2,0)</f>
        <v>河南省</v>
      </c>
      <c r="F1658" s="159" t="str">
        <f t="shared" si="25"/>
        <v>125</v>
      </c>
      <c r="G1658" s="160" t="s">
        <v>8825</v>
      </c>
      <c r="H1658" s="158" t="s">
        <v>4372</v>
      </c>
      <c r="I1658" s="160" t="s">
        <v>8926</v>
      </c>
      <c r="J1658" s="161">
        <v>123.25</v>
      </c>
      <c r="K1658" s="161">
        <v>71</v>
      </c>
      <c r="L1658" s="162">
        <v>97.125</v>
      </c>
    </row>
    <row r="1659" spans="1:12" ht="12.75" customHeight="1">
      <c r="A1659" s="157" t="s">
        <v>9673</v>
      </c>
      <c r="B1659" s="158" t="s">
        <v>9674</v>
      </c>
      <c r="C1659" s="159" t="s">
        <v>9675</v>
      </c>
      <c r="D1659" s="159" t="s">
        <v>4240</v>
      </c>
      <c r="E1659" s="159" t="str">
        <f>VLOOKUP(MID(B1659,5,2),行政区划代码!$B$4:$C$38,2,0)</f>
        <v>广西壮族自治区</v>
      </c>
      <c r="F1659" s="159" t="str">
        <f t="shared" si="25"/>
        <v>125</v>
      </c>
      <c r="G1659" s="160" t="s">
        <v>8825</v>
      </c>
      <c r="H1659" s="158" t="s">
        <v>4372</v>
      </c>
      <c r="I1659" s="160" t="s">
        <v>8926</v>
      </c>
      <c r="J1659" s="161">
        <v>110.75</v>
      </c>
      <c r="K1659" s="161">
        <v>53</v>
      </c>
      <c r="L1659" s="162">
        <v>81.875</v>
      </c>
    </row>
    <row r="1660" spans="1:12" ht="12.75" customHeight="1">
      <c r="A1660" s="157" t="s">
        <v>9676</v>
      </c>
      <c r="B1660" s="158" t="s">
        <v>9677</v>
      </c>
      <c r="C1660" s="159" t="s">
        <v>9678</v>
      </c>
      <c r="D1660" s="159" t="s">
        <v>4240</v>
      </c>
      <c r="E1660" s="159" t="str">
        <f>VLOOKUP(MID(B1660,5,2),行政区划代码!$B$4:$C$38,2,0)</f>
        <v>四川省</v>
      </c>
      <c r="F1660" s="159" t="str">
        <f t="shared" si="25"/>
        <v>125</v>
      </c>
      <c r="G1660" s="160" t="s">
        <v>8825</v>
      </c>
      <c r="H1660" s="158" t="s">
        <v>4263</v>
      </c>
      <c r="I1660" s="160" t="s">
        <v>9080</v>
      </c>
      <c r="J1660" s="161">
        <v>127.5</v>
      </c>
      <c r="K1660" s="161">
        <v>74</v>
      </c>
      <c r="L1660" s="162">
        <v>100.75</v>
      </c>
    </row>
    <row r="1661" spans="1:12" ht="12.75" customHeight="1">
      <c r="A1661" s="157" t="s">
        <v>9679</v>
      </c>
      <c r="B1661" s="158" t="s">
        <v>9680</v>
      </c>
      <c r="C1661" s="159" t="s">
        <v>5316</v>
      </c>
      <c r="D1661" s="159" t="s">
        <v>4240</v>
      </c>
      <c r="E1661" s="159" t="str">
        <f>VLOOKUP(MID(B1661,5,2),行政区划代码!$B$4:$C$38,2,0)</f>
        <v>四川省</v>
      </c>
      <c r="F1661" s="159" t="str">
        <f t="shared" si="25"/>
        <v>125</v>
      </c>
      <c r="G1661" s="160" t="s">
        <v>8825</v>
      </c>
      <c r="H1661" s="158" t="s">
        <v>4294</v>
      </c>
      <c r="I1661" s="160" t="s">
        <v>9013</v>
      </c>
      <c r="J1661" s="161">
        <v>147.75</v>
      </c>
      <c r="K1661" s="161">
        <v>80</v>
      </c>
      <c r="L1661" s="162">
        <v>113.875</v>
      </c>
    </row>
    <row r="1662" spans="1:12" ht="12.75" customHeight="1">
      <c r="A1662" s="157" t="s">
        <v>9681</v>
      </c>
      <c r="B1662" s="158" t="s">
        <v>9682</v>
      </c>
      <c r="C1662" s="159" t="s">
        <v>9683</v>
      </c>
      <c r="D1662" s="159" t="s">
        <v>4240</v>
      </c>
      <c r="E1662" s="159" t="str">
        <f>VLOOKUP(MID(B1662,5,2),行政区划代码!$B$4:$C$38,2,0)</f>
        <v>四川省</v>
      </c>
      <c r="F1662" s="159" t="str">
        <f t="shared" si="25"/>
        <v>125</v>
      </c>
      <c r="G1662" s="160" t="s">
        <v>8825</v>
      </c>
      <c r="H1662" s="158" t="s">
        <v>4255</v>
      </c>
      <c r="I1662" s="160" t="s">
        <v>8930</v>
      </c>
      <c r="J1662" s="161">
        <v>132.25</v>
      </c>
      <c r="K1662" s="161">
        <v>65</v>
      </c>
      <c r="L1662" s="162">
        <v>98.625</v>
      </c>
    </row>
    <row r="1663" spans="1:12" ht="12.75" customHeight="1">
      <c r="A1663" s="157" t="s">
        <v>9684</v>
      </c>
      <c r="B1663" s="158" t="s">
        <v>9685</v>
      </c>
      <c r="C1663" s="159" t="s">
        <v>9686</v>
      </c>
      <c r="D1663" s="159" t="s">
        <v>4240</v>
      </c>
      <c r="E1663" s="159" t="str">
        <f>VLOOKUP(MID(B1663,5,2),行政区划代码!$B$4:$C$38,2,0)</f>
        <v>四川省</v>
      </c>
      <c r="F1663" s="159" t="str">
        <f t="shared" si="25"/>
        <v>125</v>
      </c>
      <c r="G1663" s="160" t="s">
        <v>8825</v>
      </c>
      <c r="H1663" s="158" t="s">
        <v>4263</v>
      </c>
      <c r="I1663" s="160" t="s">
        <v>9080</v>
      </c>
      <c r="J1663" s="161">
        <v>118.75</v>
      </c>
      <c r="K1663" s="161">
        <v>96</v>
      </c>
      <c r="L1663" s="162">
        <v>107.375</v>
      </c>
    </row>
    <row r="1664" spans="1:12" ht="12.75" customHeight="1">
      <c r="A1664" s="157" t="s">
        <v>9687</v>
      </c>
      <c r="B1664" s="158" t="s">
        <v>9688</v>
      </c>
      <c r="C1664" s="159" t="s">
        <v>9689</v>
      </c>
      <c r="D1664" s="159" t="s">
        <v>4240</v>
      </c>
      <c r="E1664" s="159" t="str">
        <f>VLOOKUP(MID(B1664,5,2),行政区划代码!$B$4:$C$38,2,0)</f>
        <v>四川省</v>
      </c>
      <c r="F1664" s="159" t="str">
        <f t="shared" si="25"/>
        <v>125</v>
      </c>
      <c r="G1664" s="160" t="s">
        <v>8825</v>
      </c>
      <c r="H1664" s="158" t="s">
        <v>4392</v>
      </c>
      <c r="I1664" s="160" t="s">
        <v>9303</v>
      </c>
      <c r="J1664" s="161">
        <v>112.5</v>
      </c>
      <c r="K1664" s="161">
        <v>83</v>
      </c>
      <c r="L1664" s="162">
        <v>97.75</v>
      </c>
    </row>
    <row r="1665" spans="1:12" ht="12.75" customHeight="1">
      <c r="A1665" s="157" t="s">
        <v>9690</v>
      </c>
      <c r="B1665" s="158" t="s">
        <v>9691</v>
      </c>
      <c r="C1665" s="159" t="s">
        <v>9692</v>
      </c>
      <c r="D1665" s="159" t="s">
        <v>4240</v>
      </c>
      <c r="E1665" s="159" t="str">
        <f>VLOOKUP(MID(B1665,5,2),行政区划代码!$B$4:$C$38,2,0)</f>
        <v>四川省</v>
      </c>
      <c r="F1665" s="159" t="str">
        <f t="shared" si="25"/>
        <v>125</v>
      </c>
      <c r="G1665" s="160" t="s">
        <v>8825</v>
      </c>
      <c r="H1665" s="158" t="s">
        <v>4294</v>
      </c>
      <c r="I1665" s="160" t="s">
        <v>9013</v>
      </c>
      <c r="J1665" s="161">
        <v>134.5</v>
      </c>
      <c r="K1665" s="161">
        <v>95</v>
      </c>
      <c r="L1665" s="162">
        <v>114.75</v>
      </c>
    </row>
    <row r="1666" spans="1:12" ht="12.75" customHeight="1">
      <c r="A1666" s="157" t="s">
        <v>9693</v>
      </c>
      <c r="B1666" s="158" t="s">
        <v>9694</v>
      </c>
      <c r="C1666" s="159" t="s">
        <v>9695</v>
      </c>
      <c r="D1666" s="159" t="s">
        <v>4240</v>
      </c>
      <c r="E1666" s="159" t="str">
        <f>VLOOKUP(MID(B1666,5,2),行政区划代码!$B$4:$C$38,2,0)</f>
        <v>陕西省</v>
      </c>
      <c r="F1666" s="159" t="str">
        <f t="shared" si="25"/>
        <v>125</v>
      </c>
      <c r="G1666" s="160" t="s">
        <v>8825</v>
      </c>
      <c r="H1666" s="158" t="s">
        <v>4242</v>
      </c>
      <c r="I1666" s="160" t="s">
        <v>9261</v>
      </c>
      <c r="J1666" s="161">
        <v>140.25</v>
      </c>
      <c r="K1666" s="161">
        <v>77</v>
      </c>
      <c r="L1666" s="162">
        <v>108.625</v>
      </c>
    </row>
    <row r="1667" spans="1:12" ht="12.75" customHeight="1">
      <c r="A1667" s="157" t="s">
        <v>9696</v>
      </c>
      <c r="B1667" s="158" t="s">
        <v>9697</v>
      </c>
      <c r="C1667" s="159" t="s">
        <v>9698</v>
      </c>
      <c r="D1667" s="159" t="s">
        <v>4240</v>
      </c>
      <c r="E1667" s="159" t="str">
        <f>VLOOKUP(MID(B1667,5,2),行政区划代码!$B$4:$C$38,2,0)</f>
        <v>陕西省</v>
      </c>
      <c r="F1667" s="159" t="str">
        <f t="shared" si="25"/>
        <v>125</v>
      </c>
      <c r="G1667" s="160" t="s">
        <v>8825</v>
      </c>
      <c r="H1667" s="158" t="s">
        <v>9400</v>
      </c>
      <c r="I1667" s="160" t="s">
        <v>9401</v>
      </c>
      <c r="J1667" s="161">
        <v>114.5</v>
      </c>
      <c r="K1667" s="161">
        <v>70</v>
      </c>
      <c r="L1667" s="162">
        <v>92.25</v>
      </c>
    </row>
    <row r="1668" spans="1:12" ht="12.75" customHeight="1">
      <c r="A1668" s="157" t="s">
        <v>9699</v>
      </c>
      <c r="B1668" s="158" t="s">
        <v>9700</v>
      </c>
      <c r="C1668" s="159" t="s">
        <v>9701</v>
      </c>
      <c r="D1668" s="159" t="s">
        <v>4240</v>
      </c>
      <c r="E1668" s="159" t="str">
        <f>VLOOKUP(MID(B1668,5,2),行政区划代码!$B$4:$C$38,2,0)</f>
        <v>陕西省</v>
      </c>
      <c r="F1668" s="159" t="str">
        <f t="shared" si="25"/>
        <v>125</v>
      </c>
      <c r="G1668" s="160" t="s">
        <v>8825</v>
      </c>
      <c r="H1668" s="158" t="s">
        <v>4372</v>
      </c>
      <c r="I1668" s="160" t="s">
        <v>8926</v>
      </c>
      <c r="J1668" s="161">
        <v>110</v>
      </c>
      <c r="K1668" s="161">
        <v>84</v>
      </c>
      <c r="L1668" s="162">
        <v>97</v>
      </c>
    </row>
    <row r="1669" spans="1:12" ht="12.75" customHeight="1">
      <c r="A1669" s="157" t="s">
        <v>9702</v>
      </c>
      <c r="B1669" s="158" t="s">
        <v>9703</v>
      </c>
      <c r="C1669" s="159" t="s">
        <v>9704</v>
      </c>
      <c r="D1669" s="159" t="s">
        <v>4240</v>
      </c>
      <c r="E1669" s="159" t="str">
        <f>VLOOKUP(MID(B1669,5,2),行政区划代码!$B$4:$C$38,2,0)</f>
        <v>甘肃省</v>
      </c>
      <c r="F1669" s="159" t="str">
        <f t="shared" si="25"/>
        <v>125</v>
      </c>
      <c r="G1669" s="160" t="s">
        <v>8825</v>
      </c>
      <c r="H1669" s="158" t="s">
        <v>4372</v>
      </c>
      <c r="I1669" s="160" t="s">
        <v>8926</v>
      </c>
      <c r="J1669" s="161">
        <v>122</v>
      </c>
      <c r="K1669" s="161">
        <v>56</v>
      </c>
      <c r="L1669" s="162">
        <v>89</v>
      </c>
    </row>
    <row r="1670" spans="1:12" ht="12.75" customHeight="1">
      <c r="A1670" s="157" t="s">
        <v>9705</v>
      </c>
      <c r="B1670" s="158" t="s">
        <v>9706</v>
      </c>
      <c r="C1670" s="159" t="s">
        <v>9707</v>
      </c>
      <c r="D1670" s="159" t="s">
        <v>4240</v>
      </c>
      <c r="E1670" s="159" t="str">
        <f>VLOOKUP(MID(B1670,5,2),行政区划代码!$B$4:$C$38,2,0)</f>
        <v>青海省</v>
      </c>
      <c r="F1670" s="159" t="str">
        <f t="shared" ref="F1670:F1733" si="26">LEFT(B1670,3)</f>
        <v>125</v>
      </c>
      <c r="G1670" s="160" t="s">
        <v>8825</v>
      </c>
      <c r="H1670" s="158" t="s">
        <v>4294</v>
      </c>
      <c r="I1670" s="160" t="s">
        <v>9013</v>
      </c>
      <c r="J1670" s="161">
        <v>125.5</v>
      </c>
      <c r="K1670" s="161">
        <v>82</v>
      </c>
      <c r="L1670" s="162">
        <v>103.75</v>
      </c>
    </row>
    <row r="1671" spans="1:12" ht="12.75" customHeight="1">
      <c r="A1671" s="157" t="s">
        <v>9708</v>
      </c>
      <c r="B1671" s="158" t="s">
        <v>9709</v>
      </c>
      <c r="C1671" s="159" t="s">
        <v>4890</v>
      </c>
      <c r="D1671" s="159" t="s">
        <v>4240</v>
      </c>
      <c r="E1671" s="159" t="str">
        <f>VLOOKUP(MID(B1671,5,2),行政区划代码!$B$4:$C$38,2,0)</f>
        <v>其他</v>
      </c>
      <c r="F1671" s="159" t="str">
        <f t="shared" si="26"/>
        <v>125</v>
      </c>
      <c r="G1671" s="160" t="s">
        <v>8825</v>
      </c>
      <c r="H1671" s="158" t="s">
        <v>4372</v>
      </c>
      <c r="I1671" s="160" t="s">
        <v>8926</v>
      </c>
      <c r="J1671" s="161">
        <v>116.75</v>
      </c>
      <c r="K1671" s="161">
        <v>38</v>
      </c>
      <c r="L1671" s="162">
        <v>77.375</v>
      </c>
    </row>
    <row r="1672" spans="1:12" ht="12.75" customHeight="1">
      <c r="A1672" s="157" t="s">
        <v>9710</v>
      </c>
      <c r="B1672" s="158" t="s">
        <v>9711</v>
      </c>
      <c r="C1672" s="159" t="s">
        <v>9712</v>
      </c>
      <c r="D1672" s="159" t="s">
        <v>4240</v>
      </c>
      <c r="E1672" s="159" t="str">
        <f>VLOOKUP(MID(B1672,5,2),行政区划代码!$B$4:$C$38,2,0)</f>
        <v>其他</v>
      </c>
      <c r="F1672" s="159" t="str">
        <f t="shared" si="26"/>
        <v>125</v>
      </c>
      <c r="G1672" s="160" t="s">
        <v>8825</v>
      </c>
      <c r="H1672" s="158" t="s">
        <v>4294</v>
      </c>
      <c r="I1672" s="160" t="s">
        <v>9013</v>
      </c>
      <c r="J1672" s="161">
        <v>136.25</v>
      </c>
      <c r="K1672" s="161">
        <v>91</v>
      </c>
      <c r="L1672" s="162">
        <v>113.625</v>
      </c>
    </row>
    <row r="1673" spans="1:12" ht="12.75" customHeight="1">
      <c r="A1673" s="157" t="s">
        <v>9713</v>
      </c>
      <c r="B1673" s="158" t="s">
        <v>9714</v>
      </c>
      <c r="C1673" s="159" t="s">
        <v>8227</v>
      </c>
      <c r="D1673" s="159" t="s">
        <v>4240</v>
      </c>
      <c r="E1673" s="159" t="str">
        <f>VLOOKUP(MID(B1673,5,2),行政区划代码!$B$4:$C$38,2,0)</f>
        <v>其他</v>
      </c>
      <c r="F1673" s="159" t="str">
        <f t="shared" si="26"/>
        <v>125</v>
      </c>
      <c r="G1673" s="160" t="s">
        <v>8825</v>
      </c>
      <c r="H1673" s="158" t="s">
        <v>4372</v>
      </c>
      <c r="I1673" s="160" t="s">
        <v>8926</v>
      </c>
      <c r="J1673" s="161">
        <v>132.5</v>
      </c>
      <c r="K1673" s="161">
        <v>67</v>
      </c>
      <c r="L1673" s="162">
        <v>99.75</v>
      </c>
    </row>
    <row r="1674" spans="1:12" ht="12.75" customHeight="1">
      <c r="A1674" s="157" t="s">
        <v>9715</v>
      </c>
      <c r="B1674" s="158" t="s">
        <v>9716</v>
      </c>
      <c r="C1674" s="159" t="s">
        <v>9717</v>
      </c>
      <c r="D1674" s="159" t="s">
        <v>4240</v>
      </c>
      <c r="E1674" s="159" t="str">
        <f>VLOOKUP(MID(B1674,5,2),行政区划代码!$B$4:$C$38,2,0)</f>
        <v>其他</v>
      </c>
      <c r="F1674" s="159" t="str">
        <f t="shared" si="26"/>
        <v>125</v>
      </c>
      <c r="G1674" s="160" t="s">
        <v>8825</v>
      </c>
      <c r="H1674" s="158" t="s">
        <v>4263</v>
      </c>
      <c r="I1674" s="160" t="s">
        <v>9080</v>
      </c>
      <c r="J1674" s="161">
        <v>140.25</v>
      </c>
      <c r="K1674" s="161">
        <v>38</v>
      </c>
      <c r="L1674" s="162">
        <v>89.125</v>
      </c>
    </row>
    <row r="1675" spans="1:12" ht="12.75" customHeight="1">
      <c r="A1675" s="157" t="s">
        <v>9718</v>
      </c>
      <c r="B1675" s="158" t="s">
        <v>9719</v>
      </c>
      <c r="C1675" s="159" t="s">
        <v>9720</v>
      </c>
      <c r="D1675" s="159" t="s">
        <v>4240</v>
      </c>
      <c r="E1675" s="159" t="str">
        <f>VLOOKUP(MID(B1675,5,2),行政区划代码!$B$4:$C$38,2,0)</f>
        <v>其他</v>
      </c>
      <c r="F1675" s="159" t="str">
        <f t="shared" si="26"/>
        <v>125</v>
      </c>
      <c r="G1675" s="160" t="s">
        <v>8825</v>
      </c>
      <c r="H1675" s="158" t="s">
        <v>4372</v>
      </c>
      <c r="I1675" s="160" t="s">
        <v>8926</v>
      </c>
      <c r="J1675" s="161">
        <v>123</v>
      </c>
      <c r="K1675" s="161">
        <v>62</v>
      </c>
      <c r="L1675" s="162">
        <v>92.5</v>
      </c>
    </row>
    <row r="1676" spans="1:12" ht="12.75" customHeight="1">
      <c r="A1676" s="157" t="s">
        <v>9721</v>
      </c>
      <c r="B1676" s="158" t="s">
        <v>9722</v>
      </c>
      <c r="C1676" s="159" t="s">
        <v>9723</v>
      </c>
      <c r="D1676" s="159" t="s">
        <v>4240</v>
      </c>
      <c r="E1676" s="159" t="str">
        <f>VLOOKUP(MID(B1676,5,2),行政区划代码!$B$4:$C$38,2,0)</f>
        <v>其他</v>
      </c>
      <c r="F1676" s="159" t="str">
        <f t="shared" si="26"/>
        <v>125</v>
      </c>
      <c r="G1676" s="160" t="s">
        <v>8825</v>
      </c>
      <c r="H1676" s="158" t="s">
        <v>4255</v>
      </c>
      <c r="I1676" s="160" t="s">
        <v>8930</v>
      </c>
      <c r="J1676" s="161">
        <v>122</v>
      </c>
      <c r="K1676" s="161">
        <v>96</v>
      </c>
      <c r="L1676" s="162">
        <v>109</v>
      </c>
    </row>
    <row r="1677" spans="1:12" ht="12.75" customHeight="1">
      <c r="A1677" s="157" t="s">
        <v>9724</v>
      </c>
      <c r="B1677" s="158" t="s">
        <v>9725</v>
      </c>
      <c r="C1677" s="159" t="s">
        <v>9726</v>
      </c>
      <c r="D1677" s="159" t="s">
        <v>4240</v>
      </c>
      <c r="E1677" s="159" t="str">
        <f>VLOOKUP(MID(B1677,5,2),行政区划代码!$B$4:$C$38,2,0)</f>
        <v>北京市</v>
      </c>
      <c r="F1677" s="159" t="str">
        <f t="shared" si="26"/>
        <v>123</v>
      </c>
      <c r="G1677" s="160" t="s">
        <v>9727</v>
      </c>
      <c r="H1677" s="158" t="s">
        <v>4294</v>
      </c>
      <c r="I1677" s="160" t="s">
        <v>9728</v>
      </c>
      <c r="J1677" s="161">
        <v>113.25</v>
      </c>
      <c r="K1677" s="161">
        <v>89</v>
      </c>
      <c r="L1677" s="162">
        <v>101.125</v>
      </c>
    </row>
    <row r="1678" spans="1:12" ht="12.75" customHeight="1">
      <c r="A1678" s="157" t="s">
        <v>9729</v>
      </c>
      <c r="B1678" s="158" t="s">
        <v>9730</v>
      </c>
      <c r="C1678" s="159" t="s">
        <v>9731</v>
      </c>
      <c r="D1678" s="159" t="s">
        <v>4240</v>
      </c>
      <c r="E1678" s="159" t="str">
        <f>VLOOKUP(MID(B1678,5,2),行政区划代码!$B$4:$C$38,2,0)</f>
        <v>北京市</v>
      </c>
      <c r="F1678" s="159" t="str">
        <f t="shared" si="26"/>
        <v>123</v>
      </c>
      <c r="G1678" s="160" t="s">
        <v>9727</v>
      </c>
      <c r="H1678" s="158" t="s">
        <v>4372</v>
      </c>
      <c r="I1678" s="160" t="s">
        <v>9732</v>
      </c>
      <c r="J1678" s="161">
        <v>123.5</v>
      </c>
      <c r="K1678" s="161">
        <v>53</v>
      </c>
      <c r="L1678" s="162">
        <v>88.25</v>
      </c>
    </row>
    <row r="1679" spans="1:12" ht="12.75" customHeight="1">
      <c r="A1679" s="157" t="s">
        <v>9733</v>
      </c>
      <c r="B1679" s="158" t="s">
        <v>9734</v>
      </c>
      <c r="C1679" s="159" t="s">
        <v>9735</v>
      </c>
      <c r="D1679" s="159" t="s">
        <v>4240</v>
      </c>
      <c r="E1679" s="159" t="str">
        <f>VLOOKUP(MID(B1679,5,2),行政区划代码!$B$4:$C$38,2,0)</f>
        <v>北京市</v>
      </c>
      <c r="F1679" s="159" t="str">
        <f t="shared" si="26"/>
        <v>123</v>
      </c>
      <c r="G1679" s="160" t="s">
        <v>9727</v>
      </c>
      <c r="H1679" s="158" t="s">
        <v>4255</v>
      </c>
      <c r="I1679" s="160" t="s">
        <v>9736</v>
      </c>
      <c r="J1679" s="161">
        <v>133.5</v>
      </c>
      <c r="K1679" s="161">
        <v>52</v>
      </c>
      <c r="L1679" s="162">
        <v>92.75</v>
      </c>
    </row>
    <row r="1680" spans="1:12" ht="12.75" customHeight="1">
      <c r="A1680" s="157" t="s">
        <v>9737</v>
      </c>
      <c r="B1680" s="158" t="s">
        <v>9738</v>
      </c>
      <c r="C1680" s="159" t="s">
        <v>9739</v>
      </c>
      <c r="D1680" s="159" t="s">
        <v>4240</v>
      </c>
      <c r="E1680" s="159" t="str">
        <f>VLOOKUP(MID(B1680,5,2),行政区划代码!$B$4:$C$38,2,0)</f>
        <v>北京市</v>
      </c>
      <c r="F1680" s="159" t="str">
        <f t="shared" si="26"/>
        <v>123</v>
      </c>
      <c r="G1680" s="160" t="s">
        <v>9727</v>
      </c>
      <c r="H1680" s="158" t="s">
        <v>4294</v>
      </c>
      <c r="I1680" s="160" t="s">
        <v>9728</v>
      </c>
      <c r="J1680" s="161">
        <v>127.25</v>
      </c>
      <c r="K1680" s="161">
        <v>91</v>
      </c>
      <c r="L1680" s="162">
        <v>109.125</v>
      </c>
    </row>
    <row r="1681" spans="1:12" ht="12.75" customHeight="1">
      <c r="A1681" s="157" t="s">
        <v>9740</v>
      </c>
      <c r="B1681" s="158" t="s">
        <v>9741</v>
      </c>
      <c r="C1681" s="159" t="s">
        <v>9742</v>
      </c>
      <c r="D1681" s="159" t="s">
        <v>4240</v>
      </c>
      <c r="E1681" s="159" t="str">
        <f>VLOOKUP(MID(B1681,5,2),行政区划代码!$B$4:$C$38,2,0)</f>
        <v>北京市</v>
      </c>
      <c r="F1681" s="159" t="str">
        <f t="shared" si="26"/>
        <v>123</v>
      </c>
      <c r="G1681" s="160" t="s">
        <v>9727</v>
      </c>
      <c r="H1681" s="158" t="s">
        <v>4294</v>
      </c>
      <c r="I1681" s="160" t="s">
        <v>9728</v>
      </c>
      <c r="J1681" s="161">
        <v>112.75</v>
      </c>
      <c r="K1681" s="161">
        <v>47</v>
      </c>
      <c r="L1681" s="162">
        <v>79.875</v>
      </c>
    </row>
    <row r="1682" spans="1:12" ht="12.75" customHeight="1">
      <c r="A1682" s="157" t="s">
        <v>9743</v>
      </c>
      <c r="B1682" s="158" t="s">
        <v>9744</v>
      </c>
      <c r="C1682" s="159" t="s">
        <v>9745</v>
      </c>
      <c r="D1682" s="159" t="s">
        <v>4287</v>
      </c>
      <c r="E1682" s="159" t="str">
        <f>VLOOKUP(MID(B1682,5,2),行政区划代码!$B$4:$C$38,2,0)</f>
        <v>北京市</v>
      </c>
      <c r="F1682" s="159" t="str">
        <f t="shared" si="26"/>
        <v>123</v>
      </c>
      <c r="G1682" s="160" t="s">
        <v>9727</v>
      </c>
      <c r="H1682" s="158" t="s">
        <v>4242</v>
      </c>
      <c r="I1682" s="160" t="s">
        <v>9746</v>
      </c>
      <c r="J1682" s="161">
        <v>128.5</v>
      </c>
      <c r="K1682" s="161">
        <v>33</v>
      </c>
      <c r="L1682" s="162">
        <v>80.75</v>
      </c>
    </row>
    <row r="1683" spans="1:12" ht="12.75" customHeight="1">
      <c r="A1683" s="157" t="s">
        <v>9747</v>
      </c>
      <c r="B1683" s="158" t="s">
        <v>9748</v>
      </c>
      <c r="C1683" s="159" t="s">
        <v>9749</v>
      </c>
      <c r="D1683" s="159" t="s">
        <v>4287</v>
      </c>
      <c r="E1683" s="159" t="str">
        <f>VLOOKUP(MID(B1683,5,2),行政区划代码!$B$4:$C$38,2,0)</f>
        <v>北京市</v>
      </c>
      <c r="F1683" s="159" t="str">
        <f t="shared" si="26"/>
        <v>123</v>
      </c>
      <c r="G1683" s="160" t="s">
        <v>9727</v>
      </c>
      <c r="H1683" s="158" t="s">
        <v>4392</v>
      </c>
      <c r="I1683" s="160" t="s">
        <v>9750</v>
      </c>
      <c r="J1683" s="161">
        <v>119.5</v>
      </c>
      <c r="K1683" s="161">
        <v>91</v>
      </c>
      <c r="L1683" s="162">
        <v>105.25</v>
      </c>
    </row>
    <row r="1684" spans="1:12" ht="12.75" customHeight="1">
      <c r="A1684" s="157" t="s">
        <v>9751</v>
      </c>
      <c r="B1684" s="158" t="s">
        <v>9752</v>
      </c>
      <c r="C1684" s="159" t="s">
        <v>9753</v>
      </c>
      <c r="D1684" s="159" t="s">
        <v>4240</v>
      </c>
      <c r="E1684" s="159" t="str">
        <f>VLOOKUP(MID(B1684,5,2),行政区划代码!$B$4:$C$38,2,0)</f>
        <v>天津市</v>
      </c>
      <c r="F1684" s="159" t="str">
        <f t="shared" si="26"/>
        <v>123</v>
      </c>
      <c r="G1684" s="160" t="s">
        <v>9727</v>
      </c>
      <c r="H1684" s="158" t="s">
        <v>4372</v>
      </c>
      <c r="I1684" s="160" t="s">
        <v>9732</v>
      </c>
      <c r="J1684" s="161">
        <v>115.25</v>
      </c>
      <c r="K1684" s="161">
        <v>92</v>
      </c>
      <c r="L1684" s="162">
        <v>103.625</v>
      </c>
    </row>
    <row r="1685" spans="1:12" ht="12.75" customHeight="1">
      <c r="A1685" s="157" t="s">
        <v>9754</v>
      </c>
      <c r="B1685" s="158" t="s">
        <v>9755</v>
      </c>
      <c r="C1685" s="159" t="s">
        <v>8925</v>
      </c>
      <c r="D1685" s="159" t="s">
        <v>4240</v>
      </c>
      <c r="E1685" s="159" t="str">
        <f>VLOOKUP(MID(B1685,5,2),行政区划代码!$B$4:$C$38,2,0)</f>
        <v>河北省</v>
      </c>
      <c r="F1685" s="159" t="str">
        <f t="shared" si="26"/>
        <v>123</v>
      </c>
      <c r="G1685" s="160" t="s">
        <v>9727</v>
      </c>
      <c r="H1685" s="158" t="s">
        <v>4263</v>
      </c>
      <c r="I1685" s="160" t="s">
        <v>9756</v>
      </c>
      <c r="J1685" s="161">
        <v>141.25</v>
      </c>
      <c r="K1685" s="161">
        <v>56</v>
      </c>
      <c r="L1685" s="162">
        <v>98.625</v>
      </c>
    </row>
    <row r="1686" spans="1:12" ht="12.75" customHeight="1">
      <c r="A1686" s="157" t="s">
        <v>9757</v>
      </c>
      <c r="B1686" s="158" t="s">
        <v>9758</v>
      </c>
      <c r="C1686" s="159" t="s">
        <v>9759</v>
      </c>
      <c r="D1686" s="159" t="s">
        <v>4240</v>
      </c>
      <c r="E1686" s="159" t="str">
        <f>VLOOKUP(MID(B1686,5,2),行政区划代码!$B$4:$C$38,2,0)</f>
        <v>河北省</v>
      </c>
      <c r="F1686" s="159" t="str">
        <f t="shared" si="26"/>
        <v>123</v>
      </c>
      <c r="G1686" s="160" t="s">
        <v>9727</v>
      </c>
      <c r="H1686" s="158" t="s">
        <v>4263</v>
      </c>
      <c r="I1686" s="160" t="s">
        <v>9756</v>
      </c>
      <c r="J1686" s="161">
        <v>136.25</v>
      </c>
      <c r="K1686" s="161">
        <v>31</v>
      </c>
      <c r="L1686" s="162">
        <v>83.625</v>
      </c>
    </row>
    <row r="1687" spans="1:12" ht="12.75" customHeight="1">
      <c r="A1687" s="157" t="s">
        <v>9760</v>
      </c>
      <c r="B1687" s="158" t="s">
        <v>9761</v>
      </c>
      <c r="C1687" s="159" t="s">
        <v>9762</v>
      </c>
      <c r="D1687" s="159" t="s">
        <v>4240</v>
      </c>
      <c r="E1687" s="159" t="str">
        <f>VLOOKUP(MID(B1687,5,2),行政区划代码!$B$4:$C$38,2,0)</f>
        <v>山西省</v>
      </c>
      <c r="F1687" s="159" t="str">
        <f t="shared" si="26"/>
        <v>123</v>
      </c>
      <c r="G1687" s="160" t="s">
        <v>9727</v>
      </c>
      <c r="H1687" s="158" t="s">
        <v>4255</v>
      </c>
      <c r="I1687" s="160" t="s">
        <v>9736</v>
      </c>
      <c r="J1687" s="161">
        <v>111.5</v>
      </c>
      <c r="K1687" s="161">
        <v>59</v>
      </c>
      <c r="L1687" s="162">
        <v>85.25</v>
      </c>
    </row>
    <row r="1688" spans="1:12" ht="12.75" customHeight="1">
      <c r="A1688" s="157" t="s">
        <v>9763</v>
      </c>
      <c r="B1688" s="158" t="s">
        <v>9764</v>
      </c>
      <c r="C1688" s="159" t="s">
        <v>9765</v>
      </c>
      <c r="D1688" s="159" t="s">
        <v>4240</v>
      </c>
      <c r="E1688" s="159" t="str">
        <f>VLOOKUP(MID(B1688,5,2),行政区划代码!$B$4:$C$38,2,0)</f>
        <v>辽宁省</v>
      </c>
      <c r="F1688" s="159" t="str">
        <f t="shared" si="26"/>
        <v>123</v>
      </c>
      <c r="G1688" s="160" t="s">
        <v>9727</v>
      </c>
      <c r="H1688" s="158" t="s">
        <v>4242</v>
      </c>
      <c r="I1688" s="160" t="s">
        <v>9746</v>
      </c>
      <c r="J1688" s="161">
        <v>114.5</v>
      </c>
      <c r="K1688" s="161">
        <v>33</v>
      </c>
      <c r="L1688" s="162">
        <v>73.75</v>
      </c>
    </row>
    <row r="1689" spans="1:12" ht="12.75" customHeight="1">
      <c r="A1689" s="157" t="s">
        <v>9766</v>
      </c>
      <c r="B1689" s="158" t="s">
        <v>9767</v>
      </c>
      <c r="C1689" s="159" t="s">
        <v>9768</v>
      </c>
      <c r="D1689" s="159" t="s">
        <v>4240</v>
      </c>
      <c r="E1689" s="159" t="str">
        <f>VLOOKUP(MID(B1689,5,2),行政区划代码!$B$4:$C$38,2,0)</f>
        <v>辽宁省</v>
      </c>
      <c r="F1689" s="159" t="str">
        <f t="shared" si="26"/>
        <v>123</v>
      </c>
      <c r="G1689" s="160" t="s">
        <v>9727</v>
      </c>
      <c r="H1689" s="158" t="s">
        <v>4242</v>
      </c>
      <c r="I1689" s="160" t="s">
        <v>9746</v>
      </c>
      <c r="J1689" s="161">
        <v>117.75</v>
      </c>
      <c r="K1689" s="161">
        <v>51</v>
      </c>
      <c r="L1689" s="162">
        <v>84.375</v>
      </c>
    </row>
    <row r="1690" spans="1:12" ht="12.75" customHeight="1">
      <c r="A1690" s="157" t="s">
        <v>9769</v>
      </c>
      <c r="B1690" s="158" t="s">
        <v>9770</v>
      </c>
      <c r="C1690" s="159" t="s">
        <v>9771</v>
      </c>
      <c r="D1690" s="159" t="s">
        <v>4240</v>
      </c>
      <c r="E1690" s="159" t="str">
        <f>VLOOKUP(MID(B1690,5,2),行政区划代码!$B$4:$C$38,2,0)</f>
        <v>辽宁省</v>
      </c>
      <c r="F1690" s="159" t="str">
        <f t="shared" si="26"/>
        <v>123</v>
      </c>
      <c r="G1690" s="160" t="s">
        <v>9727</v>
      </c>
      <c r="H1690" s="158" t="s">
        <v>4242</v>
      </c>
      <c r="I1690" s="160" t="s">
        <v>9746</v>
      </c>
      <c r="J1690" s="161">
        <v>127.25</v>
      </c>
      <c r="K1690" s="161">
        <v>73</v>
      </c>
      <c r="L1690" s="162">
        <v>100.125</v>
      </c>
    </row>
    <row r="1691" spans="1:12" ht="12.75" customHeight="1">
      <c r="A1691" s="157" t="s">
        <v>9772</v>
      </c>
      <c r="B1691" s="158" t="s">
        <v>9773</v>
      </c>
      <c r="C1691" s="159" t="s">
        <v>9774</v>
      </c>
      <c r="D1691" s="159" t="s">
        <v>4240</v>
      </c>
      <c r="E1691" s="159" t="str">
        <f>VLOOKUP(MID(B1691,5,2),行政区划代码!$B$4:$C$38,2,0)</f>
        <v>辽宁省</v>
      </c>
      <c r="F1691" s="159" t="str">
        <f t="shared" si="26"/>
        <v>123</v>
      </c>
      <c r="G1691" s="160" t="s">
        <v>9727</v>
      </c>
      <c r="H1691" s="158" t="s">
        <v>4372</v>
      </c>
      <c r="I1691" s="160" t="s">
        <v>9732</v>
      </c>
      <c r="J1691" s="161">
        <v>116.75</v>
      </c>
      <c r="K1691" s="161">
        <v>43</v>
      </c>
      <c r="L1691" s="162">
        <v>79.875</v>
      </c>
    </row>
    <row r="1692" spans="1:12" ht="12.75" customHeight="1">
      <c r="A1692" s="157" t="s">
        <v>9775</v>
      </c>
      <c r="B1692" s="158" t="s">
        <v>9776</v>
      </c>
      <c r="C1692" s="159" t="s">
        <v>9777</v>
      </c>
      <c r="D1692" s="159" t="s">
        <v>4240</v>
      </c>
      <c r="E1692" s="159" t="str">
        <f>VLOOKUP(MID(B1692,5,2),行政区划代码!$B$4:$C$38,2,0)</f>
        <v>江苏省</v>
      </c>
      <c r="F1692" s="159" t="str">
        <f t="shared" si="26"/>
        <v>123</v>
      </c>
      <c r="G1692" s="160" t="s">
        <v>9727</v>
      </c>
      <c r="H1692" s="158" t="s">
        <v>4242</v>
      </c>
      <c r="I1692" s="160" t="s">
        <v>9746</v>
      </c>
      <c r="J1692" s="161">
        <v>134.75</v>
      </c>
      <c r="K1692" s="161">
        <v>97</v>
      </c>
      <c r="L1692" s="162">
        <v>115.875</v>
      </c>
    </row>
    <row r="1693" spans="1:12" ht="12.75" customHeight="1">
      <c r="A1693" s="157" t="s">
        <v>9778</v>
      </c>
      <c r="B1693" s="158" t="s">
        <v>9779</v>
      </c>
      <c r="C1693" s="159" t="s">
        <v>9780</v>
      </c>
      <c r="D1693" s="159" t="s">
        <v>4240</v>
      </c>
      <c r="E1693" s="159" t="str">
        <f>VLOOKUP(MID(B1693,5,2),行政区划代码!$B$4:$C$38,2,0)</f>
        <v>江苏省</v>
      </c>
      <c r="F1693" s="159" t="str">
        <f t="shared" si="26"/>
        <v>123</v>
      </c>
      <c r="G1693" s="160" t="s">
        <v>9727</v>
      </c>
      <c r="H1693" s="158" t="s">
        <v>4242</v>
      </c>
      <c r="I1693" s="160" t="s">
        <v>9746</v>
      </c>
      <c r="J1693" s="161">
        <v>124.75</v>
      </c>
      <c r="K1693" s="161">
        <v>94</v>
      </c>
      <c r="L1693" s="162">
        <v>109.375</v>
      </c>
    </row>
    <row r="1694" spans="1:12" ht="12.75" customHeight="1">
      <c r="A1694" s="157" t="s">
        <v>9781</v>
      </c>
      <c r="B1694" s="158" t="s">
        <v>9782</v>
      </c>
      <c r="C1694" s="159" t="s">
        <v>9783</v>
      </c>
      <c r="D1694" s="159" t="s">
        <v>4240</v>
      </c>
      <c r="E1694" s="159" t="str">
        <f>VLOOKUP(MID(B1694,5,2),行政区划代码!$B$4:$C$38,2,0)</f>
        <v>江苏省</v>
      </c>
      <c r="F1694" s="159" t="str">
        <f t="shared" si="26"/>
        <v>123</v>
      </c>
      <c r="G1694" s="160" t="s">
        <v>9727</v>
      </c>
      <c r="H1694" s="158" t="s">
        <v>4392</v>
      </c>
      <c r="I1694" s="160" t="s">
        <v>9750</v>
      </c>
      <c r="J1694" s="161">
        <v>121</v>
      </c>
      <c r="K1694" s="161">
        <v>69</v>
      </c>
      <c r="L1694" s="162">
        <v>95</v>
      </c>
    </row>
    <row r="1695" spans="1:12" ht="12.75" customHeight="1">
      <c r="A1695" s="157" t="s">
        <v>9784</v>
      </c>
      <c r="B1695" s="158" t="s">
        <v>9785</v>
      </c>
      <c r="C1695" s="159" t="s">
        <v>9786</v>
      </c>
      <c r="D1695" s="159" t="s">
        <v>4240</v>
      </c>
      <c r="E1695" s="159" t="str">
        <f>VLOOKUP(MID(B1695,5,2),行政区划代码!$B$4:$C$38,2,0)</f>
        <v>江苏省</v>
      </c>
      <c r="F1695" s="159" t="str">
        <f t="shared" si="26"/>
        <v>123</v>
      </c>
      <c r="G1695" s="160" t="s">
        <v>9727</v>
      </c>
      <c r="H1695" s="158" t="s">
        <v>4242</v>
      </c>
      <c r="I1695" s="160" t="s">
        <v>9746</v>
      </c>
      <c r="J1695" s="161">
        <v>113</v>
      </c>
      <c r="K1695" s="161">
        <v>36</v>
      </c>
      <c r="L1695" s="162">
        <v>74.5</v>
      </c>
    </row>
    <row r="1696" spans="1:12" ht="12.75" customHeight="1">
      <c r="A1696" s="157" t="s">
        <v>9787</v>
      </c>
      <c r="B1696" s="158" t="s">
        <v>9788</v>
      </c>
      <c r="C1696" s="159" t="s">
        <v>915</v>
      </c>
      <c r="D1696" s="159" t="s">
        <v>4240</v>
      </c>
      <c r="E1696" s="159" t="str">
        <f>VLOOKUP(MID(B1696,5,2),行政区划代码!$B$4:$C$38,2,0)</f>
        <v>浙江省</v>
      </c>
      <c r="F1696" s="159" t="str">
        <f t="shared" si="26"/>
        <v>123</v>
      </c>
      <c r="G1696" s="160" t="s">
        <v>9727</v>
      </c>
      <c r="H1696" s="158" t="s">
        <v>4242</v>
      </c>
      <c r="I1696" s="160" t="s">
        <v>9746</v>
      </c>
      <c r="J1696" s="161">
        <v>146</v>
      </c>
      <c r="K1696" s="161">
        <v>100</v>
      </c>
      <c r="L1696" s="162">
        <v>123</v>
      </c>
    </row>
    <row r="1697" spans="1:12" ht="12.75" customHeight="1">
      <c r="A1697" s="157" t="s">
        <v>9789</v>
      </c>
      <c r="B1697" s="158" t="s">
        <v>9790</v>
      </c>
      <c r="C1697" s="159" t="s">
        <v>9791</v>
      </c>
      <c r="D1697" s="159" t="s">
        <v>4240</v>
      </c>
      <c r="E1697" s="159" t="str">
        <f>VLOOKUP(MID(B1697,5,2),行政区划代码!$B$4:$C$38,2,0)</f>
        <v>浙江省</v>
      </c>
      <c r="F1697" s="159" t="str">
        <f t="shared" si="26"/>
        <v>123</v>
      </c>
      <c r="G1697" s="160" t="s">
        <v>9727</v>
      </c>
      <c r="H1697" s="158" t="s">
        <v>4294</v>
      </c>
      <c r="I1697" s="160" t="s">
        <v>9728</v>
      </c>
      <c r="J1697" s="161">
        <v>120.5</v>
      </c>
      <c r="K1697" s="161">
        <v>61</v>
      </c>
      <c r="L1697" s="162">
        <v>90.75</v>
      </c>
    </row>
    <row r="1698" spans="1:12" ht="12.75" customHeight="1">
      <c r="A1698" s="157" t="s">
        <v>9792</v>
      </c>
      <c r="B1698" s="158" t="s">
        <v>9793</v>
      </c>
      <c r="C1698" s="159" t="s">
        <v>9794</v>
      </c>
      <c r="D1698" s="159" t="s">
        <v>4240</v>
      </c>
      <c r="E1698" s="159" t="str">
        <f>VLOOKUP(MID(B1698,5,2),行政区划代码!$B$4:$C$38,2,0)</f>
        <v>浙江省</v>
      </c>
      <c r="F1698" s="159" t="str">
        <f t="shared" si="26"/>
        <v>123</v>
      </c>
      <c r="G1698" s="160" t="s">
        <v>9727</v>
      </c>
      <c r="H1698" s="158" t="s">
        <v>4242</v>
      </c>
      <c r="I1698" s="160" t="s">
        <v>9746</v>
      </c>
      <c r="J1698" s="161">
        <v>145.75</v>
      </c>
      <c r="K1698" s="161">
        <v>48</v>
      </c>
      <c r="L1698" s="162">
        <v>96.875</v>
      </c>
    </row>
    <row r="1699" spans="1:12" ht="12.75" customHeight="1">
      <c r="A1699" s="157" t="s">
        <v>9795</v>
      </c>
      <c r="B1699" s="158" t="s">
        <v>9796</v>
      </c>
      <c r="C1699" s="159" t="s">
        <v>9797</v>
      </c>
      <c r="D1699" s="159" t="s">
        <v>4240</v>
      </c>
      <c r="E1699" s="159" t="str">
        <f>VLOOKUP(MID(B1699,5,2),行政区划代码!$B$4:$C$38,2,0)</f>
        <v>安徽省</v>
      </c>
      <c r="F1699" s="159" t="str">
        <f t="shared" si="26"/>
        <v>123</v>
      </c>
      <c r="G1699" s="160" t="s">
        <v>9727</v>
      </c>
      <c r="H1699" s="158" t="s">
        <v>5089</v>
      </c>
      <c r="I1699" s="160" t="s">
        <v>9798</v>
      </c>
      <c r="J1699" s="161">
        <v>146.75</v>
      </c>
      <c r="K1699" s="161">
        <v>88</v>
      </c>
      <c r="L1699" s="162">
        <v>117.375</v>
      </c>
    </row>
    <row r="1700" spans="1:12" ht="12.75" customHeight="1">
      <c r="A1700" s="157" t="s">
        <v>9799</v>
      </c>
      <c r="B1700" s="158" t="s">
        <v>9800</v>
      </c>
      <c r="C1700" s="159" t="s">
        <v>9801</v>
      </c>
      <c r="D1700" s="159" t="s">
        <v>4240</v>
      </c>
      <c r="E1700" s="159" t="str">
        <f>VLOOKUP(MID(B1700,5,2),行政区划代码!$B$4:$C$38,2,0)</f>
        <v>山东省</v>
      </c>
      <c r="F1700" s="159" t="str">
        <f t="shared" si="26"/>
        <v>123</v>
      </c>
      <c r="G1700" s="160" t="s">
        <v>9727</v>
      </c>
      <c r="H1700" s="158" t="s">
        <v>4263</v>
      </c>
      <c r="I1700" s="160" t="s">
        <v>9756</v>
      </c>
      <c r="J1700" s="161">
        <v>144</v>
      </c>
      <c r="K1700" s="161">
        <v>88</v>
      </c>
      <c r="L1700" s="162">
        <v>116</v>
      </c>
    </row>
    <row r="1701" spans="1:12" ht="12.75" customHeight="1">
      <c r="A1701" s="157" t="s">
        <v>9802</v>
      </c>
      <c r="B1701" s="158" t="s">
        <v>9803</v>
      </c>
      <c r="C1701" s="159" t="s">
        <v>9804</v>
      </c>
      <c r="D1701" s="159" t="s">
        <v>4240</v>
      </c>
      <c r="E1701" s="159" t="str">
        <f>VLOOKUP(MID(B1701,5,2),行政区划代码!$B$4:$C$38,2,0)</f>
        <v>山东省</v>
      </c>
      <c r="F1701" s="159" t="str">
        <f t="shared" si="26"/>
        <v>123</v>
      </c>
      <c r="G1701" s="160" t="s">
        <v>9727</v>
      </c>
      <c r="H1701" s="158" t="s">
        <v>4255</v>
      </c>
      <c r="I1701" s="160" t="s">
        <v>9736</v>
      </c>
      <c r="J1701" s="161">
        <v>145.75</v>
      </c>
      <c r="K1701" s="161">
        <v>95</v>
      </c>
      <c r="L1701" s="162">
        <v>120.375</v>
      </c>
    </row>
    <row r="1702" spans="1:12" ht="12.75" customHeight="1">
      <c r="A1702" s="157" t="s">
        <v>9805</v>
      </c>
      <c r="B1702" s="158" t="s">
        <v>9806</v>
      </c>
      <c r="C1702" s="159" t="s">
        <v>9807</v>
      </c>
      <c r="D1702" s="159" t="s">
        <v>4240</v>
      </c>
      <c r="E1702" s="159" t="str">
        <f>VLOOKUP(MID(B1702,5,2),行政区划代码!$B$4:$C$38,2,0)</f>
        <v>山东省</v>
      </c>
      <c r="F1702" s="159" t="str">
        <f t="shared" si="26"/>
        <v>123</v>
      </c>
      <c r="G1702" s="160" t="s">
        <v>9727</v>
      </c>
      <c r="H1702" s="158" t="s">
        <v>4255</v>
      </c>
      <c r="I1702" s="160" t="s">
        <v>9736</v>
      </c>
      <c r="J1702" s="161">
        <v>130</v>
      </c>
      <c r="K1702" s="161">
        <v>39</v>
      </c>
      <c r="L1702" s="162">
        <v>84.5</v>
      </c>
    </row>
    <row r="1703" spans="1:12" ht="12.75" customHeight="1">
      <c r="A1703" s="157" t="s">
        <v>9808</v>
      </c>
      <c r="B1703" s="158" t="s">
        <v>9809</v>
      </c>
      <c r="C1703" s="159" t="s">
        <v>9810</v>
      </c>
      <c r="D1703" s="159" t="s">
        <v>4240</v>
      </c>
      <c r="E1703" s="159" t="str">
        <f>VLOOKUP(MID(B1703,5,2),行政区划代码!$B$4:$C$38,2,0)</f>
        <v>山东省</v>
      </c>
      <c r="F1703" s="159" t="str">
        <f t="shared" si="26"/>
        <v>123</v>
      </c>
      <c r="G1703" s="160" t="s">
        <v>9727</v>
      </c>
      <c r="H1703" s="158" t="s">
        <v>4392</v>
      </c>
      <c r="I1703" s="160" t="s">
        <v>9750</v>
      </c>
      <c r="J1703" s="161">
        <v>148.5</v>
      </c>
      <c r="K1703" s="161">
        <v>82</v>
      </c>
      <c r="L1703" s="162">
        <v>115.25</v>
      </c>
    </row>
    <row r="1704" spans="1:12" ht="12.75" customHeight="1">
      <c r="A1704" s="157" t="s">
        <v>9811</v>
      </c>
      <c r="B1704" s="158" t="s">
        <v>9812</v>
      </c>
      <c r="C1704" s="159" t="s">
        <v>9813</v>
      </c>
      <c r="D1704" s="159" t="s">
        <v>4240</v>
      </c>
      <c r="E1704" s="159" t="str">
        <f>VLOOKUP(MID(B1704,5,2),行政区划代码!$B$4:$C$38,2,0)</f>
        <v>山东省</v>
      </c>
      <c r="F1704" s="159" t="str">
        <f t="shared" si="26"/>
        <v>123</v>
      </c>
      <c r="G1704" s="160" t="s">
        <v>9727</v>
      </c>
      <c r="H1704" s="158" t="s">
        <v>5089</v>
      </c>
      <c r="I1704" s="160" t="s">
        <v>9798</v>
      </c>
      <c r="J1704" s="161">
        <v>145.25</v>
      </c>
      <c r="K1704" s="161">
        <v>60</v>
      </c>
      <c r="L1704" s="162">
        <v>102.625</v>
      </c>
    </row>
    <row r="1705" spans="1:12" ht="12.75" customHeight="1">
      <c r="A1705" s="157" t="s">
        <v>9814</v>
      </c>
      <c r="B1705" s="158" t="s">
        <v>9815</v>
      </c>
      <c r="C1705" s="159" t="s">
        <v>9816</v>
      </c>
      <c r="D1705" s="159" t="s">
        <v>4240</v>
      </c>
      <c r="E1705" s="159" t="str">
        <f>VLOOKUP(MID(B1705,5,2),行政区划代码!$B$4:$C$38,2,0)</f>
        <v>河南省</v>
      </c>
      <c r="F1705" s="159" t="str">
        <f t="shared" si="26"/>
        <v>123</v>
      </c>
      <c r="G1705" s="160" t="s">
        <v>9727</v>
      </c>
      <c r="H1705" s="158" t="s">
        <v>4263</v>
      </c>
      <c r="I1705" s="160" t="s">
        <v>9756</v>
      </c>
      <c r="J1705" s="161">
        <v>145.25</v>
      </c>
      <c r="K1705" s="161">
        <v>33</v>
      </c>
      <c r="L1705" s="162">
        <v>89.125</v>
      </c>
    </row>
    <row r="1706" spans="1:12" ht="12.75" customHeight="1">
      <c r="A1706" s="157" t="s">
        <v>9817</v>
      </c>
      <c r="B1706" s="158" t="s">
        <v>9818</v>
      </c>
      <c r="C1706" s="159" t="s">
        <v>9819</v>
      </c>
      <c r="D1706" s="159" t="s">
        <v>4287</v>
      </c>
      <c r="E1706" s="159" t="str">
        <f>VLOOKUP(MID(B1706,5,2),行政区划代码!$B$4:$C$38,2,0)</f>
        <v>河南省</v>
      </c>
      <c r="F1706" s="159" t="str">
        <f t="shared" si="26"/>
        <v>123</v>
      </c>
      <c r="G1706" s="160" t="s">
        <v>9727</v>
      </c>
      <c r="H1706" s="158" t="s">
        <v>4242</v>
      </c>
      <c r="I1706" s="160" t="s">
        <v>9746</v>
      </c>
      <c r="J1706" s="161">
        <v>143.5</v>
      </c>
      <c r="K1706" s="161">
        <v>81</v>
      </c>
      <c r="L1706" s="162">
        <v>112.25</v>
      </c>
    </row>
    <row r="1707" spans="1:12" ht="12.75" customHeight="1">
      <c r="A1707" s="157" t="s">
        <v>9820</v>
      </c>
      <c r="B1707" s="158" t="s">
        <v>9821</v>
      </c>
      <c r="C1707" s="159" t="s">
        <v>9822</v>
      </c>
      <c r="D1707" s="159" t="s">
        <v>4240</v>
      </c>
      <c r="E1707" s="159" t="str">
        <f>VLOOKUP(MID(B1707,5,2),行政区划代码!$B$4:$C$38,2,0)</f>
        <v>河南省</v>
      </c>
      <c r="F1707" s="159" t="str">
        <f t="shared" si="26"/>
        <v>123</v>
      </c>
      <c r="G1707" s="160" t="s">
        <v>9727</v>
      </c>
      <c r="H1707" s="158" t="s">
        <v>4255</v>
      </c>
      <c r="I1707" s="160" t="s">
        <v>9736</v>
      </c>
      <c r="J1707" s="161">
        <v>124.25</v>
      </c>
      <c r="K1707" s="161">
        <v>50</v>
      </c>
      <c r="L1707" s="162">
        <v>87.125</v>
      </c>
    </row>
    <row r="1708" spans="1:12" ht="12.75" customHeight="1">
      <c r="A1708" s="157" t="s">
        <v>9823</v>
      </c>
      <c r="B1708" s="158" t="s">
        <v>9824</v>
      </c>
      <c r="C1708" s="159" t="s">
        <v>9825</v>
      </c>
      <c r="D1708" s="159" t="s">
        <v>4240</v>
      </c>
      <c r="E1708" s="159" t="str">
        <f>VLOOKUP(MID(B1708,5,2),行政区划代码!$B$4:$C$38,2,0)</f>
        <v>湖北省</v>
      </c>
      <c r="F1708" s="159" t="str">
        <f t="shared" si="26"/>
        <v>123</v>
      </c>
      <c r="G1708" s="160" t="s">
        <v>9727</v>
      </c>
      <c r="H1708" s="158" t="s">
        <v>4392</v>
      </c>
      <c r="I1708" s="160" t="s">
        <v>9750</v>
      </c>
      <c r="J1708" s="161">
        <v>113</v>
      </c>
      <c r="K1708" s="161">
        <v>32</v>
      </c>
      <c r="L1708" s="162">
        <v>72.5</v>
      </c>
    </row>
    <row r="1709" spans="1:12" ht="12.75" customHeight="1">
      <c r="A1709" s="157" t="s">
        <v>9826</v>
      </c>
      <c r="B1709" s="158" t="s">
        <v>9827</v>
      </c>
      <c r="C1709" s="159" t="s">
        <v>9828</v>
      </c>
      <c r="D1709" s="159" t="s">
        <v>4240</v>
      </c>
      <c r="E1709" s="159" t="str">
        <f>VLOOKUP(MID(B1709,5,2),行政区划代码!$B$4:$C$38,2,0)</f>
        <v>湖北省</v>
      </c>
      <c r="F1709" s="159" t="str">
        <f t="shared" si="26"/>
        <v>123</v>
      </c>
      <c r="G1709" s="160" t="s">
        <v>9727</v>
      </c>
      <c r="H1709" s="158" t="s">
        <v>4392</v>
      </c>
      <c r="I1709" s="160" t="s">
        <v>9750</v>
      </c>
      <c r="J1709" s="161">
        <v>145</v>
      </c>
      <c r="K1709" s="161">
        <v>37</v>
      </c>
      <c r="L1709" s="162">
        <v>91</v>
      </c>
    </row>
    <row r="1710" spans="1:12" ht="12.75" customHeight="1">
      <c r="A1710" s="157" t="s">
        <v>9829</v>
      </c>
      <c r="B1710" s="158" t="s">
        <v>9830</v>
      </c>
      <c r="C1710" s="159" t="s">
        <v>9831</v>
      </c>
      <c r="D1710" s="159" t="s">
        <v>4240</v>
      </c>
      <c r="E1710" s="159" t="str">
        <f>VLOOKUP(MID(B1710,5,2),行政区划代码!$B$4:$C$38,2,0)</f>
        <v>四川省</v>
      </c>
      <c r="F1710" s="159" t="str">
        <f t="shared" si="26"/>
        <v>123</v>
      </c>
      <c r="G1710" s="160" t="s">
        <v>9727</v>
      </c>
      <c r="H1710" s="158" t="s">
        <v>4263</v>
      </c>
      <c r="I1710" s="160" t="s">
        <v>9756</v>
      </c>
      <c r="J1710" s="161">
        <v>131.25</v>
      </c>
      <c r="K1710" s="161">
        <v>97</v>
      </c>
      <c r="L1710" s="162">
        <v>114.125</v>
      </c>
    </row>
    <row r="1711" spans="1:12" ht="12.75" customHeight="1">
      <c r="A1711" s="157" t="s">
        <v>9832</v>
      </c>
      <c r="B1711" s="158" t="s">
        <v>9833</v>
      </c>
      <c r="C1711" s="159" t="s">
        <v>9834</v>
      </c>
      <c r="D1711" s="159" t="s">
        <v>4240</v>
      </c>
      <c r="E1711" s="159" t="str">
        <f>VLOOKUP(MID(B1711,5,2),行政区划代码!$B$4:$C$38,2,0)</f>
        <v>四川省</v>
      </c>
      <c r="F1711" s="159" t="str">
        <f t="shared" si="26"/>
        <v>123</v>
      </c>
      <c r="G1711" s="160" t="s">
        <v>9727</v>
      </c>
      <c r="H1711" s="158" t="s">
        <v>5089</v>
      </c>
      <c r="I1711" s="160" t="s">
        <v>9798</v>
      </c>
      <c r="J1711" s="161">
        <v>136.25</v>
      </c>
      <c r="K1711" s="161">
        <v>94</v>
      </c>
      <c r="L1711" s="162">
        <v>115.125</v>
      </c>
    </row>
    <row r="1712" spans="1:12" ht="12.75" customHeight="1">
      <c r="A1712" s="157" t="s">
        <v>9835</v>
      </c>
      <c r="B1712" s="158" t="s">
        <v>9836</v>
      </c>
      <c r="C1712" s="159" t="s">
        <v>9837</v>
      </c>
      <c r="D1712" s="159" t="s">
        <v>4240</v>
      </c>
      <c r="E1712" s="159" t="str">
        <f>VLOOKUP(MID(B1712,5,2),行政区划代码!$B$4:$C$38,2,0)</f>
        <v>北京市</v>
      </c>
      <c r="F1712" s="159" t="str">
        <f t="shared" si="26"/>
        <v>114</v>
      </c>
      <c r="G1712" s="160" t="s">
        <v>9838</v>
      </c>
      <c r="H1712" s="158" t="s">
        <v>4408</v>
      </c>
      <c r="I1712" s="160" t="s">
        <v>9839</v>
      </c>
      <c r="J1712" s="161">
        <v>132</v>
      </c>
      <c r="K1712" s="161">
        <v>83</v>
      </c>
      <c r="L1712" s="162">
        <v>107.5</v>
      </c>
    </row>
    <row r="1713" spans="1:12" ht="12.75" customHeight="1">
      <c r="A1713" s="157" t="s">
        <v>9840</v>
      </c>
      <c r="B1713" s="158" t="s">
        <v>9841</v>
      </c>
      <c r="C1713" s="159" t="s">
        <v>9842</v>
      </c>
      <c r="D1713" s="159" t="s">
        <v>4240</v>
      </c>
      <c r="E1713" s="159" t="str">
        <f>VLOOKUP(MID(B1713,5,2),行政区划代码!$B$4:$C$38,2,0)</f>
        <v>北京市</v>
      </c>
      <c r="F1713" s="159" t="str">
        <f t="shared" si="26"/>
        <v>114</v>
      </c>
      <c r="G1713" s="160" t="s">
        <v>9838</v>
      </c>
      <c r="H1713" s="158" t="s">
        <v>9843</v>
      </c>
      <c r="I1713" s="160" t="s">
        <v>9844</v>
      </c>
      <c r="J1713" s="161">
        <v>146.25</v>
      </c>
      <c r="K1713" s="161">
        <v>39</v>
      </c>
      <c r="L1713" s="162">
        <v>92.625</v>
      </c>
    </row>
    <row r="1714" spans="1:12" ht="12.75" customHeight="1">
      <c r="A1714" s="157" t="s">
        <v>9845</v>
      </c>
      <c r="B1714" s="158" t="s">
        <v>9846</v>
      </c>
      <c r="C1714" s="159" t="s">
        <v>9847</v>
      </c>
      <c r="D1714" s="159" t="s">
        <v>4240</v>
      </c>
      <c r="E1714" s="159" t="str">
        <f>VLOOKUP(MID(B1714,5,2),行政区划代码!$B$4:$C$38,2,0)</f>
        <v>北京市</v>
      </c>
      <c r="F1714" s="159" t="str">
        <f t="shared" si="26"/>
        <v>114</v>
      </c>
      <c r="G1714" s="160" t="s">
        <v>9838</v>
      </c>
      <c r="H1714" s="158" t="s">
        <v>9843</v>
      </c>
      <c r="I1714" s="160" t="s">
        <v>9844</v>
      </c>
      <c r="J1714" s="161">
        <v>137.5</v>
      </c>
      <c r="K1714" s="161">
        <v>40</v>
      </c>
      <c r="L1714" s="162">
        <v>88.75</v>
      </c>
    </row>
    <row r="1715" spans="1:12" ht="12.75" customHeight="1">
      <c r="A1715" s="157" t="s">
        <v>9848</v>
      </c>
      <c r="B1715" s="158" t="s">
        <v>9849</v>
      </c>
      <c r="C1715" s="159" t="s">
        <v>5316</v>
      </c>
      <c r="D1715" s="159" t="s">
        <v>4240</v>
      </c>
      <c r="E1715" s="159" t="str">
        <f>VLOOKUP(MID(B1715,5,2),行政区划代码!$B$4:$C$38,2,0)</f>
        <v>北京市</v>
      </c>
      <c r="F1715" s="159" t="str">
        <f t="shared" si="26"/>
        <v>114</v>
      </c>
      <c r="G1715" s="160" t="s">
        <v>9838</v>
      </c>
      <c r="H1715" s="158" t="s">
        <v>4294</v>
      </c>
      <c r="I1715" s="160" t="s">
        <v>9844</v>
      </c>
      <c r="J1715" s="161">
        <v>136</v>
      </c>
      <c r="K1715" s="161">
        <v>44</v>
      </c>
      <c r="L1715" s="162">
        <v>90</v>
      </c>
    </row>
    <row r="1716" spans="1:12" ht="12.75" customHeight="1">
      <c r="A1716" s="157" t="s">
        <v>9850</v>
      </c>
      <c r="B1716" s="158" t="s">
        <v>9851</v>
      </c>
      <c r="C1716" s="159" t="s">
        <v>9852</v>
      </c>
      <c r="D1716" s="159" t="s">
        <v>4240</v>
      </c>
      <c r="E1716" s="159" t="str">
        <f>VLOOKUP(MID(B1716,5,2),行政区划代码!$B$4:$C$38,2,0)</f>
        <v>北京市</v>
      </c>
      <c r="F1716" s="159" t="str">
        <f t="shared" si="26"/>
        <v>114</v>
      </c>
      <c r="G1716" s="160" t="s">
        <v>9838</v>
      </c>
      <c r="H1716" s="158" t="s">
        <v>4294</v>
      </c>
      <c r="I1716" s="160" t="s">
        <v>9844</v>
      </c>
      <c r="J1716" s="161">
        <v>118.75</v>
      </c>
      <c r="K1716" s="161">
        <v>93</v>
      </c>
      <c r="L1716" s="162">
        <v>105.875</v>
      </c>
    </row>
    <row r="1717" spans="1:12" ht="12.75" customHeight="1">
      <c r="A1717" s="157" t="s">
        <v>9853</v>
      </c>
      <c r="B1717" s="158" t="s">
        <v>9854</v>
      </c>
      <c r="C1717" s="159" t="s">
        <v>9855</v>
      </c>
      <c r="D1717" s="159" t="s">
        <v>1728</v>
      </c>
      <c r="E1717" s="159" t="str">
        <f>VLOOKUP(MID(B1717,5,2),行政区划代码!$B$4:$C$38,2,0)</f>
        <v>北京市</v>
      </c>
      <c r="F1717" s="159" t="str">
        <f t="shared" si="26"/>
        <v>114</v>
      </c>
      <c r="G1717" s="160" t="s">
        <v>9838</v>
      </c>
      <c r="H1717" s="158" t="s">
        <v>4372</v>
      </c>
      <c r="I1717" s="160" t="s">
        <v>9839</v>
      </c>
      <c r="J1717" s="161">
        <v>121.25</v>
      </c>
      <c r="K1717" s="161">
        <v>65</v>
      </c>
      <c r="L1717" s="162">
        <v>93.125</v>
      </c>
    </row>
    <row r="1718" spans="1:12" ht="12.75" customHeight="1">
      <c r="A1718" s="157" t="s">
        <v>9856</v>
      </c>
      <c r="B1718" s="158" t="s">
        <v>9857</v>
      </c>
      <c r="C1718" s="159" t="s">
        <v>9858</v>
      </c>
      <c r="D1718" s="159" t="s">
        <v>4240</v>
      </c>
      <c r="E1718" s="159" t="str">
        <f>VLOOKUP(MID(B1718,5,2),行政区划代码!$B$4:$C$38,2,0)</f>
        <v>北京市</v>
      </c>
      <c r="F1718" s="159" t="str">
        <f t="shared" si="26"/>
        <v>114</v>
      </c>
      <c r="G1718" s="160" t="s">
        <v>9838</v>
      </c>
      <c r="H1718" s="158" t="s">
        <v>4277</v>
      </c>
      <c r="I1718" s="160" t="s">
        <v>9839</v>
      </c>
      <c r="J1718" s="161">
        <v>138</v>
      </c>
      <c r="K1718" s="161">
        <v>36</v>
      </c>
      <c r="L1718" s="162">
        <v>87</v>
      </c>
    </row>
    <row r="1719" spans="1:12" ht="12.75" customHeight="1">
      <c r="A1719" s="157" t="s">
        <v>9859</v>
      </c>
      <c r="B1719" s="158" t="s">
        <v>9860</v>
      </c>
      <c r="C1719" s="159" t="s">
        <v>9861</v>
      </c>
      <c r="D1719" s="159" t="s">
        <v>4240</v>
      </c>
      <c r="E1719" s="159" t="str">
        <f>VLOOKUP(MID(B1719,5,2),行政区划代码!$B$4:$C$38,2,0)</f>
        <v>北京市</v>
      </c>
      <c r="F1719" s="159" t="str">
        <f t="shared" si="26"/>
        <v>114</v>
      </c>
      <c r="G1719" s="160" t="s">
        <v>9838</v>
      </c>
      <c r="H1719" s="158" t="s">
        <v>4372</v>
      </c>
      <c r="I1719" s="160" t="s">
        <v>9839</v>
      </c>
      <c r="J1719" s="161">
        <v>140.25</v>
      </c>
      <c r="K1719" s="161">
        <v>50</v>
      </c>
      <c r="L1719" s="162">
        <v>95.125</v>
      </c>
    </row>
    <row r="1720" spans="1:12" ht="12.75" customHeight="1">
      <c r="A1720" s="157" t="s">
        <v>9862</v>
      </c>
      <c r="B1720" s="158" t="s">
        <v>9863</v>
      </c>
      <c r="C1720" s="159" t="s">
        <v>9864</v>
      </c>
      <c r="D1720" s="159" t="s">
        <v>4240</v>
      </c>
      <c r="E1720" s="159" t="str">
        <f>VLOOKUP(MID(B1720,5,2),行政区划代码!$B$4:$C$38,2,0)</f>
        <v>北京市</v>
      </c>
      <c r="F1720" s="159" t="str">
        <f t="shared" si="26"/>
        <v>114</v>
      </c>
      <c r="G1720" s="160" t="s">
        <v>9838</v>
      </c>
      <c r="H1720" s="158" t="s">
        <v>9843</v>
      </c>
      <c r="I1720" s="160" t="s">
        <v>9844</v>
      </c>
      <c r="J1720" s="161">
        <v>119.5</v>
      </c>
      <c r="K1720" s="161">
        <v>55</v>
      </c>
      <c r="L1720" s="162">
        <v>87.25</v>
      </c>
    </row>
    <row r="1721" spans="1:12" ht="12.75" customHeight="1">
      <c r="A1721" s="157" t="s">
        <v>9865</v>
      </c>
      <c r="B1721" s="158" t="s">
        <v>9866</v>
      </c>
      <c r="C1721" s="159" t="s">
        <v>9867</v>
      </c>
      <c r="D1721" s="159" t="s">
        <v>4240</v>
      </c>
      <c r="E1721" s="159" t="str">
        <f>VLOOKUP(MID(B1721,5,2),行政区划代码!$B$4:$C$38,2,0)</f>
        <v>北京市</v>
      </c>
      <c r="F1721" s="159" t="str">
        <f t="shared" si="26"/>
        <v>114</v>
      </c>
      <c r="G1721" s="160" t="s">
        <v>9838</v>
      </c>
      <c r="H1721" s="158" t="s">
        <v>4392</v>
      </c>
      <c r="I1721" s="160" t="s">
        <v>9868</v>
      </c>
      <c r="J1721" s="161">
        <v>128.5</v>
      </c>
      <c r="K1721" s="161">
        <v>94</v>
      </c>
      <c r="L1721" s="162">
        <v>111.25</v>
      </c>
    </row>
    <row r="1722" spans="1:12" ht="12.75" customHeight="1">
      <c r="A1722" s="157" t="s">
        <v>9869</v>
      </c>
      <c r="B1722" s="158" t="s">
        <v>9870</v>
      </c>
      <c r="C1722" s="159" t="s">
        <v>9871</v>
      </c>
      <c r="D1722" s="159" t="s">
        <v>4240</v>
      </c>
      <c r="E1722" s="159" t="str">
        <f>VLOOKUP(MID(B1722,5,2),行政区划代码!$B$4:$C$38,2,0)</f>
        <v>北京市</v>
      </c>
      <c r="F1722" s="159" t="str">
        <f t="shared" si="26"/>
        <v>114</v>
      </c>
      <c r="G1722" s="160" t="s">
        <v>9838</v>
      </c>
      <c r="H1722" s="158" t="s">
        <v>4294</v>
      </c>
      <c r="I1722" s="160" t="s">
        <v>9844</v>
      </c>
      <c r="J1722" s="161">
        <v>129.75</v>
      </c>
      <c r="K1722" s="161">
        <v>53</v>
      </c>
      <c r="L1722" s="162">
        <v>91.375</v>
      </c>
    </row>
    <row r="1723" spans="1:12" ht="12.75" customHeight="1">
      <c r="A1723" s="157" t="s">
        <v>9872</v>
      </c>
      <c r="B1723" s="158" t="s">
        <v>9873</v>
      </c>
      <c r="C1723" s="159" t="s">
        <v>9874</v>
      </c>
      <c r="D1723" s="159" t="s">
        <v>4240</v>
      </c>
      <c r="E1723" s="159" t="str">
        <f>VLOOKUP(MID(B1723,5,2),行政区划代码!$B$4:$C$38,2,0)</f>
        <v>北京市</v>
      </c>
      <c r="F1723" s="159" t="str">
        <f t="shared" si="26"/>
        <v>114</v>
      </c>
      <c r="G1723" s="160" t="s">
        <v>9838</v>
      </c>
      <c r="H1723" s="158" t="s">
        <v>4408</v>
      </c>
      <c r="I1723" s="160" t="s">
        <v>9839</v>
      </c>
      <c r="J1723" s="161">
        <v>122.75</v>
      </c>
      <c r="K1723" s="161">
        <v>31</v>
      </c>
      <c r="L1723" s="162">
        <v>76.875</v>
      </c>
    </row>
    <row r="1724" spans="1:12" ht="12.75" customHeight="1">
      <c r="A1724" s="157" t="s">
        <v>9875</v>
      </c>
      <c r="B1724" s="158" t="s">
        <v>9876</v>
      </c>
      <c r="C1724" s="159" t="s">
        <v>9877</v>
      </c>
      <c r="D1724" s="159" t="s">
        <v>4287</v>
      </c>
      <c r="E1724" s="159" t="str">
        <f>VLOOKUP(MID(B1724,5,2),行政区划代码!$B$4:$C$38,2,0)</f>
        <v>北京市</v>
      </c>
      <c r="F1724" s="159" t="str">
        <f t="shared" si="26"/>
        <v>114</v>
      </c>
      <c r="G1724" s="160" t="s">
        <v>9838</v>
      </c>
      <c r="H1724" s="158" t="s">
        <v>5778</v>
      </c>
      <c r="I1724" s="160" t="s">
        <v>9878</v>
      </c>
      <c r="J1724" s="161">
        <v>131.75</v>
      </c>
      <c r="K1724" s="161">
        <v>70</v>
      </c>
      <c r="L1724" s="162">
        <v>100.875</v>
      </c>
    </row>
    <row r="1725" spans="1:12" ht="12.75" customHeight="1">
      <c r="A1725" s="157" t="s">
        <v>9879</v>
      </c>
      <c r="B1725" s="158" t="s">
        <v>9880</v>
      </c>
      <c r="C1725" s="159" t="s">
        <v>9881</v>
      </c>
      <c r="D1725" s="159" t="s">
        <v>4240</v>
      </c>
      <c r="E1725" s="159" t="str">
        <f>VLOOKUP(MID(B1725,5,2),行政区划代码!$B$4:$C$38,2,0)</f>
        <v>北京市</v>
      </c>
      <c r="F1725" s="159" t="str">
        <f t="shared" si="26"/>
        <v>114</v>
      </c>
      <c r="G1725" s="160" t="s">
        <v>9838</v>
      </c>
      <c r="H1725" s="158" t="s">
        <v>9843</v>
      </c>
      <c r="I1725" s="160" t="s">
        <v>9844</v>
      </c>
      <c r="J1725" s="161">
        <v>146.75</v>
      </c>
      <c r="K1725" s="161">
        <v>34</v>
      </c>
      <c r="L1725" s="162">
        <v>90.375</v>
      </c>
    </row>
    <row r="1726" spans="1:12" ht="12.75" customHeight="1">
      <c r="A1726" s="157" t="s">
        <v>9882</v>
      </c>
      <c r="B1726" s="158" t="s">
        <v>9883</v>
      </c>
      <c r="C1726" s="159" t="s">
        <v>9884</v>
      </c>
      <c r="D1726" s="159" t="s">
        <v>4240</v>
      </c>
      <c r="E1726" s="159" t="str">
        <f>VLOOKUP(MID(B1726,5,2),行政区划代码!$B$4:$C$38,2,0)</f>
        <v>北京市</v>
      </c>
      <c r="F1726" s="159" t="str">
        <f t="shared" si="26"/>
        <v>114</v>
      </c>
      <c r="G1726" s="160" t="s">
        <v>9838</v>
      </c>
      <c r="H1726" s="158" t="s">
        <v>4255</v>
      </c>
      <c r="I1726" s="160" t="s">
        <v>9844</v>
      </c>
      <c r="J1726" s="161">
        <v>118.25</v>
      </c>
      <c r="K1726" s="161">
        <v>46</v>
      </c>
      <c r="L1726" s="162">
        <v>82.125</v>
      </c>
    </row>
    <row r="1727" spans="1:12" ht="12.75" customHeight="1">
      <c r="A1727" s="157" t="s">
        <v>9885</v>
      </c>
      <c r="B1727" s="158" t="s">
        <v>9886</v>
      </c>
      <c r="C1727" s="159" t="s">
        <v>9887</v>
      </c>
      <c r="D1727" s="159" t="s">
        <v>4240</v>
      </c>
      <c r="E1727" s="159" t="str">
        <f>VLOOKUP(MID(B1727,5,2),行政区划代码!$B$4:$C$38,2,0)</f>
        <v>北京市</v>
      </c>
      <c r="F1727" s="159" t="str">
        <f t="shared" si="26"/>
        <v>114</v>
      </c>
      <c r="G1727" s="160" t="s">
        <v>9838</v>
      </c>
      <c r="H1727" s="158" t="s">
        <v>4277</v>
      </c>
      <c r="I1727" s="160" t="s">
        <v>9839</v>
      </c>
      <c r="J1727" s="161">
        <v>130.5</v>
      </c>
      <c r="K1727" s="161">
        <v>61</v>
      </c>
      <c r="L1727" s="162">
        <v>95.75</v>
      </c>
    </row>
    <row r="1728" spans="1:12" ht="12.75" customHeight="1">
      <c r="A1728" s="157" t="s">
        <v>9888</v>
      </c>
      <c r="B1728" s="158" t="s">
        <v>9889</v>
      </c>
      <c r="C1728" s="159" t="s">
        <v>9890</v>
      </c>
      <c r="D1728" s="159" t="s">
        <v>4240</v>
      </c>
      <c r="E1728" s="159" t="str">
        <f>VLOOKUP(MID(B1728,5,2),行政区划代码!$B$4:$C$38,2,0)</f>
        <v>北京市</v>
      </c>
      <c r="F1728" s="159" t="str">
        <f t="shared" si="26"/>
        <v>114</v>
      </c>
      <c r="G1728" s="160" t="s">
        <v>9838</v>
      </c>
      <c r="H1728" s="158" t="s">
        <v>5746</v>
      </c>
      <c r="I1728" s="160" t="s">
        <v>9891</v>
      </c>
      <c r="J1728" s="161">
        <v>129.25</v>
      </c>
      <c r="K1728" s="161">
        <v>95</v>
      </c>
      <c r="L1728" s="162">
        <v>112.125</v>
      </c>
    </row>
    <row r="1729" spans="1:12" ht="12.75" customHeight="1">
      <c r="A1729" s="157" t="s">
        <v>9892</v>
      </c>
      <c r="B1729" s="158" t="s">
        <v>9893</v>
      </c>
      <c r="C1729" s="159" t="s">
        <v>9894</v>
      </c>
      <c r="D1729" s="159" t="s">
        <v>4240</v>
      </c>
      <c r="E1729" s="159" t="str">
        <f>VLOOKUP(MID(B1729,5,2),行政区划代码!$B$4:$C$38,2,0)</f>
        <v>北京市</v>
      </c>
      <c r="F1729" s="159" t="str">
        <f t="shared" si="26"/>
        <v>114</v>
      </c>
      <c r="G1729" s="160" t="s">
        <v>9838</v>
      </c>
      <c r="H1729" s="158" t="s">
        <v>5746</v>
      </c>
      <c r="I1729" s="160" t="s">
        <v>9891</v>
      </c>
      <c r="J1729" s="161">
        <v>136</v>
      </c>
      <c r="K1729" s="161">
        <v>68</v>
      </c>
      <c r="L1729" s="162">
        <v>102</v>
      </c>
    </row>
    <row r="1730" spans="1:12" ht="12.75" customHeight="1">
      <c r="A1730" s="157" t="s">
        <v>9895</v>
      </c>
      <c r="B1730" s="158" t="s">
        <v>9896</v>
      </c>
      <c r="C1730" s="159" t="s">
        <v>9897</v>
      </c>
      <c r="D1730" s="159" t="s">
        <v>4240</v>
      </c>
      <c r="E1730" s="159" t="str">
        <f>VLOOKUP(MID(B1730,5,2),行政区划代码!$B$4:$C$38,2,0)</f>
        <v>北京市</v>
      </c>
      <c r="F1730" s="159" t="str">
        <f t="shared" si="26"/>
        <v>114</v>
      </c>
      <c r="G1730" s="160" t="s">
        <v>9838</v>
      </c>
      <c r="H1730" s="158" t="s">
        <v>4277</v>
      </c>
      <c r="I1730" s="160" t="s">
        <v>9839</v>
      </c>
      <c r="J1730" s="161">
        <v>128.25</v>
      </c>
      <c r="K1730" s="161">
        <v>98</v>
      </c>
      <c r="L1730" s="162">
        <v>113.125</v>
      </c>
    </row>
    <row r="1731" spans="1:12" ht="12.75" customHeight="1">
      <c r="A1731" s="157" t="s">
        <v>9898</v>
      </c>
      <c r="B1731" s="158" t="s">
        <v>9899</v>
      </c>
      <c r="C1731" s="159" t="s">
        <v>9900</v>
      </c>
      <c r="D1731" s="159" t="s">
        <v>4240</v>
      </c>
      <c r="E1731" s="159" t="str">
        <f>VLOOKUP(MID(B1731,5,2),行政区划代码!$B$4:$C$38,2,0)</f>
        <v>北京市</v>
      </c>
      <c r="F1731" s="159" t="str">
        <f t="shared" si="26"/>
        <v>114</v>
      </c>
      <c r="G1731" s="160" t="s">
        <v>9838</v>
      </c>
      <c r="H1731" s="158" t="s">
        <v>9843</v>
      </c>
      <c r="I1731" s="160" t="s">
        <v>9844</v>
      </c>
      <c r="J1731" s="161">
        <v>142.5</v>
      </c>
      <c r="K1731" s="161">
        <v>41</v>
      </c>
      <c r="L1731" s="162">
        <v>91.75</v>
      </c>
    </row>
    <row r="1732" spans="1:12" ht="12.75" customHeight="1">
      <c r="A1732" s="157" t="s">
        <v>9901</v>
      </c>
      <c r="B1732" s="158" t="s">
        <v>9902</v>
      </c>
      <c r="C1732" s="159" t="s">
        <v>9903</v>
      </c>
      <c r="D1732" s="159" t="s">
        <v>4240</v>
      </c>
      <c r="E1732" s="159" t="str">
        <f>VLOOKUP(MID(B1732,5,2),行政区划代码!$B$4:$C$38,2,0)</f>
        <v>北京市</v>
      </c>
      <c r="F1732" s="159" t="str">
        <f t="shared" si="26"/>
        <v>114</v>
      </c>
      <c r="G1732" s="160" t="s">
        <v>9838</v>
      </c>
      <c r="H1732" s="158" t="s">
        <v>4255</v>
      </c>
      <c r="I1732" s="160" t="s">
        <v>9844</v>
      </c>
      <c r="J1732" s="161">
        <v>127.75</v>
      </c>
      <c r="K1732" s="161">
        <v>90</v>
      </c>
      <c r="L1732" s="162">
        <v>108.875</v>
      </c>
    </row>
    <row r="1733" spans="1:12" ht="12.75" customHeight="1">
      <c r="A1733" s="157" t="s">
        <v>9904</v>
      </c>
      <c r="B1733" s="158" t="s">
        <v>9905</v>
      </c>
      <c r="C1733" s="159" t="s">
        <v>9906</v>
      </c>
      <c r="D1733" s="159" t="s">
        <v>4240</v>
      </c>
      <c r="E1733" s="159" t="str">
        <f>VLOOKUP(MID(B1733,5,2),行政区划代码!$B$4:$C$38,2,0)</f>
        <v>北京市</v>
      </c>
      <c r="F1733" s="159" t="str">
        <f t="shared" si="26"/>
        <v>114</v>
      </c>
      <c r="G1733" s="160" t="s">
        <v>9838</v>
      </c>
      <c r="H1733" s="158" t="s">
        <v>4294</v>
      </c>
      <c r="I1733" s="160" t="s">
        <v>9844</v>
      </c>
      <c r="J1733" s="161">
        <v>113.25</v>
      </c>
      <c r="K1733" s="161">
        <v>64</v>
      </c>
      <c r="L1733" s="162">
        <v>88.625</v>
      </c>
    </row>
    <row r="1734" spans="1:12" ht="12.75" customHeight="1">
      <c r="A1734" s="157" t="s">
        <v>9907</v>
      </c>
      <c r="B1734" s="158" t="s">
        <v>9908</v>
      </c>
      <c r="C1734" s="159" t="s">
        <v>9909</v>
      </c>
      <c r="D1734" s="159" t="s">
        <v>4240</v>
      </c>
      <c r="E1734" s="159" t="str">
        <f>VLOOKUP(MID(B1734,5,2),行政区划代码!$B$4:$C$38,2,0)</f>
        <v>北京市</v>
      </c>
      <c r="F1734" s="159" t="str">
        <f t="shared" ref="F1734:F1778" si="27">LEFT(B1734,3)</f>
        <v>114</v>
      </c>
      <c r="G1734" s="160" t="s">
        <v>9838</v>
      </c>
      <c r="H1734" s="158" t="s">
        <v>4277</v>
      </c>
      <c r="I1734" s="160" t="s">
        <v>9839</v>
      </c>
      <c r="J1734" s="161">
        <v>145</v>
      </c>
      <c r="K1734" s="161">
        <v>86</v>
      </c>
      <c r="L1734" s="162">
        <v>115.5</v>
      </c>
    </row>
    <row r="1735" spans="1:12" ht="12.75" customHeight="1">
      <c r="A1735" s="157" t="s">
        <v>9910</v>
      </c>
      <c r="B1735" s="158" t="s">
        <v>9911</v>
      </c>
      <c r="C1735" s="159" t="s">
        <v>9912</v>
      </c>
      <c r="D1735" s="159" t="s">
        <v>4240</v>
      </c>
      <c r="E1735" s="159" t="str">
        <f>VLOOKUP(MID(B1735,5,2),行政区划代码!$B$4:$C$38,2,0)</f>
        <v>北京市</v>
      </c>
      <c r="F1735" s="159" t="str">
        <f t="shared" si="27"/>
        <v>114</v>
      </c>
      <c r="G1735" s="160" t="s">
        <v>9838</v>
      </c>
      <c r="H1735" s="158" t="s">
        <v>4294</v>
      </c>
      <c r="I1735" s="160" t="s">
        <v>9844</v>
      </c>
      <c r="J1735" s="161">
        <v>115.75</v>
      </c>
      <c r="K1735" s="161">
        <v>92</v>
      </c>
      <c r="L1735" s="162">
        <v>103.875</v>
      </c>
    </row>
    <row r="1736" spans="1:12" ht="12.75" customHeight="1">
      <c r="A1736" s="157" t="s">
        <v>9913</v>
      </c>
      <c r="B1736" s="158" t="s">
        <v>9914</v>
      </c>
      <c r="C1736" s="159" t="s">
        <v>9915</v>
      </c>
      <c r="D1736" s="159" t="s">
        <v>4240</v>
      </c>
      <c r="E1736" s="159" t="str">
        <f>VLOOKUP(MID(B1736,5,2),行政区划代码!$B$4:$C$38,2,0)</f>
        <v>北京市</v>
      </c>
      <c r="F1736" s="159" t="str">
        <f t="shared" si="27"/>
        <v>114</v>
      </c>
      <c r="G1736" s="160" t="s">
        <v>9838</v>
      </c>
      <c r="H1736" s="158" t="s">
        <v>4255</v>
      </c>
      <c r="I1736" s="160" t="s">
        <v>9844</v>
      </c>
      <c r="J1736" s="161">
        <v>146.75</v>
      </c>
      <c r="K1736" s="161">
        <v>53</v>
      </c>
      <c r="L1736" s="162">
        <v>99.875</v>
      </c>
    </row>
    <row r="1737" spans="1:12" ht="12.75" customHeight="1">
      <c r="A1737" s="157" t="s">
        <v>9916</v>
      </c>
      <c r="B1737" s="158" t="s">
        <v>9917</v>
      </c>
      <c r="C1737" s="159" t="s">
        <v>9918</v>
      </c>
      <c r="D1737" s="159" t="s">
        <v>4240</v>
      </c>
      <c r="E1737" s="159" t="str">
        <f>VLOOKUP(MID(B1737,5,2),行政区划代码!$B$4:$C$38,2,0)</f>
        <v>北京市</v>
      </c>
      <c r="F1737" s="159" t="str">
        <f t="shared" si="27"/>
        <v>114</v>
      </c>
      <c r="G1737" s="160" t="s">
        <v>9838</v>
      </c>
      <c r="H1737" s="158" t="s">
        <v>4242</v>
      </c>
      <c r="I1737" s="160" t="s">
        <v>9919</v>
      </c>
      <c r="J1737" s="161">
        <v>141</v>
      </c>
      <c r="K1737" s="161">
        <v>84</v>
      </c>
      <c r="L1737" s="162">
        <v>112.5</v>
      </c>
    </row>
    <row r="1738" spans="1:12" ht="12.75" customHeight="1">
      <c r="A1738" s="157" t="s">
        <v>9920</v>
      </c>
      <c r="B1738" s="158" t="s">
        <v>9921</v>
      </c>
      <c r="C1738" s="159" t="s">
        <v>9922</v>
      </c>
      <c r="D1738" s="159" t="s">
        <v>4240</v>
      </c>
      <c r="E1738" s="159" t="str">
        <f>VLOOKUP(MID(B1738,5,2),行政区划代码!$B$4:$C$38,2,0)</f>
        <v>北京市</v>
      </c>
      <c r="F1738" s="159" t="str">
        <f t="shared" si="27"/>
        <v>114</v>
      </c>
      <c r="G1738" s="160" t="s">
        <v>9838</v>
      </c>
      <c r="H1738" s="158" t="s">
        <v>9843</v>
      </c>
      <c r="I1738" s="160" t="s">
        <v>9844</v>
      </c>
      <c r="J1738" s="161">
        <v>119.5</v>
      </c>
      <c r="K1738" s="161">
        <v>34</v>
      </c>
      <c r="L1738" s="162">
        <v>76.75</v>
      </c>
    </row>
    <row r="1739" spans="1:12" ht="12.75" customHeight="1">
      <c r="A1739" s="157" t="s">
        <v>9923</v>
      </c>
      <c r="B1739" s="158" t="s">
        <v>9924</v>
      </c>
      <c r="C1739" s="159" t="s">
        <v>9925</v>
      </c>
      <c r="D1739" s="159" t="s">
        <v>4240</v>
      </c>
      <c r="E1739" s="159" t="str">
        <f>VLOOKUP(MID(B1739,5,2),行政区划代码!$B$4:$C$38,2,0)</f>
        <v>北京市</v>
      </c>
      <c r="F1739" s="159" t="str">
        <f t="shared" si="27"/>
        <v>114</v>
      </c>
      <c r="G1739" s="160" t="s">
        <v>9838</v>
      </c>
      <c r="H1739" s="158" t="s">
        <v>4259</v>
      </c>
      <c r="I1739" s="160" t="s">
        <v>9926</v>
      </c>
      <c r="J1739" s="161">
        <v>125.5</v>
      </c>
      <c r="K1739" s="161">
        <v>36</v>
      </c>
      <c r="L1739" s="162">
        <v>80.75</v>
      </c>
    </row>
    <row r="1740" spans="1:12" ht="12.75" customHeight="1">
      <c r="A1740" s="157" t="s">
        <v>9927</v>
      </c>
      <c r="B1740" s="158" t="s">
        <v>9928</v>
      </c>
      <c r="C1740" s="159" t="s">
        <v>9929</v>
      </c>
      <c r="D1740" s="159" t="s">
        <v>4240</v>
      </c>
      <c r="E1740" s="159" t="str">
        <f>VLOOKUP(MID(B1740,5,2),行政区划代码!$B$4:$C$38,2,0)</f>
        <v>北京市</v>
      </c>
      <c r="F1740" s="159" t="str">
        <f t="shared" si="27"/>
        <v>114</v>
      </c>
      <c r="G1740" s="160" t="s">
        <v>9838</v>
      </c>
      <c r="H1740" s="158" t="s">
        <v>4255</v>
      </c>
      <c r="I1740" s="160" t="s">
        <v>9844</v>
      </c>
      <c r="J1740" s="161">
        <v>123.75</v>
      </c>
      <c r="K1740" s="161">
        <v>41</v>
      </c>
      <c r="L1740" s="162">
        <v>82.375</v>
      </c>
    </row>
    <row r="1741" spans="1:12" ht="12.75" customHeight="1">
      <c r="A1741" s="157" t="s">
        <v>9930</v>
      </c>
      <c r="B1741" s="158" t="s">
        <v>9931</v>
      </c>
      <c r="C1741" s="159" t="s">
        <v>9932</v>
      </c>
      <c r="D1741" s="159" t="s">
        <v>4240</v>
      </c>
      <c r="E1741" s="159" t="str">
        <f>VLOOKUP(MID(B1741,5,2),行政区划代码!$B$4:$C$38,2,0)</f>
        <v>北京市</v>
      </c>
      <c r="F1741" s="159" t="str">
        <f t="shared" si="27"/>
        <v>114</v>
      </c>
      <c r="G1741" s="160" t="s">
        <v>9838</v>
      </c>
      <c r="H1741" s="158" t="s">
        <v>4307</v>
      </c>
      <c r="I1741" s="160" t="s">
        <v>9933</v>
      </c>
      <c r="J1741" s="161">
        <v>122</v>
      </c>
      <c r="K1741" s="161">
        <v>98</v>
      </c>
      <c r="L1741" s="162">
        <v>110</v>
      </c>
    </row>
    <row r="1742" spans="1:12" ht="12.75" customHeight="1">
      <c r="A1742" s="157" t="s">
        <v>9934</v>
      </c>
      <c r="B1742" s="158" t="s">
        <v>9935</v>
      </c>
      <c r="C1742" s="159" t="s">
        <v>9936</v>
      </c>
      <c r="D1742" s="159" t="s">
        <v>4240</v>
      </c>
      <c r="E1742" s="159" t="str">
        <f>VLOOKUP(MID(B1742,5,2),行政区划代码!$B$4:$C$38,2,0)</f>
        <v>北京市</v>
      </c>
      <c r="F1742" s="159" t="str">
        <f t="shared" si="27"/>
        <v>114</v>
      </c>
      <c r="G1742" s="160" t="s">
        <v>9838</v>
      </c>
      <c r="H1742" s="158" t="s">
        <v>4294</v>
      </c>
      <c r="I1742" s="160" t="s">
        <v>9844</v>
      </c>
      <c r="J1742" s="161">
        <v>114.5</v>
      </c>
      <c r="K1742" s="161">
        <v>51</v>
      </c>
      <c r="L1742" s="162">
        <v>82.75</v>
      </c>
    </row>
    <row r="1743" spans="1:12" ht="12.75" customHeight="1">
      <c r="A1743" s="157" t="s">
        <v>9937</v>
      </c>
      <c r="B1743" s="158" t="s">
        <v>9938</v>
      </c>
      <c r="C1743" s="159" t="s">
        <v>9939</v>
      </c>
      <c r="D1743" s="159" t="s">
        <v>4240</v>
      </c>
      <c r="E1743" s="159" t="str">
        <f>VLOOKUP(MID(B1743,5,2),行政区划代码!$B$4:$C$38,2,0)</f>
        <v>安徽省</v>
      </c>
      <c r="F1743" s="159" t="str">
        <f t="shared" si="27"/>
        <v>114</v>
      </c>
      <c r="G1743" s="160" t="s">
        <v>9838</v>
      </c>
      <c r="H1743" s="158" t="s">
        <v>4277</v>
      </c>
      <c r="I1743" s="160" t="s">
        <v>9839</v>
      </c>
      <c r="J1743" s="161">
        <v>144.25</v>
      </c>
      <c r="K1743" s="161">
        <v>40</v>
      </c>
      <c r="L1743" s="162">
        <v>92.125</v>
      </c>
    </row>
    <row r="1744" spans="1:12" ht="12.75" customHeight="1">
      <c r="A1744" s="157" t="s">
        <v>9940</v>
      </c>
      <c r="B1744" s="158" t="s">
        <v>9941</v>
      </c>
      <c r="C1744" s="159" t="s">
        <v>9942</v>
      </c>
      <c r="D1744" s="159" t="s">
        <v>1728</v>
      </c>
      <c r="E1744" s="159" t="str">
        <f>VLOOKUP(MID(B1744,5,2),行政区划代码!$B$4:$C$38,2,0)</f>
        <v>安徽省</v>
      </c>
      <c r="F1744" s="159" t="str">
        <f t="shared" si="27"/>
        <v>114</v>
      </c>
      <c r="G1744" s="160" t="s">
        <v>9838</v>
      </c>
      <c r="H1744" s="158" t="s">
        <v>4372</v>
      </c>
      <c r="I1744" s="160" t="s">
        <v>9839</v>
      </c>
      <c r="J1744" s="161">
        <v>148</v>
      </c>
      <c r="K1744" s="161">
        <v>44</v>
      </c>
      <c r="L1744" s="162">
        <v>96</v>
      </c>
    </row>
    <row r="1745" spans="1:12" ht="12.75" customHeight="1">
      <c r="A1745" s="157" t="s">
        <v>9943</v>
      </c>
      <c r="B1745" s="158" t="s">
        <v>9944</v>
      </c>
      <c r="C1745" s="159" t="s">
        <v>9945</v>
      </c>
      <c r="D1745" s="159" t="s">
        <v>1728</v>
      </c>
      <c r="E1745" s="159" t="str">
        <f>VLOOKUP(MID(B1745,5,2),行政区划代码!$B$4:$C$38,2,0)</f>
        <v>安徽省</v>
      </c>
      <c r="F1745" s="159" t="str">
        <f t="shared" si="27"/>
        <v>114</v>
      </c>
      <c r="G1745" s="160" t="s">
        <v>9838</v>
      </c>
      <c r="H1745" s="158" t="s">
        <v>4263</v>
      </c>
      <c r="I1745" s="160" t="s">
        <v>9946</v>
      </c>
      <c r="J1745" s="161">
        <v>148.5</v>
      </c>
      <c r="K1745" s="161">
        <v>99</v>
      </c>
      <c r="L1745" s="162">
        <v>123.75</v>
      </c>
    </row>
    <row r="1746" spans="1:12" ht="12.75" customHeight="1">
      <c r="A1746" s="157" t="s">
        <v>9947</v>
      </c>
      <c r="B1746" s="158" t="s">
        <v>9948</v>
      </c>
      <c r="C1746" s="159" t="s">
        <v>9949</v>
      </c>
      <c r="D1746" s="159" t="s">
        <v>4240</v>
      </c>
      <c r="E1746" s="159" t="str">
        <f>VLOOKUP(MID(B1746,5,2),行政区划代码!$B$4:$C$38,2,0)</f>
        <v>福建省</v>
      </c>
      <c r="F1746" s="159" t="str">
        <f t="shared" si="27"/>
        <v>114</v>
      </c>
      <c r="G1746" s="160" t="s">
        <v>9838</v>
      </c>
      <c r="H1746" s="158" t="s">
        <v>4263</v>
      </c>
      <c r="I1746" s="160" t="s">
        <v>9946</v>
      </c>
      <c r="J1746" s="161">
        <v>147</v>
      </c>
      <c r="K1746" s="161">
        <v>40</v>
      </c>
      <c r="L1746" s="162">
        <v>93.5</v>
      </c>
    </row>
    <row r="1747" spans="1:12" ht="12.75" customHeight="1">
      <c r="A1747" s="157" t="s">
        <v>9950</v>
      </c>
      <c r="B1747" s="158" t="s">
        <v>9951</v>
      </c>
      <c r="C1747" s="159" t="s">
        <v>9952</v>
      </c>
      <c r="D1747" s="159" t="s">
        <v>4240</v>
      </c>
      <c r="E1747" s="159" t="str">
        <f>VLOOKUP(MID(B1747,5,2),行政区划代码!$B$4:$C$38,2,0)</f>
        <v>福建省</v>
      </c>
      <c r="F1747" s="159" t="str">
        <f t="shared" si="27"/>
        <v>114</v>
      </c>
      <c r="G1747" s="160" t="s">
        <v>9838</v>
      </c>
      <c r="H1747" s="158" t="s">
        <v>5778</v>
      </c>
      <c r="I1747" s="160" t="s">
        <v>9878</v>
      </c>
      <c r="J1747" s="161">
        <v>125.5</v>
      </c>
      <c r="K1747" s="161">
        <v>95</v>
      </c>
      <c r="L1747" s="162">
        <v>110.25</v>
      </c>
    </row>
    <row r="1748" spans="1:12" ht="12.75" customHeight="1">
      <c r="A1748" s="157" t="s">
        <v>9953</v>
      </c>
      <c r="B1748" s="158" t="s">
        <v>9954</v>
      </c>
      <c r="C1748" s="159" t="s">
        <v>9955</v>
      </c>
      <c r="D1748" s="159" t="s">
        <v>4240</v>
      </c>
      <c r="E1748" s="159" t="str">
        <f>VLOOKUP(MID(B1748,5,2),行政区划代码!$B$4:$C$38,2,0)</f>
        <v>江西省</v>
      </c>
      <c r="F1748" s="159" t="str">
        <f t="shared" si="27"/>
        <v>114</v>
      </c>
      <c r="G1748" s="160" t="s">
        <v>9838</v>
      </c>
      <c r="H1748" s="158" t="s">
        <v>5089</v>
      </c>
      <c r="I1748" s="160" t="s">
        <v>9956</v>
      </c>
      <c r="J1748" s="161">
        <v>112.75</v>
      </c>
      <c r="K1748" s="161">
        <v>49</v>
      </c>
      <c r="L1748" s="162">
        <v>80.875</v>
      </c>
    </row>
    <row r="1749" spans="1:12" ht="12.75" customHeight="1">
      <c r="A1749" s="157" t="s">
        <v>9957</v>
      </c>
      <c r="B1749" s="158" t="s">
        <v>9958</v>
      </c>
      <c r="C1749" s="159" t="s">
        <v>9959</v>
      </c>
      <c r="D1749" s="159" t="s">
        <v>4240</v>
      </c>
      <c r="E1749" s="159" t="str">
        <f>VLOOKUP(MID(B1749,5,2),行政区划代码!$B$4:$C$38,2,0)</f>
        <v>山东省</v>
      </c>
      <c r="F1749" s="159" t="str">
        <f t="shared" si="27"/>
        <v>114</v>
      </c>
      <c r="G1749" s="160" t="s">
        <v>9838</v>
      </c>
      <c r="H1749" s="158" t="s">
        <v>4294</v>
      </c>
      <c r="I1749" s="160" t="s">
        <v>9844</v>
      </c>
      <c r="J1749" s="161">
        <v>120.75</v>
      </c>
      <c r="K1749" s="161">
        <v>98</v>
      </c>
      <c r="L1749" s="162">
        <v>109.375</v>
      </c>
    </row>
    <row r="1750" spans="1:12" ht="12.75" customHeight="1">
      <c r="A1750" s="157" t="s">
        <v>9960</v>
      </c>
      <c r="B1750" s="158" t="s">
        <v>9961</v>
      </c>
      <c r="C1750" s="159" t="s">
        <v>9962</v>
      </c>
      <c r="D1750" s="159" t="s">
        <v>4287</v>
      </c>
      <c r="E1750" s="159" t="str">
        <f>VLOOKUP(MID(B1750,5,2),行政区划代码!$B$4:$C$38,2,0)</f>
        <v>山东省</v>
      </c>
      <c r="F1750" s="159" t="str">
        <f t="shared" si="27"/>
        <v>114</v>
      </c>
      <c r="G1750" s="160" t="s">
        <v>9838</v>
      </c>
      <c r="H1750" s="158" t="s">
        <v>5778</v>
      </c>
      <c r="I1750" s="160" t="s">
        <v>9878</v>
      </c>
      <c r="J1750" s="161">
        <v>114.75</v>
      </c>
      <c r="K1750" s="161">
        <v>31</v>
      </c>
      <c r="L1750" s="162">
        <v>72.875</v>
      </c>
    </row>
    <row r="1751" spans="1:12" ht="12.75" customHeight="1">
      <c r="A1751" s="157" t="s">
        <v>9963</v>
      </c>
      <c r="B1751" s="158" t="s">
        <v>9964</v>
      </c>
      <c r="C1751" s="159" t="s">
        <v>9965</v>
      </c>
      <c r="D1751" s="159" t="s">
        <v>4240</v>
      </c>
      <c r="E1751" s="159" t="str">
        <f>VLOOKUP(MID(B1751,5,2),行政区划代码!$B$4:$C$38,2,0)</f>
        <v>山东省</v>
      </c>
      <c r="F1751" s="159" t="str">
        <f t="shared" si="27"/>
        <v>114</v>
      </c>
      <c r="G1751" s="160" t="s">
        <v>9838</v>
      </c>
      <c r="H1751" s="158" t="s">
        <v>4408</v>
      </c>
      <c r="I1751" s="160" t="s">
        <v>9839</v>
      </c>
      <c r="J1751" s="161">
        <v>137.25</v>
      </c>
      <c r="K1751" s="161">
        <v>50</v>
      </c>
      <c r="L1751" s="162">
        <v>93.625</v>
      </c>
    </row>
    <row r="1752" spans="1:12" ht="12.75" customHeight="1">
      <c r="A1752" s="157" t="s">
        <v>9966</v>
      </c>
      <c r="B1752" s="158" t="s">
        <v>9967</v>
      </c>
      <c r="C1752" s="159" t="s">
        <v>9968</v>
      </c>
      <c r="D1752" s="159" t="s">
        <v>4240</v>
      </c>
      <c r="E1752" s="159" t="str">
        <f>VLOOKUP(MID(B1752,5,2),行政区划代码!$B$4:$C$38,2,0)</f>
        <v>山东省</v>
      </c>
      <c r="F1752" s="159" t="str">
        <f t="shared" si="27"/>
        <v>114</v>
      </c>
      <c r="G1752" s="160" t="s">
        <v>9969</v>
      </c>
      <c r="H1752" s="158" t="s">
        <v>5089</v>
      </c>
      <c r="I1752" s="160" t="s">
        <v>9956</v>
      </c>
      <c r="J1752" s="161">
        <v>110</v>
      </c>
      <c r="K1752" s="161">
        <v>43</v>
      </c>
      <c r="L1752" s="162">
        <v>76.5</v>
      </c>
    </row>
    <row r="1753" spans="1:12" ht="12.75" customHeight="1">
      <c r="A1753" s="157" t="s">
        <v>9970</v>
      </c>
      <c r="B1753" s="158" t="s">
        <v>9971</v>
      </c>
      <c r="C1753" s="159" t="s">
        <v>9972</v>
      </c>
      <c r="D1753" s="159" t="s">
        <v>4240</v>
      </c>
      <c r="E1753" s="159" t="str">
        <f>VLOOKUP(MID(B1753,5,2),行政区划代码!$B$4:$C$38,2,0)</f>
        <v>山东省</v>
      </c>
      <c r="F1753" s="159" t="str">
        <f t="shared" si="27"/>
        <v>114</v>
      </c>
      <c r="G1753" s="160" t="s">
        <v>9838</v>
      </c>
      <c r="H1753" s="158" t="s">
        <v>4392</v>
      </c>
      <c r="I1753" s="160" t="s">
        <v>9868</v>
      </c>
      <c r="J1753" s="161">
        <v>133.75</v>
      </c>
      <c r="K1753" s="161">
        <v>89</v>
      </c>
      <c r="L1753" s="162">
        <v>111.375</v>
      </c>
    </row>
    <row r="1754" spans="1:12" ht="12.75" customHeight="1">
      <c r="A1754" s="157" t="s">
        <v>9973</v>
      </c>
      <c r="B1754" s="158" t="s">
        <v>9974</v>
      </c>
      <c r="C1754" s="159" t="s">
        <v>9975</v>
      </c>
      <c r="D1754" s="159" t="s">
        <v>4240</v>
      </c>
      <c r="E1754" s="159" t="str">
        <f>VLOOKUP(MID(B1754,5,2),行政区划代码!$B$4:$C$38,2,0)</f>
        <v>山东省</v>
      </c>
      <c r="F1754" s="159" t="str">
        <f t="shared" si="27"/>
        <v>114</v>
      </c>
      <c r="G1754" s="160" t="s">
        <v>9838</v>
      </c>
      <c r="H1754" s="158" t="s">
        <v>4294</v>
      </c>
      <c r="I1754" s="160" t="s">
        <v>9844</v>
      </c>
      <c r="J1754" s="161">
        <v>142.25</v>
      </c>
      <c r="K1754" s="161">
        <v>97</v>
      </c>
      <c r="L1754" s="162">
        <v>119.625</v>
      </c>
    </row>
    <row r="1755" spans="1:12" ht="12.75" customHeight="1">
      <c r="A1755" s="157" t="s">
        <v>9976</v>
      </c>
      <c r="B1755" s="158" t="s">
        <v>9977</v>
      </c>
      <c r="C1755" s="159" t="s">
        <v>9978</v>
      </c>
      <c r="D1755" s="159" t="s">
        <v>4240</v>
      </c>
      <c r="E1755" s="159" t="str">
        <f>VLOOKUP(MID(B1755,5,2),行政区划代码!$B$4:$C$38,2,0)</f>
        <v>山东省</v>
      </c>
      <c r="F1755" s="159" t="str">
        <f t="shared" si="27"/>
        <v>114</v>
      </c>
      <c r="G1755" s="160" t="s">
        <v>9838</v>
      </c>
      <c r="H1755" s="158" t="s">
        <v>4372</v>
      </c>
      <c r="I1755" s="160" t="s">
        <v>9839</v>
      </c>
      <c r="J1755" s="161">
        <v>112.5</v>
      </c>
      <c r="K1755" s="161">
        <v>96</v>
      </c>
      <c r="L1755" s="162">
        <v>104.25</v>
      </c>
    </row>
    <row r="1756" spans="1:12" ht="12.75" customHeight="1">
      <c r="A1756" s="157" t="s">
        <v>9979</v>
      </c>
      <c r="B1756" s="158" t="s">
        <v>9980</v>
      </c>
      <c r="C1756" s="159" t="s">
        <v>9981</v>
      </c>
      <c r="D1756" s="159" t="s">
        <v>4240</v>
      </c>
      <c r="E1756" s="159" t="str">
        <f>VLOOKUP(MID(B1756,5,2),行政区划代码!$B$4:$C$38,2,0)</f>
        <v>山东省</v>
      </c>
      <c r="F1756" s="159" t="str">
        <f t="shared" si="27"/>
        <v>114</v>
      </c>
      <c r="G1756" s="160" t="s">
        <v>9838</v>
      </c>
      <c r="H1756" s="158" t="s">
        <v>5188</v>
      </c>
      <c r="I1756" s="160" t="s">
        <v>9844</v>
      </c>
      <c r="J1756" s="161">
        <v>115.75</v>
      </c>
      <c r="K1756" s="161">
        <v>60</v>
      </c>
      <c r="L1756" s="162">
        <v>87.875</v>
      </c>
    </row>
    <row r="1757" spans="1:12" ht="12.75" customHeight="1">
      <c r="A1757" s="157" t="s">
        <v>9982</v>
      </c>
      <c r="B1757" s="158" t="s">
        <v>9983</v>
      </c>
      <c r="C1757" s="159" t="s">
        <v>9984</v>
      </c>
      <c r="D1757" s="159" t="s">
        <v>4240</v>
      </c>
      <c r="E1757" s="159" t="str">
        <f>VLOOKUP(MID(B1757,5,2),行政区划代码!$B$4:$C$38,2,0)</f>
        <v>山东省</v>
      </c>
      <c r="F1757" s="159" t="str">
        <f t="shared" si="27"/>
        <v>114</v>
      </c>
      <c r="G1757" s="160" t="s">
        <v>9838</v>
      </c>
      <c r="H1757" s="158" t="s">
        <v>4307</v>
      </c>
      <c r="I1757" s="160" t="s">
        <v>9933</v>
      </c>
      <c r="J1757" s="161">
        <v>129</v>
      </c>
      <c r="K1757" s="161">
        <v>74</v>
      </c>
      <c r="L1757" s="162">
        <v>101.5</v>
      </c>
    </row>
    <row r="1758" spans="1:12" ht="12.75" customHeight="1">
      <c r="A1758" s="157" t="s">
        <v>9985</v>
      </c>
      <c r="B1758" s="158" t="s">
        <v>9986</v>
      </c>
      <c r="C1758" s="159" t="s">
        <v>9987</v>
      </c>
      <c r="D1758" s="159" t="s">
        <v>4287</v>
      </c>
      <c r="E1758" s="159" t="str">
        <f>VLOOKUP(MID(B1758,5,2),行政区划代码!$B$4:$C$38,2,0)</f>
        <v>山东省</v>
      </c>
      <c r="F1758" s="159" t="str">
        <f t="shared" si="27"/>
        <v>114</v>
      </c>
      <c r="G1758" s="160" t="s">
        <v>9838</v>
      </c>
      <c r="H1758" s="158" t="s">
        <v>4294</v>
      </c>
      <c r="I1758" s="160" t="s">
        <v>9844</v>
      </c>
      <c r="J1758" s="161">
        <v>123</v>
      </c>
      <c r="K1758" s="161">
        <v>90</v>
      </c>
      <c r="L1758" s="162">
        <v>106.5</v>
      </c>
    </row>
    <row r="1759" spans="1:12" ht="12.75" customHeight="1">
      <c r="A1759" s="157" t="s">
        <v>9988</v>
      </c>
      <c r="B1759" s="158" t="s">
        <v>9989</v>
      </c>
      <c r="C1759" s="159" t="s">
        <v>9990</v>
      </c>
      <c r="D1759" s="159" t="s">
        <v>4240</v>
      </c>
      <c r="E1759" s="159" t="str">
        <f>VLOOKUP(MID(B1759,5,2),行政区划代码!$B$4:$C$38,2,0)</f>
        <v>山东省</v>
      </c>
      <c r="F1759" s="159" t="str">
        <f t="shared" si="27"/>
        <v>114</v>
      </c>
      <c r="G1759" s="160" t="s">
        <v>9838</v>
      </c>
      <c r="H1759" s="158" t="s">
        <v>4408</v>
      </c>
      <c r="I1759" s="160" t="s">
        <v>9839</v>
      </c>
      <c r="J1759" s="161">
        <v>127.5</v>
      </c>
      <c r="K1759" s="161">
        <v>78</v>
      </c>
      <c r="L1759" s="162">
        <v>102.75</v>
      </c>
    </row>
    <row r="1760" spans="1:12" ht="12.75" customHeight="1">
      <c r="A1760" s="157" t="s">
        <v>9991</v>
      </c>
      <c r="B1760" s="158" t="s">
        <v>9992</v>
      </c>
      <c r="C1760" s="159" t="s">
        <v>9993</v>
      </c>
      <c r="D1760" s="159" t="s">
        <v>1728</v>
      </c>
      <c r="E1760" s="159" t="str">
        <f>VLOOKUP(MID(B1760,5,2),行政区划代码!$B$4:$C$38,2,0)</f>
        <v>山东省</v>
      </c>
      <c r="F1760" s="159" t="str">
        <f t="shared" si="27"/>
        <v>114</v>
      </c>
      <c r="G1760" s="160" t="s">
        <v>9838</v>
      </c>
      <c r="H1760" s="158" t="s">
        <v>9843</v>
      </c>
      <c r="I1760" s="160" t="s">
        <v>9844</v>
      </c>
      <c r="J1760" s="161">
        <v>130.25</v>
      </c>
      <c r="K1760" s="161">
        <v>38</v>
      </c>
      <c r="L1760" s="162">
        <v>84.125</v>
      </c>
    </row>
    <row r="1761" spans="1:12" ht="12.75" customHeight="1">
      <c r="A1761" s="157" t="s">
        <v>9994</v>
      </c>
      <c r="B1761" s="158" t="s">
        <v>9995</v>
      </c>
      <c r="C1761" s="159" t="s">
        <v>6638</v>
      </c>
      <c r="D1761" s="159" t="s">
        <v>4240</v>
      </c>
      <c r="E1761" s="159" t="str">
        <f>VLOOKUP(MID(B1761,5,2),行政区划代码!$B$4:$C$38,2,0)</f>
        <v>山东省</v>
      </c>
      <c r="F1761" s="159" t="str">
        <f t="shared" si="27"/>
        <v>114</v>
      </c>
      <c r="G1761" s="160" t="s">
        <v>9838</v>
      </c>
      <c r="H1761" s="158" t="s">
        <v>4277</v>
      </c>
      <c r="I1761" s="160" t="s">
        <v>9839</v>
      </c>
      <c r="J1761" s="161">
        <v>112.75</v>
      </c>
      <c r="K1761" s="161">
        <v>65</v>
      </c>
      <c r="L1761" s="162">
        <v>88.875</v>
      </c>
    </row>
    <row r="1762" spans="1:12" ht="12.75" customHeight="1">
      <c r="A1762" s="157" t="s">
        <v>9996</v>
      </c>
      <c r="B1762" s="158" t="s">
        <v>9997</v>
      </c>
      <c r="C1762" s="159" t="s">
        <v>9998</v>
      </c>
      <c r="D1762" s="159" t="s">
        <v>4240</v>
      </c>
      <c r="E1762" s="159" t="str">
        <f>VLOOKUP(MID(B1762,5,2),行政区划代码!$B$4:$C$38,2,0)</f>
        <v>河南省</v>
      </c>
      <c r="F1762" s="159" t="str">
        <f t="shared" si="27"/>
        <v>114</v>
      </c>
      <c r="G1762" s="160" t="s">
        <v>9838</v>
      </c>
      <c r="H1762" s="158" t="s">
        <v>9843</v>
      </c>
      <c r="I1762" s="160" t="s">
        <v>9844</v>
      </c>
      <c r="J1762" s="161">
        <v>118.25</v>
      </c>
      <c r="K1762" s="161">
        <v>95</v>
      </c>
      <c r="L1762" s="162">
        <v>106.625</v>
      </c>
    </row>
    <row r="1763" spans="1:12" ht="12.75" customHeight="1">
      <c r="A1763" s="157" t="s">
        <v>9999</v>
      </c>
      <c r="B1763" s="158" t="s">
        <v>10000</v>
      </c>
      <c r="C1763" s="159" t="s">
        <v>10001</v>
      </c>
      <c r="D1763" s="159" t="s">
        <v>4240</v>
      </c>
      <c r="E1763" s="159" t="str">
        <f>VLOOKUP(MID(B1763,5,2),行政区划代码!$B$4:$C$38,2,0)</f>
        <v>河南省</v>
      </c>
      <c r="F1763" s="159" t="str">
        <f t="shared" si="27"/>
        <v>114</v>
      </c>
      <c r="G1763" s="160" t="s">
        <v>9838</v>
      </c>
      <c r="H1763" s="158" t="s">
        <v>4255</v>
      </c>
      <c r="I1763" s="160" t="s">
        <v>9844</v>
      </c>
      <c r="J1763" s="161">
        <v>124.25</v>
      </c>
      <c r="K1763" s="161">
        <v>47</v>
      </c>
      <c r="L1763" s="162">
        <v>85.625</v>
      </c>
    </row>
    <row r="1764" spans="1:12" ht="12.75" customHeight="1">
      <c r="A1764" s="157" t="s">
        <v>10002</v>
      </c>
      <c r="B1764" s="158" t="s">
        <v>10003</v>
      </c>
      <c r="C1764" s="159" t="s">
        <v>10004</v>
      </c>
      <c r="D1764" s="159" t="s">
        <v>4240</v>
      </c>
      <c r="E1764" s="159" t="str">
        <f>VLOOKUP(MID(B1764,5,2),行政区划代码!$B$4:$C$38,2,0)</f>
        <v>河南省</v>
      </c>
      <c r="F1764" s="159" t="str">
        <f t="shared" si="27"/>
        <v>114</v>
      </c>
      <c r="G1764" s="160" t="s">
        <v>9838</v>
      </c>
      <c r="H1764" s="158" t="s">
        <v>4294</v>
      </c>
      <c r="I1764" s="160" t="s">
        <v>9844</v>
      </c>
      <c r="J1764" s="161">
        <v>132</v>
      </c>
      <c r="K1764" s="161">
        <v>100</v>
      </c>
      <c r="L1764" s="162">
        <v>116</v>
      </c>
    </row>
    <row r="1765" spans="1:12" ht="12.75" customHeight="1">
      <c r="A1765" s="157" t="s">
        <v>10005</v>
      </c>
      <c r="B1765" s="158" t="s">
        <v>10006</v>
      </c>
      <c r="C1765" s="159" t="s">
        <v>4491</v>
      </c>
      <c r="D1765" s="159" t="s">
        <v>4240</v>
      </c>
      <c r="E1765" s="159" t="str">
        <f>VLOOKUP(MID(B1765,5,2),行政区划代码!$B$4:$C$38,2,0)</f>
        <v>河南省</v>
      </c>
      <c r="F1765" s="159" t="str">
        <f t="shared" si="27"/>
        <v>114</v>
      </c>
      <c r="G1765" s="160" t="s">
        <v>9838</v>
      </c>
      <c r="H1765" s="158" t="s">
        <v>5089</v>
      </c>
      <c r="I1765" s="160" t="s">
        <v>9956</v>
      </c>
      <c r="J1765" s="161">
        <v>114.25</v>
      </c>
      <c r="K1765" s="161">
        <v>77</v>
      </c>
      <c r="L1765" s="162">
        <v>95.625</v>
      </c>
    </row>
    <row r="1766" spans="1:12" ht="12.75" customHeight="1">
      <c r="A1766" s="157" t="s">
        <v>10007</v>
      </c>
      <c r="B1766" s="158" t="s">
        <v>10008</v>
      </c>
      <c r="C1766" s="159" t="s">
        <v>10009</v>
      </c>
      <c r="D1766" s="159" t="s">
        <v>4240</v>
      </c>
      <c r="E1766" s="159" t="str">
        <f>VLOOKUP(MID(B1766,5,2),行政区划代码!$B$4:$C$38,2,0)</f>
        <v>河南省</v>
      </c>
      <c r="F1766" s="159" t="str">
        <f t="shared" si="27"/>
        <v>114</v>
      </c>
      <c r="G1766" s="160" t="s">
        <v>9838</v>
      </c>
      <c r="H1766" s="158" t="s">
        <v>4259</v>
      </c>
      <c r="I1766" s="160" t="s">
        <v>9926</v>
      </c>
      <c r="J1766" s="161">
        <v>136.5</v>
      </c>
      <c r="K1766" s="161">
        <v>93</v>
      </c>
      <c r="L1766" s="162">
        <v>114.75</v>
      </c>
    </row>
    <row r="1767" spans="1:12" ht="12.75" customHeight="1">
      <c r="A1767" s="157" t="s">
        <v>10010</v>
      </c>
      <c r="B1767" s="158" t="s">
        <v>10011</v>
      </c>
      <c r="C1767" s="159" t="s">
        <v>10012</v>
      </c>
      <c r="D1767" s="159" t="s">
        <v>4240</v>
      </c>
      <c r="E1767" s="159" t="str">
        <f>VLOOKUP(MID(B1767,5,2),行政区划代码!$B$4:$C$38,2,0)</f>
        <v>河南省</v>
      </c>
      <c r="F1767" s="159" t="str">
        <f t="shared" si="27"/>
        <v>114</v>
      </c>
      <c r="G1767" s="160" t="s">
        <v>9838</v>
      </c>
      <c r="H1767" s="158" t="s">
        <v>5188</v>
      </c>
      <c r="I1767" s="160" t="s">
        <v>9844</v>
      </c>
      <c r="J1767" s="161">
        <v>125.75</v>
      </c>
      <c r="K1767" s="161">
        <v>91</v>
      </c>
      <c r="L1767" s="162">
        <v>108.375</v>
      </c>
    </row>
    <row r="1768" spans="1:12" ht="12.75" customHeight="1">
      <c r="A1768" s="157" t="s">
        <v>10013</v>
      </c>
      <c r="B1768" s="158" t="s">
        <v>10014</v>
      </c>
      <c r="C1768" s="159" t="s">
        <v>10015</v>
      </c>
      <c r="D1768" s="159" t="s">
        <v>4240</v>
      </c>
      <c r="E1768" s="159" t="str">
        <f>VLOOKUP(MID(B1768,5,2),行政区划代码!$B$4:$C$38,2,0)</f>
        <v>河南省</v>
      </c>
      <c r="F1768" s="159" t="str">
        <f t="shared" si="27"/>
        <v>114</v>
      </c>
      <c r="G1768" s="160" t="s">
        <v>9838</v>
      </c>
      <c r="H1768" s="158" t="s">
        <v>4307</v>
      </c>
      <c r="I1768" s="160" t="s">
        <v>9933</v>
      </c>
      <c r="J1768" s="161">
        <v>138.75</v>
      </c>
      <c r="K1768" s="161">
        <v>85</v>
      </c>
      <c r="L1768" s="162">
        <v>111.875</v>
      </c>
    </row>
    <row r="1769" spans="1:12" ht="12.75" customHeight="1">
      <c r="A1769" s="157" t="s">
        <v>10016</v>
      </c>
      <c r="B1769" s="158" t="s">
        <v>10017</v>
      </c>
      <c r="C1769" s="159" t="s">
        <v>10018</v>
      </c>
      <c r="D1769" s="159" t="s">
        <v>4240</v>
      </c>
      <c r="E1769" s="159" t="str">
        <f>VLOOKUP(MID(B1769,5,2),行政区划代码!$B$4:$C$38,2,0)</f>
        <v>湖北省</v>
      </c>
      <c r="F1769" s="159" t="str">
        <f t="shared" si="27"/>
        <v>114</v>
      </c>
      <c r="G1769" s="160" t="s">
        <v>9838</v>
      </c>
      <c r="H1769" s="158" t="s">
        <v>4307</v>
      </c>
      <c r="I1769" s="160" t="s">
        <v>9933</v>
      </c>
      <c r="J1769" s="161">
        <v>140.75</v>
      </c>
      <c r="K1769" s="161">
        <v>34</v>
      </c>
      <c r="L1769" s="162">
        <v>87.375</v>
      </c>
    </row>
    <row r="1770" spans="1:12" ht="12.75" customHeight="1">
      <c r="A1770" s="157" t="s">
        <v>10019</v>
      </c>
      <c r="B1770" s="158" t="s">
        <v>10020</v>
      </c>
      <c r="C1770" s="159" t="s">
        <v>10021</v>
      </c>
      <c r="D1770" s="159" t="s">
        <v>4240</v>
      </c>
      <c r="E1770" s="159" t="str">
        <f>VLOOKUP(MID(B1770,5,2),行政区划代码!$B$4:$C$38,2,0)</f>
        <v>湖南省</v>
      </c>
      <c r="F1770" s="159" t="str">
        <f t="shared" si="27"/>
        <v>114</v>
      </c>
      <c r="G1770" s="160" t="s">
        <v>9838</v>
      </c>
      <c r="H1770" s="158" t="s">
        <v>4392</v>
      </c>
      <c r="I1770" s="160" t="s">
        <v>9868</v>
      </c>
      <c r="J1770" s="161">
        <v>131.75</v>
      </c>
      <c r="K1770" s="161">
        <v>57</v>
      </c>
      <c r="L1770" s="162">
        <v>94.375</v>
      </c>
    </row>
    <row r="1771" spans="1:12" ht="12.75" customHeight="1">
      <c r="A1771" s="157" t="s">
        <v>10022</v>
      </c>
      <c r="B1771" s="158" t="s">
        <v>10023</v>
      </c>
      <c r="C1771" s="159" t="s">
        <v>6566</v>
      </c>
      <c r="D1771" s="159" t="s">
        <v>4287</v>
      </c>
      <c r="E1771" s="159" t="str">
        <f>VLOOKUP(MID(B1771,5,2),行政区划代码!$B$4:$C$38,2,0)</f>
        <v>广东省</v>
      </c>
      <c r="F1771" s="159" t="str">
        <f t="shared" si="27"/>
        <v>114</v>
      </c>
      <c r="G1771" s="160" t="s">
        <v>9838</v>
      </c>
      <c r="H1771" s="158" t="s">
        <v>4294</v>
      </c>
      <c r="I1771" s="160" t="s">
        <v>9844</v>
      </c>
      <c r="J1771" s="161">
        <v>138.75</v>
      </c>
      <c r="K1771" s="161">
        <v>80</v>
      </c>
      <c r="L1771" s="162">
        <v>109.375</v>
      </c>
    </row>
    <row r="1772" spans="1:12" ht="12.75" customHeight="1">
      <c r="A1772" s="157" t="s">
        <v>10024</v>
      </c>
      <c r="B1772" s="158" t="s">
        <v>10025</v>
      </c>
      <c r="C1772" s="159" t="s">
        <v>10026</v>
      </c>
      <c r="D1772" s="159" t="s">
        <v>4240</v>
      </c>
      <c r="E1772" s="159" t="str">
        <f>VLOOKUP(MID(B1772,5,2),行政区划代码!$B$4:$C$38,2,0)</f>
        <v>广东省</v>
      </c>
      <c r="F1772" s="159" t="str">
        <f t="shared" si="27"/>
        <v>114</v>
      </c>
      <c r="G1772" s="160" t="s">
        <v>9838</v>
      </c>
      <c r="H1772" s="158" t="s">
        <v>4255</v>
      </c>
      <c r="I1772" s="160" t="s">
        <v>9844</v>
      </c>
      <c r="J1772" s="161">
        <v>135.25</v>
      </c>
      <c r="K1772" s="161">
        <v>53</v>
      </c>
      <c r="L1772" s="162">
        <v>94.125</v>
      </c>
    </row>
    <row r="1773" spans="1:12" ht="12.75" customHeight="1">
      <c r="A1773" s="157" t="s">
        <v>10027</v>
      </c>
      <c r="B1773" s="158" t="s">
        <v>10028</v>
      </c>
      <c r="C1773" s="159" t="s">
        <v>10029</v>
      </c>
      <c r="D1773" s="159" t="s">
        <v>4240</v>
      </c>
      <c r="E1773" s="159" t="str">
        <f>VLOOKUP(MID(B1773,5,2),行政区划代码!$B$4:$C$38,2,0)</f>
        <v>广西壮族自治区</v>
      </c>
      <c r="F1773" s="159" t="str">
        <f t="shared" si="27"/>
        <v>114</v>
      </c>
      <c r="G1773" s="160" t="s">
        <v>9838</v>
      </c>
      <c r="H1773" s="158" t="s">
        <v>4294</v>
      </c>
      <c r="I1773" s="160" t="s">
        <v>9844</v>
      </c>
      <c r="J1773" s="161">
        <v>115.25</v>
      </c>
      <c r="K1773" s="161">
        <v>46</v>
      </c>
      <c r="L1773" s="162">
        <v>80.625</v>
      </c>
    </row>
    <row r="1774" spans="1:12" ht="12.75" customHeight="1">
      <c r="A1774" s="157" t="s">
        <v>10030</v>
      </c>
      <c r="B1774" s="158" t="s">
        <v>10031</v>
      </c>
      <c r="C1774" s="159" t="s">
        <v>10032</v>
      </c>
      <c r="D1774" s="159" t="s">
        <v>1728</v>
      </c>
      <c r="E1774" s="159" t="str">
        <f>VLOOKUP(MID(B1774,5,2),行政区划代码!$B$4:$C$38,2,0)</f>
        <v>重庆市</v>
      </c>
      <c r="F1774" s="159" t="str">
        <f t="shared" si="27"/>
        <v>114</v>
      </c>
      <c r="G1774" s="160" t="s">
        <v>9838</v>
      </c>
      <c r="H1774" s="158" t="s">
        <v>5746</v>
      </c>
      <c r="I1774" s="160" t="s">
        <v>9891</v>
      </c>
      <c r="J1774" s="161">
        <v>118.25</v>
      </c>
      <c r="K1774" s="161">
        <v>93</v>
      </c>
      <c r="L1774" s="162">
        <v>105.625</v>
      </c>
    </row>
    <row r="1775" spans="1:12" ht="12.75" customHeight="1">
      <c r="A1775" s="157" t="s">
        <v>10033</v>
      </c>
      <c r="B1775" s="158" t="s">
        <v>10034</v>
      </c>
      <c r="C1775" s="159" t="s">
        <v>10035</v>
      </c>
      <c r="D1775" s="159" t="s">
        <v>1728</v>
      </c>
      <c r="E1775" s="159" t="str">
        <f>VLOOKUP(MID(B1775,5,2),行政区划代码!$B$4:$C$38,2,0)</f>
        <v>四川省</v>
      </c>
      <c r="F1775" s="159" t="str">
        <f t="shared" si="27"/>
        <v>114</v>
      </c>
      <c r="G1775" s="160" t="s">
        <v>9838</v>
      </c>
      <c r="H1775" s="158" t="s">
        <v>4263</v>
      </c>
      <c r="I1775" s="160" t="s">
        <v>9946</v>
      </c>
      <c r="J1775" s="161">
        <v>140.5</v>
      </c>
      <c r="K1775" s="161">
        <v>31</v>
      </c>
      <c r="L1775" s="162">
        <v>85.75</v>
      </c>
    </row>
    <row r="1776" spans="1:12" ht="12.75" customHeight="1">
      <c r="A1776" s="157" t="s">
        <v>10036</v>
      </c>
      <c r="B1776" s="158" t="s">
        <v>10037</v>
      </c>
      <c r="C1776" s="159" t="s">
        <v>10038</v>
      </c>
      <c r="D1776" s="159" t="s">
        <v>4240</v>
      </c>
      <c r="E1776" s="159" t="str">
        <f>VLOOKUP(MID(B1776,5,2),行政区划代码!$B$4:$C$38,2,0)</f>
        <v>云南省</v>
      </c>
      <c r="F1776" s="159" t="str">
        <f t="shared" si="27"/>
        <v>114</v>
      </c>
      <c r="G1776" s="160" t="s">
        <v>9838</v>
      </c>
      <c r="H1776" s="158" t="s">
        <v>4392</v>
      </c>
      <c r="I1776" s="160" t="s">
        <v>9868</v>
      </c>
      <c r="J1776" s="161">
        <v>136.25</v>
      </c>
      <c r="K1776" s="161">
        <v>79</v>
      </c>
      <c r="L1776" s="162">
        <v>107.625</v>
      </c>
    </row>
    <row r="1777" spans="1:12" ht="12.75" customHeight="1">
      <c r="A1777" s="157" t="s">
        <v>10039</v>
      </c>
      <c r="B1777" s="158" t="s">
        <v>10040</v>
      </c>
      <c r="C1777" s="159" t="s">
        <v>10041</v>
      </c>
      <c r="D1777" s="159" t="s">
        <v>4240</v>
      </c>
      <c r="E1777" s="159" t="str">
        <f>VLOOKUP(MID(B1777,5,2),行政区划代码!$B$4:$C$38,2,0)</f>
        <v>陕西省</v>
      </c>
      <c r="F1777" s="159" t="str">
        <f t="shared" si="27"/>
        <v>114</v>
      </c>
      <c r="G1777" s="160" t="s">
        <v>9838</v>
      </c>
      <c r="H1777" s="158" t="s">
        <v>9843</v>
      </c>
      <c r="I1777" s="160" t="s">
        <v>9844</v>
      </c>
      <c r="J1777" s="161">
        <v>133.25</v>
      </c>
      <c r="K1777" s="161">
        <v>64</v>
      </c>
      <c r="L1777" s="162">
        <v>98.625</v>
      </c>
    </row>
    <row r="1778" spans="1:12" ht="12.75" customHeight="1">
      <c r="A1778" s="163" t="s">
        <v>10042</v>
      </c>
      <c r="B1778" s="164" t="s">
        <v>10043</v>
      </c>
      <c r="C1778" s="165" t="s">
        <v>10044</v>
      </c>
      <c r="D1778" s="165" t="s">
        <v>4240</v>
      </c>
      <c r="E1778" s="159" t="str">
        <f>VLOOKUP(MID(B1778,5,2),行政区划代码!$B$4:$C$38,2,0)</f>
        <v>其他</v>
      </c>
      <c r="F1778" s="165" t="str">
        <f t="shared" si="27"/>
        <v>114</v>
      </c>
      <c r="G1778" s="166" t="s">
        <v>9838</v>
      </c>
      <c r="H1778" s="164" t="s">
        <v>9843</v>
      </c>
      <c r="I1778" s="166" t="s">
        <v>9844</v>
      </c>
      <c r="J1778" s="167">
        <v>112.75</v>
      </c>
      <c r="K1778" s="167">
        <v>84</v>
      </c>
      <c r="L1778" s="168">
        <v>98.375</v>
      </c>
    </row>
  </sheetData>
  <phoneticPr fontId="4" type="noConversion"/>
  <conditionalFormatting sqref="B5:B1778">
    <cfRule type="expression" dxfId="4" priority="3">
      <formula>LEN(B5)&lt;&gt;12</formula>
    </cfRule>
  </conditionalFormatting>
  <conditionalFormatting sqref="K5:K1778">
    <cfRule type="cellIs" dxfId="3" priority="1" operator="lessThan">
      <formula>0</formula>
    </cfRule>
    <cfRule type="cellIs" dxfId="2" priority="2" operator="greaterThan">
      <formula>100</formula>
    </cfRule>
  </conditionalFormatting>
  <dataValidations count="2">
    <dataValidation type="whole" allowBlank="1" showInputMessage="1" showErrorMessage="1" error="超出范围请重新输入！" sqref="K5:K1778" xr:uid="{0EF0DB57-D9C7-4978-BC6E-0A564C2BCC2F}">
      <formula1>0</formula1>
      <formula2>100</formula2>
    </dataValidation>
    <dataValidation type="textLength" operator="equal" allowBlank="1" showInputMessage="1" showErrorMessage="1" error="超出范围请重新输入！" sqref="B5:B1778" xr:uid="{CFF42C89-30E4-4125-85FE-DE4810598B4E}">
      <formula1>12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229F1-B957-495D-9A7F-372AEFF310AC}">
  <dimension ref="A1:C151"/>
  <sheetViews>
    <sheetView workbookViewId="0">
      <selection activeCell="C2" sqref="C2:C15"/>
    </sheetView>
  </sheetViews>
  <sheetFormatPr defaultColWidth="9" defaultRowHeight="11.4"/>
  <cols>
    <col min="1" max="1" width="7.44140625" style="65" bestFit="1" customWidth="1"/>
    <col min="2" max="2" width="9.109375" style="65" customWidth="1"/>
    <col min="3" max="3" width="41" style="65" customWidth="1"/>
    <col min="4" max="16384" width="9" style="65"/>
  </cols>
  <sheetData>
    <row r="1" spans="1:3">
      <c r="A1" s="65" t="s">
        <v>1514</v>
      </c>
      <c r="B1" s="65" t="s">
        <v>1347</v>
      </c>
      <c r="C1" s="65" t="s">
        <v>4</v>
      </c>
    </row>
    <row r="2" spans="1:3">
      <c r="A2" s="65" t="s">
        <v>1515</v>
      </c>
      <c r="B2" s="65" t="s">
        <v>1516</v>
      </c>
      <c r="C2" s="65" t="s">
        <v>1517</v>
      </c>
    </row>
    <row r="3" spans="1:3">
      <c r="A3" s="65" t="s">
        <v>1405</v>
      </c>
      <c r="B3" s="65" t="s">
        <v>1516</v>
      </c>
      <c r="C3" s="65" t="s">
        <v>1518</v>
      </c>
    </row>
    <row r="4" spans="1:3">
      <c r="A4" s="65" t="s">
        <v>1429</v>
      </c>
      <c r="B4" s="65" t="s">
        <v>1516</v>
      </c>
      <c r="C4" s="65" t="s">
        <v>1519</v>
      </c>
    </row>
    <row r="5" spans="1:3">
      <c r="A5" s="65" t="s">
        <v>1450</v>
      </c>
      <c r="B5" s="65" t="s">
        <v>1516</v>
      </c>
      <c r="C5" s="65" t="s">
        <v>1520</v>
      </c>
    </row>
    <row r="6" spans="1:3">
      <c r="A6" s="65" t="s">
        <v>1365</v>
      </c>
      <c r="B6" s="65" t="s">
        <v>1516</v>
      </c>
      <c r="C6" s="65" t="s">
        <v>1521</v>
      </c>
    </row>
    <row r="7" spans="1:3">
      <c r="A7" s="65" t="s">
        <v>1476</v>
      </c>
      <c r="B7" s="65" t="s">
        <v>1522</v>
      </c>
      <c r="C7" s="65" t="s">
        <v>1523</v>
      </c>
    </row>
    <row r="8" spans="1:3">
      <c r="A8" s="65" t="s">
        <v>1462</v>
      </c>
      <c r="B8" s="65" t="s">
        <v>1522</v>
      </c>
      <c r="C8" s="65" t="s">
        <v>1524</v>
      </c>
    </row>
    <row r="9" spans="1:3">
      <c r="A9" s="65" t="s">
        <v>1505</v>
      </c>
      <c r="B9" s="65" t="s">
        <v>1522</v>
      </c>
      <c r="C9" s="65" t="s">
        <v>1525</v>
      </c>
    </row>
    <row r="10" spans="1:3">
      <c r="A10" s="65" t="s">
        <v>1383</v>
      </c>
      <c r="B10" s="65" t="s">
        <v>1522</v>
      </c>
      <c r="C10" s="65" t="s">
        <v>1526</v>
      </c>
    </row>
    <row r="11" spans="1:3">
      <c r="A11" s="65" t="s">
        <v>1406</v>
      </c>
      <c r="B11" s="65" t="s">
        <v>1522</v>
      </c>
      <c r="C11" s="65" t="s">
        <v>1527</v>
      </c>
    </row>
    <row r="12" spans="1:3">
      <c r="A12" s="65" t="s">
        <v>1430</v>
      </c>
      <c r="B12" s="65" t="s">
        <v>1528</v>
      </c>
      <c r="C12" s="65" t="s">
        <v>1529</v>
      </c>
    </row>
    <row r="13" spans="1:3">
      <c r="A13" s="65" t="s">
        <v>1442</v>
      </c>
      <c r="B13" s="65" t="s">
        <v>1528</v>
      </c>
      <c r="C13" s="65" t="s">
        <v>1530</v>
      </c>
    </row>
    <row r="14" spans="1:3">
      <c r="A14" s="65" t="s">
        <v>1495</v>
      </c>
      <c r="B14" s="65" t="s">
        <v>1528</v>
      </c>
      <c r="C14" s="65" t="s">
        <v>1531</v>
      </c>
    </row>
    <row r="15" spans="1:3">
      <c r="A15" s="65" t="s">
        <v>1451</v>
      </c>
      <c r="B15" s="65" t="s">
        <v>1532</v>
      </c>
      <c r="C15" s="65" t="s">
        <v>1533</v>
      </c>
    </row>
    <row r="16" spans="1:3">
      <c r="A16" s="65" t="s">
        <v>1366</v>
      </c>
      <c r="B16" s="65" t="s">
        <v>1532</v>
      </c>
      <c r="C16" s="65" t="s">
        <v>1534</v>
      </c>
    </row>
    <row r="17" spans="1:3">
      <c r="A17" s="65" t="s">
        <v>1463</v>
      </c>
      <c r="B17" s="65" t="s">
        <v>1535</v>
      </c>
      <c r="C17" s="65" t="s">
        <v>1536</v>
      </c>
    </row>
    <row r="18" spans="1:3">
      <c r="A18" s="65" t="s">
        <v>1384</v>
      </c>
      <c r="B18" s="65" t="s">
        <v>1537</v>
      </c>
      <c r="C18" s="65" t="s">
        <v>1538</v>
      </c>
    </row>
    <row r="19" spans="1:3">
      <c r="A19" s="65" t="s">
        <v>1477</v>
      </c>
      <c r="B19" s="65" t="s">
        <v>1539</v>
      </c>
      <c r="C19" s="65" t="s">
        <v>1540</v>
      </c>
    </row>
    <row r="20" spans="1:3">
      <c r="A20" s="65" t="s">
        <v>1416</v>
      </c>
      <c r="B20" s="65" t="s">
        <v>1539</v>
      </c>
      <c r="C20" s="65" t="s">
        <v>1541</v>
      </c>
    </row>
    <row r="21" spans="1:3">
      <c r="A21" s="65" t="s">
        <v>1489</v>
      </c>
      <c r="B21" s="65" t="s">
        <v>1539</v>
      </c>
      <c r="C21" s="65" t="s">
        <v>1542</v>
      </c>
    </row>
    <row r="22" spans="1:3">
      <c r="A22" s="65" t="s">
        <v>1543</v>
      </c>
      <c r="B22" s="65" t="s">
        <v>1544</v>
      </c>
      <c r="C22" s="65" t="s">
        <v>1545</v>
      </c>
    </row>
    <row r="23" spans="1:3">
      <c r="A23" s="65" t="s">
        <v>1423</v>
      </c>
      <c r="B23" s="65" t="s">
        <v>1544</v>
      </c>
      <c r="C23" s="65" t="s">
        <v>1546</v>
      </c>
    </row>
    <row r="24" spans="1:3">
      <c r="A24" s="65" t="s">
        <v>1469</v>
      </c>
      <c r="B24" s="65" t="s">
        <v>1544</v>
      </c>
      <c r="C24" s="65" t="s">
        <v>1547</v>
      </c>
    </row>
    <row r="25" spans="1:3">
      <c r="A25" s="65" t="s">
        <v>1396</v>
      </c>
      <c r="B25" s="65" t="s">
        <v>1544</v>
      </c>
      <c r="C25" s="65" t="s">
        <v>1548</v>
      </c>
    </row>
    <row r="26" spans="1:3">
      <c r="A26" s="65" t="s">
        <v>1486</v>
      </c>
      <c r="B26" s="65" t="s">
        <v>1544</v>
      </c>
      <c r="C26" s="65" t="s">
        <v>1549</v>
      </c>
    </row>
    <row r="27" spans="1:3">
      <c r="A27" s="65" t="s">
        <v>1409</v>
      </c>
      <c r="B27" s="65" t="s">
        <v>1544</v>
      </c>
      <c r="C27" s="65" t="s">
        <v>1550</v>
      </c>
    </row>
    <row r="28" spans="1:3">
      <c r="A28" s="65" t="s">
        <v>1374</v>
      </c>
      <c r="B28" s="65" t="s">
        <v>1544</v>
      </c>
      <c r="C28" s="65" t="s">
        <v>1551</v>
      </c>
    </row>
    <row r="29" spans="1:3">
      <c r="A29" s="65" t="s">
        <v>1479</v>
      </c>
      <c r="B29" s="65" t="s">
        <v>1544</v>
      </c>
      <c r="C29" s="65" t="s">
        <v>1552</v>
      </c>
    </row>
    <row r="30" spans="1:3">
      <c r="A30" s="65" t="s">
        <v>1424</v>
      </c>
      <c r="B30" s="65" t="s">
        <v>1553</v>
      </c>
      <c r="C30" s="65" t="s">
        <v>1554</v>
      </c>
    </row>
    <row r="31" spans="1:3">
      <c r="A31" s="65" t="s">
        <v>1470</v>
      </c>
      <c r="B31" s="65" t="s">
        <v>1553</v>
      </c>
      <c r="C31" s="65" t="s">
        <v>1555</v>
      </c>
    </row>
    <row r="32" spans="1:3">
      <c r="A32" s="65" t="s">
        <v>1397</v>
      </c>
      <c r="B32" s="65" t="s">
        <v>1553</v>
      </c>
      <c r="C32" s="65" t="s">
        <v>1556</v>
      </c>
    </row>
    <row r="33" spans="1:3">
      <c r="A33" s="65" t="s">
        <v>1445</v>
      </c>
      <c r="B33" s="65" t="s">
        <v>1557</v>
      </c>
      <c r="C33" s="65" t="s">
        <v>1558</v>
      </c>
    </row>
    <row r="34" spans="1:3">
      <c r="A34" s="65" t="s">
        <v>1358</v>
      </c>
      <c r="B34" s="65" t="s">
        <v>1557</v>
      </c>
      <c r="C34" s="65" t="s">
        <v>1559</v>
      </c>
    </row>
    <row r="35" spans="1:3">
      <c r="A35" s="65" t="s">
        <v>1457</v>
      </c>
      <c r="B35" s="65" t="s">
        <v>1557</v>
      </c>
      <c r="C35" s="65" t="s">
        <v>1560</v>
      </c>
    </row>
    <row r="36" spans="1:3">
      <c r="A36" s="65" t="s">
        <v>1375</v>
      </c>
      <c r="B36" s="65" t="s">
        <v>1557</v>
      </c>
      <c r="C36" s="65" t="s">
        <v>1561</v>
      </c>
    </row>
    <row r="37" spans="1:3">
      <c r="A37" s="65" t="s">
        <v>1411</v>
      </c>
      <c r="B37" s="65" t="s">
        <v>1557</v>
      </c>
      <c r="C37" s="65" t="s">
        <v>1562</v>
      </c>
    </row>
    <row r="38" spans="1:3">
      <c r="A38" s="65" t="s">
        <v>1471</v>
      </c>
      <c r="B38" s="65" t="s">
        <v>1563</v>
      </c>
      <c r="C38" s="65" t="s">
        <v>1564</v>
      </c>
    </row>
    <row r="39" spans="1:3">
      <c r="A39" s="65" t="s">
        <v>1398</v>
      </c>
      <c r="B39" s="65" t="s">
        <v>1563</v>
      </c>
      <c r="C39" s="65" t="s">
        <v>1565</v>
      </c>
    </row>
    <row r="40" spans="1:3">
      <c r="A40" s="65" t="s">
        <v>1425</v>
      </c>
      <c r="B40" s="65" t="s">
        <v>1563</v>
      </c>
      <c r="C40" s="65" t="s">
        <v>1566</v>
      </c>
    </row>
    <row r="41" spans="1:3">
      <c r="A41" s="65" t="s">
        <v>1437</v>
      </c>
      <c r="B41" s="65" t="s">
        <v>1563</v>
      </c>
      <c r="C41" s="65" t="s">
        <v>1567</v>
      </c>
    </row>
    <row r="42" spans="1:3">
      <c r="A42" s="65" t="s">
        <v>1568</v>
      </c>
      <c r="B42" s="65" t="s">
        <v>1544</v>
      </c>
      <c r="C42" s="65" t="s">
        <v>1569</v>
      </c>
    </row>
    <row r="43" spans="1:3">
      <c r="A43" s="65" t="s">
        <v>1447</v>
      </c>
      <c r="B43" s="65" t="s">
        <v>1544</v>
      </c>
      <c r="C43" s="65" t="s">
        <v>1570</v>
      </c>
    </row>
    <row r="44" spans="1:3">
      <c r="A44" s="65" t="s">
        <v>1498</v>
      </c>
      <c r="B44" s="65" t="s">
        <v>1544</v>
      </c>
      <c r="C44" s="65" t="s">
        <v>1571</v>
      </c>
    </row>
    <row r="45" spans="1:3">
      <c r="A45" s="65" t="s">
        <v>1360</v>
      </c>
      <c r="B45" s="65" t="s">
        <v>1544</v>
      </c>
      <c r="C45" s="65" t="s">
        <v>1572</v>
      </c>
    </row>
    <row r="46" spans="1:3">
      <c r="A46" s="65" t="s">
        <v>1376</v>
      </c>
      <c r="B46" s="65" t="s">
        <v>1557</v>
      </c>
      <c r="C46" s="65" t="s">
        <v>1573</v>
      </c>
    </row>
    <row r="47" spans="1:3">
      <c r="A47" s="65" t="s">
        <v>1480</v>
      </c>
      <c r="B47" s="65" t="s">
        <v>1557</v>
      </c>
      <c r="C47" s="65" t="s">
        <v>1574</v>
      </c>
    </row>
    <row r="48" spans="1:3">
      <c r="A48" s="65" t="s">
        <v>1412</v>
      </c>
      <c r="B48" s="65" t="s">
        <v>1557</v>
      </c>
      <c r="C48" s="65" t="s">
        <v>1575</v>
      </c>
    </row>
    <row r="49" spans="1:3">
      <c r="A49" s="65" t="s">
        <v>1513</v>
      </c>
      <c r="B49" s="65" t="s">
        <v>1557</v>
      </c>
      <c r="C49" s="65" t="s">
        <v>1576</v>
      </c>
    </row>
    <row r="50" spans="1:3">
      <c r="A50" s="65" t="s">
        <v>1509</v>
      </c>
      <c r="B50" s="65" t="s">
        <v>1563</v>
      </c>
      <c r="C50" s="65" t="s">
        <v>1577</v>
      </c>
    </row>
    <row r="51" spans="1:3">
      <c r="A51" s="65" t="s">
        <v>1499</v>
      </c>
      <c r="B51" s="65" t="s">
        <v>1563</v>
      </c>
      <c r="C51" s="65" t="s">
        <v>1578</v>
      </c>
    </row>
    <row r="52" spans="1:3">
      <c r="A52" s="65" t="s">
        <v>1458</v>
      </c>
      <c r="B52" s="65" t="s">
        <v>1563</v>
      </c>
      <c r="C52" s="65" t="s">
        <v>1579</v>
      </c>
    </row>
    <row r="53" spans="1:3">
      <c r="A53" s="65" t="s">
        <v>1399</v>
      </c>
      <c r="B53" s="65" t="s">
        <v>1563</v>
      </c>
      <c r="C53" s="65" t="s">
        <v>1580</v>
      </c>
    </row>
    <row r="54" spans="1:3">
      <c r="A54" s="65" t="s">
        <v>1377</v>
      </c>
      <c r="B54" s="65" t="s">
        <v>1581</v>
      </c>
      <c r="C54" s="65" t="s">
        <v>1582</v>
      </c>
    </row>
    <row r="55" spans="1:3">
      <c r="A55" s="65" t="s">
        <v>1438</v>
      </c>
      <c r="B55" s="65" t="s">
        <v>1563</v>
      </c>
      <c r="C55" s="65" t="s">
        <v>1583</v>
      </c>
    </row>
    <row r="56" spans="1:3">
      <c r="A56" s="65" t="s">
        <v>1584</v>
      </c>
      <c r="B56" s="65" t="s">
        <v>1585</v>
      </c>
      <c r="C56" s="65" t="s">
        <v>1586</v>
      </c>
    </row>
    <row r="57" spans="1:3">
      <c r="A57" s="65" t="s">
        <v>1507</v>
      </c>
      <c r="B57" s="65" t="s">
        <v>1585</v>
      </c>
      <c r="C57" s="65" t="s">
        <v>1587</v>
      </c>
    </row>
    <row r="58" spans="1:3">
      <c r="A58" s="65" t="s">
        <v>1500</v>
      </c>
      <c r="B58" s="65" t="s">
        <v>1516</v>
      </c>
      <c r="C58" s="65" t="s">
        <v>1588</v>
      </c>
    </row>
    <row r="59" spans="1:3">
      <c r="A59" s="65" t="s">
        <v>1465</v>
      </c>
      <c r="B59" s="65" t="s">
        <v>1589</v>
      </c>
      <c r="C59" s="65" t="s">
        <v>1590</v>
      </c>
    </row>
    <row r="60" spans="1:3">
      <c r="A60" s="65" t="s">
        <v>1386</v>
      </c>
      <c r="B60" s="65" t="s">
        <v>1589</v>
      </c>
      <c r="C60" s="65" t="s">
        <v>1591</v>
      </c>
    </row>
    <row r="61" spans="1:3">
      <c r="A61" s="65" t="s">
        <v>1452</v>
      </c>
      <c r="B61" s="65" t="s">
        <v>1585</v>
      </c>
      <c r="C61" s="65" t="s">
        <v>1592</v>
      </c>
    </row>
    <row r="62" spans="1:3">
      <c r="A62" s="65" t="s">
        <v>1367</v>
      </c>
      <c r="B62" s="65" t="s">
        <v>1585</v>
      </c>
      <c r="C62" s="65" t="s">
        <v>1593</v>
      </c>
    </row>
    <row r="63" spans="1:3">
      <c r="A63" s="65" t="s">
        <v>1407</v>
      </c>
      <c r="B63" s="65" t="s">
        <v>1585</v>
      </c>
      <c r="C63" s="65" t="s">
        <v>1594</v>
      </c>
    </row>
    <row r="64" spans="1:3">
      <c r="A64" s="65" t="s">
        <v>1417</v>
      </c>
      <c r="B64" s="65" t="s">
        <v>1585</v>
      </c>
      <c r="C64" s="65" t="s">
        <v>1595</v>
      </c>
    </row>
    <row r="65" spans="1:3">
      <c r="A65" s="65" t="s">
        <v>1490</v>
      </c>
      <c r="B65" s="65" t="s">
        <v>1532</v>
      </c>
      <c r="C65" s="65" t="s">
        <v>1596</v>
      </c>
    </row>
    <row r="66" spans="1:3">
      <c r="A66" s="65" t="s">
        <v>1444</v>
      </c>
      <c r="B66" s="65" t="s">
        <v>1597</v>
      </c>
      <c r="C66" s="65" t="s">
        <v>1598</v>
      </c>
    </row>
    <row r="67" spans="1:3">
      <c r="A67" s="65" t="s">
        <v>1466</v>
      </c>
      <c r="B67" s="65" t="s">
        <v>1597</v>
      </c>
      <c r="C67" s="65" t="s">
        <v>1599</v>
      </c>
    </row>
    <row r="68" spans="1:3">
      <c r="A68" s="65" t="s">
        <v>1388</v>
      </c>
      <c r="B68" s="65" t="s">
        <v>1600</v>
      </c>
      <c r="C68" s="65" t="s">
        <v>1601</v>
      </c>
    </row>
    <row r="69" spans="1:3">
      <c r="A69" s="65" t="s">
        <v>1484</v>
      </c>
      <c r="B69" s="65" t="s">
        <v>1602</v>
      </c>
      <c r="C69" s="65" t="s">
        <v>1603</v>
      </c>
    </row>
    <row r="70" spans="1:3">
      <c r="A70" s="65" t="s">
        <v>1433</v>
      </c>
      <c r="B70" s="65" t="s">
        <v>1602</v>
      </c>
      <c r="C70" s="65" t="s">
        <v>1604</v>
      </c>
    </row>
    <row r="71" spans="1:3">
      <c r="A71" s="65" t="s">
        <v>1368</v>
      </c>
      <c r="B71" s="65" t="s">
        <v>1605</v>
      </c>
      <c r="C71" s="65" t="s">
        <v>1606</v>
      </c>
    </row>
    <row r="72" spans="1:3">
      <c r="A72" s="65" t="s">
        <v>1473</v>
      </c>
      <c r="B72" s="65" t="s">
        <v>1605</v>
      </c>
      <c r="C72" s="65" t="s">
        <v>1607</v>
      </c>
    </row>
    <row r="73" spans="1:3">
      <c r="A73" s="65" t="s">
        <v>1408</v>
      </c>
      <c r="B73" s="65" t="s">
        <v>1608</v>
      </c>
      <c r="C73" s="65" t="s">
        <v>1609</v>
      </c>
    </row>
    <row r="74" spans="1:3">
      <c r="A74" s="65" t="s">
        <v>1501</v>
      </c>
      <c r="B74" s="65" t="s">
        <v>1608</v>
      </c>
      <c r="C74" s="65" t="s">
        <v>1610</v>
      </c>
    </row>
    <row r="75" spans="1:3">
      <c r="A75" s="65" t="s">
        <v>1418</v>
      </c>
      <c r="B75" s="65" t="s">
        <v>1608</v>
      </c>
      <c r="C75" s="65" t="s">
        <v>1611</v>
      </c>
    </row>
    <row r="76" spans="1:3">
      <c r="A76" s="65" t="s">
        <v>1612</v>
      </c>
      <c r="B76" s="65" t="s">
        <v>1544</v>
      </c>
      <c r="C76" s="65" t="s">
        <v>1613</v>
      </c>
    </row>
    <row r="77" spans="1:3">
      <c r="A77" s="65" t="s">
        <v>1511</v>
      </c>
      <c r="B77" s="65" t="s">
        <v>1544</v>
      </c>
      <c r="C77" s="65" t="s">
        <v>1614</v>
      </c>
    </row>
    <row r="78" spans="1:3">
      <c r="A78" s="65" t="s">
        <v>1475</v>
      </c>
      <c r="B78" s="65" t="s">
        <v>1544</v>
      </c>
      <c r="C78" s="65" t="s">
        <v>1615</v>
      </c>
    </row>
    <row r="79" spans="1:3">
      <c r="A79" s="65" t="s">
        <v>1413</v>
      </c>
      <c r="B79" s="65" t="s">
        <v>1544</v>
      </c>
      <c r="C79" s="65" t="s">
        <v>1616</v>
      </c>
    </row>
    <row r="80" spans="1:3">
      <c r="A80" s="65" t="s">
        <v>1400</v>
      </c>
      <c r="B80" s="65" t="s">
        <v>1544</v>
      </c>
      <c r="C80" s="65" t="s">
        <v>1617</v>
      </c>
    </row>
    <row r="81" spans="1:3">
      <c r="A81" s="65" t="s">
        <v>1459</v>
      </c>
      <c r="B81" s="65" t="s">
        <v>1544</v>
      </c>
      <c r="C81" s="65" t="s">
        <v>1618</v>
      </c>
    </row>
    <row r="82" spans="1:3">
      <c r="A82" s="65" t="s">
        <v>1378</v>
      </c>
      <c r="B82" s="65" t="s">
        <v>1553</v>
      </c>
      <c r="C82" s="65" t="s">
        <v>1619</v>
      </c>
    </row>
    <row r="83" spans="1:3">
      <c r="A83" s="65" t="s">
        <v>1481</v>
      </c>
      <c r="B83" s="65" t="s">
        <v>1620</v>
      </c>
      <c r="C83" s="65" t="s">
        <v>1621</v>
      </c>
    </row>
    <row r="84" spans="1:3">
      <c r="A84" s="65" t="s">
        <v>1426</v>
      </c>
      <c r="B84" s="65" t="s">
        <v>1622</v>
      </c>
      <c r="C84" s="65" t="s">
        <v>1623</v>
      </c>
    </row>
    <row r="85" spans="1:3">
      <c r="A85" s="65" t="s">
        <v>1493</v>
      </c>
      <c r="B85" s="65" t="s">
        <v>1624</v>
      </c>
      <c r="C85" s="65" t="s">
        <v>1625</v>
      </c>
    </row>
    <row r="86" spans="1:3">
      <c r="A86" s="65" t="s">
        <v>1448</v>
      </c>
      <c r="B86" s="65" t="s">
        <v>1626</v>
      </c>
      <c r="C86" s="65" t="s">
        <v>1627</v>
      </c>
    </row>
    <row r="87" spans="1:3">
      <c r="A87" s="65" t="s">
        <v>1401</v>
      </c>
      <c r="B87" s="65" t="s">
        <v>1628</v>
      </c>
      <c r="C87" s="65" t="s">
        <v>1629</v>
      </c>
    </row>
    <row r="88" spans="1:3">
      <c r="A88" s="65" t="s">
        <v>1362</v>
      </c>
      <c r="B88" s="65" t="s">
        <v>1563</v>
      </c>
      <c r="C88" s="65" t="s">
        <v>1630</v>
      </c>
    </row>
    <row r="89" spans="1:3">
      <c r="A89" s="65" t="s">
        <v>1379</v>
      </c>
      <c r="B89" s="65" t="s">
        <v>1553</v>
      </c>
      <c r="C89" s="65" t="s">
        <v>1631</v>
      </c>
    </row>
    <row r="90" spans="1:3">
      <c r="A90" s="65" t="s">
        <v>1482</v>
      </c>
      <c r="B90" s="65" t="s">
        <v>1553</v>
      </c>
      <c r="C90" s="65" t="s">
        <v>1632</v>
      </c>
    </row>
    <row r="91" spans="1:3">
      <c r="A91" s="65" t="s">
        <v>1427</v>
      </c>
      <c r="B91" s="65" t="s">
        <v>1633</v>
      </c>
      <c r="C91" s="65" t="s">
        <v>1634</v>
      </c>
    </row>
    <row r="92" spans="1:3">
      <c r="A92" s="65" t="s">
        <v>1472</v>
      </c>
      <c r="B92" s="65" t="s">
        <v>1633</v>
      </c>
      <c r="C92" s="65" t="s">
        <v>1635</v>
      </c>
    </row>
    <row r="93" spans="1:3">
      <c r="A93" s="65" t="s">
        <v>1636</v>
      </c>
      <c r="B93" s="65" t="s">
        <v>1637</v>
      </c>
      <c r="C93" s="65" t="s">
        <v>1638</v>
      </c>
    </row>
    <row r="94" spans="1:3">
      <c r="A94" s="65" t="s">
        <v>1487</v>
      </c>
      <c r="B94" s="65" t="s">
        <v>1639</v>
      </c>
      <c r="C94" s="65" t="s">
        <v>1640</v>
      </c>
    </row>
    <row r="95" spans="1:3">
      <c r="A95" s="65" t="s">
        <v>1439</v>
      </c>
      <c r="B95" s="65" t="s">
        <v>1532</v>
      </c>
      <c r="C95" s="65" t="s">
        <v>1641</v>
      </c>
    </row>
    <row r="96" spans="1:3">
      <c r="A96" s="65" t="s">
        <v>1380</v>
      </c>
      <c r="B96" s="65" t="s">
        <v>1597</v>
      </c>
      <c r="C96" s="65" t="s">
        <v>1642</v>
      </c>
    </row>
    <row r="97" spans="1:3">
      <c r="A97" s="65" t="s">
        <v>1363</v>
      </c>
      <c r="B97" s="65" t="s">
        <v>1532</v>
      </c>
      <c r="C97" s="65" t="s">
        <v>1643</v>
      </c>
    </row>
    <row r="98" spans="1:3">
      <c r="A98" s="65" t="s">
        <v>1428</v>
      </c>
      <c r="B98" s="65" t="s">
        <v>1532</v>
      </c>
      <c r="C98" s="65" t="s">
        <v>1644</v>
      </c>
    </row>
    <row r="99" spans="1:3">
      <c r="A99" s="65" t="s">
        <v>1414</v>
      </c>
      <c r="B99" s="65" t="s">
        <v>1645</v>
      </c>
      <c r="C99" s="65" t="s">
        <v>1646</v>
      </c>
    </row>
    <row r="100" spans="1:3">
      <c r="A100" s="65" t="s">
        <v>1403</v>
      </c>
      <c r="B100" s="65" t="s">
        <v>1516</v>
      </c>
      <c r="C100" s="65" t="s">
        <v>1647</v>
      </c>
    </row>
    <row r="101" spans="1:3">
      <c r="A101" s="65" t="s">
        <v>1488</v>
      </c>
      <c r="B101" s="65" t="s">
        <v>1648</v>
      </c>
      <c r="C101" s="65" t="s">
        <v>1649</v>
      </c>
    </row>
    <row r="102" spans="1:3">
      <c r="A102" s="65" t="s">
        <v>1440</v>
      </c>
      <c r="B102" s="65" t="s">
        <v>1532</v>
      </c>
      <c r="C102" s="65" t="s">
        <v>1650</v>
      </c>
    </row>
    <row r="103" spans="1:3">
      <c r="A103" s="65" t="s">
        <v>1460</v>
      </c>
      <c r="B103" s="65" t="s">
        <v>1532</v>
      </c>
      <c r="C103" s="65" t="s">
        <v>1651</v>
      </c>
    </row>
    <row r="104" spans="1:3">
      <c r="A104" s="65" t="s">
        <v>1494</v>
      </c>
      <c r="B104" s="65" t="s">
        <v>1597</v>
      </c>
      <c r="C104" s="65" t="s">
        <v>1652</v>
      </c>
    </row>
    <row r="105" spans="1:3">
      <c r="A105" s="65" t="s">
        <v>1381</v>
      </c>
      <c r="B105" s="65" t="s">
        <v>1597</v>
      </c>
      <c r="C105" s="65" t="s">
        <v>1653</v>
      </c>
    </row>
    <row r="106" spans="1:3">
      <c r="A106" s="65" t="s">
        <v>1449</v>
      </c>
      <c r="B106" s="65" t="s">
        <v>1637</v>
      </c>
      <c r="C106" s="65" t="s">
        <v>1654</v>
      </c>
    </row>
    <row r="107" spans="1:3">
      <c r="A107" s="65" t="s">
        <v>1404</v>
      </c>
      <c r="B107" s="65" t="s">
        <v>1655</v>
      </c>
      <c r="C107" s="65" t="s">
        <v>1656</v>
      </c>
    </row>
    <row r="108" spans="1:3">
      <c r="A108" s="65" t="s">
        <v>1364</v>
      </c>
      <c r="B108" s="65" t="s">
        <v>1516</v>
      </c>
      <c r="C108" s="65" t="s">
        <v>1657</v>
      </c>
    </row>
    <row r="109" spans="1:3">
      <c r="A109" s="65" t="s">
        <v>1441</v>
      </c>
      <c r="B109" s="65" t="s">
        <v>1597</v>
      </c>
      <c r="C109" s="65" t="s">
        <v>1658</v>
      </c>
    </row>
    <row r="110" spans="1:3">
      <c r="A110" s="65" t="s">
        <v>1415</v>
      </c>
      <c r="B110" s="65" t="s">
        <v>1597</v>
      </c>
      <c r="C110" s="65" t="s">
        <v>1659</v>
      </c>
    </row>
    <row r="111" spans="1:3">
      <c r="A111" s="65" t="s">
        <v>1461</v>
      </c>
      <c r="B111" s="65" t="s">
        <v>1537</v>
      </c>
      <c r="C111" s="65" t="s">
        <v>1660</v>
      </c>
    </row>
    <row r="112" spans="1:3">
      <c r="A112" s="65" t="s">
        <v>1504</v>
      </c>
      <c r="B112" s="65" t="s">
        <v>1655</v>
      </c>
      <c r="C112" s="65" t="s">
        <v>1661</v>
      </c>
    </row>
    <row r="113" spans="1:3">
      <c r="A113" s="65" t="s">
        <v>1662</v>
      </c>
      <c r="B113" s="65" t="s">
        <v>1663</v>
      </c>
      <c r="C113" s="65" t="s">
        <v>1664</v>
      </c>
    </row>
    <row r="114" spans="1:3">
      <c r="A114" s="65" t="s">
        <v>1485</v>
      </c>
      <c r="B114" s="65" t="s">
        <v>1663</v>
      </c>
      <c r="C114" s="65" t="s">
        <v>1665</v>
      </c>
    </row>
    <row r="115" spans="1:3">
      <c r="A115" s="65" t="s">
        <v>1434</v>
      </c>
      <c r="B115" s="65" t="s">
        <v>1528</v>
      </c>
      <c r="C115" s="65" t="s">
        <v>1666</v>
      </c>
    </row>
    <row r="116" spans="1:3">
      <c r="A116" s="65" t="s">
        <v>1453</v>
      </c>
      <c r="B116" s="65" t="s">
        <v>1585</v>
      </c>
      <c r="C116" s="65" t="s">
        <v>1667</v>
      </c>
    </row>
    <row r="117" spans="1:3">
      <c r="A117" s="65" t="s">
        <v>1369</v>
      </c>
      <c r="B117" s="65" t="s">
        <v>1585</v>
      </c>
      <c r="C117" s="65" t="s">
        <v>1668</v>
      </c>
    </row>
    <row r="118" spans="1:3">
      <c r="A118" s="65" t="s">
        <v>1503</v>
      </c>
      <c r="B118" s="65" t="s">
        <v>1585</v>
      </c>
      <c r="C118" s="65" t="s">
        <v>1669</v>
      </c>
    </row>
    <row r="119" spans="1:3">
      <c r="A119" s="65" t="s">
        <v>1464</v>
      </c>
      <c r="B119" s="65" t="s">
        <v>1585</v>
      </c>
      <c r="C119" s="65" t="s">
        <v>1670</v>
      </c>
    </row>
    <row r="120" spans="1:3">
      <c r="A120" s="65" t="s">
        <v>1385</v>
      </c>
      <c r="B120" s="65" t="s">
        <v>1585</v>
      </c>
      <c r="C120" s="65" t="s">
        <v>1671</v>
      </c>
    </row>
    <row r="121" spans="1:3">
      <c r="A121" s="65" t="s">
        <v>1419</v>
      </c>
      <c r="B121" s="65" t="s">
        <v>1585</v>
      </c>
      <c r="C121" s="65" t="s">
        <v>1672</v>
      </c>
    </row>
    <row r="122" spans="1:3">
      <c r="A122" s="65" t="s">
        <v>1431</v>
      </c>
      <c r="B122" s="65" t="s">
        <v>1673</v>
      </c>
      <c r="C122" s="65" t="s">
        <v>1674</v>
      </c>
    </row>
    <row r="123" spans="1:3">
      <c r="A123" s="65" t="s">
        <v>1508</v>
      </c>
      <c r="B123" s="65" t="s">
        <v>1673</v>
      </c>
      <c r="C123" s="65" t="s">
        <v>1675</v>
      </c>
    </row>
    <row r="124" spans="1:3">
      <c r="A124" s="65" t="s">
        <v>1496</v>
      </c>
      <c r="B124" s="65" t="s">
        <v>1600</v>
      </c>
      <c r="C124" s="65" t="s">
        <v>1676</v>
      </c>
    </row>
    <row r="125" spans="1:3">
      <c r="A125" s="65" t="s">
        <v>1454</v>
      </c>
      <c r="B125" s="65" t="s">
        <v>1600</v>
      </c>
      <c r="C125" s="65" t="s">
        <v>1677</v>
      </c>
    </row>
    <row r="126" spans="1:3">
      <c r="A126" s="65" t="s">
        <v>1370</v>
      </c>
      <c r="B126" s="65" t="s">
        <v>1600</v>
      </c>
      <c r="C126" s="65" t="s">
        <v>1678</v>
      </c>
    </row>
    <row r="127" spans="1:3">
      <c r="A127" s="65" t="s">
        <v>1392</v>
      </c>
      <c r="B127" s="65" t="s">
        <v>1600</v>
      </c>
      <c r="C127" s="65" t="s">
        <v>1679</v>
      </c>
    </row>
    <row r="128" spans="1:3">
      <c r="A128" s="65" t="s">
        <v>1387</v>
      </c>
      <c r="B128" s="65" t="s">
        <v>1680</v>
      </c>
      <c r="C128" s="65" t="s">
        <v>1681</v>
      </c>
    </row>
    <row r="129" spans="1:3">
      <c r="A129" s="65" t="s">
        <v>1420</v>
      </c>
      <c r="B129" s="65" t="s">
        <v>1680</v>
      </c>
      <c r="C129" s="65" t="s">
        <v>1682</v>
      </c>
    </row>
    <row r="130" spans="1:3">
      <c r="A130" s="65" t="s">
        <v>1483</v>
      </c>
      <c r="B130" s="65" t="s">
        <v>1683</v>
      </c>
      <c r="C130" s="65" t="s">
        <v>1684</v>
      </c>
    </row>
    <row r="131" spans="1:3">
      <c r="A131" s="65" t="s">
        <v>1432</v>
      </c>
      <c r="B131" s="65" t="s">
        <v>1683</v>
      </c>
      <c r="C131" s="65" t="s">
        <v>1685</v>
      </c>
    </row>
    <row r="132" spans="1:3">
      <c r="A132" s="65" t="s">
        <v>1497</v>
      </c>
      <c r="B132" s="65" t="s">
        <v>1686</v>
      </c>
      <c r="C132" s="65" t="s">
        <v>1687</v>
      </c>
    </row>
    <row r="133" spans="1:3">
      <c r="A133" s="65" t="s">
        <v>1688</v>
      </c>
      <c r="B133" s="65" t="s">
        <v>1648</v>
      </c>
      <c r="C133" s="65" t="s">
        <v>1689</v>
      </c>
    </row>
    <row r="134" spans="1:3">
      <c r="A134" s="65" t="s">
        <v>1393</v>
      </c>
      <c r="B134" s="65" t="s">
        <v>1690</v>
      </c>
      <c r="C134" s="65" t="s">
        <v>1691</v>
      </c>
    </row>
    <row r="135" spans="1:3">
      <c r="A135" s="65" t="s">
        <v>1371</v>
      </c>
      <c r="B135" s="65" t="s">
        <v>1692</v>
      </c>
      <c r="C135" s="65" t="s">
        <v>1693</v>
      </c>
    </row>
    <row r="136" spans="1:3">
      <c r="A136" s="65" t="s">
        <v>1436</v>
      </c>
      <c r="B136" s="65" t="s">
        <v>1694</v>
      </c>
      <c r="C136" s="65" t="s">
        <v>1695</v>
      </c>
    </row>
    <row r="137" spans="1:3">
      <c r="A137" s="65" t="s">
        <v>1421</v>
      </c>
      <c r="B137" s="65" t="s">
        <v>1696</v>
      </c>
      <c r="C137" s="65" t="s">
        <v>1697</v>
      </c>
    </row>
    <row r="138" spans="1:3">
      <c r="A138" s="65" t="s">
        <v>1510</v>
      </c>
      <c r="B138" s="65" t="s">
        <v>1528</v>
      </c>
      <c r="C138" s="65" t="s">
        <v>1698</v>
      </c>
    </row>
    <row r="139" spans="1:3">
      <c r="A139" s="65" t="s">
        <v>1389</v>
      </c>
      <c r="B139" s="65" t="s">
        <v>1699</v>
      </c>
      <c r="C139" s="65" t="s">
        <v>1700</v>
      </c>
    </row>
    <row r="140" spans="1:3">
      <c r="A140" s="65" t="s">
        <v>1467</v>
      </c>
      <c r="B140" s="65" t="s">
        <v>1585</v>
      </c>
      <c r="C140" s="65" t="s">
        <v>1701</v>
      </c>
    </row>
    <row r="141" spans="1:3">
      <c r="A141" s="65" t="s">
        <v>1394</v>
      </c>
      <c r="B141" s="65" t="s">
        <v>1585</v>
      </c>
      <c r="C141" s="65" t="s">
        <v>1702</v>
      </c>
    </row>
    <row r="142" spans="1:3">
      <c r="A142" s="65" t="s">
        <v>1456</v>
      </c>
      <c r="B142" s="65" t="s">
        <v>1585</v>
      </c>
      <c r="C142" s="65" t="s">
        <v>1703</v>
      </c>
    </row>
    <row r="143" spans="1:3">
      <c r="A143" s="65" t="s">
        <v>1372</v>
      </c>
      <c r="B143" s="65" t="s">
        <v>1704</v>
      </c>
      <c r="C143" s="65" t="s">
        <v>1705</v>
      </c>
    </row>
    <row r="144" spans="1:3">
      <c r="A144" s="65" t="s">
        <v>1478</v>
      </c>
      <c r="B144" s="65" t="s">
        <v>1597</v>
      </c>
      <c r="C144" s="65" t="s">
        <v>1706</v>
      </c>
    </row>
    <row r="145" spans="1:3">
      <c r="A145" s="65" t="s">
        <v>1422</v>
      </c>
      <c r="B145" s="65" t="s">
        <v>1707</v>
      </c>
      <c r="C145" s="65" t="s">
        <v>1708</v>
      </c>
    </row>
    <row r="146" spans="1:3">
      <c r="A146" s="65" t="s">
        <v>1502</v>
      </c>
      <c r="B146" s="65" t="s">
        <v>1709</v>
      </c>
      <c r="C146" s="65" t="s">
        <v>1710</v>
      </c>
    </row>
    <row r="147" spans="1:3">
      <c r="A147" s="65" t="s">
        <v>1468</v>
      </c>
      <c r="B147" s="65" t="s">
        <v>1711</v>
      </c>
      <c r="C147" s="65" t="s">
        <v>1712</v>
      </c>
    </row>
    <row r="148" spans="1:3">
      <c r="A148" s="65" t="s">
        <v>1395</v>
      </c>
      <c r="B148" s="65" t="s">
        <v>1713</v>
      </c>
      <c r="C148" s="65" t="s">
        <v>1714</v>
      </c>
    </row>
    <row r="149" spans="1:3">
      <c r="A149" s="65" t="s">
        <v>1391</v>
      </c>
      <c r="B149" s="65" t="s">
        <v>1715</v>
      </c>
      <c r="C149" s="65" t="s">
        <v>1716</v>
      </c>
    </row>
    <row r="150" spans="1:3">
      <c r="A150" s="65" t="s">
        <v>1373</v>
      </c>
      <c r="B150" s="65" t="s">
        <v>1686</v>
      </c>
      <c r="C150" s="65" t="s">
        <v>1717</v>
      </c>
    </row>
    <row r="151" spans="1:3">
      <c r="A151" s="65" t="s">
        <v>1435</v>
      </c>
      <c r="B151" s="65" t="s">
        <v>1686</v>
      </c>
      <c r="C151" s="65" t="s">
        <v>1718</v>
      </c>
    </row>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68BB-6502-4635-A20F-D95DBEDA0036}">
  <sheetPr>
    <tabColor rgb="FF0070C0"/>
  </sheetPr>
  <dimension ref="A1:K642"/>
  <sheetViews>
    <sheetView topLeftCell="A349" workbookViewId="0">
      <selection activeCell="D6" sqref="D6"/>
    </sheetView>
  </sheetViews>
  <sheetFormatPr defaultColWidth="9" defaultRowHeight="14.4"/>
  <cols>
    <col min="1" max="1" width="6.88671875" style="169" customWidth="1"/>
    <col min="2" max="2" width="14" style="188" customWidth="1"/>
    <col min="3" max="3" width="10.21875" style="169" customWidth="1"/>
    <col min="4" max="4" width="14" style="169" customWidth="1"/>
    <col min="5" max="5" width="14.77734375" style="169" customWidth="1"/>
    <col min="6" max="6" width="57.21875" style="172" customWidth="1"/>
    <col min="7" max="7" width="6.77734375" style="172" bestFit="1" customWidth="1"/>
    <col min="8" max="8" width="32.33203125" style="172" customWidth="1"/>
    <col min="9" max="9" width="50.88671875" style="172" customWidth="1"/>
    <col min="10" max="16384" width="9" style="169"/>
  </cols>
  <sheetData>
    <row r="1" spans="1:9" ht="36.75" customHeight="1"/>
    <row r="2" spans="1:9" ht="21.6" thickBot="1">
      <c r="A2" s="310" t="s">
        <v>10045</v>
      </c>
      <c r="B2" s="310"/>
      <c r="C2" s="310"/>
      <c r="D2" s="310"/>
      <c r="E2" s="310"/>
      <c r="F2" s="310"/>
      <c r="G2" s="310"/>
      <c r="H2" s="310"/>
      <c r="I2" s="310"/>
    </row>
    <row r="3" spans="1:9" ht="4.5" customHeight="1" thickTop="1">
      <c r="A3" s="170"/>
      <c r="B3" s="171"/>
      <c r="C3" s="170"/>
      <c r="D3" s="170"/>
      <c r="E3" s="170"/>
    </row>
    <row r="4" spans="1:9" ht="15" thickBot="1">
      <c r="A4" s="173" t="s">
        <v>10046</v>
      </c>
      <c r="B4" s="174" t="s">
        <v>10047</v>
      </c>
      <c r="C4" s="174" t="s">
        <v>10048</v>
      </c>
      <c r="D4" s="174" t="s">
        <v>10049</v>
      </c>
      <c r="E4" s="174" t="s">
        <v>10050</v>
      </c>
      <c r="F4" s="175" t="s">
        <v>10051</v>
      </c>
      <c r="G4" s="175" t="s">
        <v>10052</v>
      </c>
      <c r="H4" s="175" t="s">
        <v>10053</v>
      </c>
      <c r="I4" s="175" t="s">
        <v>10054</v>
      </c>
    </row>
    <row r="5" spans="1:9" ht="22.2" thickTop="1">
      <c r="A5" s="176">
        <v>1</v>
      </c>
      <c r="B5" s="177" t="s">
        <v>10055</v>
      </c>
      <c r="C5" s="178" t="str">
        <f>VLOOKUP(MID(B5,1,2),代码!$B$5:$C$22,2,0)</f>
        <v>增值税</v>
      </c>
      <c r="D5" s="178" t="str">
        <f>VLOOKUP(MID(B5,3,2),代码!$E$5:$F$15,2,0)</f>
        <v>改善民生</v>
      </c>
      <c r="E5" s="178" t="str">
        <f>VLOOKUP(MID(B5,5,2),代码!$H$5:$I$50,2,0)</f>
        <v>提高居民收入</v>
      </c>
      <c r="F5" s="179" t="s">
        <v>10056</v>
      </c>
      <c r="G5" s="179" t="s">
        <v>12700</v>
      </c>
      <c r="H5" s="179" t="s">
        <v>10057</v>
      </c>
      <c r="I5" s="179" t="s">
        <v>10058</v>
      </c>
    </row>
    <row r="6" spans="1:9" ht="21.6">
      <c r="A6" s="180">
        <v>2</v>
      </c>
      <c r="B6" s="181" t="s">
        <v>10059</v>
      </c>
      <c r="C6" s="182" t="str">
        <f>VLOOKUP(MID(B6,1,2),代码!$B$5:$C$22,2,0)</f>
        <v>增值税</v>
      </c>
      <c r="D6" s="182" t="str">
        <f>VLOOKUP(MID(B6,3,2),代码!$E$5:$F$15,2,0)</f>
        <v>改善民生</v>
      </c>
      <c r="E6" s="182" t="str">
        <f>VLOOKUP(MID(B6,5,2),代码!$H$5:$I$50,2,0)</f>
        <v>提高居民收入</v>
      </c>
      <c r="F6" s="183" t="s">
        <v>10060</v>
      </c>
      <c r="G6" s="183" t="s">
        <v>12701</v>
      </c>
      <c r="H6" s="183" t="s">
        <v>10057</v>
      </c>
      <c r="I6" s="183" t="s">
        <v>10061</v>
      </c>
    </row>
    <row r="7" spans="1:9" ht="21.6">
      <c r="A7" s="184">
        <v>3</v>
      </c>
      <c r="B7" s="185" t="s">
        <v>10062</v>
      </c>
      <c r="C7" s="186" t="str">
        <f>VLOOKUP(MID(B7,1,2),代码!$B$5:$C$22,2,0)</f>
        <v>增值税</v>
      </c>
      <c r="D7" s="186" t="str">
        <f>VLOOKUP(MID(B7,3,2),代码!$E$5:$F$15,2,0)</f>
        <v>改善民生</v>
      </c>
      <c r="E7" s="186" t="str">
        <f>VLOOKUP(MID(B7,5,2),代码!$H$5:$I$50,2,0)</f>
        <v>救灾及重建</v>
      </c>
      <c r="F7" s="187" t="s">
        <v>10063</v>
      </c>
      <c r="G7" s="187" t="s">
        <v>12702</v>
      </c>
      <c r="H7" s="187" t="s">
        <v>10064</v>
      </c>
      <c r="I7" s="187" t="s">
        <v>10065</v>
      </c>
    </row>
    <row r="8" spans="1:9" ht="21.6">
      <c r="A8" s="180">
        <v>4</v>
      </c>
      <c r="B8" s="181" t="s">
        <v>10066</v>
      </c>
      <c r="C8" s="182" t="str">
        <f>VLOOKUP(MID(B8,1,2),代码!$B$5:$C$22,2,0)</f>
        <v>增值税</v>
      </c>
      <c r="D8" s="182" t="str">
        <f>VLOOKUP(MID(B8,3,2),代码!$E$5:$F$15,2,0)</f>
        <v>改善民生</v>
      </c>
      <c r="E8" s="182" t="str">
        <f>VLOOKUP(MID(B8,5,2),代码!$H$5:$I$50,2,0)</f>
        <v>救灾及重建</v>
      </c>
      <c r="F8" s="183" t="s">
        <v>10067</v>
      </c>
      <c r="G8" s="183" t="s">
        <v>12703</v>
      </c>
      <c r="H8" s="183" t="s">
        <v>10068</v>
      </c>
      <c r="I8" s="183" t="s">
        <v>10065</v>
      </c>
    </row>
    <row r="9" spans="1:9" ht="21.6">
      <c r="A9" s="184">
        <v>5</v>
      </c>
      <c r="B9" s="185" t="s">
        <v>10069</v>
      </c>
      <c r="C9" s="186" t="str">
        <f>VLOOKUP(MID(B9,1,2),代码!$B$5:$C$22,2,0)</f>
        <v>增值税</v>
      </c>
      <c r="D9" s="186" t="str">
        <f>VLOOKUP(MID(B9,3,2),代码!$E$5:$F$15,2,0)</f>
        <v>改善民生</v>
      </c>
      <c r="E9" s="186" t="str">
        <f>VLOOKUP(MID(B9,5,2),代码!$H$5:$I$50,2,0)</f>
        <v>救灾及重建</v>
      </c>
      <c r="F9" s="187" t="s">
        <v>10070</v>
      </c>
      <c r="G9" s="187" t="s">
        <v>12704</v>
      </c>
      <c r="H9" s="187" t="s">
        <v>10071</v>
      </c>
      <c r="I9" s="187" t="s">
        <v>10072</v>
      </c>
    </row>
    <row r="10" spans="1:9" ht="21.6">
      <c r="A10" s="180">
        <v>6</v>
      </c>
      <c r="B10" s="181" t="s">
        <v>10073</v>
      </c>
      <c r="C10" s="182" t="str">
        <f>VLOOKUP(MID(B10,1,2),代码!$B$5:$C$22,2,0)</f>
        <v>增值税</v>
      </c>
      <c r="D10" s="182" t="str">
        <f>VLOOKUP(MID(B10,3,2),代码!$E$5:$F$15,2,0)</f>
        <v>改善民生</v>
      </c>
      <c r="E10" s="182" t="str">
        <f>VLOOKUP(MID(B10,5,2),代码!$H$5:$I$50,2,0)</f>
        <v>军转择业</v>
      </c>
      <c r="F10" s="183" t="s">
        <v>10074</v>
      </c>
      <c r="G10" s="183" t="s">
        <v>12702</v>
      </c>
      <c r="H10" s="183" t="s">
        <v>10075</v>
      </c>
      <c r="I10" s="183" t="s">
        <v>10076</v>
      </c>
    </row>
    <row r="11" spans="1:9" ht="21.6">
      <c r="A11" s="184">
        <v>7</v>
      </c>
      <c r="B11" s="185" t="s">
        <v>10077</v>
      </c>
      <c r="C11" s="186" t="str">
        <f>VLOOKUP(MID(B11,1,2),代码!$B$5:$C$22,2,0)</f>
        <v>增值税</v>
      </c>
      <c r="D11" s="186" t="str">
        <f>VLOOKUP(MID(B11,3,2),代码!$E$5:$F$15,2,0)</f>
        <v>改善民生</v>
      </c>
      <c r="E11" s="186" t="str">
        <f>VLOOKUP(MID(B11,5,2),代码!$H$5:$I$50,2,0)</f>
        <v>军转择业</v>
      </c>
      <c r="F11" s="187" t="s">
        <v>10078</v>
      </c>
      <c r="G11" s="187" t="s">
        <v>12702</v>
      </c>
      <c r="H11" s="187" t="s">
        <v>10079</v>
      </c>
      <c r="I11" s="187" t="s">
        <v>10080</v>
      </c>
    </row>
    <row r="12" spans="1:9" ht="21.6">
      <c r="A12" s="180">
        <v>8</v>
      </c>
      <c r="B12" s="181" t="s">
        <v>10081</v>
      </c>
      <c r="C12" s="182" t="str">
        <f>VLOOKUP(MID(B12,1,2),代码!$B$5:$C$22,2,0)</f>
        <v>增值税</v>
      </c>
      <c r="D12" s="182" t="str">
        <f>VLOOKUP(MID(B12,3,2),代码!$E$5:$F$15,2,0)</f>
        <v>改善民生</v>
      </c>
      <c r="E12" s="182" t="str">
        <f>VLOOKUP(MID(B12,5,2),代码!$H$5:$I$50,2,0)</f>
        <v>军转择业</v>
      </c>
      <c r="F12" s="183" t="s">
        <v>10074</v>
      </c>
      <c r="G12" s="183" t="s">
        <v>12702</v>
      </c>
      <c r="H12" s="183" t="s">
        <v>10082</v>
      </c>
      <c r="I12" s="183" t="s">
        <v>10083</v>
      </c>
    </row>
    <row r="13" spans="1:9" ht="21.6">
      <c r="A13" s="184">
        <v>9</v>
      </c>
      <c r="B13" s="185" t="s">
        <v>10084</v>
      </c>
      <c r="C13" s="186" t="str">
        <f>VLOOKUP(MID(B13,1,2),代码!$B$5:$C$22,2,0)</f>
        <v>增值税</v>
      </c>
      <c r="D13" s="186" t="str">
        <f>VLOOKUP(MID(B13,3,2),代码!$E$5:$F$15,2,0)</f>
        <v>改善民生</v>
      </c>
      <c r="E13" s="186" t="str">
        <f>VLOOKUP(MID(B13,5,2),代码!$H$5:$I$50,2,0)</f>
        <v>社会保障</v>
      </c>
      <c r="F13" s="187" t="s">
        <v>10085</v>
      </c>
      <c r="G13" s="187" t="s">
        <v>12705</v>
      </c>
      <c r="H13" s="187" t="s">
        <v>10086</v>
      </c>
      <c r="I13" s="187" t="s">
        <v>10087</v>
      </c>
    </row>
    <row r="14" spans="1:9" ht="21.6">
      <c r="A14" s="180">
        <v>10</v>
      </c>
      <c r="B14" s="181" t="s">
        <v>10088</v>
      </c>
      <c r="C14" s="182" t="str">
        <f>VLOOKUP(MID(B14,1,2),代码!$B$5:$C$22,2,0)</f>
        <v>增值税</v>
      </c>
      <c r="D14" s="182" t="str">
        <f>VLOOKUP(MID(B14,3,2),代码!$E$5:$F$15,2,0)</f>
        <v>改善民生</v>
      </c>
      <c r="E14" s="182" t="str">
        <f>VLOOKUP(MID(B14,5,2),代码!$H$5:$I$50,2,0)</f>
        <v>社会保障</v>
      </c>
      <c r="F14" s="183" t="s">
        <v>10074</v>
      </c>
      <c r="G14" s="183" t="s">
        <v>12702</v>
      </c>
      <c r="H14" s="183" t="s">
        <v>10089</v>
      </c>
      <c r="I14" s="183" t="s">
        <v>10087</v>
      </c>
    </row>
    <row r="15" spans="1:9">
      <c r="A15" s="184">
        <v>11</v>
      </c>
      <c r="B15" s="185" t="s">
        <v>10090</v>
      </c>
      <c r="C15" s="186" t="str">
        <f>VLOOKUP(MID(B15,1,2),代码!$B$5:$C$22,2,0)</f>
        <v>增值税</v>
      </c>
      <c r="D15" s="186" t="str">
        <f>VLOOKUP(MID(B15,3,2),代码!$E$5:$F$15,2,0)</f>
        <v>改善民生</v>
      </c>
      <c r="E15" s="186" t="str">
        <f>VLOOKUP(MID(B15,5,2),代码!$H$5:$I$50,2,0)</f>
        <v>社会保障</v>
      </c>
      <c r="F15" s="187" t="s">
        <v>10091</v>
      </c>
      <c r="G15" s="187"/>
      <c r="H15" s="187" t="s">
        <v>10092</v>
      </c>
      <c r="I15" s="187" t="s">
        <v>10093</v>
      </c>
    </row>
    <row r="16" spans="1:9" ht="21.6">
      <c r="A16" s="180">
        <v>12</v>
      </c>
      <c r="B16" s="181" t="s">
        <v>10094</v>
      </c>
      <c r="C16" s="182" t="str">
        <f>VLOOKUP(MID(B16,1,2),代码!$B$5:$C$22,2,0)</f>
        <v>增值税</v>
      </c>
      <c r="D16" s="182" t="str">
        <f>VLOOKUP(MID(B16,3,2),代码!$E$5:$F$15,2,0)</f>
        <v>改善民生</v>
      </c>
      <c r="E16" s="182" t="str">
        <f>VLOOKUP(MID(B16,5,2),代码!$H$5:$I$50,2,0)</f>
        <v>再就业扶持</v>
      </c>
      <c r="F16" s="183" t="s">
        <v>10074</v>
      </c>
      <c r="G16" s="183" t="s">
        <v>12702</v>
      </c>
      <c r="H16" s="183" t="s">
        <v>10095</v>
      </c>
      <c r="I16" s="183" t="s">
        <v>10096</v>
      </c>
    </row>
    <row r="17" spans="1:9" ht="21.6">
      <c r="A17" s="184">
        <v>13</v>
      </c>
      <c r="B17" s="185" t="s">
        <v>10097</v>
      </c>
      <c r="C17" s="186" t="str">
        <f>VLOOKUP(MID(B17,1,2),代码!$B$5:$C$22,2,0)</f>
        <v>增值税</v>
      </c>
      <c r="D17" s="186" t="str">
        <f>VLOOKUP(MID(B17,3,2),代码!$E$5:$F$15,2,0)</f>
        <v>改善民生</v>
      </c>
      <c r="E17" s="186" t="str">
        <f>VLOOKUP(MID(B17,5,2),代码!$H$5:$I$50,2,0)</f>
        <v>再就业扶持</v>
      </c>
      <c r="F17" s="187" t="s">
        <v>10074</v>
      </c>
      <c r="G17" s="187" t="s">
        <v>12702</v>
      </c>
      <c r="H17" s="187" t="s">
        <v>10095</v>
      </c>
      <c r="I17" s="187" t="s">
        <v>10098</v>
      </c>
    </row>
    <row r="18" spans="1:9" ht="21.6">
      <c r="A18" s="180">
        <v>14</v>
      </c>
      <c r="B18" s="181" t="s">
        <v>10099</v>
      </c>
      <c r="C18" s="182" t="str">
        <f>VLOOKUP(MID(B18,1,2),代码!$B$5:$C$22,2,0)</f>
        <v>增值税</v>
      </c>
      <c r="D18" s="182" t="str">
        <f>VLOOKUP(MID(B18,3,2),代码!$E$5:$F$15,2,0)</f>
        <v>改善民生</v>
      </c>
      <c r="E18" s="182" t="str">
        <f>VLOOKUP(MID(B18,5,2),代码!$H$5:$I$50,2,0)</f>
        <v>再就业扶持</v>
      </c>
      <c r="F18" s="183" t="s">
        <v>10074</v>
      </c>
      <c r="G18" s="183" t="s">
        <v>12702</v>
      </c>
      <c r="H18" s="183" t="s">
        <v>10100</v>
      </c>
      <c r="I18" s="183" t="s">
        <v>10101</v>
      </c>
    </row>
    <row r="19" spans="1:9" ht="21.6">
      <c r="A19" s="184">
        <v>15</v>
      </c>
      <c r="B19" s="185" t="s">
        <v>10102</v>
      </c>
      <c r="C19" s="186" t="str">
        <f>VLOOKUP(MID(B19,1,2),代码!$B$5:$C$22,2,0)</f>
        <v>增值税</v>
      </c>
      <c r="D19" s="186" t="str">
        <f>VLOOKUP(MID(B19,3,2),代码!$E$5:$F$15,2,0)</f>
        <v>改善民生</v>
      </c>
      <c r="E19" s="186" t="str">
        <f>VLOOKUP(MID(B19,5,2),代码!$H$5:$I$50,2,0)</f>
        <v>其他</v>
      </c>
      <c r="F19" s="187" t="s">
        <v>10103</v>
      </c>
      <c r="G19" s="187" t="s">
        <v>12701</v>
      </c>
      <c r="H19" s="187" t="s">
        <v>10104</v>
      </c>
      <c r="I19" s="187" t="s">
        <v>10105</v>
      </c>
    </row>
    <row r="20" spans="1:9" ht="21.6">
      <c r="A20" s="180">
        <v>16</v>
      </c>
      <c r="B20" s="181" t="s">
        <v>10106</v>
      </c>
      <c r="C20" s="182" t="str">
        <f>VLOOKUP(MID(B20,1,2),代码!$B$5:$C$22,2,0)</f>
        <v>增值税</v>
      </c>
      <c r="D20" s="182" t="str">
        <f>VLOOKUP(MID(B20,3,2),代码!$E$5:$F$15,2,0)</f>
        <v>改善民生</v>
      </c>
      <c r="E20" s="182" t="str">
        <f>VLOOKUP(MID(B20,5,2),代码!$H$5:$I$50,2,0)</f>
        <v>其他</v>
      </c>
      <c r="F20" s="183" t="s">
        <v>10107</v>
      </c>
      <c r="G20" s="183" t="s">
        <v>12704</v>
      </c>
      <c r="H20" s="183" t="s">
        <v>10108</v>
      </c>
      <c r="I20" s="183" t="s">
        <v>10109</v>
      </c>
    </row>
    <row r="21" spans="1:9" ht="21.6">
      <c r="A21" s="184">
        <v>17</v>
      </c>
      <c r="B21" s="185" t="s">
        <v>10110</v>
      </c>
      <c r="C21" s="186" t="str">
        <f>VLOOKUP(MID(B21,1,2),代码!$B$5:$C$22,2,0)</f>
        <v>增值税</v>
      </c>
      <c r="D21" s="186" t="str">
        <f>VLOOKUP(MID(B21,3,2),代码!$E$5:$F$15,2,0)</f>
        <v>改善民生</v>
      </c>
      <c r="E21" s="186" t="str">
        <f>VLOOKUP(MID(B21,5,2),代码!$H$5:$I$50,2,0)</f>
        <v>其他</v>
      </c>
      <c r="F21" s="187" t="s">
        <v>10074</v>
      </c>
      <c r="G21" s="187" t="s">
        <v>12702</v>
      </c>
      <c r="H21" s="187" t="s">
        <v>10111</v>
      </c>
      <c r="I21" s="187" t="s">
        <v>10112</v>
      </c>
    </row>
    <row r="22" spans="1:9" ht="21.6">
      <c r="A22" s="180">
        <v>18</v>
      </c>
      <c r="B22" s="181" t="s">
        <v>10113</v>
      </c>
      <c r="C22" s="182" t="str">
        <f>VLOOKUP(MID(B22,1,2),代码!$B$5:$C$22,2,0)</f>
        <v>增值税</v>
      </c>
      <c r="D22" s="182" t="str">
        <f>VLOOKUP(MID(B22,3,2),代码!$E$5:$F$15,2,0)</f>
        <v>改善民生</v>
      </c>
      <c r="E22" s="182" t="str">
        <f>VLOOKUP(MID(B22,5,2),代码!$H$5:$I$50,2,0)</f>
        <v>其他</v>
      </c>
      <c r="F22" s="183" t="s">
        <v>10114</v>
      </c>
      <c r="G22" s="183" t="s">
        <v>12706</v>
      </c>
      <c r="H22" s="183" t="s">
        <v>10057</v>
      </c>
      <c r="I22" s="183" t="s">
        <v>10115</v>
      </c>
    </row>
    <row r="23" spans="1:9" ht="21.6">
      <c r="A23" s="184">
        <v>19</v>
      </c>
      <c r="B23" s="185" t="s">
        <v>10116</v>
      </c>
      <c r="C23" s="186" t="str">
        <f>VLOOKUP(MID(B23,1,2),代码!$B$5:$C$22,2,0)</f>
        <v>增值税</v>
      </c>
      <c r="D23" s="186" t="str">
        <f>VLOOKUP(MID(B23,3,2),代码!$E$5:$F$15,2,0)</f>
        <v>改善民生</v>
      </c>
      <c r="E23" s="186" t="str">
        <f>VLOOKUP(MID(B23,5,2),代码!$H$5:$I$50,2,0)</f>
        <v>其他</v>
      </c>
      <c r="F23" s="187" t="s">
        <v>10107</v>
      </c>
      <c r="G23" s="187" t="s">
        <v>12704</v>
      </c>
      <c r="H23" s="187" t="s">
        <v>10117</v>
      </c>
      <c r="I23" s="187" t="s">
        <v>10118</v>
      </c>
    </row>
    <row r="24" spans="1:9" ht="21.6">
      <c r="A24" s="180">
        <v>20</v>
      </c>
      <c r="B24" s="181" t="s">
        <v>10119</v>
      </c>
      <c r="C24" s="182" t="str">
        <f>VLOOKUP(MID(B24,1,2),代码!$B$5:$C$22,2,0)</f>
        <v>增值税</v>
      </c>
      <c r="D24" s="182" t="str">
        <f>VLOOKUP(MID(B24,3,2),代码!$E$5:$F$15,2,0)</f>
        <v>鼓励高新技术</v>
      </c>
      <c r="E24" s="182" t="str">
        <f>VLOOKUP(MID(B24,5,2),代码!$H$5:$I$50,2,0)</f>
        <v>技术转让</v>
      </c>
      <c r="F24" s="183" t="s">
        <v>10074</v>
      </c>
      <c r="G24" s="183" t="s">
        <v>12702</v>
      </c>
      <c r="H24" s="183" t="s">
        <v>10120</v>
      </c>
      <c r="I24" s="183" t="s">
        <v>10121</v>
      </c>
    </row>
    <row r="25" spans="1:9" ht="21.6">
      <c r="A25" s="184">
        <v>21</v>
      </c>
      <c r="B25" s="185" t="s">
        <v>10122</v>
      </c>
      <c r="C25" s="186" t="str">
        <f>VLOOKUP(MID(B25,1,2),代码!$B$5:$C$22,2,0)</f>
        <v>增值税</v>
      </c>
      <c r="D25" s="186" t="str">
        <f>VLOOKUP(MID(B25,3,2),代码!$E$5:$F$15,2,0)</f>
        <v>鼓励高新技术</v>
      </c>
      <c r="E25" s="186" t="str">
        <f>VLOOKUP(MID(B25,5,2),代码!$H$5:$I$50,2,0)</f>
        <v>科技发展</v>
      </c>
      <c r="F25" s="187" t="s">
        <v>10123</v>
      </c>
      <c r="G25" s="187" t="s">
        <v>12702</v>
      </c>
      <c r="H25" s="187" t="s">
        <v>10057</v>
      </c>
      <c r="I25" s="187" t="s">
        <v>10124</v>
      </c>
    </row>
    <row r="26" spans="1:9" ht="21.6">
      <c r="A26" s="180">
        <v>22</v>
      </c>
      <c r="B26" s="181" t="s">
        <v>10125</v>
      </c>
      <c r="C26" s="182" t="str">
        <f>VLOOKUP(MID(B26,1,2),代码!$B$5:$C$22,2,0)</f>
        <v>增值税</v>
      </c>
      <c r="D26" s="182" t="str">
        <f>VLOOKUP(MID(B26,3,2),代码!$E$5:$F$15,2,0)</f>
        <v>鼓励高新技术</v>
      </c>
      <c r="E26" s="182" t="str">
        <f>VLOOKUP(MID(B26,5,2),代码!$H$5:$I$50,2,0)</f>
        <v>外包服务</v>
      </c>
      <c r="F26" s="183" t="s">
        <v>10074</v>
      </c>
      <c r="G26" s="183" t="s">
        <v>12702</v>
      </c>
      <c r="H26" s="183" t="s">
        <v>10126</v>
      </c>
      <c r="I26" s="183" t="s">
        <v>10127</v>
      </c>
    </row>
    <row r="27" spans="1:9" ht="21.6">
      <c r="A27" s="184">
        <v>23</v>
      </c>
      <c r="B27" s="185" t="s">
        <v>10128</v>
      </c>
      <c r="C27" s="186" t="str">
        <f>VLOOKUP(MID(B27,1,2),代码!$B$5:$C$22,2,0)</f>
        <v>增值税</v>
      </c>
      <c r="D27" s="186" t="str">
        <f>VLOOKUP(MID(B27,3,2),代码!$E$5:$F$15,2,0)</f>
        <v>鼓励高新技术</v>
      </c>
      <c r="E27" s="186" t="str">
        <f>VLOOKUP(MID(B27,5,2),代码!$H$5:$I$50,2,0)</f>
        <v>自主创新</v>
      </c>
      <c r="F27" s="187" t="s">
        <v>10129</v>
      </c>
      <c r="G27" s="187" t="s">
        <v>12701</v>
      </c>
      <c r="H27" s="187" t="s">
        <v>10057</v>
      </c>
      <c r="I27" s="187" t="s">
        <v>10130</v>
      </c>
    </row>
    <row r="28" spans="1:9" ht="21.6">
      <c r="A28" s="180">
        <v>24</v>
      </c>
      <c r="B28" s="181" t="s">
        <v>10131</v>
      </c>
      <c r="C28" s="182" t="str">
        <f>VLOOKUP(MID(B28,1,2),代码!$B$5:$C$22,2,0)</f>
        <v>增值税</v>
      </c>
      <c r="D28" s="182" t="str">
        <f>VLOOKUP(MID(B28,3,2),代码!$E$5:$F$15,2,0)</f>
        <v>促进区域发展</v>
      </c>
      <c r="E28" s="182" t="str">
        <f>VLOOKUP(MID(B28,5,2),代码!$H$5:$I$50,2,0)</f>
        <v>东部发展</v>
      </c>
      <c r="F28" s="183" t="s">
        <v>10074</v>
      </c>
      <c r="G28" s="183" t="s">
        <v>12702</v>
      </c>
      <c r="H28" s="183" t="s">
        <v>10132</v>
      </c>
      <c r="I28" s="183" t="s">
        <v>10133</v>
      </c>
    </row>
    <row r="29" spans="1:9" ht="21.6">
      <c r="A29" s="184">
        <v>25</v>
      </c>
      <c r="B29" s="185" t="s">
        <v>10134</v>
      </c>
      <c r="C29" s="186" t="str">
        <f>VLOOKUP(MID(B29,1,2),代码!$B$5:$C$22,2,0)</f>
        <v>增值税</v>
      </c>
      <c r="D29" s="186" t="str">
        <f>VLOOKUP(MID(B29,3,2),代码!$E$5:$F$15,2,0)</f>
        <v>促进区域发展</v>
      </c>
      <c r="E29" s="186" t="str">
        <f>VLOOKUP(MID(B29,5,2),代码!$H$5:$I$50,2,0)</f>
        <v>两岸交流</v>
      </c>
      <c r="F29" s="187" t="s">
        <v>10074</v>
      </c>
      <c r="G29" s="187" t="s">
        <v>12702</v>
      </c>
      <c r="H29" s="187" t="s">
        <v>10135</v>
      </c>
      <c r="I29" s="187" t="s">
        <v>10136</v>
      </c>
    </row>
    <row r="30" spans="1:9" ht="21.6">
      <c r="A30" s="180">
        <v>26</v>
      </c>
      <c r="B30" s="181" t="s">
        <v>10137</v>
      </c>
      <c r="C30" s="182" t="str">
        <f>VLOOKUP(MID(B30,1,2),代码!$B$5:$C$22,2,0)</f>
        <v>增值税</v>
      </c>
      <c r="D30" s="182" t="str">
        <f>VLOOKUP(MID(B30,3,2),代码!$E$5:$F$15,2,0)</f>
        <v>促进区域发展</v>
      </c>
      <c r="E30" s="182" t="str">
        <f>VLOOKUP(MID(B30,5,2),代码!$H$5:$I$50,2,0)</f>
        <v>西部开发</v>
      </c>
      <c r="F30" s="183" t="s">
        <v>10074</v>
      </c>
      <c r="G30" s="183" t="s">
        <v>12702</v>
      </c>
      <c r="H30" s="183" t="s">
        <v>10138</v>
      </c>
      <c r="I30" s="183" t="s">
        <v>10139</v>
      </c>
    </row>
    <row r="31" spans="1:9" ht="21.6">
      <c r="A31" s="184">
        <v>27</v>
      </c>
      <c r="B31" s="185" t="s">
        <v>10140</v>
      </c>
      <c r="C31" s="186" t="str">
        <f>VLOOKUP(MID(B31,1,2),代码!$B$5:$C$22,2,0)</f>
        <v>增值税</v>
      </c>
      <c r="D31" s="186" t="str">
        <f>VLOOKUP(MID(B31,3,2),代码!$E$5:$F$15,2,0)</f>
        <v>促进区域发展</v>
      </c>
      <c r="E31" s="186" t="str">
        <f>VLOOKUP(MID(B31,5,2),代码!$H$5:$I$50,2,0)</f>
        <v>其他</v>
      </c>
      <c r="F31" s="187" t="s">
        <v>10141</v>
      </c>
      <c r="G31" s="187" t="s">
        <v>12706</v>
      </c>
      <c r="H31" s="187" t="s">
        <v>10142</v>
      </c>
      <c r="I31" s="187" t="s">
        <v>10143</v>
      </c>
    </row>
    <row r="32" spans="1:9">
      <c r="A32" s="180">
        <v>28</v>
      </c>
      <c r="B32" s="181" t="s">
        <v>10144</v>
      </c>
      <c r="C32" s="182" t="str">
        <f>VLOOKUP(MID(B32,1,2),代码!$B$5:$C$22,2,0)</f>
        <v>增值税</v>
      </c>
      <c r="D32" s="182" t="str">
        <f>VLOOKUP(MID(B32,3,2),代码!$E$5:$F$15,2,0)</f>
        <v>促进小微企业发展</v>
      </c>
      <c r="E32" s="182" t="str">
        <f>VLOOKUP(MID(B32,5,2),代码!$H$5:$I$50,2,0)</f>
        <v>未达起征点</v>
      </c>
      <c r="F32" s="183" t="s">
        <v>10091</v>
      </c>
      <c r="G32" s="183"/>
      <c r="H32" s="183" t="s">
        <v>10145</v>
      </c>
      <c r="I32" s="183" t="s">
        <v>10146</v>
      </c>
    </row>
    <row r="33" spans="1:9" ht="21.6">
      <c r="A33" s="184">
        <v>29</v>
      </c>
      <c r="B33" s="185" t="s">
        <v>10147</v>
      </c>
      <c r="C33" s="186" t="str">
        <f>VLOOKUP(MID(B33,1,2),代码!$B$5:$C$22,2,0)</f>
        <v>增值税</v>
      </c>
      <c r="D33" s="186" t="str">
        <f>VLOOKUP(MID(B33,3,2),代码!$E$5:$F$15,2,0)</f>
        <v>促进小微企业发展</v>
      </c>
      <c r="E33" s="186" t="str">
        <f>VLOOKUP(MID(B33,5,2),代码!$H$5:$I$50,2,0)</f>
        <v>未达起征点</v>
      </c>
      <c r="F33" s="187" t="s">
        <v>10074</v>
      </c>
      <c r="G33" s="187" t="s">
        <v>12702</v>
      </c>
      <c r="H33" s="187" t="s">
        <v>10148</v>
      </c>
      <c r="I33" s="187" t="s">
        <v>10146</v>
      </c>
    </row>
    <row r="34" spans="1:9" ht="32.4">
      <c r="A34" s="180">
        <v>30</v>
      </c>
      <c r="B34" s="181" t="s">
        <v>10149</v>
      </c>
      <c r="C34" s="182" t="str">
        <f>VLOOKUP(MID(B34,1,2),代码!$B$5:$C$22,2,0)</f>
        <v>增值税</v>
      </c>
      <c r="D34" s="182" t="str">
        <f>VLOOKUP(MID(B34,3,2),代码!$E$5:$F$15,2,0)</f>
        <v>促进小微企业发展</v>
      </c>
      <c r="E34" s="182" t="str">
        <f>VLOOKUP(MID(B34,5,2),代码!$H$5:$I$50,2,0)</f>
        <v>未达起征点</v>
      </c>
      <c r="F34" s="183" t="s">
        <v>10150</v>
      </c>
      <c r="G34" s="183"/>
      <c r="H34" s="183" t="s">
        <v>10104</v>
      </c>
      <c r="I34" s="183" t="s">
        <v>10146</v>
      </c>
    </row>
    <row r="35" spans="1:9" ht="21.6">
      <c r="A35" s="184">
        <v>31</v>
      </c>
      <c r="B35" s="185" t="s">
        <v>10151</v>
      </c>
      <c r="C35" s="186" t="str">
        <f>VLOOKUP(MID(B35,1,2),代码!$B$5:$C$22,2,0)</f>
        <v>增值税</v>
      </c>
      <c r="D35" s="186" t="str">
        <f>VLOOKUP(MID(B35,3,2),代码!$E$5:$F$15,2,0)</f>
        <v>促进小微企业发展</v>
      </c>
      <c r="E35" s="186" t="str">
        <f>VLOOKUP(MID(B35,5,2),代码!$H$5:$I$50,2,0)</f>
        <v>免征增值税和营业税政策</v>
      </c>
      <c r="F35" s="187" t="s">
        <v>10152</v>
      </c>
      <c r="G35" s="187" t="s">
        <v>12702</v>
      </c>
      <c r="H35" s="187" t="s">
        <v>10057</v>
      </c>
      <c r="I35" s="187" t="s">
        <v>10146</v>
      </c>
    </row>
    <row r="36" spans="1:9" ht="21.6">
      <c r="A36" s="180">
        <v>32</v>
      </c>
      <c r="B36" s="181" t="s">
        <v>10153</v>
      </c>
      <c r="C36" s="182" t="str">
        <f>VLOOKUP(MID(B36,1,2),代码!$B$5:$C$22,2,0)</f>
        <v>增值税</v>
      </c>
      <c r="D36" s="182" t="str">
        <f>VLOOKUP(MID(B36,3,2),代码!$E$5:$F$15,2,0)</f>
        <v>促进小微企业发展</v>
      </c>
      <c r="E36" s="182" t="str">
        <f>VLOOKUP(MID(B36,5,2),代码!$H$5:$I$50,2,0)</f>
        <v>免征增值税和营业税政策</v>
      </c>
      <c r="F36" s="183" t="s">
        <v>10154</v>
      </c>
      <c r="G36" s="183" t="s">
        <v>12706</v>
      </c>
      <c r="H36" s="183" t="s">
        <v>10057</v>
      </c>
      <c r="I36" s="183" t="s">
        <v>10146</v>
      </c>
    </row>
    <row r="37" spans="1:9" ht="21.6">
      <c r="A37" s="184">
        <v>33</v>
      </c>
      <c r="B37" s="185" t="s">
        <v>10155</v>
      </c>
      <c r="C37" s="186" t="str">
        <f>VLOOKUP(MID(B37,1,2),代码!$B$5:$C$22,2,0)</f>
        <v>增值税</v>
      </c>
      <c r="D37" s="186" t="str">
        <f>VLOOKUP(MID(B37,3,2),代码!$E$5:$F$15,2,0)</f>
        <v>转制升级</v>
      </c>
      <c r="E37" s="186" t="str">
        <f>VLOOKUP(MID(B37,5,2),代码!$H$5:$I$50,2,0)</f>
        <v>企业发展</v>
      </c>
      <c r="F37" s="187" t="s">
        <v>10156</v>
      </c>
      <c r="G37" s="187" t="s">
        <v>12701</v>
      </c>
      <c r="H37" s="187" t="s">
        <v>10104</v>
      </c>
      <c r="I37" s="187" t="s">
        <v>10157</v>
      </c>
    </row>
    <row r="38" spans="1:9" ht="21.6">
      <c r="A38" s="180">
        <v>34</v>
      </c>
      <c r="B38" s="181" t="s">
        <v>10158</v>
      </c>
      <c r="C38" s="182" t="str">
        <f>VLOOKUP(MID(B38,1,2),代码!$B$5:$C$22,2,0)</f>
        <v>增值税</v>
      </c>
      <c r="D38" s="182" t="str">
        <f>VLOOKUP(MID(B38,3,2),代码!$E$5:$F$15,2,0)</f>
        <v>转制升级</v>
      </c>
      <c r="E38" s="182" t="str">
        <f>VLOOKUP(MID(B38,5,2),代码!$H$5:$I$50,2,0)</f>
        <v>企业发展</v>
      </c>
      <c r="F38" s="183" t="s">
        <v>10159</v>
      </c>
      <c r="G38" s="183" t="s">
        <v>12702</v>
      </c>
      <c r="H38" s="183" t="s">
        <v>10160</v>
      </c>
      <c r="I38" s="183" t="s">
        <v>10157</v>
      </c>
    </row>
    <row r="39" spans="1:9" ht="32.4">
      <c r="A39" s="184">
        <v>35</v>
      </c>
      <c r="B39" s="185" t="s">
        <v>10161</v>
      </c>
      <c r="C39" s="186" t="str">
        <f>VLOOKUP(MID(B39,1,2),代码!$B$5:$C$22,2,0)</f>
        <v>增值税</v>
      </c>
      <c r="D39" s="186" t="str">
        <f>VLOOKUP(MID(B39,3,2),代码!$E$5:$F$15,2,0)</f>
        <v>转制升级</v>
      </c>
      <c r="E39" s="186" t="str">
        <f>VLOOKUP(MID(B39,5,2),代码!$H$5:$I$50,2,0)</f>
        <v>其他</v>
      </c>
      <c r="F39" s="187" t="s">
        <v>10162</v>
      </c>
      <c r="G39" s="187" t="s">
        <v>12701</v>
      </c>
      <c r="H39" s="187" t="s">
        <v>10163</v>
      </c>
      <c r="I39" s="187" t="s">
        <v>10157</v>
      </c>
    </row>
    <row r="40" spans="1:9" ht="21.6">
      <c r="A40" s="180">
        <v>36</v>
      </c>
      <c r="B40" s="181" t="s">
        <v>10164</v>
      </c>
      <c r="C40" s="182" t="str">
        <f>VLOOKUP(MID(B40,1,2),代码!$B$5:$C$22,2,0)</f>
        <v>增值税</v>
      </c>
      <c r="D40" s="182" t="str">
        <f>VLOOKUP(MID(B40,3,2),代码!$E$5:$F$15,2,0)</f>
        <v>节能环保</v>
      </c>
      <c r="E40" s="182" t="str">
        <f>VLOOKUP(MID(B40,5,2),代码!$H$5:$I$50,2,0)</f>
        <v>资源综合利用</v>
      </c>
      <c r="F40" s="183" t="s">
        <v>10165</v>
      </c>
      <c r="G40" s="183" t="s">
        <v>12707</v>
      </c>
      <c r="H40" s="183" t="s">
        <v>10166</v>
      </c>
      <c r="I40" s="183" t="s">
        <v>10167</v>
      </c>
    </row>
    <row r="41" spans="1:9" ht="21.6">
      <c r="A41" s="184">
        <v>37</v>
      </c>
      <c r="B41" s="185" t="s">
        <v>10168</v>
      </c>
      <c r="C41" s="186" t="str">
        <f>VLOOKUP(MID(B41,1,2),代码!$B$5:$C$22,2,0)</f>
        <v>增值税</v>
      </c>
      <c r="D41" s="186" t="str">
        <f>VLOOKUP(MID(B41,3,2),代码!$E$5:$F$15,2,0)</f>
        <v>节能环保</v>
      </c>
      <c r="E41" s="186" t="str">
        <f>VLOOKUP(MID(B41,5,2),代码!$H$5:$I$50,2,0)</f>
        <v>资源综合利用</v>
      </c>
      <c r="F41" s="187" t="s">
        <v>10169</v>
      </c>
      <c r="G41" s="187" t="s">
        <v>12701</v>
      </c>
      <c r="H41" s="187" t="s">
        <v>10104</v>
      </c>
      <c r="I41" s="187" t="s">
        <v>10170</v>
      </c>
    </row>
    <row r="42" spans="1:9" ht="21.6">
      <c r="A42" s="180">
        <v>38</v>
      </c>
      <c r="B42" s="181" t="s">
        <v>10171</v>
      </c>
      <c r="C42" s="182" t="str">
        <f>VLOOKUP(MID(B42,1,2),代码!$B$5:$C$22,2,0)</f>
        <v>增值税</v>
      </c>
      <c r="D42" s="182" t="str">
        <f>VLOOKUP(MID(B42,3,2),代码!$E$5:$F$15,2,0)</f>
        <v>节能环保</v>
      </c>
      <c r="E42" s="182" t="str">
        <f>VLOOKUP(MID(B42,5,2),代码!$H$5:$I$50,2,0)</f>
        <v>资源综合利用</v>
      </c>
      <c r="F42" s="183" t="s">
        <v>10172</v>
      </c>
      <c r="G42" s="183" t="s">
        <v>12708</v>
      </c>
      <c r="H42" s="183" t="s">
        <v>10057</v>
      </c>
      <c r="I42" s="183" t="s">
        <v>10173</v>
      </c>
    </row>
    <row r="43" spans="1:9" ht="21.6">
      <c r="A43" s="184">
        <v>39</v>
      </c>
      <c r="B43" s="185" t="s">
        <v>10174</v>
      </c>
      <c r="C43" s="186" t="str">
        <f>VLOOKUP(MID(B43,1,2),代码!$B$5:$C$22,2,0)</f>
        <v>增值税</v>
      </c>
      <c r="D43" s="186" t="str">
        <f>VLOOKUP(MID(B43,3,2),代码!$E$5:$F$15,2,0)</f>
        <v>节能环保</v>
      </c>
      <c r="E43" s="186" t="str">
        <f>VLOOKUP(MID(B43,5,2),代码!$H$5:$I$50,2,0)</f>
        <v>资源综合利用</v>
      </c>
      <c r="F43" s="187" t="s">
        <v>10175</v>
      </c>
      <c r="G43" s="187" t="s">
        <v>12703</v>
      </c>
      <c r="H43" s="187"/>
      <c r="I43" s="187" t="s">
        <v>10176</v>
      </c>
    </row>
    <row r="44" spans="1:9" ht="21.6">
      <c r="A44" s="180">
        <v>40</v>
      </c>
      <c r="B44" s="181" t="s">
        <v>10177</v>
      </c>
      <c r="C44" s="182" t="str">
        <f>VLOOKUP(MID(B44,1,2),代码!$B$5:$C$22,2,0)</f>
        <v>增值税</v>
      </c>
      <c r="D44" s="182" t="str">
        <f>VLOOKUP(MID(B44,3,2),代码!$E$5:$F$15,2,0)</f>
        <v>节能环保</v>
      </c>
      <c r="E44" s="182" t="str">
        <f>VLOOKUP(MID(B44,5,2),代码!$H$5:$I$50,2,0)</f>
        <v>资源综合利用</v>
      </c>
      <c r="F44" s="183" t="s">
        <v>10178</v>
      </c>
      <c r="G44" s="183" t="s">
        <v>12703</v>
      </c>
      <c r="H44" s="183"/>
      <c r="I44" s="183" t="s">
        <v>10179</v>
      </c>
    </row>
    <row r="45" spans="1:9" ht="21.6">
      <c r="A45" s="184">
        <v>41</v>
      </c>
      <c r="B45" s="185" t="s">
        <v>10180</v>
      </c>
      <c r="C45" s="186" t="str">
        <f>VLOOKUP(MID(B45,1,2),代码!$B$5:$C$22,2,0)</f>
        <v>增值税</v>
      </c>
      <c r="D45" s="186" t="str">
        <f>VLOOKUP(MID(B45,3,2),代码!$E$5:$F$15,2,0)</f>
        <v>节能环保</v>
      </c>
      <c r="E45" s="186" t="str">
        <f>VLOOKUP(MID(B45,5,2),代码!$H$5:$I$50,2,0)</f>
        <v>资源综合利用</v>
      </c>
      <c r="F45" s="187" t="s">
        <v>10181</v>
      </c>
      <c r="G45" s="187" t="s">
        <v>12703</v>
      </c>
      <c r="H45" s="187"/>
      <c r="I45" s="187" t="s">
        <v>10182</v>
      </c>
    </row>
    <row r="46" spans="1:9" ht="21.6">
      <c r="A46" s="180">
        <v>42</v>
      </c>
      <c r="B46" s="181" t="s">
        <v>10183</v>
      </c>
      <c r="C46" s="182" t="str">
        <f>VLOOKUP(MID(B46,1,2),代码!$B$5:$C$22,2,0)</f>
        <v>增值税</v>
      </c>
      <c r="D46" s="182" t="str">
        <f>VLOOKUP(MID(B46,3,2),代码!$E$5:$F$15,2,0)</f>
        <v>节能环保</v>
      </c>
      <c r="E46" s="182" t="str">
        <f>VLOOKUP(MID(B46,5,2),代码!$H$5:$I$50,2,0)</f>
        <v>电力建设</v>
      </c>
      <c r="F46" s="183" t="s">
        <v>10184</v>
      </c>
      <c r="G46" s="183" t="s">
        <v>12706</v>
      </c>
      <c r="H46" s="183" t="s">
        <v>10057</v>
      </c>
      <c r="I46" s="183" t="s">
        <v>10185</v>
      </c>
    </row>
    <row r="47" spans="1:9" ht="21.6">
      <c r="A47" s="184">
        <v>43</v>
      </c>
      <c r="B47" s="185" t="s">
        <v>10186</v>
      </c>
      <c r="C47" s="186" t="str">
        <f>VLOOKUP(MID(B47,1,2),代码!$B$5:$C$22,2,0)</f>
        <v>增值税</v>
      </c>
      <c r="D47" s="186" t="str">
        <f>VLOOKUP(MID(B47,3,2),代码!$E$5:$F$15,2,0)</f>
        <v>节能环保</v>
      </c>
      <c r="E47" s="186" t="str">
        <f>VLOOKUP(MID(B47,5,2),代码!$H$5:$I$50,2,0)</f>
        <v>其他</v>
      </c>
      <c r="F47" s="187" t="s">
        <v>10074</v>
      </c>
      <c r="G47" s="187" t="s">
        <v>12702</v>
      </c>
      <c r="H47" s="187" t="s">
        <v>10187</v>
      </c>
      <c r="I47" s="187" t="s">
        <v>10167</v>
      </c>
    </row>
    <row r="48" spans="1:9" ht="21.6">
      <c r="A48" s="180">
        <v>44</v>
      </c>
      <c r="B48" s="181" t="s">
        <v>10188</v>
      </c>
      <c r="C48" s="182" t="str">
        <f>VLOOKUP(MID(B48,1,2),代码!$B$5:$C$22,2,0)</f>
        <v>增值税</v>
      </c>
      <c r="D48" s="182" t="str">
        <f>VLOOKUP(MID(B48,3,2),代码!$E$5:$F$15,2,0)</f>
        <v>支持金融资本市场</v>
      </c>
      <c r="E48" s="182" t="str">
        <f>VLOOKUP(MID(B48,5,2),代码!$H$5:$I$50,2,0)</f>
        <v>金融市场</v>
      </c>
      <c r="F48" s="183" t="s">
        <v>10189</v>
      </c>
      <c r="G48" s="183" t="s">
        <v>12709</v>
      </c>
      <c r="H48" s="183" t="s">
        <v>10190</v>
      </c>
      <c r="I48" s="183" t="s">
        <v>10191</v>
      </c>
    </row>
    <row r="49" spans="1:9" ht="21.6">
      <c r="A49" s="184">
        <v>45</v>
      </c>
      <c r="B49" s="185" t="s">
        <v>10192</v>
      </c>
      <c r="C49" s="186" t="str">
        <f>VLOOKUP(MID(B49,1,2),代码!$B$5:$C$22,2,0)</f>
        <v>增值税</v>
      </c>
      <c r="D49" s="186" t="str">
        <f>VLOOKUP(MID(B49,3,2),代码!$E$5:$F$15,2,0)</f>
        <v>支持金融资本市场</v>
      </c>
      <c r="E49" s="186" t="str">
        <f>VLOOKUP(MID(B49,5,2),代码!$H$5:$I$50,2,0)</f>
        <v>金融市场</v>
      </c>
      <c r="F49" s="187" t="s">
        <v>10193</v>
      </c>
      <c r="G49" s="187" t="s">
        <v>12710</v>
      </c>
      <c r="H49" s="187" t="s">
        <v>10057</v>
      </c>
      <c r="I49" s="187" t="s">
        <v>10194</v>
      </c>
    </row>
    <row r="50" spans="1:9" ht="21.6">
      <c r="A50" s="180">
        <v>46</v>
      </c>
      <c r="B50" s="181" t="s">
        <v>10195</v>
      </c>
      <c r="C50" s="182" t="str">
        <f>VLOOKUP(MID(B50,1,2),代码!$B$5:$C$22,2,0)</f>
        <v>增值税</v>
      </c>
      <c r="D50" s="182" t="str">
        <f>VLOOKUP(MID(B50,3,2),代码!$E$5:$F$15,2,0)</f>
        <v>支持金融资本市场</v>
      </c>
      <c r="E50" s="182" t="str">
        <f>VLOOKUP(MID(B50,5,2),代码!$H$5:$I$50,2,0)</f>
        <v>金融市场</v>
      </c>
      <c r="F50" s="183" t="s">
        <v>10196</v>
      </c>
      <c r="G50" s="183" t="s">
        <v>12707</v>
      </c>
      <c r="H50" s="183" t="s">
        <v>10057</v>
      </c>
      <c r="I50" s="183" t="s">
        <v>10197</v>
      </c>
    </row>
    <row r="51" spans="1:9" ht="21.6">
      <c r="A51" s="184">
        <v>47</v>
      </c>
      <c r="B51" s="185" t="s">
        <v>10198</v>
      </c>
      <c r="C51" s="186" t="str">
        <f>VLOOKUP(MID(B51,1,2),代码!$B$5:$C$22,2,0)</f>
        <v>增值税</v>
      </c>
      <c r="D51" s="186" t="str">
        <f>VLOOKUP(MID(B51,3,2),代码!$E$5:$F$15,2,0)</f>
        <v>支持金融资本市场</v>
      </c>
      <c r="E51" s="186" t="str">
        <f>VLOOKUP(MID(B51,5,2),代码!$H$5:$I$50,2,0)</f>
        <v>金融市场</v>
      </c>
      <c r="F51" s="187" t="s">
        <v>10199</v>
      </c>
      <c r="G51" s="187" t="s">
        <v>12711</v>
      </c>
      <c r="H51" s="187" t="s">
        <v>10057</v>
      </c>
      <c r="I51" s="187" t="s">
        <v>10200</v>
      </c>
    </row>
    <row r="52" spans="1:9" ht="21.6">
      <c r="A52" s="180">
        <v>48</v>
      </c>
      <c r="B52" s="181" t="s">
        <v>10201</v>
      </c>
      <c r="C52" s="182" t="str">
        <f>VLOOKUP(MID(B52,1,2),代码!$B$5:$C$22,2,0)</f>
        <v>增值税</v>
      </c>
      <c r="D52" s="182" t="str">
        <f>VLOOKUP(MID(B52,3,2),代码!$E$5:$F$15,2,0)</f>
        <v>支持金融资本市场</v>
      </c>
      <c r="E52" s="182" t="str">
        <f>VLOOKUP(MID(B52,5,2),代码!$H$5:$I$50,2,0)</f>
        <v>金融市场</v>
      </c>
      <c r="F52" s="183" t="s">
        <v>10202</v>
      </c>
      <c r="G52" s="183" t="s">
        <v>12703</v>
      </c>
      <c r="H52" s="183"/>
      <c r="I52" s="183" t="s">
        <v>10203</v>
      </c>
    </row>
    <row r="53" spans="1:9" ht="21.6">
      <c r="A53" s="184">
        <v>49</v>
      </c>
      <c r="B53" s="185" t="s">
        <v>10204</v>
      </c>
      <c r="C53" s="186" t="str">
        <f>VLOOKUP(MID(B53,1,2),代码!$B$5:$C$22,2,0)</f>
        <v>增值税</v>
      </c>
      <c r="D53" s="186" t="str">
        <f>VLOOKUP(MID(B53,3,2),代码!$E$5:$F$15,2,0)</f>
        <v>支持金融资本市场</v>
      </c>
      <c r="E53" s="186" t="str">
        <f>VLOOKUP(MID(B53,5,2),代码!$H$5:$I$50,2,0)</f>
        <v>资本市场</v>
      </c>
      <c r="F53" s="187" t="s">
        <v>10205</v>
      </c>
      <c r="G53" s="187" t="s">
        <v>12709</v>
      </c>
      <c r="H53" s="187" t="s">
        <v>10142</v>
      </c>
      <c r="I53" s="187" t="s">
        <v>10206</v>
      </c>
    </row>
    <row r="54" spans="1:9" ht="21.6">
      <c r="A54" s="180">
        <v>50</v>
      </c>
      <c r="B54" s="181" t="s">
        <v>10207</v>
      </c>
      <c r="C54" s="182" t="str">
        <f>VLOOKUP(MID(B54,1,2),代码!$B$5:$C$22,2,0)</f>
        <v>增值税</v>
      </c>
      <c r="D54" s="182" t="str">
        <f>VLOOKUP(MID(B54,3,2),代码!$E$5:$F$15,2,0)</f>
        <v>支持金融资本市场</v>
      </c>
      <c r="E54" s="182" t="str">
        <f>VLOOKUP(MID(B54,5,2),代码!$H$5:$I$50,2,0)</f>
        <v>资本市场</v>
      </c>
      <c r="F54" s="183" t="s">
        <v>10208</v>
      </c>
      <c r="G54" s="183" t="s">
        <v>12708</v>
      </c>
      <c r="H54" s="183" t="s">
        <v>10057</v>
      </c>
      <c r="I54" s="183" t="s">
        <v>10206</v>
      </c>
    </row>
    <row r="55" spans="1:9" ht="21.6">
      <c r="A55" s="184">
        <v>51</v>
      </c>
      <c r="B55" s="185" t="s">
        <v>10209</v>
      </c>
      <c r="C55" s="186" t="str">
        <f>VLOOKUP(MID(B55,1,2),代码!$B$5:$C$22,2,0)</f>
        <v>增值税</v>
      </c>
      <c r="D55" s="186" t="str">
        <f>VLOOKUP(MID(B55,3,2),代码!$E$5:$F$15,2,0)</f>
        <v>支持金融资本市场</v>
      </c>
      <c r="E55" s="186" t="str">
        <f>VLOOKUP(MID(B55,5,2),代码!$H$5:$I$50,2,0)</f>
        <v>资本市场</v>
      </c>
      <c r="F55" s="187" t="s">
        <v>10210</v>
      </c>
      <c r="G55" s="187" t="s">
        <v>12709</v>
      </c>
      <c r="H55" s="187" t="s">
        <v>10211</v>
      </c>
      <c r="I55" s="187" t="s">
        <v>10206</v>
      </c>
    </row>
    <row r="56" spans="1:9" ht="21.6">
      <c r="A56" s="180">
        <v>52</v>
      </c>
      <c r="B56" s="181" t="s">
        <v>10212</v>
      </c>
      <c r="C56" s="182" t="str">
        <f>VLOOKUP(MID(B56,1,2),代码!$B$5:$C$22,2,0)</f>
        <v>增值税</v>
      </c>
      <c r="D56" s="182" t="str">
        <f>VLOOKUP(MID(B56,3,2),代码!$E$5:$F$15,2,0)</f>
        <v>支持金融资本市场</v>
      </c>
      <c r="E56" s="182" t="str">
        <f>VLOOKUP(MID(B56,5,2),代码!$H$5:$I$50,2,0)</f>
        <v>资本市场</v>
      </c>
      <c r="F56" s="183" t="s">
        <v>10213</v>
      </c>
      <c r="G56" s="183" t="s">
        <v>12700</v>
      </c>
      <c r="H56" s="183" t="s">
        <v>10057</v>
      </c>
      <c r="I56" s="183" t="s">
        <v>10214</v>
      </c>
    </row>
    <row r="57" spans="1:9" ht="21.6">
      <c r="A57" s="184">
        <v>53</v>
      </c>
      <c r="B57" s="185" t="s">
        <v>10215</v>
      </c>
      <c r="C57" s="186" t="str">
        <f>VLOOKUP(MID(B57,1,2),代码!$B$5:$C$22,2,0)</f>
        <v>增值税</v>
      </c>
      <c r="D57" s="186" t="str">
        <f>VLOOKUP(MID(B57,3,2),代码!$E$5:$F$15,2,0)</f>
        <v>支持金融资本市场</v>
      </c>
      <c r="E57" s="186" t="str">
        <f>VLOOKUP(MID(B57,5,2),代码!$H$5:$I$50,2,0)</f>
        <v>资本市场</v>
      </c>
      <c r="F57" s="187" t="s">
        <v>10074</v>
      </c>
      <c r="G57" s="187" t="s">
        <v>12702</v>
      </c>
      <c r="H57" s="187" t="s">
        <v>10216</v>
      </c>
      <c r="I57" s="187" t="s">
        <v>10217</v>
      </c>
    </row>
    <row r="58" spans="1:9" ht="21.6">
      <c r="A58" s="180">
        <v>54</v>
      </c>
      <c r="B58" s="181" t="s">
        <v>10218</v>
      </c>
      <c r="C58" s="182" t="str">
        <f>VLOOKUP(MID(B58,1,2),代码!$B$5:$C$22,2,0)</f>
        <v>增值税</v>
      </c>
      <c r="D58" s="182" t="str">
        <f>VLOOKUP(MID(B58,3,2),代码!$E$5:$F$15,2,0)</f>
        <v>支持金融资本市场</v>
      </c>
      <c r="E58" s="182" t="str">
        <f>VLOOKUP(MID(B58,5,2),代码!$H$5:$I$50,2,0)</f>
        <v>资本市场</v>
      </c>
      <c r="F58" s="183" t="s">
        <v>10219</v>
      </c>
      <c r="G58" s="183" t="s">
        <v>12702</v>
      </c>
      <c r="H58" s="183" t="s">
        <v>10057</v>
      </c>
      <c r="I58" s="183" t="s">
        <v>10206</v>
      </c>
    </row>
    <row r="59" spans="1:9" ht="21.6">
      <c r="A59" s="184">
        <v>55</v>
      </c>
      <c r="B59" s="185" t="s">
        <v>10220</v>
      </c>
      <c r="C59" s="186" t="str">
        <f>VLOOKUP(MID(B59,1,2),代码!$B$5:$C$22,2,0)</f>
        <v>增值税</v>
      </c>
      <c r="D59" s="186" t="str">
        <f>VLOOKUP(MID(B59,3,2),代码!$E$5:$F$15,2,0)</f>
        <v>支持三农</v>
      </c>
      <c r="E59" s="186" t="str">
        <f>VLOOKUP(MID(B59,5,2),代码!$H$5:$I$50,2,0)</f>
        <v>肥料饲料</v>
      </c>
      <c r="F59" s="187" t="s">
        <v>10221</v>
      </c>
      <c r="G59" s="187" t="s">
        <v>12708</v>
      </c>
      <c r="H59" s="187" t="s">
        <v>10057</v>
      </c>
      <c r="I59" s="187" t="s">
        <v>10222</v>
      </c>
    </row>
    <row r="60" spans="1:9" ht="21.6">
      <c r="A60" s="180">
        <v>56</v>
      </c>
      <c r="B60" s="181" t="s">
        <v>10223</v>
      </c>
      <c r="C60" s="182" t="str">
        <f>VLOOKUP(MID(B60,1,2),代码!$B$5:$C$22,2,0)</f>
        <v>增值税</v>
      </c>
      <c r="D60" s="182" t="str">
        <f>VLOOKUP(MID(B60,3,2),代码!$E$5:$F$15,2,0)</f>
        <v>支持三农</v>
      </c>
      <c r="E60" s="182" t="str">
        <f>VLOOKUP(MID(B60,5,2),代码!$H$5:$I$50,2,0)</f>
        <v>肥料饲料</v>
      </c>
      <c r="F60" s="183" t="s">
        <v>10224</v>
      </c>
      <c r="G60" s="183" t="s">
        <v>12710</v>
      </c>
      <c r="H60" s="183" t="s">
        <v>10057</v>
      </c>
      <c r="I60" s="183" t="s">
        <v>10225</v>
      </c>
    </row>
    <row r="61" spans="1:9" ht="21.6">
      <c r="A61" s="184">
        <v>57</v>
      </c>
      <c r="B61" s="185" t="s">
        <v>10226</v>
      </c>
      <c r="C61" s="186" t="str">
        <f>VLOOKUP(MID(B61,1,2),代码!$B$5:$C$22,2,0)</f>
        <v>增值税</v>
      </c>
      <c r="D61" s="186" t="str">
        <f>VLOOKUP(MID(B61,3,2),代码!$E$5:$F$15,2,0)</f>
        <v>支持三农</v>
      </c>
      <c r="E61" s="186" t="str">
        <f>VLOOKUP(MID(B61,5,2),代码!$H$5:$I$50,2,0)</f>
        <v>肥料饲料</v>
      </c>
      <c r="F61" s="187" t="s">
        <v>10227</v>
      </c>
      <c r="G61" s="187" t="s">
        <v>12708</v>
      </c>
      <c r="H61" s="187" t="s">
        <v>10057</v>
      </c>
      <c r="I61" s="187" t="s">
        <v>10222</v>
      </c>
    </row>
    <row r="62" spans="1:9" ht="21.6">
      <c r="A62" s="180">
        <v>58</v>
      </c>
      <c r="B62" s="181" t="s">
        <v>10228</v>
      </c>
      <c r="C62" s="182" t="str">
        <f>VLOOKUP(MID(B62,1,2),代码!$B$5:$C$22,2,0)</f>
        <v>增值税</v>
      </c>
      <c r="D62" s="182" t="str">
        <f>VLOOKUP(MID(B62,3,2),代码!$E$5:$F$15,2,0)</f>
        <v>支持三农</v>
      </c>
      <c r="E62" s="182" t="str">
        <f>VLOOKUP(MID(B62,5,2),代码!$H$5:$I$50,2,0)</f>
        <v>农村建设</v>
      </c>
      <c r="F62" s="183" t="s">
        <v>10229</v>
      </c>
      <c r="G62" s="183" t="s">
        <v>12712</v>
      </c>
      <c r="H62" s="183" t="s">
        <v>10057</v>
      </c>
      <c r="I62" s="183" t="s">
        <v>10230</v>
      </c>
    </row>
    <row r="63" spans="1:9" ht="21.6">
      <c r="A63" s="184">
        <v>59</v>
      </c>
      <c r="B63" s="185" t="s">
        <v>10231</v>
      </c>
      <c r="C63" s="186" t="str">
        <f>VLOOKUP(MID(B63,1,2),代码!$B$5:$C$22,2,0)</f>
        <v>增值税</v>
      </c>
      <c r="D63" s="186" t="str">
        <f>VLOOKUP(MID(B63,3,2),代码!$E$5:$F$15,2,0)</f>
        <v>支持三农</v>
      </c>
      <c r="E63" s="186" t="str">
        <f>VLOOKUP(MID(B63,5,2),代码!$H$5:$I$50,2,0)</f>
        <v>农村建设</v>
      </c>
      <c r="F63" s="187" t="s">
        <v>10232</v>
      </c>
      <c r="G63" s="187" t="s">
        <v>12713</v>
      </c>
      <c r="H63" s="187" t="s">
        <v>10057</v>
      </c>
      <c r="I63" s="187" t="s">
        <v>10233</v>
      </c>
    </row>
    <row r="64" spans="1:9" ht="21.6">
      <c r="A64" s="180">
        <v>60</v>
      </c>
      <c r="B64" s="181" t="s">
        <v>10234</v>
      </c>
      <c r="C64" s="182" t="str">
        <f>VLOOKUP(MID(B64,1,2),代码!$B$5:$C$22,2,0)</f>
        <v>增值税</v>
      </c>
      <c r="D64" s="182" t="str">
        <f>VLOOKUP(MID(B64,3,2),代码!$E$5:$F$15,2,0)</f>
        <v>支持三农</v>
      </c>
      <c r="E64" s="182" t="str">
        <f>VLOOKUP(MID(B64,5,2),代码!$H$5:$I$50,2,0)</f>
        <v>农村建设</v>
      </c>
      <c r="F64" s="183" t="s">
        <v>10235</v>
      </c>
      <c r="G64" s="183" t="s">
        <v>12700</v>
      </c>
      <c r="H64" s="183" t="s">
        <v>10236</v>
      </c>
      <c r="I64" s="183" t="s">
        <v>10237</v>
      </c>
    </row>
    <row r="65" spans="1:9" ht="21.6">
      <c r="A65" s="184">
        <v>61</v>
      </c>
      <c r="B65" s="185" t="s">
        <v>10238</v>
      </c>
      <c r="C65" s="186" t="str">
        <f>VLOOKUP(MID(B65,1,2),代码!$B$5:$C$22,2,0)</f>
        <v>增值税</v>
      </c>
      <c r="D65" s="186" t="str">
        <f>VLOOKUP(MID(B65,3,2),代码!$E$5:$F$15,2,0)</f>
        <v>支持三农</v>
      </c>
      <c r="E65" s="186" t="str">
        <f>VLOOKUP(MID(B65,5,2),代码!$H$5:$I$50,2,0)</f>
        <v>农村建设</v>
      </c>
      <c r="F65" s="187" t="s">
        <v>10074</v>
      </c>
      <c r="G65" s="187" t="s">
        <v>12702</v>
      </c>
      <c r="H65" s="187" t="s">
        <v>10239</v>
      </c>
      <c r="I65" s="187" t="s">
        <v>10240</v>
      </c>
    </row>
    <row r="66" spans="1:9" ht="21.6">
      <c r="A66" s="180">
        <v>62</v>
      </c>
      <c r="B66" s="181" t="s">
        <v>10241</v>
      </c>
      <c r="C66" s="182" t="str">
        <f>VLOOKUP(MID(B66,1,2),代码!$B$5:$C$22,2,0)</f>
        <v>增值税</v>
      </c>
      <c r="D66" s="182" t="str">
        <f>VLOOKUP(MID(B66,3,2),代码!$E$5:$F$15,2,0)</f>
        <v>支持三农</v>
      </c>
      <c r="E66" s="182" t="str">
        <f>VLOOKUP(MID(B66,5,2),代码!$H$5:$I$50,2,0)</f>
        <v>农村建设</v>
      </c>
      <c r="F66" s="183" t="s">
        <v>10242</v>
      </c>
      <c r="G66" s="183" t="s">
        <v>12710</v>
      </c>
      <c r="H66" s="183" t="s">
        <v>10243</v>
      </c>
      <c r="I66" s="183" t="s">
        <v>10244</v>
      </c>
    </row>
    <row r="67" spans="1:9" ht="21.6">
      <c r="A67" s="184">
        <v>63</v>
      </c>
      <c r="B67" s="185" t="s">
        <v>10245</v>
      </c>
      <c r="C67" s="186" t="str">
        <f>VLOOKUP(MID(B67,1,2),代码!$B$5:$C$22,2,0)</f>
        <v>增值税</v>
      </c>
      <c r="D67" s="186" t="str">
        <f>VLOOKUP(MID(B67,3,2),代码!$E$5:$F$15,2,0)</f>
        <v>支持三农</v>
      </c>
      <c r="E67" s="186" t="str">
        <f>VLOOKUP(MID(B67,5,2),代码!$H$5:$I$50,2,0)</f>
        <v>农村建设</v>
      </c>
      <c r="F67" s="187" t="s">
        <v>10246</v>
      </c>
      <c r="G67" s="187" t="s">
        <v>12708</v>
      </c>
      <c r="H67" s="187" t="s">
        <v>10057</v>
      </c>
      <c r="I67" s="187" t="s">
        <v>10247</v>
      </c>
    </row>
    <row r="68" spans="1:9" ht="21.6">
      <c r="A68" s="180">
        <v>64</v>
      </c>
      <c r="B68" s="181" t="s">
        <v>10248</v>
      </c>
      <c r="C68" s="182" t="str">
        <f>VLOOKUP(MID(B68,1,2),代码!$B$5:$C$22,2,0)</f>
        <v>增值税</v>
      </c>
      <c r="D68" s="182" t="str">
        <f>VLOOKUP(MID(B68,3,2),代码!$E$5:$F$15,2,0)</f>
        <v>支持三农</v>
      </c>
      <c r="E68" s="182" t="str">
        <f>VLOOKUP(MID(B68,5,2),代码!$H$5:$I$50,2,0)</f>
        <v>其他</v>
      </c>
      <c r="F68" s="183" t="s">
        <v>10249</v>
      </c>
      <c r="G68" s="183" t="s">
        <v>12705</v>
      </c>
      <c r="H68" s="183" t="s">
        <v>10057</v>
      </c>
      <c r="I68" s="183" t="s">
        <v>10250</v>
      </c>
    </row>
    <row r="69" spans="1:9">
      <c r="A69" s="184">
        <v>65</v>
      </c>
      <c r="B69" s="185" t="s">
        <v>10251</v>
      </c>
      <c r="C69" s="186" t="str">
        <f>VLOOKUP(MID(B69,1,2),代码!$B$5:$C$22,2,0)</f>
        <v>增值税</v>
      </c>
      <c r="D69" s="186" t="str">
        <f>VLOOKUP(MID(B69,3,2),代码!$E$5:$F$15,2,0)</f>
        <v>支持文化教育体育</v>
      </c>
      <c r="E69" s="186" t="str">
        <f>VLOOKUP(MID(B69,5,2),代码!$H$5:$I$50,2,0)</f>
        <v>教育</v>
      </c>
      <c r="F69" s="187" t="s">
        <v>10252</v>
      </c>
      <c r="G69" s="187" t="s">
        <v>12714</v>
      </c>
      <c r="H69" s="187" t="s">
        <v>10253</v>
      </c>
      <c r="I69" s="187" t="s">
        <v>10254</v>
      </c>
    </row>
    <row r="70" spans="1:9" ht="32.4">
      <c r="A70" s="180">
        <v>66</v>
      </c>
      <c r="B70" s="181" t="s">
        <v>10255</v>
      </c>
      <c r="C70" s="182" t="str">
        <f>VLOOKUP(MID(B70,1,2),代码!$B$5:$C$22,2,0)</f>
        <v>增值税</v>
      </c>
      <c r="D70" s="182" t="str">
        <f>VLOOKUP(MID(B70,3,2),代码!$E$5:$F$15,2,0)</f>
        <v>支持文化教育体育</v>
      </c>
      <c r="E70" s="182" t="str">
        <f>VLOOKUP(MID(B70,5,2),代码!$H$5:$I$50,2,0)</f>
        <v>文化</v>
      </c>
      <c r="F70" s="183" t="s">
        <v>10256</v>
      </c>
      <c r="G70" s="183" t="s">
        <v>12713</v>
      </c>
      <c r="H70" s="183" t="s">
        <v>10057</v>
      </c>
      <c r="I70" s="183" t="s">
        <v>10257</v>
      </c>
    </row>
    <row r="71" spans="1:9" ht="32.4">
      <c r="A71" s="184">
        <v>67</v>
      </c>
      <c r="B71" s="185" t="s">
        <v>10258</v>
      </c>
      <c r="C71" s="186" t="str">
        <f>VLOOKUP(MID(B71,1,2),代码!$B$5:$C$22,2,0)</f>
        <v>增值税</v>
      </c>
      <c r="D71" s="186" t="str">
        <f>VLOOKUP(MID(B71,3,2),代码!$E$5:$F$15,2,0)</f>
        <v>支持文化教育体育</v>
      </c>
      <c r="E71" s="186" t="str">
        <f>VLOOKUP(MID(B71,5,2),代码!$H$5:$I$50,2,0)</f>
        <v>文化</v>
      </c>
      <c r="F71" s="187" t="s">
        <v>10259</v>
      </c>
      <c r="G71" s="187" t="s">
        <v>12713</v>
      </c>
      <c r="H71" s="187" t="s">
        <v>10057</v>
      </c>
      <c r="I71" s="187" t="s">
        <v>10257</v>
      </c>
    </row>
    <row r="72" spans="1:9" ht="32.4">
      <c r="A72" s="180">
        <v>68</v>
      </c>
      <c r="B72" s="181" t="s">
        <v>10260</v>
      </c>
      <c r="C72" s="182" t="str">
        <f>VLOOKUP(MID(B72,1,2),代码!$B$5:$C$22,2,0)</f>
        <v>增值税</v>
      </c>
      <c r="D72" s="182" t="str">
        <f>VLOOKUP(MID(B72,3,2),代码!$E$5:$F$15,2,0)</f>
        <v>支持文化教育体育</v>
      </c>
      <c r="E72" s="182" t="str">
        <f>VLOOKUP(MID(B72,5,2),代码!$H$5:$I$50,2,0)</f>
        <v>文化</v>
      </c>
      <c r="F72" s="183" t="s">
        <v>10261</v>
      </c>
      <c r="G72" s="183" t="s">
        <v>12713</v>
      </c>
      <c r="H72" s="183" t="s">
        <v>10057</v>
      </c>
      <c r="I72" s="183" t="s">
        <v>10257</v>
      </c>
    </row>
    <row r="73" spans="1:9" ht="32.4">
      <c r="A73" s="184">
        <v>69</v>
      </c>
      <c r="B73" s="185" t="s">
        <v>10262</v>
      </c>
      <c r="C73" s="186" t="str">
        <f>VLOOKUP(MID(B73,1,2),代码!$B$5:$C$22,2,0)</f>
        <v>增值税</v>
      </c>
      <c r="D73" s="186" t="str">
        <f>VLOOKUP(MID(B73,3,2),代码!$E$5:$F$15,2,0)</f>
        <v>支持文化教育体育</v>
      </c>
      <c r="E73" s="186" t="str">
        <f>VLOOKUP(MID(B73,5,2),代码!$H$5:$I$50,2,0)</f>
        <v>文化</v>
      </c>
      <c r="F73" s="187" t="s">
        <v>10263</v>
      </c>
      <c r="G73" s="187" t="s">
        <v>12704</v>
      </c>
      <c r="H73" s="187" t="s">
        <v>10057</v>
      </c>
      <c r="I73" s="187" t="s">
        <v>10257</v>
      </c>
    </row>
    <row r="74" spans="1:9" ht="21.6">
      <c r="A74" s="180">
        <v>70</v>
      </c>
      <c r="B74" s="181" t="s">
        <v>10264</v>
      </c>
      <c r="C74" s="182" t="str">
        <f>VLOOKUP(MID(B74,1,2),代码!$B$5:$C$22,2,0)</f>
        <v>增值税</v>
      </c>
      <c r="D74" s="182" t="str">
        <f>VLOOKUP(MID(B74,3,2),代码!$E$5:$F$15,2,0)</f>
        <v>支持文化教育体育</v>
      </c>
      <c r="E74" s="182" t="str">
        <f>VLOOKUP(MID(B74,5,2),代码!$H$5:$I$50,2,0)</f>
        <v>文化</v>
      </c>
      <c r="F74" s="183" t="s">
        <v>10265</v>
      </c>
      <c r="G74" s="183" t="s">
        <v>12714</v>
      </c>
      <c r="H74" s="183" t="s">
        <v>10057</v>
      </c>
      <c r="I74" s="183" t="s">
        <v>10257</v>
      </c>
    </row>
    <row r="75" spans="1:9" ht="21.6">
      <c r="A75" s="184">
        <v>71</v>
      </c>
      <c r="B75" s="185" t="s">
        <v>10266</v>
      </c>
      <c r="C75" s="186" t="str">
        <f>VLOOKUP(MID(B75,1,2),代码!$B$5:$C$22,2,0)</f>
        <v>增值税</v>
      </c>
      <c r="D75" s="186" t="str">
        <f>VLOOKUP(MID(B75,3,2),代码!$E$5:$F$15,2,0)</f>
        <v>支持文化教育体育</v>
      </c>
      <c r="E75" s="186" t="str">
        <f>VLOOKUP(MID(B75,5,2),代码!$H$5:$I$50,2,0)</f>
        <v>文化</v>
      </c>
      <c r="F75" s="187" t="s">
        <v>10267</v>
      </c>
      <c r="G75" s="187" t="s">
        <v>12715</v>
      </c>
      <c r="H75" s="187" t="s">
        <v>10057</v>
      </c>
      <c r="I75" s="187" t="s">
        <v>10257</v>
      </c>
    </row>
    <row r="76" spans="1:9" ht="21.6">
      <c r="A76" s="180">
        <v>72</v>
      </c>
      <c r="B76" s="181" t="s">
        <v>10268</v>
      </c>
      <c r="C76" s="182" t="str">
        <f>VLOOKUP(MID(B76,1,2),代码!$B$5:$C$22,2,0)</f>
        <v>增值税</v>
      </c>
      <c r="D76" s="182" t="str">
        <f>VLOOKUP(MID(B76,3,2),代码!$E$5:$F$15,2,0)</f>
        <v>支持文化教育体育</v>
      </c>
      <c r="E76" s="182" t="str">
        <f>VLOOKUP(MID(B76,5,2),代码!$H$5:$I$50,2,0)</f>
        <v>文化</v>
      </c>
      <c r="F76" s="183" t="s">
        <v>10269</v>
      </c>
      <c r="G76" s="183" t="s">
        <v>12701</v>
      </c>
      <c r="H76" s="183" t="s">
        <v>10057</v>
      </c>
      <c r="I76" s="183" t="s">
        <v>10270</v>
      </c>
    </row>
    <row r="77" spans="1:9" ht="21.6">
      <c r="A77" s="184">
        <v>73</v>
      </c>
      <c r="B77" s="185" t="s">
        <v>10271</v>
      </c>
      <c r="C77" s="186" t="str">
        <f>VLOOKUP(MID(B77,1,2),代码!$B$5:$C$22,2,0)</f>
        <v>增值税</v>
      </c>
      <c r="D77" s="186" t="str">
        <f>VLOOKUP(MID(B77,3,2),代码!$E$5:$F$15,2,0)</f>
        <v>支持文化教育体育</v>
      </c>
      <c r="E77" s="186" t="str">
        <f>VLOOKUP(MID(B77,5,2),代码!$H$5:$I$50,2,0)</f>
        <v>文化</v>
      </c>
      <c r="F77" s="187" t="s">
        <v>10272</v>
      </c>
      <c r="G77" s="187" t="s">
        <v>12701</v>
      </c>
      <c r="H77" s="187" t="s">
        <v>10057</v>
      </c>
      <c r="I77" s="187" t="s">
        <v>10270</v>
      </c>
    </row>
    <row r="78" spans="1:9" ht="21.6">
      <c r="A78" s="180">
        <v>74</v>
      </c>
      <c r="B78" s="181" t="s">
        <v>10273</v>
      </c>
      <c r="C78" s="182" t="str">
        <f>VLOOKUP(MID(B78,1,2),代码!$B$5:$C$22,2,0)</f>
        <v>增值税</v>
      </c>
      <c r="D78" s="182" t="str">
        <f>VLOOKUP(MID(B78,3,2),代码!$E$5:$F$15,2,0)</f>
        <v>支持文化教育体育</v>
      </c>
      <c r="E78" s="182" t="str">
        <f>VLOOKUP(MID(B78,5,2),代码!$H$5:$I$50,2,0)</f>
        <v>文化</v>
      </c>
      <c r="F78" s="183" t="s">
        <v>10274</v>
      </c>
      <c r="G78" s="183" t="s">
        <v>12701</v>
      </c>
      <c r="H78" s="183" t="s">
        <v>10057</v>
      </c>
      <c r="I78" s="183" t="s">
        <v>10270</v>
      </c>
    </row>
    <row r="79" spans="1:9" ht="21.6">
      <c r="A79" s="184">
        <v>75</v>
      </c>
      <c r="B79" s="185" t="s">
        <v>10275</v>
      </c>
      <c r="C79" s="186" t="str">
        <f>VLOOKUP(MID(B79,1,2),代码!$B$5:$C$22,2,0)</f>
        <v>增值税</v>
      </c>
      <c r="D79" s="186" t="str">
        <f>VLOOKUP(MID(B79,3,2),代码!$E$5:$F$15,2,0)</f>
        <v>支持文化教育体育</v>
      </c>
      <c r="E79" s="186" t="str">
        <f>VLOOKUP(MID(B79,5,2),代码!$H$5:$I$50,2,0)</f>
        <v>文化</v>
      </c>
      <c r="F79" s="187" t="s">
        <v>10276</v>
      </c>
      <c r="G79" s="187" t="s">
        <v>12702</v>
      </c>
      <c r="H79" s="187" t="s">
        <v>10142</v>
      </c>
      <c r="I79" s="187" t="s">
        <v>10277</v>
      </c>
    </row>
    <row r="80" spans="1:9" ht="21.6">
      <c r="A80" s="180">
        <v>76</v>
      </c>
      <c r="B80" s="181" t="s">
        <v>10278</v>
      </c>
      <c r="C80" s="182" t="str">
        <f>VLOOKUP(MID(B80,1,2),代码!$B$5:$C$22,2,0)</f>
        <v>增值税</v>
      </c>
      <c r="D80" s="182" t="str">
        <f>VLOOKUP(MID(B80,3,2),代码!$E$5:$F$15,2,0)</f>
        <v>支持文化教育体育</v>
      </c>
      <c r="E80" s="182" t="str">
        <f>VLOOKUP(MID(B80,5,2),代码!$H$5:$I$50,2,0)</f>
        <v>文化</v>
      </c>
      <c r="F80" s="183" t="s">
        <v>10279</v>
      </c>
      <c r="G80" s="183" t="s">
        <v>12702</v>
      </c>
      <c r="H80" s="183" t="s">
        <v>10104</v>
      </c>
      <c r="I80" s="183" t="s">
        <v>10280</v>
      </c>
    </row>
    <row r="81" spans="1:9" ht="21.6">
      <c r="A81" s="184">
        <v>77</v>
      </c>
      <c r="B81" s="185" t="s">
        <v>10281</v>
      </c>
      <c r="C81" s="186" t="str">
        <f>VLOOKUP(MID(B81,1,2),代码!$B$5:$C$22,2,0)</f>
        <v>增值税</v>
      </c>
      <c r="D81" s="186" t="str">
        <f>VLOOKUP(MID(B81,3,2),代码!$E$5:$F$15,2,0)</f>
        <v>支持文化教育体育</v>
      </c>
      <c r="E81" s="186" t="str">
        <f>VLOOKUP(MID(B81,5,2),代码!$H$5:$I$50,2,0)</f>
        <v>文化</v>
      </c>
      <c r="F81" s="187" t="s">
        <v>10282</v>
      </c>
      <c r="G81" s="187" t="s">
        <v>12706</v>
      </c>
      <c r="H81" s="187" t="s">
        <v>10104</v>
      </c>
      <c r="I81" s="187" t="s">
        <v>10283</v>
      </c>
    </row>
    <row r="82" spans="1:9" ht="21.6">
      <c r="A82" s="180">
        <v>78</v>
      </c>
      <c r="B82" s="181" t="s">
        <v>10284</v>
      </c>
      <c r="C82" s="182" t="str">
        <f>VLOOKUP(MID(B82,1,2),代码!$B$5:$C$22,2,0)</f>
        <v>增值税</v>
      </c>
      <c r="D82" s="182" t="str">
        <f>VLOOKUP(MID(B82,3,2),代码!$E$5:$F$15,2,0)</f>
        <v>支持文化教育体育</v>
      </c>
      <c r="E82" s="182" t="str">
        <f>VLOOKUP(MID(B82,5,2),代码!$H$5:$I$50,2,0)</f>
        <v>文化</v>
      </c>
      <c r="F82" s="183" t="s">
        <v>10285</v>
      </c>
      <c r="G82" s="183" t="s">
        <v>12706</v>
      </c>
      <c r="H82" s="183" t="s">
        <v>10286</v>
      </c>
      <c r="I82" s="183" t="s">
        <v>10287</v>
      </c>
    </row>
    <row r="83" spans="1:9" ht="21.6">
      <c r="A83" s="184">
        <v>79</v>
      </c>
      <c r="B83" s="185" t="s">
        <v>10288</v>
      </c>
      <c r="C83" s="186" t="str">
        <f>VLOOKUP(MID(B83,1,2),代码!$B$5:$C$22,2,0)</f>
        <v>增值税</v>
      </c>
      <c r="D83" s="186" t="str">
        <f>VLOOKUP(MID(B83,3,2),代码!$E$5:$F$15,2,0)</f>
        <v>支持文化教育体育</v>
      </c>
      <c r="E83" s="186" t="str">
        <f>VLOOKUP(MID(B83,5,2),代码!$H$5:$I$50,2,0)</f>
        <v>文化</v>
      </c>
      <c r="F83" s="187" t="s">
        <v>10282</v>
      </c>
      <c r="G83" s="187" t="s">
        <v>12706</v>
      </c>
      <c r="H83" s="187" t="s">
        <v>10142</v>
      </c>
      <c r="I83" s="187" t="s">
        <v>10289</v>
      </c>
    </row>
    <row r="84" spans="1:9" ht="21.6">
      <c r="A84" s="180">
        <v>80</v>
      </c>
      <c r="B84" s="181" t="s">
        <v>10290</v>
      </c>
      <c r="C84" s="182" t="str">
        <f>VLOOKUP(MID(B84,1,2),代码!$B$5:$C$22,2,0)</f>
        <v>增值税</v>
      </c>
      <c r="D84" s="182" t="str">
        <f>VLOOKUP(MID(B84,3,2),代码!$E$5:$F$15,2,0)</f>
        <v>支持其他各项事业</v>
      </c>
      <c r="E84" s="182" t="str">
        <f>VLOOKUP(MID(B84,5,2),代码!$H$5:$I$50,2,0)</f>
        <v>飞机制造</v>
      </c>
      <c r="F84" s="183" t="s">
        <v>10291</v>
      </c>
      <c r="G84" s="183" t="s">
        <v>12716</v>
      </c>
      <c r="H84" s="183" t="s">
        <v>10057</v>
      </c>
      <c r="I84" s="183" t="s">
        <v>10292</v>
      </c>
    </row>
    <row r="85" spans="1:9" ht="21.6">
      <c r="A85" s="184">
        <v>81</v>
      </c>
      <c r="B85" s="185" t="s">
        <v>10293</v>
      </c>
      <c r="C85" s="186" t="str">
        <f>VLOOKUP(MID(B85,1,2),代码!$B$5:$C$22,2,0)</f>
        <v>增值税</v>
      </c>
      <c r="D85" s="186" t="str">
        <f>VLOOKUP(MID(B85,3,2),代码!$E$5:$F$15,2,0)</f>
        <v>支持其他各项事业</v>
      </c>
      <c r="E85" s="186" t="str">
        <f>VLOOKUP(MID(B85,5,2),代码!$H$5:$I$50,2,0)</f>
        <v>交通运输</v>
      </c>
      <c r="F85" s="187" t="s">
        <v>10294</v>
      </c>
      <c r="G85" s="187" t="s">
        <v>12708</v>
      </c>
      <c r="H85" s="187" t="s">
        <v>10057</v>
      </c>
      <c r="I85" s="187" t="s">
        <v>10295</v>
      </c>
    </row>
    <row r="86" spans="1:9" ht="21.6">
      <c r="A86" s="180">
        <v>82</v>
      </c>
      <c r="B86" s="181" t="s">
        <v>10296</v>
      </c>
      <c r="C86" s="182" t="str">
        <f>VLOOKUP(MID(B86,1,2),代码!$B$5:$C$22,2,0)</f>
        <v>增值税</v>
      </c>
      <c r="D86" s="182" t="str">
        <f>VLOOKUP(MID(B86,3,2),代码!$E$5:$F$15,2,0)</f>
        <v>支持其他各项事业</v>
      </c>
      <c r="E86" s="182" t="str">
        <f>VLOOKUP(MID(B86,5,2),代码!$H$5:$I$50,2,0)</f>
        <v>交通运输</v>
      </c>
      <c r="F86" s="183" t="s">
        <v>10074</v>
      </c>
      <c r="G86" s="183" t="s">
        <v>12702</v>
      </c>
      <c r="H86" s="183" t="s">
        <v>10297</v>
      </c>
      <c r="I86" s="183" t="s">
        <v>10298</v>
      </c>
    </row>
    <row r="87" spans="1:9" ht="21.6">
      <c r="A87" s="184">
        <v>83</v>
      </c>
      <c r="B87" s="185" t="s">
        <v>10299</v>
      </c>
      <c r="C87" s="186" t="str">
        <f>VLOOKUP(MID(B87,1,2),代码!$B$5:$C$22,2,0)</f>
        <v>增值税</v>
      </c>
      <c r="D87" s="186" t="str">
        <f>VLOOKUP(MID(B87,3,2),代码!$E$5:$F$15,2,0)</f>
        <v>支持其他各项事业</v>
      </c>
      <c r="E87" s="186" t="str">
        <f>VLOOKUP(MID(B87,5,2),代码!$H$5:$I$50,2,0)</f>
        <v>交通运输</v>
      </c>
      <c r="F87" s="187" t="s">
        <v>10074</v>
      </c>
      <c r="G87" s="187" t="s">
        <v>12702</v>
      </c>
      <c r="H87" s="187" t="s">
        <v>10300</v>
      </c>
      <c r="I87" s="187" t="s">
        <v>10301</v>
      </c>
    </row>
    <row r="88" spans="1:9" ht="21.6">
      <c r="A88" s="180">
        <v>84</v>
      </c>
      <c r="B88" s="181" t="s">
        <v>10302</v>
      </c>
      <c r="C88" s="182" t="str">
        <f>VLOOKUP(MID(B88,1,2),代码!$B$5:$C$22,2,0)</f>
        <v>增值税</v>
      </c>
      <c r="D88" s="182" t="str">
        <f>VLOOKUP(MID(B88,3,2),代码!$E$5:$F$15,2,0)</f>
        <v>支持其他各项事业</v>
      </c>
      <c r="E88" s="182" t="str">
        <f>VLOOKUP(MID(B88,5,2),代码!$H$5:$I$50,2,0)</f>
        <v>医疗卫生</v>
      </c>
      <c r="F88" s="183" t="s">
        <v>10303</v>
      </c>
      <c r="G88" s="183" t="s">
        <v>12701</v>
      </c>
      <c r="H88" s="183" t="s">
        <v>10057</v>
      </c>
      <c r="I88" s="183" t="s">
        <v>10304</v>
      </c>
    </row>
    <row r="89" spans="1:9" ht="21.6">
      <c r="A89" s="184">
        <v>85</v>
      </c>
      <c r="B89" s="185" t="s">
        <v>10305</v>
      </c>
      <c r="C89" s="186" t="str">
        <f>VLOOKUP(MID(B89,1,2),代码!$B$5:$C$22,2,0)</f>
        <v>增值税</v>
      </c>
      <c r="D89" s="186" t="str">
        <f>VLOOKUP(MID(B89,3,2),代码!$E$5:$F$15,2,0)</f>
        <v>支持其他各项事业</v>
      </c>
      <c r="E89" s="186" t="str">
        <f>VLOOKUP(MID(B89,5,2),代码!$H$5:$I$50,2,0)</f>
        <v>无偿援助</v>
      </c>
      <c r="F89" s="187" t="s">
        <v>10306</v>
      </c>
      <c r="G89" s="187" t="s">
        <v>12712</v>
      </c>
      <c r="H89" s="187" t="s">
        <v>10057</v>
      </c>
      <c r="I89" s="187" t="s">
        <v>10307</v>
      </c>
    </row>
    <row r="90" spans="1:9" ht="21.6">
      <c r="A90" s="180">
        <v>86</v>
      </c>
      <c r="B90" s="181" t="s">
        <v>10308</v>
      </c>
      <c r="C90" s="182" t="str">
        <f>VLOOKUP(MID(B90,1,2),代码!$B$5:$C$22,2,0)</f>
        <v>增值税</v>
      </c>
      <c r="D90" s="182" t="str">
        <f>VLOOKUP(MID(B90,3,2),代码!$E$5:$F$15,2,0)</f>
        <v>支持其他各项事业</v>
      </c>
      <c r="E90" s="182" t="str">
        <f>VLOOKUP(MID(B90,5,2),代码!$H$5:$I$50,2,0)</f>
        <v>其他</v>
      </c>
      <c r="F90" s="183" t="s">
        <v>10309</v>
      </c>
      <c r="G90" s="183" t="s">
        <v>12709</v>
      </c>
      <c r="H90" s="183" t="s">
        <v>10310</v>
      </c>
      <c r="I90" s="183" t="s">
        <v>10311</v>
      </c>
    </row>
    <row r="91" spans="1:9" ht="21.6">
      <c r="A91" s="184">
        <v>87</v>
      </c>
      <c r="B91" s="185" t="s">
        <v>10312</v>
      </c>
      <c r="C91" s="186" t="str">
        <f>VLOOKUP(MID(B91,1,2),代码!$B$5:$C$22,2,0)</f>
        <v>增值税</v>
      </c>
      <c r="D91" s="186" t="str">
        <f>VLOOKUP(MID(B91,3,2),代码!$E$5:$F$15,2,0)</f>
        <v>支持其他各项事业</v>
      </c>
      <c r="E91" s="186" t="str">
        <f>VLOOKUP(MID(B91,5,2),代码!$H$5:$I$50,2,0)</f>
        <v>其他</v>
      </c>
      <c r="F91" s="187" t="s">
        <v>10313</v>
      </c>
      <c r="G91" s="187" t="s">
        <v>12717</v>
      </c>
      <c r="H91" s="187" t="s">
        <v>10314</v>
      </c>
      <c r="I91" s="187" t="s">
        <v>10315</v>
      </c>
    </row>
    <row r="92" spans="1:9">
      <c r="A92" s="180">
        <v>88</v>
      </c>
      <c r="B92" s="181" t="s">
        <v>10316</v>
      </c>
      <c r="C92" s="182" t="str">
        <f>VLOOKUP(MID(B92,1,2),代码!$B$5:$C$22,2,0)</f>
        <v>增值税</v>
      </c>
      <c r="D92" s="182" t="str">
        <f>VLOOKUP(MID(B92,3,2),代码!$E$5:$F$15,2,0)</f>
        <v>支持其他各项事业</v>
      </c>
      <c r="E92" s="182" t="str">
        <f>VLOOKUP(MID(B92,5,2),代码!$H$5:$I$50,2,0)</f>
        <v>其他</v>
      </c>
      <c r="F92" s="183" t="s">
        <v>10317</v>
      </c>
      <c r="G92" s="183" t="s">
        <v>12712</v>
      </c>
      <c r="H92" s="183" t="s">
        <v>10163</v>
      </c>
      <c r="I92" s="183" t="s">
        <v>10318</v>
      </c>
    </row>
    <row r="93" spans="1:9" ht="21.6">
      <c r="A93" s="184">
        <v>89</v>
      </c>
      <c r="B93" s="185" t="s">
        <v>10319</v>
      </c>
      <c r="C93" s="186" t="str">
        <f>VLOOKUP(MID(B93,1,2),代码!$B$5:$C$22,2,0)</f>
        <v>增值税</v>
      </c>
      <c r="D93" s="186" t="str">
        <f>VLOOKUP(MID(B93,3,2),代码!$E$5:$F$15,2,0)</f>
        <v>支持其他各项事业</v>
      </c>
      <c r="E93" s="186" t="str">
        <f>VLOOKUP(MID(B93,5,2),代码!$H$5:$I$50,2,0)</f>
        <v>其他</v>
      </c>
      <c r="F93" s="187" t="s">
        <v>10320</v>
      </c>
      <c r="G93" s="187" t="s">
        <v>12704</v>
      </c>
      <c r="H93" s="187" t="s">
        <v>10104</v>
      </c>
      <c r="I93" s="187" t="s">
        <v>10321</v>
      </c>
    </row>
    <row r="94" spans="1:9" ht="21.6">
      <c r="A94" s="180">
        <v>90</v>
      </c>
      <c r="B94" s="181" t="s">
        <v>10322</v>
      </c>
      <c r="C94" s="182" t="str">
        <f>VLOOKUP(MID(B94,1,2),代码!$B$5:$C$22,2,0)</f>
        <v>增值税</v>
      </c>
      <c r="D94" s="182" t="str">
        <f>VLOOKUP(MID(B94,3,2),代码!$E$5:$F$15,2,0)</f>
        <v>支持其他各项事业</v>
      </c>
      <c r="E94" s="182" t="str">
        <f>VLOOKUP(MID(B94,5,2),代码!$H$5:$I$50,2,0)</f>
        <v>其他</v>
      </c>
      <c r="F94" s="183" t="s">
        <v>10323</v>
      </c>
      <c r="G94" s="183" t="s">
        <v>12700</v>
      </c>
      <c r="H94" s="183" t="s">
        <v>10057</v>
      </c>
      <c r="I94" s="183" t="s">
        <v>10324</v>
      </c>
    </row>
    <row r="95" spans="1:9" ht="21.6">
      <c r="A95" s="184">
        <v>91</v>
      </c>
      <c r="B95" s="185" t="s">
        <v>10325</v>
      </c>
      <c r="C95" s="186" t="str">
        <f>VLOOKUP(MID(B95,1,2),代码!$B$5:$C$22,2,0)</f>
        <v>增值税</v>
      </c>
      <c r="D95" s="186" t="str">
        <f>VLOOKUP(MID(B95,3,2),代码!$E$5:$F$15,2,0)</f>
        <v>支持其他各项事业</v>
      </c>
      <c r="E95" s="186" t="str">
        <f>VLOOKUP(MID(B95,5,2),代码!$H$5:$I$50,2,0)</f>
        <v>其他</v>
      </c>
      <c r="F95" s="187" t="s">
        <v>10326</v>
      </c>
      <c r="G95" s="187" t="s">
        <v>12716</v>
      </c>
      <c r="H95" s="187" t="s">
        <v>10142</v>
      </c>
      <c r="I95" s="187" t="s">
        <v>10318</v>
      </c>
    </row>
    <row r="96" spans="1:9" ht="21.6">
      <c r="A96" s="180">
        <v>92</v>
      </c>
      <c r="B96" s="181" t="s">
        <v>10327</v>
      </c>
      <c r="C96" s="182" t="str">
        <f>VLOOKUP(MID(B96,1,2),代码!$B$5:$C$22,2,0)</f>
        <v>增值税</v>
      </c>
      <c r="D96" s="182" t="str">
        <f>VLOOKUP(MID(B96,3,2),代码!$E$5:$F$15,2,0)</f>
        <v>支持其他各项事业</v>
      </c>
      <c r="E96" s="182" t="str">
        <f>VLOOKUP(MID(B96,5,2),代码!$H$5:$I$50,2,0)</f>
        <v>其他</v>
      </c>
      <c r="F96" s="183" t="s">
        <v>10328</v>
      </c>
      <c r="G96" s="183" t="s">
        <v>12714</v>
      </c>
      <c r="H96" s="183" t="s">
        <v>10057</v>
      </c>
      <c r="I96" s="183" t="s">
        <v>10324</v>
      </c>
    </row>
    <row r="97" spans="1:9" ht="21.6">
      <c r="A97" s="184">
        <v>93</v>
      </c>
      <c r="B97" s="185" t="s">
        <v>10329</v>
      </c>
      <c r="C97" s="186" t="str">
        <f>VLOOKUP(MID(B97,1,2),代码!$B$5:$C$22,2,0)</f>
        <v>增值税</v>
      </c>
      <c r="D97" s="186" t="str">
        <f>VLOOKUP(MID(B97,3,2),代码!$E$5:$F$15,2,0)</f>
        <v>支持其他各项事业</v>
      </c>
      <c r="E97" s="186" t="str">
        <f>VLOOKUP(MID(B97,5,2),代码!$H$5:$I$50,2,0)</f>
        <v>其他</v>
      </c>
      <c r="F97" s="187" t="s">
        <v>10074</v>
      </c>
      <c r="G97" s="187" t="s">
        <v>12702</v>
      </c>
      <c r="H97" s="187" t="s">
        <v>10330</v>
      </c>
      <c r="I97" s="187" t="s">
        <v>10331</v>
      </c>
    </row>
    <row r="98" spans="1:9" ht="21.6">
      <c r="A98" s="180">
        <v>94</v>
      </c>
      <c r="B98" s="181" t="s">
        <v>10332</v>
      </c>
      <c r="C98" s="182" t="str">
        <f>VLOOKUP(MID(B98,1,2),代码!$B$5:$C$22,2,0)</f>
        <v>增值税</v>
      </c>
      <c r="D98" s="182" t="str">
        <f>VLOOKUP(MID(B98,3,2),代码!$E$5:$F$15,2,0)</f>
        <v>支持其他各项事业</v>
      </c>
      <c r="E98" s="182" t="str">
        <f>VLOOKUP(MID(B98,5,2),代码!$H$5:$I$50,2,0)</f>
        <v>其他</v>
      </c>
      <c r="F98" s="183" t="s">
        <v>10333</v>
      </c>
      <c r="G98" s="183" t="s">
        <v>12706</v>
      </c>
      <c r="H98" s="183" t="s">
        <v>10334</v>
      </c>
      <c r="I98" s="183" t="s">
        <v>10335</v>
      </c>
    </row>
    <row r="99" spans="1:9" ht="21.6">
      <c r="A99" s="184">
        <v>95</v>
      </c>
      <c r="B99" s="185" t="s">
        <v>10336</v>
      </c>
      <c r="C99" s="186" t="str">
        <f>VLOOKUP(MID(B99,1,2),代码!$B$5:$C$22,2,0)</f>
        <v>增值税</v>
      </c>
      <c r="D99" s="186" t="str">
        <f>VLOOKUP(MID(B99,3,2),代码!$E$5:$F$15,2,0)</f>
        <v>支持其他各项事业</v>
      </c>
      <c r="E99" s="186" t="str">
        <f>VLOOKUP(MID(B99,5,2),代码!$H$5:$I$50,2,0)</f>
        <v>其他</v>
      </c>
      <c r="F99" s="187" t="s">
        <v>10337</v>
      </c>
      <c r="G99" s="187" t="s">
        <v>12706</v>
      </c>
      <c r="H99" s="187" t="s">
        <v>10104</v>
      </c>
      <c r="I99" s="187" t="s">
        <v>10315</v>
      </c>
    </row>
    <row r="100" spans="1:9" ht="21.6">
      <c r="A100" s="180">
        <v>96</v>
      </c>
      <c r="B100" s="181" t="s">
        <v>10338</v>
      </c>
      <c r="C100" s="182" t="str">
        <f>VLOOKUP(MID(B100,1,2),代码!$B$5:$C$22,2,0)</f>
        <v>增值税</v>
      </c>
      <c r="D100" s="182" t="str">
        <f>VLOOKUP(MID(B100,3,2),代码!$E$5:$F$15,2,0)</f>
        <v>支持其他各项事业</v>
      </c>
      <c r="E100" s="182" t="str">
        <f>VLOOKUP(MID(B100,5,2),代码!$H$5:$I$50,2,0)</f>
        <v>其他</v>
      </c>
      <c r="F100" s="183" t="s">
        <v>10074</v>
      </c>
      <c r="G100" s="183" t="s">
        <v>12702</v>
      </c>
      <c r="H100" s="183" t="s">
        <v>10339</v>
      </c>
      <c r="I100" s="183" t="s">
        <v>10340</v>
      </c>
    </row>
    <row r="101" spans="1:9" ht="21.6">
      <c r="A101" s="184">
        <v>97</v>
      </c>
      <c r="B101" s="185" t="s">
        <v>10341</v>
      </c>
      <c r="C101" s="186" t="str">
        <f>VLOOKUP(MID(B101,1,2),代码!$B$5:$C$22,2,0)</f>
        <v>增值税</v>
      </c>
      <c r="D101" s="186" t="str">
        <f>VLOOKUP(MID(B101,3,2),代码!$E$5:$F$15,2,0)</f>
        <v>支持其他各项事业</v>
      </c>
      <c r="E101" s="186" t="str">
        <f>VLOOKUP(MID(B101,5,2),代码!$H$5:$I$50,2,0)</f>
        <v>其他</v>
      </c>
      <c r="F101" s="187" t="s">
        <v>10074</v>
      </c>
      <c r="G101" s="187" t="s">
        <v>12702</v>
      </c>
      <c r="H101" s="187" t="s">
        <v>10342</v>
      </c>
      <c r="I101" s="187" t="s">
        <v>10343</v>
      </c>
    </row>
    <row r="102" spans="1:9" ht="21.6">
      <c r="A102" s="180">
        <v>98</v>
      </c>
      <c r="B102" s="181" t="s">
        <v>10344</v>
      </c>
      <c r="C102" s="182" t="str">
        <f>VLOOKUP(MID(B102,1,2),代码!$B$5:$C$22,2,0)</f>
        <v>增值税</v>
      </c>
      <c r="D102" s="182" t="str">
        <f>VLOOKUP(MID(B102,3,2),代码!$E$5:$F$15,2,0)</f>
        <v>支持其他各项事业</v>
      </c>
      <c r="E102" s="182" t="str">
        <f>VLOOKUP(MID(B102,5,2),代码!$H$5:$I$50,2,0)</f>
        <v>其他</v>
      </c>
      <c r="F102" s="183" t="s">
        <v>10345</v>
      </c>
      <c r="G102" s="183" t="s">
        <v>12704</v>
      </c>
      <c r="H102" s="183" t="s">
        <v>10142</v>
      </c>
      <c r="I102" s="183" t="s">
        <v>10346</v>
      </c>
    </row>
    <row r="103" spans="1:9" ht="21.6">
      <c r="A103" s="184">
        <v>99</v>
      </c>
      <c r="B103" s="185" t="s">
        <v>10347</v>
      </c>
      <c r="C103" s="186" t="str">
        <f>VLOOKUP(MID(B103,1,2),代码!$B$5:$C$22,2,0)</f>
        <v>增值税</v>
      </c>
      <c r="D103" s="186" t="str">
        <f>VLOOKUP(MID(B103,3,2),代码!$E$5:$F$15,2,0)</f>
        <v>支持其他各项事业</v>
      </c>
      <c r="E103" s="186" t="str">
        <f>VLOOKUP(MID(B103,5,2),代码!$H$5:$I$50,2,0)</f>
        <v>其他</v>
      </c>
      <c r="F103" s="187" t="s">
        <v>10348</v>
      </c>
      <c r="G103" s="187" t="s">
        <v>12716</v>
      </c>
      <c r="H103" s="187" t="s">
        <v>10349</v>
      </c>
      <c r="I103" s="187" t="s">
        <v>10350</v>
      </c>
    </row>
    <row r="104" spans="1:9">
      <c r="A104" s="180">
        <v>100</v>
      </c>
      <c r="B104" s="181" t="s">
        <v>10351</v>
      </c>
      <c r="C104" s="182" t="str">
        <f>VLOOKUP(MID(B104,1,2),代码!$B$5:$C$22,2,0)</f>
        <v>增值税</v>
      </c>
      <c r="D104" s="182" t="str">
        <f>VLOOKUP(MID(B104,3,2),代码!$E$5:$F$15,2,0)</f>
        <v>支持其他各项事业</v>
      </c>
      <c r="E104" s="182" t="str">
        <f>VLOOKUP(MID(B104,5,2),代码!$H$5:$I$50,2,0)</f>
        <v>其他</v>
      </c>
      <c r="F104" s="183" t="s">
        <v>10091</v>
      </c>
      <c r="G104" s="183"/>
      <c r="H104" s="183" t="s">
        <v>10352</v>
      </c>
      <c r="I104" s="183" t="s">
        <v>10353</v>
      </c>
    </row>
    <row r="105" spans="1:9">
      <c r="A105" s="184">
        <v>101</v>
      </c>
      <c r="B105" s="185" t="s">
        <v>10354</v>
      </c>
      <c r="C105" s="186" t="str">
        <f>VLOOKUP(MID(B105,1,2),代码!$B$5:$C$22,2,0)</f>
        <v>增值税</v>
      </c>
      <c r="D105" s="186" t="str">
        <f>VLOOKUP(MID(B105,3,2),代码!$E$5:$F$15,2,0)</f>
        <v>支持其他各项事业</v>
      </c>
      <c r="E105" s="186" t="str">
        <f>VLOOKUP(MID(B105,5,2),代码!$H$5:$I$50,2,0)</f>
        <v>其他</v>
      </c>
      <c r="F105" s="187" t="s">
        <v>10091</v>
      </c>
      <c r="G105" s="187"/>
      <c r="H105" s="187" t="s">
        <v>10355</v>
      </c>
      <c r="I105" s="187" t="s">
        <v>10356</v>
      </c>
    </row>
    <row r="106" spans="1:9">
      <c r="A106" s="180">
        <v>102</v>
      </c>
      <c r="B106" s="181" t="s">
        <v>10357</v>
      </c>
      <c r="C106" s="182" t="str">
        <f>VLOOKUP(MID(B106,1,2),代码!$B$5:$C$22,2,0)</f>
        <v>增值税</v>
      </c>
      <c r="D106" s="182" t="str">
        <f>VLOOKUP(MID(B106,3,2),代码!$E$5:$F$15,2,0)</f>
        <v>支持其他各项事业</v>
      </c>
      <c r="E106" s="182" t="str">
        <f>VLOOKUP(MID(B106,5,2),代码!$H$5:$I$50,2,0)</f>
        <v>其他</v>
      </c>
      <c r="F106" s="183" t="s">
        <v>10091</v>
      </c>
      <c r="G106" s="183"/>
      <c r="H106" s="183" t="s">
        <v>10358</v>
      </c>
      <c r="I106" s="183" t="s">
        <v>10359</v>
      </c>
    </row>
    <row r="107" spans="1:9">
      <c r="A107" s="184">
        <v>103</v>
      </c>
      <c r="B107" s="185" t="s">
        <v>10357</v>
      </c>
      <c r="C107" s="186" t="str">
        <f>VLOOKUP(MID(B107,1,2),代码!$B$5:$C$22,2,0)</f>
        <v>增值税</v>
      </c>
      <c r="D107" s="186" t="str">
        <f>VLOOKUP(MID(B107,3,2),代码!$E$5:$F$15,2,0)</f>
        <v>支持其他各项事业</v>
      </c>
      <c r="E107" s="186" t="str">
        <f>VLOOKUP(MID(B107,5,2),代码!$H$5:$I$50,2,0)</f>
        <v>其他</v>
      </c>
      <c r="F107" s="187" t="s">
        <v>4218</v>
      </c>
      <c r="G107" s="187"/>
      <c r="H107" s="187" t="s">
        <v>10057</v>
      </c>
      <c r="I107" s="187" t="s">
        <v>4218</v>
      </c>
    </row>
    <row r="108" spans="1:9" ht="21.6">
      <c r="A108" s="180">
        <v>104</v>
      </c>
      <c r="B108" s="181" t="s">
        <v>10360</v>
      </c>
      <c r="C108" s="182" t="str">
        <f>VLOOKUP(MID(B108,1,2),代码!$B$5:$C$22,2,0)</f>
        <v>消费税</v>
      </c>
      <c r="D108" s="182" t="str">
        <f>VLOOKUP(MID(B108,3,2),代码!$E$5:$F$15,2,0)</f>
        <v>促进区域发展</v>
      </c>
      <c r="E108" s="182" t="str">
        <f>VLOOKUP(MID(B108,5,2),代码!$H$5:$I$50,2,0)</f>
        <v>其他</v>
      </c>
      <c r="F108" s="183" t="s">
        <v>10361</v>
      </c>
      <c r="G108" s="183" t="s">
        <v>12706</v>
      </c>
      <c r="H108" s="183" t="s">
        <v>10142</v>
      </c>
      <c r="I108" s="183" t="s">
        <v>10362</v>
      </c>
    </row>
    <row r="109" spans="1:9" ht="21.6">
      <c r="A109" s="184">
        <v>105</v>
      </c>
      <c r="B109" s="185" t="s">
        <v>10363</v>
      </c>
      <c r="C109" s="186" t="str">
        <f>VLOOKUP(MID(B109,1,2),代码!$B$5:$C$22,2,0)</f>
        <v>消费税</v>
      </c>
      <c r="D109" s="186" t="str">
        <f>VLOOKUP(MID(B109,3,2),代码!$E$5:$F$15,2,0)</f>
        <v>节能环保</v>
      </c>
      <c r="E109" s="186" t="str">
        <f>VLOOKUP(MID(B109,5,2),代码!$H$5:$I$50,2,0)</f>
        <v>环境保护</v>
      </c>
      <c r="F109" s="187" t="s">
        <v>10364</v>
      </c>
      <c r="G109" s="187" t="s">
        <v>12703</v>
      </c>
      <c r="H109" s="187" t="s">
        <v>10365</v>
      </c>
      <c r="I109" s="187" t="s">
        <v>10366</v>
      </c>
    </row>
    <row r="110" spans="1:9" ht="21.6">
      <c r="A110" s="180">
        <v>106</v>
      </c>
      <c r="B110" s="181" t="s">
        <v>10367</v>
      </c>
      <c r="C110" s="182" t="str">
        <f>VLOOKUP(MID(B110,1,2),代码!$B$5:$C$22,2,0)</f>
        <v>消费税</v>
      </c>
      <c r="D110" s="182" t="str">
        <f>VLOOKUP(MID(B110,3,2),代码!$E$5:$F$15,2,0)</f>
        <v>节能环保</v>
      </c>
      <c r="E110" s="182" t="str">
        <f>VLOOKUP(MID(B110,5,2),代码!$H$5:$I$50,2,0)</f>
        <v>环境保护</v>
      </c>
      <c r="F110" s="183" t="s">
        <v>10364</v>
      </c>
      <c r="G110" s="183" t="s">
        <v>12703</v>
      </c>
      <c r="H110" s="183" t="s">
        <v>10368</v>
      </c>
      <c r="I110" s="183" t="s">
        <v>10369</v>
      </c>
    </row>
    <row r="111" spans="1:9" ht="21.6">
      <c r="A111" s="184">
        <v>107</v>
      </c>
      <c r="B111" s="185" t="s">
        <v>10370</v>
      </c>
      <c r="C111" s="186" t="str">
        <f>VLOOKUP(MID(B111,1,2),代码!$B$5:$C$22,2,0)</f>
        <v>消费税</v>
      </c>
      <c r="D111" s="186" t="str">
        <f>VLOOKUP(MID(B111,3,2),代码!$E$5:$F$15,2,0)</f>
        <v>节能环保</v>
      </c>
      <c r="E111" s="186" t="str">
        <f>VLOOKUP(MID(B111,5,2),代码!$H$5:$I$50,2,0)</f>
        <v>资源综合利用</v>
      </c>
      <c r="F111" s="187" t="s">
        <v>10371</v>
      </c>
      <c r="G111" s="187" t="s">
        <v>12707</v>
      </c>
      <c r="H111" s="187" t="s">
        <v>10104</v>
      </c>
      <c r="I111" s="187" t="s">
        <v>10372</v>
      </c>
    </row>
    <row r="112" spans="1:9" ht="21.6">
      <c r="A112" s="180">
        <v>108</v>
      </c>
      <c r="B112" s="181" t="s">
        <v>10373</v>
      </c>
      <c r="C112" s="182" t="str">
        <f>VLOOKUP(MID(B112,1,2),代码!$B$5:$C$22,2,0)</f>
        <v>消费税</v>
      </c>
      <c r="D112" s="182" t="str">
        <f>VLOOKUP(MID(B112,3,2),代码!$E$5:$F$15,2,0)</f>
        <v>节能环保</v>
      </c>
      <c r="E112" s="182" t="str">
        <f>VLOOKUP(MID(B112,5,2),代码!$H$5:$I$50,2,0)</f>
        <v>资源综合利用</v>
      </c>
      <c r="F112" s="183" t="s">
        <v>10374</v>
      </c>
      <c r="G112" s="183" t="s">
        <v>12702</v>
      </c>
      <c r="H112" s="183" t="s">
        <v>10104</v>
      </c>
      <c r="I112" s="183" t="s">
        <v>10375</v>
      </c>
    </row>
    <row r="113" spans="1:9" ht="21.6">
      <c r="A113" s="184">
        <v>109</v>
      </c>
      <c r="B113" s="185" t="s">
        <v>10376</v>
      </c>
      <c r="C113" s="186" t="str">
        <f>VLOOKUP(MID(B113,1,2),代码!$B$5:$C$22,2,0)</f>
        <v>消费税</v>
      </c>
      <c r="D113" s="186" t="str">
        <f>VLOOKUP(MID(B113,3,2),代码!$E$5:$F$15,2,0)</f>
        <v>支持其他各项事业</v>
      </c>
      <c r="E113" s="186" t="str">
        <f>VLOOKUP(MID(B113,5,2),代码!$H$5:$I$50,2,0)</f>
        <v>成品油</v>
      </c>
      <c r="F113" s="187" t="s">
        <v>10377</v>
      </c>
      <c r="G113" s="187" t="s">
        <v>12707</v>
      </c>
      <c r="H113" s="187" t="s">
        <v>10104</v>
      </c>
      <c r="I113" s="187" t="s">
        <v>10378</v>
      </c>
    </row>
    <row r="114" spans="1:9" ht="21.6">
      <c r="A114" s="180">
        <v>110</v>
      </c>
      <c r="B114" s="181" t="s">
        <v>10379</v>
      </c>
      <c r="C114" s="182" t="str">
        <f>VLOOKUP(MID(B114,1,2),代码!$B$5:$C$22,2,0)</f>
        <v>消费税</v>
      </c>
      <c r="D114" s="182" t="str">
        <f>VLOOKUP(MID(B114,3,2),代码!$E$5:$F$15,2,0)</f>
        <v>支持其他各项事业</v>
      </c>
      <c r="E114" s="182" t="str">
        <f>VLOOKUP(MID(B114,5,2),代码!$H$5:$I$50,2,0)</f>
        <v>成品油</v>
      </c>
      <c r="F114" s="183" t="s">
        <v>10380</v>
      </c>
      <c r="G114" s="183" t="s">
        <v>12701</v>
      </c>
      <c r="H114" s="183" t="s">
        <v>10142</v>
      </c>
      <c r="I114" s="183" t="s">
        <v>10381</v>
      </c>
    </row>
    <row r="115" spans="1:9" ht="21.6">
      <c r="A115" s="184">
        <v>111</v>
      </c>
      <c r="B115" s="185" t="s">
        <v>10382</v>
      </c>
      <c r="C115" s="186" t="str">
        <f>VLOOKUP(MID(B115,1,2),代码!$B$5:$C$22,2,0)</f>
        <v>消费税</v>
      </c>
      <c r="D115" s="186" t="str">
        <f>VLOOKUP(MID(B115,3,2),代码!$E$5:$F$15,2,0)</f>
        <v>支持其他各项事业</v>
      </c>
      <c r="E115" s="186" t="str">
        <f>VLOOKUP(MID(B115,5,2),代码!$H$5:$I$50,2,0)</f>
        <v>成品油</v>
      </c>
      <c r="F115" s="187" t="s">
        <v>10383</v>
      </c>
      <c r="G115" s="187" t="s">
        <v>12710</v>
      </c>
      <c r="H115" s="187" t="s">
        <v>10236</v>
      </c>
      <c r="I115" s="187" t="s">
        <v>10384</v>
      </c>
    </row>
    <row r="116" spans="1:9">
      <c r="A116" s="180">
        <v>112</v>
      </c>
      <c r="B116" s="181" t="s">
        <v>10385</v>
      </c>
      <c r="C116" s="182" t="str">
        <f>VLOOKUP(MID(B116,1,2),代码!$B$5:$C$22,2,0)</f>
        <v>消费税</v>
      </c>
      <c r="D116" s="182" t="str">
        <f>VLOOKUP(MID(B116,3,2),代码!$E$5:$F$15,2,0)</f>
        <v>支持其他各项事业</v>
      </c>
      <c r="E116" s="182" t="str">
        <f>VLOOKUP(MID(B116,5,2),代码!$H$5:$I$50,2,0)</f>
        <v>其他</v>
      </c>
      <c r="F116" s="183" t="s">
        <v>4218</v>
      </c>
      <c r="G116" s="183"/>
      <c r="H116" s="183" t="s">
        <v>10057</v>
      </c>
      <c r="I116" s="183" t="s">
        <v>4218</v>
      </c>
    </row>
    <row r="117" spans="1:9" ht="21.6">
      <c r="A117" s="184">
        <v>113</v>
      </c>
      <c r="B117" s="185" t="s">
        <v>10386</v>
      </c>
      <c r="C117" s="186" t="str">
        <f>VLOOKUP(MID(B117,1,2),代码!$B$5:$C$22,2,0)</f>
        <v>营业税</v>
      </c>
      <c r="D117" s="186" t="str">
        <f>VLOOKUP(MID(B117,3,2),代码!$E$5:$F$15,2,0)</f>
        <v>改善民生</v>
      </c>
      <c r="E117" s="186" t="str">
        <f>VLOOKUP(MID(B117,5,2),代码!$H$5:$I$50,2,0)</f>
        <v>救灾及重建</v>
      </c>
      <c r="F117" s="187" t="s">
        <v>10387</v>
      </c>
      <c r="G117" s="187" t="s">
        <v>12702</v>
      </c>
      <c r="H117" s="187" t="s">
        <v>10388</v>
      </c>
      <c r="I117" s="187" t="s">
        <v>10389</v>
      </c>
    </row>
    <row r="118" spans="1:9" ht="21.6">
      <c r="A118" s="180">
        <v>114</v>
      </c>
      <c r="B118" s="181" t="s">
        <v>10390</v>
      </c>
      <c r="C118" s="182" t="str">
        <f>VLOOKUP(MID(B118,1,2),代码!$B$5:$C$22,2,0)</f>
        <v>营业税</v>
      </c>
      <c r="D118" s="182" t="str">
        <f>VLOOKUP(MID(B118,3,2),代码!$E$5:$F$15,2,0)</f>
        <v>改善民生</v>
      </c>
      <c r="E118" s="182" t="str">
        <f>VLOOKUP(MID(B118,5,2),代码!$H$5:$I$50,2,0)</f>
        <v>救灾及重建</v>
      </c>
      <c r="F118" s="183" t="s">
        <v>10067</v>
      </c>
      <c r="G118" s="183" t="s">
        <v>12703</v>
      </c>
      <c r="H118" s="183" t="s">
        <v>10388</v>
      </c>
      <c r="I118" s="183" t="s">
        <v>10389</v>
      </c>
    </row>
    <row r="119" spans="1:9" ht="21.6">
      <c r="A119" s="184">
        <v>115</v>
      </c>
      <c r="B119" s="185" t="s">
        <v>10391</v>
      </c>
      <c r="C119" s="186" t="str">
        <f>VLOOKUP(MID(B119,1,2),代码!$B$5:$C$22,2,0)</f>
        <v>营业税</v>
      </c>
      <c r="D119" s="186" t="str">
        <f>VLOOKUP(MID(B119,3,2),代码!$E$5:$F$15,2,0)</f>
        <v>改善民生</v>
      </c>
      <c r="E119" s="186" t="str">
        <f>VLOOKUP(MID(B119,5,2),代码!$H$5:$I$50,2,0)</f>
        <v>救灾及重建</v>
      </c>
      <c r="F119" s="187" t="s">
        <v>10387</v>
      </c>
      <c r="G119" s="187" t="s">
        <v>12702</v>
      </c>
      <c r="H119" s="187" t="s">
        <v>10392</v>
      </c>
      <c r="I119" s="187" t="s">
        <v>10393</v>
      </c>
    </row>
    <row r="120" spans="1:9" ht="21.6">
      <c r="A120" s="180">
        <v>116</v>
      </c>
      <c r="B120" s="181" t="s">
        <v>10394</v>
      </c>
      <c r="C120" s="182" t="str">
        <f>VLOOKUP(MID(B120,1,2),代码!$B$5:$C$22,2,0)</f>
        <v>营业税</v>
      </c>
      <c r="D120" s="182" t="str">
        <f>VLOOKUP(MID(B120,3,2),代码!$E$5:$F$15,2,0)</f>
        <v>改善民生</v>
      </c>
      <c r="E120" s="182" t="str">
        <f>VLOOKUP(MID(B120,5,2),代码!$H$5:$I$50,2,0)</f>
        <v>救灾及重建</v>
      </c>
      <c r="F120" s="183" t="s">
        <v>10067</v>
      </c>
      <c r="G120" s="183" t="s">
        <v>12703</v>
      </c>
      <c r="H120" s="183" t="s">
        <v>10392</v>
      </c>
      <c r="I120" s="183" t="s">
        <v>10393</v>
      </c>
    </row>
    <row r="121" spans="1:9" ht="21.6">
      <c r="A121" s="184">
        <v>117</v>
      </c>
      <c r="B121" s="185" t="s">
        <v>10395</v>
      </c>
      <c r="C121" s="186" t="str">
        <f>VLOOKUP(MID(B121,1,2),代码!$B$5:$C$22,2,0)</f>
        <v>营业税</v>
      </c>
      <c r="D121" s="186" t="str">
        <f>VLOOKUP(MID(B121,3,2),代码!$E$5:$F$15,2,0)</f>
        <v>改善民生</v>
      </c>
      <c r="E121" s="186" t="str">
        <f>VLOOKUP(MID(B121,5,2),代码!$H$5:$I$50,2,0)</f>
        <v>住房</v>
      </c>
      <c r="F121" s="187" t="s">
        <v>10396</v>
      </c>
      <c r="G121" s="187" t="s">
        <v>12716</v>
      </c>
      <c r="H121" s="187" t="s">
        <v>10104</v>
      </c>
      <c r="I121" s="187" t="s">
        <v>10397</v>
      </c>
    </row>
    <row r="122" spans="1:9" ht="21.6">
      <c r="A122" s="180">
        <v>118</v>
      </c>
      <c r="B122" s="181" t="s">
        <v>10398</v>
      </c>
      <c r="C122" s="182" t="str">
        <f>VLOOKUP(MID(B122,1,2),代码!$B$5:$C$22,2,0)</f>
        <v>营业税</v>
      </c>
      <c r="D122" s="182" t="str">
        <f>VLOOKUP(MID(B122,3,2),代码!$E$5:$F$15,2,0)</f>
        <v>改善民生</v>
      </c>
      <c r="E122" s="182" t="str">
        <f>VLOOKUP(MID(B122,5,2),代码!$H$5:$I$50,2,0)</f>
        <v>住房</v>
      </c>
      <c r="F122" s="183" t="s">
        <v>10399</v>
      </c>
      <c r="G122" s="183" t="s">
        <v>12716</v>
      </c>
      <c r="H122" s="183" t="s">
        <v>10104</v>
      </c>
      <c r="I122" s="183" t="s">
        <v>10400</v>
      </c>
    </row>
    <row r="123" spans="1:9" ht="21.6">
      <c r="A123" s="184">
        <v>119</v>
      </c>
      <c r="B123" s="185" t="s">
        <v>10401</v>
      </c>
      <c r="C123" s="186" t="str">
        <f>VLOOKUP(MID(B123,1,2),代码!$B$5:$C$22,2,0)</f>
        <v>营业税</v>
      </c>
      <c r="D123" s="186" t="str">
        <f>VLOOKUP(MID(B123,3,2),代码!$E$5:$F$15,2,0)</f>
        <v>改善民生</v>
      </c>
      <c r="E123" s="186" t="str">
        <f>VLOOKUP(MID(B123,5,2),代码!$H$5:$I$50,2,0)</f>
        <v>住房</v>
      </c>
      <c r="F123" s="187" t="s">
        <v>10402</v>
      </c>
      <c r="G123" s="187" t="s">
        <v>12700</v>
      </c>
      <c r="H123" s="187" t="s">
        <v>10104</v>
      </c>
      <c r="I123" s="187" t="s">
        <v>10403</v>
      </c>
    </row>
    <row r="124" spans="1:9" ht="21.6">
      <c r="A124" s="180">
        <v>120</v>
      </c>
      <c r="B124" s="181" t="s">
        <v>10404</v>
      </c>
      <c r="C124" s="182" t="str">
        <f>VLOOKUP(MID(B124,1,2),代码!$B$5:$C$22,2,0)</f>
        <v>营业税</v>
      </c>
      <c r="D124" s="182" t="str">
        <f>VLOOKUP(MID(B124,3,2),代码!$E$5:$F$15,2,0)</f>
        <v>改善民生</v>
      </c>
      <c r="E124" s="182" t="str">
        <f>VLOOKUP(MID(B124,5,2),代码!$H$5:$I$50,2,0)</f>
        <v>住房</v>
      </c>
      <c r="F124" s="183" t="s">
        <v>10405</v>
      </c>
      <c r="G124" s="183" t="s">
        <v>12702</v>
      </c>
      <c r="H124" s="183" t="s">
        <v>10142</v>
      </c>
      <c r="I124" s="183" t="s">
        <v>10406</v>
      </c>
    </row>
    <row r="125" spans="1:9" ht="21.6">
      <c r="A125" s="184">
        <v>121</v>
      </c>
      <c r="B125" s="185" t="s">
        <v>10407</v>
      </c>
      <c r="C125" s="186" t="str">
        <f>VLOOKUP(MID(B125,1,2),代码!$B$5:$C$22,2,0)</f>
        <v>营业税</v>
      </c>
      <c r="D125" s="186" t="str">
        <f>VLOOKUP(MID(B125,3,2),代码!$E$5:$F$15,2,0)</f>
        <v>改善民生</v>
      </c>
      <c r="E125" s="186" t="str">
        <f>VLOOKUP(MID(B125,5,2),代码!$H$5:$I$50,2,0)</f>
        <v>住房</v>
      </c>
      <c r="F125" s="187" t="s">
        <v>10408</v>
      </c>
      <c r="G125" s="187" t="s">
        <v>12706</v>
      </c>
      <c r="H125" s="187" t="s">
        <v>10409</v>
      </c>
      <c r="I125" s="187" t="s">
        <v>10410</v>
      </c>
    </row>
    <row r="126" spans="1:9" ht="21.6">
      <c r="A126" s="180">
        <v>122</v>
      </c>
      <c r="B126" s="181" t="s">
        <v>10411</v>
      </c>
      <c r="C126" s="182" t="str">
        <f>VLOOKUP(MID(B126,1,2),代码!$B$5:$C$22,2,0)</f>
        <v>营业税</v>
      </c>
      <c r="D126" s="182" t="str">
        <f>VLOOKUP(MID(B126,3,2),代码!$E$5:$F$15,2,0)</f>
        <v>改善民生</v>
      </c>
      <c r="E126" s="182" t="str">
        <f>VLOOKUP(MID(B126,5,2),代码!$H$5:$I$50,2,0)</f>
        <v>住房</v>
      </c>
      <c r="F126" s="183" t="s">
        <v>10412</v>
      </c>
      <c r="G126" s="183" t="s">
        <v>12717</v>
      </c>
      <c r="H126" s="183" t="s">
        <v>10142</v>
      </c>
      <c r="I126" s="183" t="s">
        <v>10413</v>
      </c>
    </row>
    <row r="127" spans="1:9" ht="21.6">
      <c r="A127" s="184">
        <v>123</v>
      </c>
      <c r="B127" s="185" t="s">
        <v>10414</v>
      </c>
      <c r="C127" s="186" t="str">
        <f>VLOOKUP(MID(B127,1,2),代码!$B$5:$C$22,2,0)</f>
        <v>营业税</v>
      </c>
      <c r="D127" s="186" t="str">
        <f>VLOOKUP(MID(B127,3,2),代码!$E$5:$F$15,2,0)</f>
        <v>改善民生</v>
      </c>
      <c r="E127" s="186" t="str">
        <f>VLOOKUP(MID(B127,5,2),代码!$H$5:$I$50,2,0)</f>
        <v>住房</v>
      </c>
      <c r="F127" s="187" t="s">
        <v>10405</v>
      </c>
      <c r="G127" s="187" t="s">
        <v>12702</v>
      </c>
      <c r="H127" s="187" t="s">
        <v>10142</v>
      </c>
      <c r="I127" s="187" t="s">
        <v>10415</v>
      </c>
    </row>
    <row r="128" spans="1:9" ht="21.6">
      <c r="A128" s="180">
        <v>124</v>
      </c>
      <c r="B128" s="181" t="s">
        <v>10416</v>
      </c>
      <c r="C128" s="182" t="str">
        <f>VLOOKUP(MID(B128,1,2),代码!$B$5:$C$22,2,0)</f>
        <v>营业税</v>
      </c>
      <c r="D128" s="182" t="str">
        <f>VLOOKUP(MID(B128,3,2),代码!$E$5:$F$15,2,0)</f>
        <v>改善民生</v>
      </c>
      <c r="E128" s="182" t="str">
        <f>VLOOKUP(MID(B128,5,2),代码!$H$5:$I$50,2,0)</f>
        <v>住房</v>
      </c>
      <c r="F128" s="183" t="s">
        <v>10417</v>
      </c>
      <c r="G128" s="183" t="s">
        <v>12703</v>
      </c>
      <c r="H128" s="183" t="s">
        <v>10104</v>
      </c>
      <c r="I128" s="183" t="s">
        <v>10418</v>
      </c>
    </row>
    <row r="129" spans="1:9" ht="21.6">
      <c r="A129" s="184">
        <v>125</v>
      </c>
      <c r="B129" s="185" t="s">
        <v>10419</v>
      </c>
      <c r="C129" s="186" t="str">
        <f>VLOOKUP(MID(B129,1,2),代码!$B$5:$C$22,2,0)</f>
        <v>营业税</v>
      </c>
      <c r="D129" s="186" t="str">
        <f>VLOOKUP(MID(B129,3,2),代码!$E$5:$F$15,2,0)</f>
        <v>改善民生</v>
      </c>
      <c r="E129" s="186" t="str">
        <f>VLOOKUP(MID(B129,5,2),代码!$H$5:$I$50,2,0)</f>
        <v>军转择业</v>
      </c>
      <c r="F129" s="187" t="s">
        <v>10420</v>
      </c>
      <c r="G129" s="187" t="s">
        <v>12716</v>
      </c>
      <c r="H129" s="187" t="s">
        <v>10104</v>
      </c>
      <c r="I129" s="187" t="s">
        <v>10421</v>
      </c>
    </row>
    <row r="130" spans="1:9" ht="21.6">
      <c r="A130" s="180">
        <v>126</v>
      </c>
      <c r="B130" s="181" t="s">
        <v>10422</v>
      </c>
      <c r="C130" s="182" t="str">
        <f>VLOOKUP(MID(B130,1,2),代码!$B$5:$C$22,2,0)</f>
        <v>营业税</v>
      </c>
      <c r="D130" s="182" t="str">
        <f>VLOOKUP(MID(B130,3,2),代码!$E$5:$F$15,2,0)</f>
        <v>改善民生</v>
      </c>
      <c r="E130" s="182" t="str">
        <f>VLOOKUP(MID(B130,5,2),代码!$H$5:$I$50,2,0)</f>
        <v>军转择业</v>
      </c>
      <c r="F130" s="183" t="s">
        <v>10423</v>
      </c>
      <c r="G130" s="183" t="s">
        <v>12709</v>
      </c>
      <c r="H130" s="183" t="s">
        <v>10104</v>
      </c>
      <c r="I130" s="183" t="s">
        <v>10424</v>
      </c>
    </row>
    <row r="131" spans="1:9" ht="21.6">
      <c r="A131" s="184">
        <v>127</v>
      </c>
      <c r="B131" s="185" t="s">
        <v>10425</v>
      </c>
      <c r="C131" s="186" t="str">
        <f>VLOOKUP(MID(B131,1,2),代码!$B$5:$C$22,2,0)</f>
        <v>营业税</v>
      </c>
      <c r="D131" s="186" t="str">
        <f>VLOOKUP(MID(B131,3,2),代码!$E$5:$F$15,2,0)</f>
        <v>改善民生</v>
      </c>
      <c r="E131" s="186" t="str">
        <f>VLOOKUP(MID(B131,5,2),代码!$H$5:$I$50,2,0)</f>
        <v>军转择业</v>
      </c>
      <c r="F131" s="187" t="s">
        <v>10426</v>
      </c>
      <c r="G131" s="187" t="s">
        <v>12706</v>
      </c>
      <c r="H131" s="187" t="s">
        <v>10104</v>
      </c>
      <c r="I131" s="187" t="s">
        <v>10427</v>
      </c>
    </row>
    <row r="132" spans="1:9" ht="21.6">
      <c r="A132" s="180">
        <v>128</v>
      </c>
      <c r="B132" s="181" t="s">
        <v>10428</v>
      </c>
      <c r="C132" s="182" t="str">
        <f>VLOOKUP(MID(B132,1,2),代码!$B$5:$C$22,2,0)</f>
        <v>营业税</v>
      </c>
      <c r="D132" s="182" t="str">
        <f>VLOOKUP(MID(B132,3,2),代码!$E$5:$F$15,2,0)</f>
        <v>改善民生</v>
      </c>
      <c r="E132" s="182" t="str">
        <f>VLOOKUP(MID(B132,5,2),代码!$H$5:$I$50,2,0)</f>
        <v>军转择业</v>
      </c>
      <c r="F132" s="183" t="s">
        <v>10420</v>
      </c>
      <c r="G132" s="183" t="s">
        <v>12716</v>
      </c>
      <c r="H132" s="183" t="s">
        <v>10142</v>
      </c>
      <c r="I132" s="183" t="s">
        <v>10429</v>
      </c>
    </row>
    <row r="133" spans="1:9" ht="21.6">
      <c r="A133" s="184">
        <v>129</v>
      </c>
      <c r="B133" s="185" t="s">
        <v>10430</v>
      </c>
      <c r="C133" s="186" t="str">
        <f>VLOOKUP(MID(B133,1,2),代码!$B$5:$C$22,2,0)</f>
        <v>营业税</v>
      </c>
      <c r="D133" s="186" t="str">
        <f>VLOOKUP(MID(B133,3,2),代码!$E$5:$F$15,2,0)</f>
        <v>改善民生</v>
      </c>
      <c r="E133" s="186" t="str">
        <f>VLOOKUP(MID(B133,5,2),代码!$H$5:$I$50,2,0)</f>
        <v>军转择业</v>
      </c>
      <c r="F133" s="187" t="s">
        <v>10423</v>
      </c>
      <c r="G133" s="187" t="s">
        <v>12709</v>
      </c>
      <c r="H133" s="187" t="s">
        <v>10142</v>
      </c>
      <c r="I133" s="187" t="s">
        <v>10431</v>
      </c>
    </row>
    <row r="134" spans="1:9" ht="21.6">
      <c r="A134" s="180">
        <v>130</v>
      </c>
      <c r="B134" s="181" t="s">
        <v>10432</v>
      </c>
      <c r="C134" s="182" t="str">
        <f>VLOOKUP(MID(B134,1,2),代码!$B$5:$C$22,2,0)</f>
        <v>营业税</v>
      </c>
      <c r="D134" s="182" t="str">
        <f>VLOOKUP(MID(B134,3,2),代码!$E$5:$F$15,2,0)</f>
        <v>改善民生</v>
      </c>
      <c r="E134" s="182" t="str">
        <f>VLOOKUP(MID(B134,5,2),代码!$H$5:$I$50,2,0)</f>
        <v>军转择业</v>
      </c>
      <c r="F134" s="183" t="s">
        <v>10426</v>
      </c>
      <c r="G134" s="183" t="s">
        <v>12706</v>
      </c>
      <c r="H134" s="183" t="s">
        <v>10142</v>
      </c>
      <c r="I134" s="183" t="s">
        <v>10433</v>
      </c>
    </row>
    <row r="135" spans="1:9" ht="21.6">
      <c r="A135" s="184">
        <v>131</v>
      </c>
      <c r="B135" s="185" t="s">
        <v>10434</v>
      </c>
      <c r="C135" s="186" t="str">
        <f>VLOOKUP(MID(B135,1,2),代码!$B$5:$C$22,2,0)</f>
        <v>营业税</v>
      </c>
      <c r="D135" s="186" t="str">
        <f>VLOOKUP(MID(B135,3,2),代码!$E$5:$F$15,2,0)</f>
        <v>改善民生</v>
      </c>
      <c r="E135" s="186" t="str">
        <f>VLOOKUP(MID(B135,5,2),代码!$H$5:$I$50,2,0)</f>
        <v>社会保障</v>
      </c>
      <c r="F135" s="187" t="s">
        <v>10085</v>
      </c>
      <c r="G135" s="187" t="s">
        <v>12705</v>
      </c>
      <c r="H135" s="187" t="s">
        <v>10435</v>
      </c>
      <c r="I135" s="187" t="s">
        <v>10436</v>
      </c>
    </row>
    <row r="136" spans="1:9" ht="21.6">
      <c r="A136" s="180">
        <v>132</v>
      </c>
      <c r="B136" s="181" t="s">
        <v>10437</v>
      </c>
      <c r="C136" s="182" t="str">
        <f>VLOOKUP(MID(B136,1,2),代码!$B$5:$C$22,2,0)</f>
        <v>营业税</v>
      </c>
      <c r="D136" s="182" t="str">
        <f>VLOOKUP(MID(B136,3,2),代码!$E$5:$F$15,2,0)</f>
        <v>改善民生</v>
      </c>
      <c r="E136" s="182" t="str">
        <f>VLOOKUP(MID(B136,5,2),代码!$H$5:$I$50,2,0)</f>
        <v>社会保障</v>
      </c>
      <c r="F136" s="183" t="s">
        <v>10438</v>
      </c>
      <c r="G136" s="183"/>
      <c r="H136" s="183" t="s">
        <v>10439</v>
      </c>
      <c r="I136" s="183" t="s">
        <v>10440</v>
      </c>
    </row>
    <row r="137" spans="1:9" ht="21.6">
      <c r="A137" s="184">
        <v>133</v>
      </c>
      <c r="B137" s="185" t="s">
        <v>10441</v>
      </c>
      <c r="C137" s="186" t="str">
        <f>VLOOKUP(MID(B137,1,2),代码!$B$5:$C$22,2,0)</f>
        <v>营业税</v>
      </c>
      <c r="D137" s="186" t="str">
        <f>VLOOKUP(MID(B137,3,2),代码!$E$5:$F$15,2,0)</f>
        <v>改善民生</v>
      </c>
      <c r="E137" s="186" t="str">
        <f>VLOOKUP(MID(B137,5,2),代码!$H$5:$I$50,2,0)</f>
        <v>社会保障</v>
      </c>
      <c r="F137" s="187" t="s">
        <v>10442</v>
      </c>
      <c r="G137" s="187" t="s">
        <v>12706</v>
      </c>
      <c r="H137" s="187" t="s">
        <v>10142</v>
      </c>
      <c r="I137" s="187" t="s">
        <v>10443</v>
      </c>
    </row>
    <row r="138" spans="1:9" ht="21.6">
      <c r="A138" s="180">
        <v>134</v>
      </c>
      <c r="B138" s="181" t="s">
        <v>10444</v>
      </c>
      <c r="C138" s="182" t="str">
        <f>VLOOKUP(MID(B138,1,2),代码!$B$5:$C$22,2,0)</f>
        <v>营业税</v>
      </c>
      <c r="D138" s="182" t="str">
        <f>VLOOKUP(MID(B138,3,2),代码!$E$5:$F$15,2,0)</f>
        <v>改善民生</v>
      </c>
      <c r="E138" s="182" t="str">
        <f>VLOOKUP(MID(B138,5,2),代码!$H$5:$I$50,2,0)</f>
        <v>社会保障</v>
      </c>
      <c r="F138" s="183" t="s">
        <v>10085</v>
      </c>
      <c r="G138" s="183" t="s">
        <v>12705</v>
      </c>
      <c r="H138" s="183" t="s">
        <v>10445</v>
      </c>
      <c r="I138" s="183" t="s">
        <v>10446</v>
      </c>
    </row>
    <row r="139" spans="1:9">
      <c r="A139" s="184">
        <v>135</v>
      </c>
      <c r="B139" s="185" t="s">
        <v>10447</v>
      </c>
      <c r="C139" s="186" t="str">
        <f>VLOOKUP(MID(B139,1,2),代码!$B$5:$C$22,2,0)</f>
        <v>营业税</v>
      </c>
      <c r="D139" s="186" t="str">
        <f>VLOOKUP(MID(B139,3,2),代码!$E$5:$F$15,2,0)</f>
        <v>改善民生</v>
      </c>
      <c r="E139" s="186" t="str">
        <f>VLOOKUP(MID(B139,5,2),代码!$H$5:$I$50,2,0)</f>
        <v>社会保障</v>
      </c>
      <c r="F139" s="187" t="s">
        <v>10438</v>
      </c>
      <c r="G139" s="187"/>
      <c r="H139" s="187" t="s">
        <v>10439</v>
      </c>
      <c r="I139" s="187" t="s">
        <v>10448</v>
      </c>
    </row>
    <row r="140" spans="1:9">
      <c r="A140" s="180">
        <v>136</v>
      </c>
      <c r="B140" s="181" t="s">
        <v>10449</v>
      </c>
      <c r="C140" s="182" t="str">
        <f>VLOOKUP(MID(B140,1,2),代码!$B$5:$C$22,2,0)</f>
        <v>营业税</v>
      </c>
      <c r="D140" s="182" t="str">
        <f>VLOOKUP(MID(B140,3,2),代码!$E$5:$F$15,2,0)</f>
        <v>改善民生</v>
      </c>
      <c r="E140" s="182" t="str">
        <f>VLOOKUP(MID(B140,5,2),代码!$H$5:$I$50,2,0)</f>
        <v>社会保障</v>
      </c>
      <c r="F140" s="183" t="s">
        <v>10438</v>
      </c>
      <c r="G140" s="183"/>
      <c r="H140" s="183" t="s">
        <v>10439</v>
      </c>
      <c r="I140" s="183" t="s">
        <v>10450</v>
      </c>
    </row>
    <row r="141" spans="1:9" ht="21.6">
      <c r="A141" s="184">
        <v>137</v>
      </c>
      <c r="B141" s="185" t="s">
        <v>10451</v>
      </c>
      <c r="C141" s="186" t="str">
        <f>VLOOKUP(MID(B141,1,2),代码!$B$5:$C$22,2,0)</f>
        <v>营业税</v>
      </c>
      <c r="D141" s="186" t="str">
        <f>VLOOKUP(MID(B141,3,2),代码!$E$5:$F$15,2,0)</f>
        <v>改善民生</v>
      </c>
      <c r="E141" s="186" t="str">
        <f>VLOOKUP(MID(B141,5,2),代码!$H$5:$I$50,2,0)</f>
        <v>再就业扶持</v>
      </c>
      <c r="F141" s="187" t="s">
        <v>10452</v>
      </c>
      <c r="G141" s="187" t="s">
        <v>12700</v>
      </c>
      <c r="H141" s="187" t="s">
        <v>10453</v>
      </c>
      <c r="I141" s="187" t="s">
        <v>10454</v>
      </c>
    </row>
    <row r="142" spans="1:9" ht="21.6">
      <c r="A142" s="180">
        <v>138</v>
      </c>
      <c r="B142" s="181" t="s">
        <v>10455</v>
      </c>
      <c r="C142" s="182" t="str">
        <f>VLOOKUP(MID(B142,1,2),代码!$B$5:$C$22,2,0)</f>
        <v>营业税</v>
      </c>
      <c r="D142" s="182" t="str">
        <f>VLOOKUP(MID(B142,3,2),代码!$E$5:$F$15,2,0)</f>
        <v>改善民生</v>
      </c>
      <c r="E142" s="182" t="str">
        <f>VLOOKUP(MID(B142,5,2),代码!$H$5:$I$50,2,0)</f>
        <v>再就业扶持</v>
      </c>
      <c r="F142" s="183" t="s">
        <v>10456</v>
      </c>
      <c r="G142" s="183" t="s">
        <v>12706</v>
      </c>
      <c r="H142" s="183" t="s">
        <v>10104</v>
      </c>
      <c r="I142" s="183" t="s">
        <v>10457</v>
      </c>
    </row>
    <row r="143" spans="1:9" ht="21.6">
      <c r="A143" s="184">
        <v>139</v>
      </c>
      <c r="B143" s="185" t="s">
        <v>10458</v>
      </c>
      <c r="C143" s="186" t="str">
        <f>VLOOKUP(MID(B143,1,2),代码!$B$5:$C$22,2,0)</f>
        <v>营业税</v>
      </c>
      <c r="D143" s="186" t="str">
        <f>VLOOKUP(MID(B143,3,2),代码!$E$5:$F$15,2,0)</f>
        <v>改善民生</v>
      </c>
      <c r="E143" s="186" t="str">
        <f>VLOOKUP(MID(B143,5,2),代码!$H$5:$I$50,2,0)</f>
        <v>再就业扶持</v>
      </c>
      <c r="F143" s="187" t="s">
        <v>10456</v>
      </c>
      <c r="G143" s="187" t="s">
        <v>12706</v>
      </c>
      <c r="H143" s="187" t="s">
        <v>10104</v>
      </c>
      <c r="I143" s="187" t="s">
        <v>10459</v>
      </c>
    </row>
    <row r="144" spans="1:9" ht="21.6">
      <c r="A144" s="180">
        <v>140</v>
      </c>
      <c r="B144" s="181" t="s">
        <v>10460</v>
      </c>
      <c r="C144" s="182" t="str">
        <f>VLOOKUP(MID(B144,1,2),代码!$B$5:$C$22,2,0)</f>
        <v>营业税</v>
      </c>
      <c r="D144" s="182" t="str">
        <f>VLOOKUP(MID(B144,3,2),代码!$E$5:$F$15,2,0)</f>
        <v>改善民生</v>
      </c>
      <c r="E144" s="182" t="str">
        <f>VLOOKUP(MID(B144,5,2),代码!$H$5:$I$50,2,0)</f>
        <v>再就业扶持</v>
      </c>
      <c r="F144" s="183" t="s">
        <v>10456</v>
      </c>
      <c r="G144" s="183" t="s">
        <v>12706</v>
      </c>
      <c r="H144" s="183" t="s">
        <v>10142</v>
      </c>
      <c r="I144" s="183" t="s">
        <v>10461</v>
      </c>
    </row>
    <row r="145" spans="1:9" ht="21.6">
      <c r="A145" s="184">
        <v>141</v>
      </c>
      <c r="B145" s="185" t="s">
        <v>10462</v>
      </c>
      <c r="C145" s="186" t="str">
        <f>VLOOKUP(MID(B145,1,2),代码!$B$5:$C$22,2,0)</f>
        <v>营业税</v>
      </c>
      <c r="D145" s="186" t="str">
        <f>VLOOKUP(MID(B145,3,2),代码!$E$5:$F$15,2,0)</f>
        <v>改善民生</v>
      </c>
      <c r="E145" s="186" t="str">
        <f>VLOOKUP(MID(B145,5,2),代码!$H$5:$I$50,2,0)</f>
        <v>再就业扶持</v>
      </c>
      <c r="F145" s="187" t="s">
        <v>10456</v>
      </c>
      <c r="G145" s="187" t="s">
        <v>12706</v>
      </c>
      <c r="H145" s="187" t="s">
        <v>10104</v>
      </c>
      <c r="I145" s="187" t="s">
        <v>10463</v>
      </c>
    </row>
    <row r="146" spans="1:9" ht="21.6">
      <c r="A146" s="180">
        <v>142</v>
      </c>
      <c r="B146" s="181" t="s">
        <v>10464</v>
      </c>
      <c r="C146" s="182" t="str">
        <f>VLOOKUP(MID(B146,1,2),代码!$B$5:$C$22,2,0)</f>
        <v>营业税</v>
      </c>
      <c r="D146" s="182" t="str">
        <f>VLOOKUP(MID(B146,3,2),代码!$E$5:$F$15,2,0)</f>
        <v>改善民生</v>
      </c>
      <c r="E146" s="182" t="str">
        <f>VLOOKUP(MID(B146,5,2),代码!$H$5:$I$50,2,0)</f>
        <v>其他</v>
      </c>
      <c r="F146" s="183" t="s">
        <v>10465</v>
      </c>
      <c r="G146" s="183" t="s">
        <v>12713</v>
      </c>
      <c r="H146" s="183" t="s">
        <v>10104</v>
      </c>
      <c r="I146" s="183" t="s">
        <v>10466</v>
      </c>
    </row>
    <row r="147" spans="1:9" ht="21.6">
      <c r="A147" s="184">
        <v>143</v>
      </c>
      <c r="B147" s="185" t="s">
        <v>10467</v>
      </c>
      <c r="C147" s="186" t="str">
        <f>VLOOKUP(MID(B147,1,2),代码!$B$5:$C$22,2,0)</f>
        <v>营业税</v>
      </c>
      <c r="D147" s="186" t="str">
        <f>VLOOKUP(MID(B147,3,2),代码!$E$5:$F$15,2,0)</f>
        <v>鼓励高新技术</v>
      </c>
      <c r="E147" s="186" t="str">
        <f>VLOOKUP(MID(B147,5,2),代码!$H$5:$I$50,2,0)</f>
        <v>科技发展</v>
      </c>
      <c r="F147" s="187" t="s">
        <v>10468</v>
      </c>
      <c r="G147" s="187" t="s">
        <v>12702</v>
      </c>
      <c r="H147" s="187" t="s">
        <v>10104</v>
      </c>
      <c r="I147" s="187" t="s">
        <v>10469</v>
      </c>
    </row>
    <row r="148" spans="1:9" ht="21.6">
      <c r="A148" s="180">
        <v>144</v>
      </c>
      <c r="B148" s="181" t="s">
        <v>10470</v>
      </c>
      <c r="C148" s="182" t="str">
        <f>VLOOKUP(MID(B148,1,2),代码!$B$5:$C$22,2,0)</f>
        <v>营业税</v>
      </c>
      <c r="D148" s="182" t="str">
        <f>VLOOKUP(MID(B148,3,2),代码!$E$5:$F$15,2,0)</f>
        <v>鼓励高新技术</v>
      </c>
      <c r="E148" s="182" t="str">
        <f>VLOOKUP(MID(B148,5,2),代码!$H$5:$I$50,2,0)</f>
        <v>科技发展</v>
      </c>
      <c r="F148" s="183" t="s">
        <v>10471</v>
      </c>
      <c r="G148" s="183" t="s">
        <v>12702</v>
      </c>
      <c r="H148" s="183" t="s">
        <v>10104</v>
      </c>
      <c r="I148" s="183" t="s">
        <v>10472</v>
      </c>
    </row>
    <row r="149" spans="1:9" ht="21.6">
      <c r="A149" s="184">
        <v>145</v>
      </c>
      <c r="B149" s="185" t="s">
        <v>10473</v>
      </c>
      <c r="C149" s="186" t="str">
        <f>VLOOKUP(MID(B149,1,2),代码!$B$5:$C$22,2,0)</f>
        <v>营业税</v>
      </c>
      <c r="D149" s="186" t="str">
        <f>VLOOKUP(MID(B149,3,2),代码!$E$5:$F$15,2,0)</f>
        <v>促进区域发展</v>
      </c>
      <c r="E149" s="186" t="str">
        <f>VLOOKUP(MID(B149,5,2),代码!$H$5:$I$50,2,0)</f>
        <v>东部发展</v>
      </c>
      <c r="F149" s="187" t="s">
        <v>10474</v>
      </c>
      <c r="G149" s="187" t="s">
        <v>12717</v>
      </c>
      <c r="H149" s="187" t="s">
        <v>10160</v>
      </c>
      <c r="I149" s="187" t="s">
        <v>10475</v>
      </c>
    </row>
    <row r="150" spans="1:9" ht="21.6">
      <c r="A150" s="180">
        <v>146</v>
      </c>
      <c r="B150" s="181" t="s">
        <v>10476</v>
      </c>
      <c r="C150" s="182" t="str">
        <f>VLOOKUP(MID(B150,1,2),代码!$B$5:$C$22,2,0)</f>
        <v>营业税</v>
      </c>
      <c r="D150" s="182" t="str">
        <f>VLOOKUP(MID(B150,3,2),代码!$E$5:$F$15,2,0)</f>
        <v>促进区域发展</v>
      </c>
      <c r="E150" s="182" t="str">
        <f>VLOOKUP(MID(B150,5,2),代码!$H$5:$I$50,2,0)</f>
        <v>东部发展</v>
      </c>
      <c r="F150" s="183" t="s">
        <v>10477</v>
      </c>
      <c r="G150" s="183" t="s">
        <v>12707</v>
      </c>
      <c r="H150" s="183" t="s">
        <v>10104</v>
      </c>
      <c r="I150" s="183" t="s">
        <v>10478</v>
      </c>
    </row>
    <row r="151" spans="1:9" ht="21.6">
      <c r="A151" s="184">
        <v>147</v>
      </c>
      <c r="B151" s="185" t="s">
        <v>10479</v>
      </c>
      <c r="C151" s="186" t="str">
        <f>VLOOKUP(MID(B151,1,2),代码!$B$5:$C$22,2,0)</f>
        <v>营业税</v>
      </c>
      <c r="D151" s="186" t="str">
        <f>VLOOKUP(MID(B151,3,2),代码!$E$5:$F$15,2,0)</f>
        <v>促进区域发展</v>
      </c>
      <c r="E151" s="186" t="str">
        <f>VLOOKUP(MID(B151,5,2),代码!$H$5:$I$50,2,0)</f>
        <v>东部发展</v>
      </c>
      <c r="F151" s="187" t="s">
        <v>10480</v>
      </c>
      <c r="G151" s="187" t="s">
        <v>12701</v>
      </c>
      <c r="H151" s="187" t="s">
        <v>10481</v>
      </c>
      <c r="I151" s="187" t="s">
        <v>10482</v>
      </c>
    </row>
    <row r="152" spans="1:9" ht="21.6">
      <c r="A152" s="180">
        <v>148</v>
      </c>
      <c r="B152" s="181" t="s">
        <v>10483</v>
      </c>
      <c r="C152" s="182" t="str">
        <f>VLOOKUP(MID(B152,1,2),代码!$B$5:$C$22,2,0)</f>
        <v>营业税</v>
      </c>
      <c r="D152" s="182" t="str">
        <f>VLOOKUP(MID(B152,3,2),代码!$E$5:$F$15,2,0)</f>
        <v>促进区域发展</v>
      </c>
      <c r="E152" s="182" t="str">
        <f>VLOOKUP(MID(B152,5,2),代码!$H$5:$I$50,2,0)</f>
        <v>两岸交流</v>
      </c>
      <c r="F152" s="183" t="s">
        <v>10484</v>
      </c>
      <c r="G152" s="183" t="s">
        <v>12700</v>
      </c>
      <c r="H152" s="183" t="s">
        <v>10485</v>
      </c>
      <c r="I152" s="183" t="s">
        <v>10486</v>
      </c>
    </row>
    <row r="153" spans="1:9" ht="21.6">
      <c r="A153" s="184">
        <v>149</v>
      </c>
      <c r="B153" s="185" t="s">
        <v>10487</v>
      </c>
      <c r="C153" s="186" t="str">
        <f>VLOOKUP(MID(B153,1,2),代码!$B$5:$C$22,2,0)</f>
        <v>营业税</v>
      </c>
      <c r="D153" s="186" t="str">
        <f>VLOOKUP(MID(B153,3,2),代码!$E$5:$F$15,2,0)</f>
        <v>促进区域发展</v>
      </c>
      <c r="E153" s="186" t="str">
        <f>VLOOKUP(MID(B153,5,2),代码!$H$5:$I$50,2,0)</f>
        <v>西部开发</v>
      </c>
      <c r="F153" s="187" t="s">
        <v>10488</v>
      </c>
      <c r="G153" s="187" t="s">
        <v>12702</v>
      </c>
      <c r="H153" s="187" t="s">
        <v>10104</v>
      </c>
      <c r="I153" s="187" t="s">
        <v>10489</v>
      </c>
    </row>
    <row r="154" spans="1:9" ht="21.6">
      <c r="A154" s="180">
        <v>150</v>
      </c>
      <c r="B154" s="181" t="s">
        <v>10490</v>
      </c>
      <c r="C154" s="182" t="str">
        <f>VLOOKUP(MID(B154,1,2),代码!$B$5:$C$22,2,0)</f>
        <v>营业税</v>
      </c>
      <c r="D154" s="182" t="str">
        <f>VLOOKUP(MID(B154,3,2),代码!$E$5:$F$15,2,0)</f>
        <v>促进小微企业发展</v>
      </c>
      <c r="E154" s="182" t="str">
        <f>VLOOKUP(MID(B154,5,2),代码!$H$5:$I$50,2,0)</f>
        <v>金融市场</v>
      </c>
      <c r="F154" s="183" t="s">
        <v>10491</v>
      </c>
      <c r="G154" s="183" t="s">
        <v>12703</v>
      </c>
      <c r="H154" s="183" t="s">
        <v>10492</v>
      </c>
      <c r="I154" s="183" t="s">
        <v>10493</v>
      </c>
    </row>
    <row r="155" spans="1:9" ht="32.4">
      <c r="A155" s="184">
        <v>151</v>
      </c>
      <c r="B155" s="185" t="s">
        <v>10494</v>
      </c>
      <c r="C155" s="186" t="str">
        <f>VLOOKUP(MID(B155,1,2),代码!$B$5:$C$22,2,0)</f>
        <v>营业税</v>
      </c>
      <c r="D155" s="186" t="str">
        <f>VLOOKUP(MID(B155,3,2),代码!$E$5:$F$15,2,0)</f>
        <v>促进小微企业发展</v>
      </c>
      <c r="E155" s="186" t="str">
        <f>VLOOKUP(MID(B155,5,2),代码!$H$5:$I$50,2,0)</f>
        <v>未达起征点</v>
      </c>
      <c r="F155" s="187" t="s">
        <v>10150</v>
      </c>
      <c r="G155" s="187"/>
      <c r="H155" s="187" t="s">
        <v>10142</v>
      </c>
      <c r="I155" s="187" t="s">
        <v>10495</v>
      </c>
    </row>
    <row r="156" spans="1:9" ht="21.6">
      <c r="A156" s="180">
        <v>152</v>
      </c>
      <c r="B156" s="181" t="s">
        <v>10496</v>
      </c>
      <c r="C156" s="182" t="str">
        <f>VLOOKUP(MID(B156,1,2),代码!$B$5:$C$22,2,0)</f>
        <v>营业税</v>
      </c>
      <c r="D156" s="182" t="str">
        <f>VLOOKUP(MID(B156,3,2),代码!$E$5:$F$15,2,0)</f>
        <v>促进小微企业发展</v>
      </c>
      <c r="E156" s="182" t="str">
        <f>VLOOKUP(MID(B156,5,2),代码!$H$5:$I$50,2,0)</f>
        <v>免征增值税和营业税政策</v>
      </c>
      <c r="F156" s="183" t="s">
        <v>10152</v>
      </c>
      <c r="G156" s="183" t="s">
        <v>12702</v>
      </c>
      <c r="H156" s="183" t="s">
        <v>10104</v>
      </c>
      <c r="I156" s="183" t="s">
        <v>10497</v>
      </c>
    </row>
    <row r="157" spans="1:9" ht="21.6">
      <c r="A157" s="184">
        <v>153</v>
      </c>
      <c r="B157" s="185" t="s">
        <v>10498</v>
      </c>
      <c r="C157" s="186" t="str">
        <f>VLOOKUP(MID(B157,1,2),代码!$B$5:$C$22,2,0)</f>
        <v>营业税</v>
      </c>
      <c r="D157" s="186" t="str">
        <f>VLOOKUP(MID(B157,3,2),代码!$E$5:$F$15,2,0)</f>
        <v>促进小微企业发展</v>
      </c>
      <c r="E157" s="186" t="str">
        <f>VLOOKUP(MID(B157,5,2),代码!$H$5:$I$50,2,0)</f>
        <v>免征增值税和营业税政策</v>
      </c>
      <c r="F157" s="187" t="s">
        <v>10154</v>
      </c>
      <c r="G157" s="187" t="s">
        <v>12706</v>
      </c>
      <c r="H157" s="187" t="s">
        <v>10104</v>
      </c>
      <c r="I157" s="187" t="s">
        <v>10499</v>
      </c>
    </row>
    <row r="158" spans="1:9" ht="21.6">
      <c r="A158" s="180">
        <v>154</v>
      </c>
      <c r="B158" s="181" t="s">
        <v>10500</v>
      </c>
      <c r="C158" s="182" t="str">
        <f>VLOOKUP(MID(B158,1,2),代码!$B$5:$C$22,2,0)</f>
        <v>营业税</v>
      </c>
      <c r="D158" s="182" t="str">
        <f>VLOOKUP(MID(B158,3,2),代码!$E$5:$F$15,2,0)</f>
        <v>促进小微企业发展</v>
      </c>
      <c r="E158" s="182" t="str">
        <f>VLOOKUP(MID(B158,5,2),代码!$H$5:$I$50,2,0)</f>
        <v>免征增值税和营业税政策</v>
      </c>
      <c r="F158" s="183" t="s">
        <v>10154</v>
      </c>
      <c r="G158" s="183" t="s">
        <v>12706</v>
      </c>
      <c r="H158" s="183" t="s">
        <v>10104</v>
      </c>
      <c r="I158" s="183" t="s">
        <v>10501</v>
      </c>
    </row>
    <row r="159" spans="1:9" ht="21.6">
      <c r="A159" s="184">
        <v>155</v>
      </c>
      <c r="B159" s="185" t="s">
        <v>10502</v>
      </c>
      <c r="C159" s="186" t="str">
        <f>VLOOKUP(MID(B159,1,2),代码!$B$5:$C$22,2,0)</f>
        <v>营业税</v>
      </c>
      <c r="D159" s="186" t="str">
        <f>VLOOKUP(MID(B159,3,2),代码!$E$5:$F$15,2,0)</f>
        <v>转制升级</v>
      </c>
      <c r="E159" s="186" t="str">
        <f>VLOOKUP(MID(B159,5,2),代码!$H$5:$I$50,2,0)</f>
        <v>企业发展</v>
      </c>
      <c r="F159" s="187" t="s">
        <v>10159</v>
      </c>
      <c r="G159" s="187" t="s">
        <v>12702</v>
      </c>
      <c r="H159" s="187" t="s">
        <v>10160</v>
      </c>
      <c r="I159" s="187" t="s">
        <v>10503</v>
      </c>
    </row>
    <row r="160" spans="1:9" ht="21.6">
      <c r="A160" s="180">
        <v>156</v>
      </c>
      <c r="B160" s="181" t="s">
        <v>10504</v>
      </c>
      <c r="C160" s="182" t="str">
        <f>VLOOKUP(MID(B160,1,2),代码!$B$5:$C$22,2,0)</f>
        <v>营业税</v>
      </c>
      <c r="D160" s="182" t="str">
        <f>VLOOKUP(MID(B160,3,2),代码!$E$5:$F$15,2,0)</f>
        <v>转制升级</v>
      </c>
      <c r="E160" s="182" t="str">
        <f>VLOOKUP(MID(B160,5,2),代码!$H$5:$I$50,2,0)</f>
        <v>企业重组改制</v>
      </c>
      <c r="F160" s="183" t="s">
        <v>10156</v>
      </c>
      <c r="G160" s="183" t="s">
        <v>12701</v>
      </c>
      <c r="H160" s="183" t="s">
        <v>10104</v>
      </c>
      <c r="I160" s="183" t="s">
        <v>10505</v>
      </c>
    </row>
    <row r="161" spans="1:9" ht="21.6">
      <c r="A161" s="184">
        <v>157</v>
      </c>
      <c r="B161" s="185" t="s">
        <v>10506</v>
      </c>
      <c r="C161" s="186" t="str">
        <f>VLOOKUP(MID(B161,1,2),代码!$B$5:$C$22,2,0)</f>
        <v>营业税</v>
      </c>
      <c r="D161" s="186" t="str">
        <f>VLOOKUP(MID(B161,3,2),代码!$E$5:$F$15,2,0)</f>
        <v>支持金融资本市场</v>
      </c>
      <c r="E161" s="186" t="str">
        <f>VLOOKUP(MID(B161,5,2),代码!$H$5:$I$50,2,0)</f>
        <v>金融市场</v>
      </c>
      <c r="F161" s="187" t="s">
        <v>10507</v>
      </c>
      <c r="G161" s="187" t="s">
        <v>12718</v>
      </c>
      <c r="H161" s="187" t="s">
        <v>10104</v>
      </c>
      <c r="I161" s="187" t="s">
        <v>10508</v>
      </c>
    </row>
    <row r="162" spans="1:9" ht="21.6">
      <c r="A162" s="180">
        <v>158</v>
      </c>
      <c r="B162" s="181" t="s">
        <v>10509</v>
      </c>
      <c r="C162" s="182" t="str">
        <f>VLOOKUP(MID(B162,1,2),代码!$B$5:$C$22,2,0)</f>
        <v>营业税</v>
      </c>
      <c r="D162" s="182" t="str">
        <f>VLOOKUP(MID(B162,3,2),代码!$E$5:$F$15,2,0)</f>
        <v>支持金融资本市场</v>
      </c>
      <c r="E162" s="182" t="str">
        <f>VLOOKUP(MID(B162,5,2),代码!$H$5:$I$50,2,0)</f>
        <v>金融市场</v>
      </c>
      <c r="F162" s="183" t="s">
        <v>10510</v>
      </c>
      <c r="G162" s="183" t="s">
        <v>12716</v>
      </c>
      <c r="H162" s="183" t="s">
        <v>10104</v>
      </c>
      <c r="I162" s="183" t="s">
        <v>10511</v>
      </c>
    </row>
    <row r="163" spans="1:9" ht="21.6">
      <c r="A163" s="184">
        <v>159</v>
      </c>
      <c r="B163" s="185" t="s">
        <v>10512</v>
      </c>
      <c r="C163" s="186" t="str">
        <f>VLOOKUP(MID(B163,1,2),代码!$B$5:$C$22,2,0)</f>
        <v>营业税</v>
      </c>
      <c r="D163" s="186" t="str">
        <f>VLOOKUP(MID(B163,3,2),代码!$E$5:$F$15,2,0)</f>
        <v>支持金融资本市场</v>
      </c>
      <c r="E163" s="186" t="str">
        <f>VLOOKUP(MID(B163,5,2),代码!$H$5:$I$50,2,0)</f>
        <v>金融市场</v>
      </c>
      <c r="F163" s="187" t="s">
        <v>10513</v>
      </c>
      <c r="G163" s="187" t="s">
        <v>12704</v>
      </c>
      <c r="H163" s="187" t="s">
        <v>10104</v>
      </c>
      <c r="I163" s="187" t="s">
        <v>10514</v>
      </c>
    </row>
    <row r="164" spans="1:9" ht="21.6">
      <c r="A164" s="180">
        <v>160</v>
      </c>
      <c r="B164" s="181" t="s">
        <v>10515</v>
      </c>
      <c r="C164" s="182" t="str">
        <f>VLOOKUP(MID(B164,1,2),代码!$B$5:$C$22,2,0)</f>
        <v>营业税</v>
      </c>
      <c r="D164" s="182" t="str">
        <f>VLOOKUP(MID(B164,3,2),代码!$E$5:$F$15,2,0)</f>
        <v>支持金融资本市场</v>
      </c>
      <c r="E164" s="182" t="str">
        <f>VLOOKUP(MID(B164,5,2),代码!$H$5:$I$50,2,0)</f>
        <v>金融市场</v>
      </c>
      <c r="F164" s="183" t="s">
        <v>10189</v>
      </c>
      <c r="G164" s="183" t="s">
        <v>12709</v>
      </c>
      <c r="H164" s="183" t="s">
        <v>10516</v>
      </c>
      <c r="I164" s="183" t="s">
        <v>10517</v>
      </c>
    </row>
    <row r="165" spans="1:9" ht="21.6">
      <c r="A165" s="184">
        <v>161</v>
      </c>
      <c r="B165" s="185" t="s">
        <v>10518</v>
      </c>
      <c r="C165" s="186" t="str">
        <f>VLOOKUP(MID(B165,1,2),代码!$B$5:$C$22,2,0)</f>
        <v>营业税</v>
      </c>
      <c r="D165" s="186" t="str">
        <f>VLOOKUP(MID(B165,3,2),代码!$E$5:$F$15,2,0)</f>
        <v>支持金融资本市场</v>
      </c>
      <c r="E165" s="186" t="str">
        <f>VLOOKUP(MID(B165,5,2),代码!$H$5:$I$50,2,0)</f>
        <v>金融市场</v>
      </c>
      <c r="F165" s="187" t="s">
        <v>10519</v>
      </c>
      <c r="G165" s="187" t="s">
        <v>12708</v>
      </c>
      <c r="H165" s="187" t="s">
        <v>10104</v>
      </c>
      <c r="I165" s="187" t="s">
        <v>10520</v>
      </c>
    </row>
    <row r="166" spans="1:9" ht="21.6">
      <c r="A166" s="180">
        <v>162</v>
      </c>
      <c r="B166" s="181" t="s">
        <v>10521</v>
      </c>
      <c r="C166" s="182" t="str">
        <f>VLOOKUP(MID(B166,1,2),代码!$B$5:$C$22,2,0)</f>
        <v>营业税</v>
      </c>
      <c r="D166" s="182" t="str">
        <f>VLOOKUP(MID(B166,3,2),代码!$E$5:$F$15,2,0)</f>
        <v>支持金融资本市场</v>
      </c>
      <c r="E166" s="182" t="str">
        <f>VLOOKUP(MID(B166,5,2),代码!$H$5:$I$50,2,0)</f>
        <v>金融市场</v>
      </c>
      <c r="F166" s="183" t="s">
        <v>10522</v>
      </c>
      <c r="G166" s="183" t="s">
        <v>12706</v>
      </c>
      <c r="H166" s="183" t="s">
        <v>10523</v>
      </c>
      <c r="I166" s="183" t="s">
        <v>10524</v>
      </c>
    </row>
    <row r="167" spans="1:9" ht="21.6">
      <c r="A167" s="184">
        <v>163</v>
      </c>
      <c r="B167" s="185" t="s">
        <v>10525</v>
      </c>
      <c r="C167" s="186" t="str">
        <f>VLOOKUP(MID(B167,1,2),代码!$B$5:$C$22,2,0)</f>
        <v>营业税</v>
      </c>
      <c r="D167" s="186" t="str">
        <f>VLOOKUP(MID(B167,3,2),代码!$E$5:$F$15,2,0)</f>
        <v>支持金融资本市场</v>
      </c>
      <c r="E167" s="186" t="str">
        <f>VLOOKUP(MID(B167,5,2),代码!$H$5:$I$50,2,0)</f>
        <v>资本市场</v>
      </c>
      <c r="F167" s="187" t="s">
        <v>10205</v>
      </c>
      <c r="G167" s="187" t="s">
        <v>12709</v>
      </c>
      <c r="H167" s="187" t="s">
        <v>10142</v>
      </c>
      <c r="I167" s="187" t="s">
        <v>10526</v>
      </c>
    </row>
    <row r="168" spans="1:9" ht="21.6">
      <c r="A168" s="180">
        <v>164</v>
      </c>
      <c r="B168" s="181" t="s">
        <v>10527</v>
      </c>
      <c r="C168" s="182" t="str">
        <f>VLOOKUP(MID(B168,1,2),代码!$B$5:$C$22,2,0)</f>
        <v>营业税</v>
      </c>
      <c r="D168" s="182" t="str">
        <f>VLOOKUP(MID(B168,3,2),代码!$E$5:$F$15,2,0)</f>
        <v>支持金融资本市场</v>
      </c>
      <c r="E168" s="182" t="str">
        <f>VLOOKUP(MID(B168,5,2),代码!$H$5:$I$50,2,0)</f>
        <v>资本市场</v>
      </c>
      <c r="F168" s="183" t="s">
        <v>10412</v>
      </c>
      <c r="G168" s="183" t="s">
        <v>12717</v>
      </c>
      <c r="H168" s="183" t="s">
        <v>10104</v>
      </c>
      <c r="I168" s="183" t="s">
        <v>10528</v>
      </c>
    </row>
    <row r="169" spans="1:9" ht="21.6">
      <c r="A169" s="184">
        <v>165</v>
      </c>
      <c r="B169" s="185" t="s">
        <v>10529</v>
      </c>
      <c r="C169" s="186" t="str">
        <f>VLOOKUP(MID(B169,1,2),代码!$B$5:$C$22,2,0)</f>
        <v>营业税</v>
      </c>
      <c r="D169" s="186" t="str">
        <f>VLOOKUP(MID(B169,3,2),代码!$E$5:$F$15,2,0)</f>
        <v>支持金融资本市场</v>
      </c>
      <c r="E169" s="186" t="str">
        <f>VLOOKUP(MID(B169,5,2),代码!$H$5:$I$50,2,0)</f>
        <v>资本市场</v>
      </c>
      <c r="F169" s="187" t="s">
        <v>10530</v>
      </c>
      <c r="G169" s="187" t="s">
        <v>12719</v>
      </c>
      <c r="H169" s="187" t="s">
        <v>10104</v>
      </c>
      <c r="I169" s="187" t="s">
        <v>10531</v>
      </c>
    </row>
    <row r="170" spans="1:9" ht="21.6">
      <c r="A170" s="180">
        <v>166</v>
      </c>
      <c r="B170" s="181" t="s">
        <v>10532</v>
      </c>
      <c r="C170" s="182" t="str">
        <f>VLOOKUP(MID(B170,1,2),代码!$B$5:$C$22,2,0)</f>
        <v>营业税</v>
      </c>
      <c r="D170" s="182" t="str">
        <f>VLOOKUP(MID(B170,3,2),代码!$E$5:$F$15,2,0)</f>
        <v>支持金融资本市场</v>
      </c>
      <c r="E170" s="182" t="str">
        <f>VLOOKUP(MID(B170,5,2),代码!$H$5:$I$50,2,0)</f>
        <v>资本市场</v>
      </c>
      <c r="F170" s="183" t="s">
        <v>10533</v>
      </c>
      <c r="G170" s="183" t="s">
        <v>12712</v>
      </c>
      <c r="H170" s="183" t="s">
        <v>10104</v>
      </c>
      <c r="I170" s="183" t="s">
        <v>10534</v>
      </c>
    </row>
    <row r="171" spans="1:9" ht="21.6">
      <c r="A171" s="184">
        <v>167</v>
      </c>
      <c r="B171" s="185" t="s">
        <v>10535</v>
      </c>
      <c r="C171" s="186" t="str">
        <f>VLOOKUP(MID(B171,1,2),代码!$B$5:$C$22,2,0)</f>
        <v>营业税</v>
      </c>
      <c r="D171" s="186" t="str">
        <f>VLOOKUP(MID(B171,3,2),代码!$E$5:$F$15,2,0)</f>
        <v>支持金融资本市场</v>
      </c>
      <c r="E171" s="186" t="str">
        <f>VLOOKUP(MID(B171,5,2),代码!$H$5:$I$50,2,0)</f>
        <v>资本市场</v>
      </c>
      <c r="F171" s="187" t="s">
        <v>10536</v>
      </c>
      <c r="G171" s="187" t="s">
        <v>12714</v>
      </c>
      <c r="H171" s="187" t="s">
        <v>10104</v>
      </c>
      <c r="I171" s="187" t="s">
        <v>10537</v>
      </c>
    </row>
    <row r="172" spans="1:9" ht="21.6">
      <c r="A172" s="180">
        <v>168</v>
      </c>
      <c r="B172" s="181" t="s">
        <v>10538</v>
      </c>
      <c r="C172" s="182" t="str">
        <f>VLOOKUP(MID(B172,1,2),代码!$B$5:$C$22,2,0)</f>
        <v>营业税</v>
      </c>
      <c r="D172" s="182" t="str">
        <f>VLOOKUP(MID(B172,3,2),代码!$E$5:$F$15,2,0)</f>
        <v>支持金融资本市场</v>
      </c>
      <c r="E172" s="182" t="str">
        <f>VLOOKUP(MID(B172,5,2),代码!$H$5:$I$50,2,0)</f>
        <v>资本市场</v>
      </c>
      <c r="F172" s="183" t="s">
        <v>10208</v>
      </c>
      <c r="G172" s="183" t="s">
        <v>12708</v>
      </c>
      <c r="H172" s="183" t="s">
        <v>10057</v>
      </c>
      <c r="I172" s="183" t="s">
        <v>10539</v>
      </c>
    </row>
    <row r="173" spans="1:9" ht="21.6">
      <c r="A173" s="184">
        <v>169</v>
      </c>
      <c r="B173" s="185" t="s">
        <v>10540</v>
      </c>
      <c r="C173" s="186" t="str">
        <f>VLOOKUP(MID(B173,1,2),代码!$B$5:$C$22,2,0)</f>
        <v>营业税</v>
      </c>
      <c r="D173" s="186" t="str">
        <f>VLOOKUP(MID(B173,3,2),代码!$E$5:$F$15,2,0)</f>
        <v>支持金融资本市场</v>
      </c>
      <c r="E173" s="186" t="str">
        <f>VLOOKUP(MID(B173,5,2),代码!$H$5:$I$50,2,0)</f>
        <v>资本市场</v>
      </c>
      <c r="F173" s="187" t="s">
        <v>10210</v>
      </c>
      <c r="G173" s="187" t="s">
        <v>12709</v>
      </c>
      <c r="H173" s="187" t="s">
        <v>10516</v>
      </c>
      <c r="I173" s="187" t="s">
        <v>10539</v>
      </c>
    </row>
    <row r="174" spans="1:9">
      <c r="A174" s="180">
        <v>170</v>
      </c>
      <c r="B174" s="181" t="s">
        <v>10541</v>
      </c>
      <c r="C174" s="182" t="str">
        <f>VLOOKUP(MID(B174,1,2),代码!$B$5:$C$22,2,0)</f>
        <v>营业税</v>
      </c>
      <c r="D174" s="182" t="str">
        <f>VLOOKUP(MID(B174,3,2),代码!$E$5:$F$15,2,0)</f>
        <v>支持金融资本市场</v>
      </c>
      <c r="E174" s="182" t="str">
        <f>VLOOKUP(MID(B174,5,2),代码!$H$5:$I$50,2,0)</f>
        <v>资本市场</v>
      </c>
      <c r="F174" s="183" t="s">
        <v>10438</v>
      </c>
      <c r="G174" s="183"/>
      <c r="H174" s="183" t="s">
        <v>10542</v>
      </c>
      <c r="I174" s="183" t="s">
        <v>10543</v>
      </c>
    </row>
    <row r="175" spans="1:9" ht="21.6">
      <c r="A175" s="184">
        <v>171</v>
      </c>
      <c r="B175" s="185" t="s">
        <v>10544</v>
      </c>
      <c r="C175" s="186" t="str">
        <f>VLOOKUP(MID(B175,1,2),代码!$B$5:$C$22,2,0)</f>
        <v>营业税</v>
      </c>
      <c r="D175" s="186" t="str">
        <f>VLOOKUP(MID(B175,3,2),代码!$E$5:$F$15,2,0)</f>
        <v>支持金融资本市场</v>
      </c>
      <c r="E175" s="186" t="str">
        <f>VLOOKUP(MID(B175,5,2),代码!$H$5:$I$50,2,0)</f>
        <v>资本市场</v>
      </c>
      <c r="F175" s="187" t="s">
        <v>10219</v>
      </c>
      <c r="G175" s="187" t="s">
        <v>12702</v>
      </c>
      <c r="H175" s="187" t="s">
        <v>10545</v>
      </c>
      <c r="I175" s="187" t="s">
        <v>10539</v>
      </c>
    </row>
    <row r="176" spans="1:9" ht="21.6">
      <c r="A176" s="180">
        <v>172</v>
      </c>
      <c r="B176" s="181" t="s">
        <v>10546</v>
      </c>
      <c r="C176" s="182" t="str">
        <f>VLOOKUP(MID(B176,1,2),代码!$B$5:$C$22,2,0)</f>
        <v>营业税</v>
      </c>
      <c r="D176" s="182" t="str">
        <f>VLOOKUP(MID(B176,3,2),代码!$E$5:$F$15,2,0)</f>
        <v>支持金融资本市场</v>
      </c>
      <c r="E176" s="182" t="str">
        <f>VLOOKUP(MID(B176,5,2),代码!$H$5:$I$50,2,0)</f>
        <v>资本市场</v>
      </c>
      <c r="F176" s="183" t="s">
        <v>10547</v>
      </c>
      <c r="G176" s="183" t="s">
        <v>12708</v>
      </c>
      <c r="H176" s="183" t="s">
        <v>10104</v>
      </c>
      <c r="I176" s="183" t="s">
        <v>10548</v>
      </c>
    </row>
    <row r="177" spans="1:9" ht="21.6">
      <c r="A177" s="184">
        <v>173</v>
      </c>
      <c r="B177" s="185" t="s">
        <v>10549</v>
      </c>
      <c r="C177" s="186" t="str">
        <f>VLOOKUP(MID(B177,1,2),代码!$B$5:$C$22,2,0)</f>
        <v>营业税</v>
      </c>
      <c r="D177" s="186" t="str">
        <f>VLOOKUP(MID(B177,3,2),代码!$E$5:$F$15,2,0)</f>
        <v>支持金融资本市场</v>
      </c>
      <c r="E177" s="186" t="str">
        <f>VLOOKUP(MID(B177,5,2),代码!$H$5:$I$50,2,0)</f>
        <v>资本市场</v>
      </c>
      <c r="F177" s="187" t="s">
        <v>10550</v>
      </c>
      <c r="G177" s="187" t="s">
        <v>12703</v>
      </c>
      <c r="H177" s="187" t="s">
        <v>10492</v>
      </c>
      <c r="I177" s="187" t="s">
        <v>10551</v>
      </c>
    </row>
    <row r="178" spans="1:9" ht="21.6">
      <c r="A178" s="180">
        <v>174</v>
      </c>
      <c r="B178" s="181" t="s">
        <v>10552</v>
      </c>
      <c r="C178" s="182" t="str">
        <f>VLOOKUP(MID(B178,1,2),代码!$B$5:$C$22,2,0)</f>
        <v>营业税</v>
      </c>
      <c r="D178" s="182" t="str">
        <f>VLOOKUP(MID(B178,3,2),代码!$E$5:$F$15,2,0)</f>
        <v>支持三农</v>
      </c>
      <c r="E178" s="182" t="str">
        <f>VLOOKUP(MID(B178,5,2),代码!$H$5:$I$50,2,0)</f>
        <v>金融市场</v>
      </c>
      <c r="F178" s="183" t="s">
        <v>10553</v>
      </c>
      <c r="G178" s="183" t="s">
        <v>12701</v>
      </c>
      <c r="H178" s="183" t="s">
        <v>10104</v>
      </c>
      <c r="I178" s="183" t="s">
        <v>10554</v>
      </c>
    </row>
    <row r="179" spans="1:9" ht="21.6">
      <c r="A179" s="184">
        <v>175</v>
      </c>
      <c r="B179" s="185" t="s">
        <v>10555</v>
      </c>
      <c r="C179" s="186" t="str">
        <f>VLOOKUP(MID(B179,1,2),代码!$B$5:$C$22,2,0)</f>
        <v>营业税</v>
      </c>
      <c r="D179" s="186" t="str">
        <f>VLOOKUP(MID(B179,3,2),代码!$E$5:$F$15,2,0)</f>
        <v>支持三农</v>
      </c>
      <c r="E179" s="186" t="str">
        <f>VLOOKUP(MID(B179,5,2),代码!$H$5:$I$50,2,0)</f>
        <v>金融市场</v>
      </c>
      <c r="F179" s="187" t="s">
        <v>10556</v>
      </c>
      <c r="G179" s="187" t="s">
        <v>12720</v>
      </c>
      <c r="H179" s="187" t="s">
        <v>10104</v>
      </c>
      <c r="I179" s="187" t="s">
        <v>10557</v>
      </c>
    </row>
    <row r="180" spans="1:9" ht="21.6">
      <c r="A180" s="180">
        <v>176</v>
      </c>
      <c r="B180" s="181" t="s">
        <v>10558</v>
      </c>
      <c r="C180" s="182" t="str">
        <f>VLOOKUP(MID(B180,1,2),代码!$B$5:$C$22,2,0)</f>
        <v>营业税</v>
      </c>
      <c r="D180" s="182" t="str">
        <f>VLOOKUP(MID(B180,3,2),代码!$E$5:$F$15,2,0)</f>
        <v>支持三农</v>
      </c>
      <c r="E180" s="182" t="str">
        <f>VLOOKUP(MID(B180,5,2),代码!$H$5:$I$50,2,0)</f>
        <v>金融市场</v>
      </c>
      <c r="F180" s="183" t="s">
        <v>10559</v>
      </c>
      <c r="G180" s="183" t="s">
        <v>12706</v>
      </c>
      <c r="H180" s="183" t="s">
        <v>10104</v>
      </c>
      <c r="I180" s="183" t="s">
        <v>10560</v>
      </c>
    </row>
    <row r="181" spans="1:9" ht="21.6">
      <c r="A181" s="184">
        <v>177</v>
      </c>
      <c r="B181" s="185" t="s">
        <v>10561</v>
      </c>
      <c r="C181" s="186" t="str">
        <f>VLOOKUP(MID(B181,1,2),代码!$B$5:$C$22,2,0)</f>
        <v>营业税</v>
      </c>
      <c r="D181" s="186" t="str">
        <f>VLOOKUP(MID(B181,3,2),代码!$E$5:$F$15,2,0)</f>
        <v>支持三农</v>
      </c>
      <c r="E181" s="186" t="str">
        <f>VLOOKUP(MID(B181,5,2),代码!$H$5:$I$50,2,0)</f>
        <v>金融市场</v>
      </c>
      <c r="F181" s="187" t="s">
        <v>10562</v>
      </c>
      <c r="G181" s="187" t="s">
        <v>12703</v>
      </c>
      <c r="H181" s="187" t="s">
        <v>10104</v>
      </c>
      <c r="I181" s="187" t="s">
        <v>10563</v>
      </c>
    </row>
    <row r="182" spans="1:9" ht="21.6">
      <c r="A182" s="180">
        <v>178</v>
      </c>
      <c r="B182" s="181" t="s">
        <v>10564</v>
      </c>
      <c r="C182" s="182" t="str">
        <f>VLOOKUP(MID(B182,1,2),代码!$B$5:$C$22,2,0)</f>
        <v>营业税</v>
      </c>
      <c r="D182" s="182" t="str">
        <f>VLOOKUP(MID(B182,3,2),代码!$E$5:$F$15,2,0)</f>
        <v>支持三农</v>
      </c>
      <c r="E182" s="182" t="str">
        <f>VLOOKUP(MID(B182,5,2),代码!$H$5:$I$50,2,0)</f>
        <v>农村建设</v>
      </c>
      <c r="F182" s="183" t="s">
        <v>10565</v>
      </c>
      <c r="G182" s="183" t="s">
        <v>12704</v>
      </c>
      <c r="H182" s="183" t="s">
        <v>10104</v>
      </c>
      <c r="I182" s="183" t="s">
        <v>10566</v>
      </c>
    </row>
    <row r="183" spans="1:9" ht="21.6">
      <c r="A183" s="184">
        <v>179</v>
      </c>
      <c r="B183" s="185" t="s">
        <v>10567</v>
      </c>
      <c r="C183" s="186" t="str">
        <f>VLOOKUP(MID(B183,1,2),代码!$B$5:$C$22,2,0)</f>
        <v>营业税</v>
      </c>
      <c r="D183" s="186" t="str">
        <f>VLOOKUP(MID(B183,3,2),代码!$E$5:$F$15,2,0)</f>
        <v>支持三农</v>
      </c>
      <c r="E183" s="186" t="str">
        <f>VLOOKUP(MID(B183,5,2),代码!$H$5:$I$50,2,0)</f>
        <v>农村建设</v>
      </c>
      <c r="F183" s="187" t="s">
        <v>10438</v>
      </c>
      <c r="G183" s="187"/>
      <c r="H183" s="187" t="s">
        <v>10568</v>
      </c>
      <c r="I183" s="187" t="s">
        <v>10569</v>
      </c>
    </row>
    <row r="184" spans="1:9" ht="21.6">
      <c r="A184" s="180">
        <v>180</v>
      </c>
      <c r="B184" s="181" t="s">
        <v>10570</v>
      </c>
      <c r="C184" s="182" t="str">
        <f>VLOOKUP(MID(B184,1,2),代码!$B$5:$C$22,2,0)</f>
        <v>营业税</v>
      </c>
      <c r="D184" s="182" t="str">
        <f>VLOOKUP(MID(B184,3,2),代码!$E$5:$F$15,2,0)</f>
        <v>支持三农</v>
      </c>
      <c r="E184" s="182" t="str">
        <f>VLOOKUP(MID(B184,5,2),代码!$H$5:$I$50,2,0)</f>
        <v>农村建设</v>
      </c>
      <c r="F184" s="183" t="s">
        <v>10571</v>
      </c>
      <c r="G184" s="183" t="s">
        <v>12703</v>
      </c>
      <c r="H184" s="183" t="s">
        <v>10086</v>
      </c>
      <c r="I184" s="183" t="s">
        <v>10572</v>
      </c>
    </row>
    <row r="185" spans="1:9" ht="21.6">
      <c r="A185" s="184">
        <v>181</v>
      </c>
      <c r="B185" s="185" t="s">
        <v>10573</v>
      </c>
      <c r="C185" s="186" t="str">
        <f>VLOOKUP(MID(B185,1,2),代码!$B$5:$C$22,2,0)</f>
        <v>营业税</v>
      </c>
      <c r="D185" s="186" t="str">
        <f>VLOOKUP(MID(B185,3,2),代码!$E$5:$F$15,2,0)</f>
        <v>支持三农</v>
      </c>
      <c r="E185" s="186" t="str">
        <f>VLOOKUP(MID(B185,5,2),代码!$H$5:$I$50,2,0)</f>
        <v>其他</v>
      </c>
      <c r="F185" s="187" t="s">
        <v>10574</v>
      </c>
      <c r="G185" s="187" t="s">
        <v>12721</v>
      </c>
      <c r="H185" s="187" t="s">
        <v>10160</v>
      </c>
      <c r="I185" s="187" t="s">
        <v>10575</v>
      </c>
    </row>
    <row r="186" spans="1:9">
      <c r="A186" s="180">
        <v>182</v>
      </c>
      <c r="B186" s="181" t="s">
        <v>10576</v>
      </c>
      <c r="C186" s="182" t="str">
        <f>VLOOKUP(MID(B186,1,2),代码!$B$5:$C$22,2,0)</f>
        <v>营业税</v>
      </c>
      <c r="D186" s="182" t="str">
        <f>VLOOKUP(MID(B186,3,2),代码!$E$5:$F$15,2,0)</f>
        <v>支持文化教育体育</v>
      </c>
      <c r="E186" s="182" t="str">
        <f>VLOOKUP(MID(B186,5,2),代码!$H$5:$I$50,2,0)</f>
        <v>教育</v>
      </c>
      <c r="F186" s="183" t="s">
        <v>10252</v>
      </c>
      <c r="G186" s="183" t="s">
        <v>12714</v>
      </c>
      <c r="H186" s="183" t="s">
        <v>10104</v>
      </c>
      <c r="I186" s="183" t="s">
        <v>10577</v>
      </c>
    </row>
    <row r="187" spans="1:9" ht="21.6">
      <c r="A187" s="184">
        <v>183</v>
      </c>
      <c r="B187" s="185" t="s">
        <v>10578</v>
      </c>
      <c r="C187" s="186" t="str">
        <f>VLOOKUP(MID(B187,1,2),代码!$B$5:$C$22,2,0)</f>
        <v>营业税</v>
      </c>
      <c r="D187" s="186" t="str">
        <f>VLOOKUP(MID(B187,3,2),代码!$E$5:$F$15,2,0)</f>
        <v>支持文化教育体育</v>
      </c>
      <c r="E187" s="186" t="str">
        <f>VLOOKUP(MID(B187,5,2),代码!$H$5:$I$50,2,0)</f>
        <v>教育</v>
      </c>
      <c r="F187" s="187" t="s">
        <v>10579</v>
      </c>
      <c r="G187" s="187" t="s">
        <v>12708</v>
      </c>
      <c r="H187" s="187" t="s">
        <v>10160</v>
      </c>
      <c r="I187" s="187" t="s">
        <v>10580</v>
      </c>
    </row>
    <row r="188" spans="1:9" ht="21.6">
      <c r="A188" s="180">
        <v>184</v>
      </c>
      <c r="B188" s="181" t="s">
        <v>10581</v>
      </c>
      <c r="C188" s="182" t="str">
        <f>VLOOKUP(MID(B188,1,2),代码!$B$5:$C$22,2,0)</f>
        <v>营业税</v>
      </c>
      <c r="D188" s="182" t="str">
        <f>VLOOKUP(MID(B188,3,2),代码!$E$5:$F$15,2,0)</f>
        <v>支持文化教育体育</v>
      </c>
      <c r="E188" s="182" t="str">
        <f>VLOOKUP(MID(B188,5,2),代码!$H$5:$I$50,2,0)</f>
        <v>教育</v>
      </c>
      <c r="F188" s="183" t="s">
        <v>10582</v>
      </c>
      <c r="G188" s="183" t="s">
        <v>12702</v>
      </c>
      <c r="H188" s="183" t="s">
        <v>10583</v>
      </c>
      <c r="I188" s="183" t="s">
        <v>10584</v>
      </c>
    </row>
    <row r="189" spans="1:9" ht="21.6">
      <c r="A189" s="184">
        <v>185</v>
      </c>
      <c r="B189" s="185" t="s">
        <v>10585</v>
      </c>
      <c r="C189" s="186" t="str">
        <f>VLOOKUP(MID(B189,1,2),代码!$B$5:$C$22,2,0)</f>
        <v>营业税</v>
      </c>
      <c r="D189" s="186" t="str">
        <f>VLOOKUP(MID(B189,3,2),代码!$E$5:$F$15,2,0)</f>
        <v>支持文化教育体育</v>
      </c>
      <c r="E189" s="186" t="str">
        <f>VLOOKUP(MID(B189,5,2),代码!$H$5:$I$50,2,0)</f>
        <v>教育</v>
      </c>
      <c r="F189" s="187" t="s">
        <v>10252</v>
      </c>
      <c r="G189" s="187" t="s">
        <v>12714</v>
      </c>
      <c r="H189" s="187" t="s">
        <v>10104</v>
      </c>
      <c r="I189" s="187" t="s">
        <v>10586</v>
      </c>
    </row>
    <row r="190" spans="1:9">
      <c r="A190" s="180">
        <v>186</v>
      </c>
      <c r="B190" s="181" t="s">
        <v>10587</v>
      </c>
      <c r="C190" s="182" t="str">
        <f>VLOOKUP(MID(B190,1,2),代码!$B$5:$C$22,2,0)</f>
        <v>营业税</v>
      </c>
      <c r="D190" s="182" t="str">
        <f>VLOOKUP(MID(B190,3,2),代码!$E$5:$F$15,2,0)</f>
        <v>支持文化教育体育</v>
      </c>
      <c r="E190" s="182" t="str">
        <f>VLOOKUP(MID(B190,5,2),代码!$H$5:$I$50,2,0)</f>
        <v>教育</v>
      </c>
      <c r="F190" s="183" t="s">
        <v>10252</v>
      </c>
      <c r="G190" s="183" t="s">
        <v>12714</v>
      </c>
      <c r="H190" s="183" t="s">
        <v>10104</v>
      </c>
      <c r="I190" s="183" t="s">
        <v>10588</v>
      </c>
    </row>
    <row r="191" spans="1:9" ht="21.6">
      <c r="A191" s="184">
        <v>187</v>
      </c>
      <c r="B191" s="185" t="s">
        <v>10589</v>
      </c>
      <c r="C191" s="186" t="str">
        <f>VLOOKUP(MID(B191,1,2),代码!$B$5:$C$22,2,0)</f>
        <v>营业税</v>
      </c>
      <c r="D191" s="186" t="str">
        <f>VLOOKUP(MID(B191,3,2),代码!$E$5:$F$15,2,0)</f>
        <v>支持文化教育体育</v>
      </c>
      <c r="E191" s="186" t="str">
        <f>VLOOKUP(MID(B191,5,2),代码!$H$5:$I$50,2,0)</f>
        <v>体育</v>
      </c>
      <c r="F191" s="187" t="s">
        <v>10590</v>
      </c>
      <c r="G191" s="187" t="s">
        <v>12701</v>
      </c>
      <c r="H191" s="187" t="s">
        <v>10591</v>
      </c>
      <c r="I191" s="187" t="s">
        <v>10592</v>
      </c>
    </row>
    <row r="192" spans="1:9" ht="21.6">
      <c r="A192" s="180">
        <v>188</v>
      </c>
      <c r="B192" s="181" t="s">
        <v>10593</v>
      </c>
      <c r="C192" s="182" t="str">
        <f>VLOOKUP(MID(B192,1,2),代码!$B$5:$C$22,2,0)</f>
        <v>营业税</v>
      </c>
      <c r="D192" s="182" t="str">
        <f>VLOOKUP(MID(B192,3,2),代码!$E$5:$F$15,2,0)</f>
        <v>支持文化教育体育</v>
      </c>
      <c r="E192" s="182" t="str">
        <f>VLOOKUP(MID(B192,5,2),代码!$H$5:$I$50,2,0)</f>
        <v>体育</v>
      </c>
      <c r="F192" s="183" t="s">
        <v>10594</v>
      </c>
      <c r="G192" s="183" t="s">
        <v>12717</v>
      </c>
      <c r="H192" s="183" t="s">
        <v>10595</v>
      </c>
      <c r="I192" s="183" t="s">
        <v>10596</v>
      </c>
    </row>
    <row r="193" spans="1:9" ht="21.6">
      <c r="A193" s="184">
        <v>189</v>
      </c>
      <c r="B193" s="185" t="s">
        <v>10597</v>
      </c>
      <c r="C193" s="186" t="str">
        <f>VLOOKUP(MID(B193,1,2),代码!$B$5:$C$22,2,0)</f>
        <v>营业税</v>
      </c>
      <c r="D193" s="186" t="str">
        <f>VLOOKUP(MID(B193,3,2),代码!$E$5:$F$15,2,0)</f>
        <v>支持文化教育体育</v>
      </c>
      <c r="E193" s="186" t="str">
        <f>VLOOKUP(MID(B193,5,2),代码!$H$5:$I$50,2,0)</f>
        <v>体育</v>
      </c>
      <c r="F193" s="187" t="s">
        <v>10598</v>
      </c>
      <c r="G193" s="187" t="s">
        <v>12702</v>
      </c>
      <c r="H193" s="187" t="s">
        <v>10595</v>
      </c>
      <c r="I193" s="187" t="s">
        <v>10599</v>
      </c>
    </row>
    <row r="194" spans="1:9" ht="21.6">
      <c r="A194" s="180">
        <v>190</v>
      </c>
      <c r="B194" s="181" t="s">
        <v>10600</v>
      </c>
      <c r="C194" s="182" t="str">
        <f>VLOOKUP(MID(B194,1,2),代码!$B$5:$C$22,2,0)</f>
        <v>营业税</v>
      </c>
      <c r="D194" s="182" t="str">
        <f>VLOOKUP(MID(B194,3,2),代码!$E$5:$F$15,2,0)</f>
        <v>支持文化教育体育</v>
      </c>
      <c r="E194" s="182" t="str">
        <f>VLOOKUP(MID(B194,5,2),代码!$H$5:$I$50,2,0)</f>
        <v>文化</v>
      </c>
      <c r="F194" s="183" t="s">
        <v>10601</v>
      </c>
      <c r="G194" s="183" t="s">
        <v>12719</v>
      </c>
      <c r="H194" s="183" t="s">
        <v>10602</v>
      </c>
      <c r="I194" s="183" t="s">
        <v>10603</v>
      </c>
    </row>
    <row r="195" spans="1:9" ht="32.4">
      <c r="A195" s="184">
        <v>191</v>
      </c>
      <c r="B195" s="185" t="s">
        <v>10604</v>
      </c>
      <c r="C195" s="186" t="str">
        <f>VLOOKUP(MID(B195,1,2),代码!$B$5:$C$22,2,0)</f>
        <v>营业税</v>
      </c>
      <c r="D195" s="186" t="str">
        <f>VLOOKUP(MID(B195,3,2),代码!$E$5:$F$15,2,0)</f>
        <v>支持文化教育体育</v>
      </c>
      <c r="E195" s="186" t="str">
        <f>VLOOKUP(MID(B195,5,2),代码!$H$5:$I$50,2,0)</f>
        <v>文化</v>
      </c>
      <c r="F195" s="187" t="s">
        <v>10438</v>
      </c>
      <c r="G195" s="187"/>
      <c r="H195" s="187" t="s">
        <v>10605</v>
      </c>
      <c r="I195" s="187" t="s">
        <v>10606</v>
      </c>
    </row>
    <row r="196" spans="1:9">
      <c r="A196" s="180">
        <v>192</v>
      </c>
      <c r="B196" s="181" t="s">
        <v>10607</v>
      </c>
      <c r="C196" s="182" t="str">
        <f>VLOOKUP(MID(B196,1,2),代码!$B$5:$C$22,2,0)</f>
        <v>营业税</v>
      </c>
      <c r="D196" s="182" t="str">
        <f>VLOOKUP(MID(B196,3,2),代码!$E$5:$F$15,2,0)</f>
        <v>支持文化教育体育</v>
      </c>
      <c r="E196" s="182" t="str">
        <f>VLOOKUP(MID(B196,5,2),代码!$H$5:$I$50,2,0)</f>
        <v>文化</v>
      </c>
      <c r="F196" s="183" t="s">
        <v>10438</v>
      </c>
      <c r="G196" s="183"/>
      <c r="H196" s="183" t="s">
        <v>10608</v>
      </c>
      <c r="I196" s="183" t="s">
        <v>10609</v>
      </c>
    </row>
    <row r="197" spans="1:9" ht="21.6">
      <c r="A197" s="184">
        <v>193</v>
      </c>
      <c r="B197" s="185" t="s">
        <v>10610</v>
      </c>
      <c r="C197" s="186" t="str">
        <f>VLOOKUP(MID(B197,1,2),代码!$B$5:$C$22,2,0)</f>
        <v>营业税</v>
      </c>
      <c r="D197" s="186" t="str">
        <f>VLOOKUP(MID(B197,3,2),代码!$E$5:$F$15,2,0)</f>
        <v>支持文化教育体育</v>
      </c>
      <c r="E197" s="186" t="str">
        <f>VLOOKUP(MID(B197,5,2),代码!$H$5:$I$50,2,0)</f>
        <v>文化</v>
      </c>
      <c r="F197" s="187" t="s">
        <v>10276</v>
      </c>
      <c r="G197" s="187" t="s">
        <v>12702</v>
      </c>
      <c r="H197" s="187" t="s">
        <v>10160</v>
      </c>
      <c r="I197" s="187" t="s">
        <v>10611</v>
      </c>
    </row>
    <row r="198" spans="1:9" ht="21.6">
      <c r="A198" s="180">
        <v>194</v>
      </c>
      <c r="B198" s="181" t="s">
        <v>10612</v>
      </c>
      <c r="C198" s="182" t="str">
        <f>VLOOKUP(MID(B198,1,2),代码!$B$5:$C$22,2,0)</f>
        <v>营业税</v>
      </c>
      <c r="D198" s="182" t="str">
        <f>VLOOKUP(MID(B198,3,2),代码!$E$5:$F$15,2,0)</f>
        <v>支持文化教育体育</v>
      </c>
      <c r="E198" s="182" t="str">
        <f>VLOOKUP(MID(B198,5,2),代码!$H$5:$I$50,2,0)</f>
        <v>文化</v>
      </c>
      <c r="F198" s="183" t="s">
        <v>10285</v>
      </c>
      <c r="G198" s="183" t="s">
        <v>12706</v>
      </c>
      <c r="H198" s="183" t="s">
        <v>10613</v>
      </c>
      <c r="I198" s="183" t="s">
        <v>10614</v>
      </c>
    </row>
    <row r="199" spans="1:9" ht="21.6">
      <c r="A199" s="184">
        <v>195</v>
      </c>
      <c r="B199" s="185" t="s">
        <v>10615</v>
      </c>
      <c r="C199" s="186" t="str">
        <f>VLOOKUP(MID(B199,1,2),代码!$B$5:$C$22,2,0)</f>
        <v>营业税</v>
      </c>
      <c r="D199" s="186" t="str">
        <f>VLOOKUP(MID(B199,3,2),代码!$E$5:$F$15,2,0)</f>
        <v>支持文化教育体育</v>
      </c>
      <c r="E199" s="186" t="str">
        <f>VLOOKUP(MID(B199,5,2),代码!$H$5:$I$50,2,0)</f>
        <v>文化</v>
      </c>
      <c r="F199" s="187" t="s">
        <v>10442</v>
      </c>
      <c r="G199" s="187" t="s">
        <v>12706</v>
      </c>
      <c r="H199" s="187" t="s">
        <v>10104</v>
      </c>
      <c r="I199" s="187" t="s">
        <v>10616</v>
      </c>
    </row>
    <row r="200" spans="1:9" ht="21.6">
      <c r="A200" s="180">
        <v>196</v>
      </c>
      <c r="B200" s="181" t="s">
        <v>10617</v>
      </c>
      <c r="C200" s="182" t="str">
        <f>VLOOKUP(MID(B200,1,2),代码!$B$5:$C$22,2,0)</f>
        <v>营业税</v>
      </c>
      <c r="D200" s="182" t="str">
        <f>VLOOKUP(MID(B200,3,2),代码!$E$5:$F$15,2,0)</f>
        <v>支持文化教育体育</v>
      </c>
      <c r="E200" s="182" t="str">
        <f>VLOOKUP(MID(B200,5,2),代码!$H$5:$I$50,2,0)</f>
        <v>文化</v>
      </c>
      <c r="F200" s="183" t="s">
        <v>10442</v>
      </c>
      <c r="G200" s="183" t="s">
        <v>12706</v>
      </c>
      <c r="H200" s="183" t="s">
        <v>10104</v>
      </c>
      <c r="I200" s="183" t="s">
        <v>10618</v>
      </c>
    </row>
    <row r="201" spans="1:9">
      <c r="A201" s="184">
        <v>197</v>
      </c>
      <c r="B201" s="185" t="s">
        <v>10619</v>
      </c>
      <c r="C201" s="186" t="str">
        <f>VLOOKUP(MID(B201,1,2),代码!$B$5:$C$22,2,0)</f>
        <v>营业税</v>
      </c>
      <c r="D201" s="186" t="str">
        <f>VLOOKUP(MID(B201,3,2),代码!$E$5:$F$15,2,0)</f>
        <v>支持文化教育体育</v>
      </c>
      <c r="E201" s="186" t="str">
        <f>VLOOKUP(MID(B201,5,2),代码!$H$5:$I$50,2,0)</f>
        <v>文化</v>
      </c>
      <c r="F201" s="187" t="s">
        <v>10438</v>
      </c>
      <c r="G201" s="187"/>
      <c r="H201" s="187" t="s">
        <v>10608</v>
      </c>
      <c r="I201" s="187" t="s">
        <v>10620</v>
      </c>
    </row>
    <row r="202" spans="1:9" ht="21.6">
      <c r="A202" s="180">
        <v>198</v>
      </c>
      <c r="B202" s="181" t="s">
        <v>10621</v>
      </c>
      <c r="C202" s="182" t="str">
        <f>VLOOKUP(MID(B202,1,2),代码!$B$5:$C$22,2,0)</f>
        <v>营业税</v>
      </c>
      <c r="D202" s="182" t="str">
        <f>VLOOKUP(MID(B202,3,2),代码!$E$5:$F$15,2,0)</f>
        <v>支持其他各项事业</v>
      </c>
      <c r="E202" s="182" t="str">
        <f>VLOOKUP(MID(B202,5,2),代码!$H$5:$I$50,2,0)</f>
        <v>国防建设</v>
      </c>
      <c r="F202" s="183" t="s">
        <v>10622</v>
      </c>
      <c r="G202" s="183" t="s">
        <v>12714</v>
      </c>
      <c r="H202" s="183" t="s">
        <v>10104</v>
      </c>
      <c r="I202" s="183" t="s">
        <v>10623</v>
      </c>
    </row>
    <row r="203" spans="1:9" ht="21.6">
      <c r="A203" s="184">
        <v>199</v>
      </c>
      <c r="B203" s="185" t="s">
        <v>10624</v>
      </c>
      <c r="C203" s="186" t="str">
        <f>VLOOKUP(MID(B203,1,2),代码!$B$5:$C$22,2,0)</f>
        <v>营业税</v>
      </c>
      <c r="D203" s="186" t="str">
        <f>VLOOKUP(MID(B203,3,2),代码!$E$5:$F$15,2,0)</f>
        <v>支持其他各项事业</v>
      </c>
      <c r="E203" s="186" t="str">
        <f>VLOOKUP(MID(B203,5,2),代码!$H$5:$I$50,2,0)</f>
        <v>交通运输</v>
      </c>
      <c r="F203" s="187" t="s">
        <v>10625</v>
      </c>
      <c r="G203" s="187" t="s">
        <v>12719</v>
      </c>
      <c r="H203" s="187" t="s">
        <v>10104</v>
      </c>
      <c r="I203" s="187" t="s">
        <v>10626</v>
      </c>
    </row>
    <row r="204" spans="1:9" ht="21.6">
      <c r="A204" s="180">
        <v>200</v>
      </c>
      <c r="B204" s="181" t="s">
        <v>10627</v>
      </c>
      <c r="C204" s="182" t="str">
        <f>VLOOKUP(MID(B204,1,2),代码!$B$5:$C$22,2,0)</f>
        <v>营业税</v>
      </c>
      <c r="D204" s="182" t="str">
        <f>VLOOKUP(MID(B204,3,2),代码!$E$5:$F$15,2,0)</f>
        <v>支持其他各项事业</v>
      </c>
      <c r="E204" s="182" t="str">
        <f>VLOOKUP(MID(B204,5,2),代码!$H$5:$I$50,2,0)</f>
        <v>商品储备</v>
      </c>
      <c r="F204" s="183" t="s">
        <v>10628</v>
      </c>
      <c r="G204" s="183" t="s">
        <v>12719</v>
      </c>
      <c r="H204" s="183" t="s">
        <v>10104</v>
      </c>
      <c r="I204" s="183" t="s">
        <v>10629</v>
      </c>
    </row>
    <row r="205" spans="1:9">
      <c r="A205" s="184">
        <v>201</v>
      </c>
      <c r="B205" s="185" t="s">
        <v>10630</v>
      </c>
      <c r="C205" s="186" t="str">
        <f>VLOOKUP(MID(B205,1,2),代码!$B$5:$C$22,2,0)</f>
        <v>营业税</v>
      </c>
      <c r="D205" s="186" t="str">
        <f>VLOOKUP(MID(B205,3,2),代码!$E$5:$F$15,2,0)</f>
        <v>支持其他各项事业</v>
      </c>
      <c r="E205" s="186" t="str">
        <f>VLOOKUP(MID(B205,5,2),代码!$H$5:$I$50,2,0)</f>
        <v>医疗卫生</v>
      </c>
      <c r="F205" s="187" t="s">
        <v>10438</v>
      </c>
      <c r="G205" s="187"/>
      <c r="H205" s="187" t="s">
        <v>10631</v>
      </c>
      <c r="I205" s="187" t="s">
        <v>10632</v>
      </c>
    </row>
    <row r="206" spans="1:9" ht="21.6">
      <c r="A206" s="180">
        <v>202</v>
      </c>
      <c r="B206" s="181" t="s">
        <v>10633</v>
      </c>
      <c r="C206" s="182" t="str">
        <f>VLOOKUP(MID(B206,1,2),代码!$B$5:$C$22,2,0)</f>
        <v>营业税</v>
      </c>
      <c r="D206" s="182" t="str">
        <f>VLOOKUP(MID(B206,3,2),代码!$E$5:$F$15,2,0)</f>
        <v>支持其他各项事业</v>
      </c>
      <c r="E206" s="182" t="str">
        <f>VLOOKUP(MID(B206,5,2),代码!$H$5:$I$50,2,0)</f>
        <v>其他</v>
      </c>
      <c r="F206" s="183" t="s">
        <v>10328</v>
      </c>
      <c r="G206" s="183" t="s">
        <v>12714</v>
      </c>
      <c r="H206" s="183" t="s">
        <v>10142</v>
      </c>
      <c r="I206" s="183" t="s">
        <v>10634</v>
      </c>
    </row>
    <row r="207" spans="1:9" ht="21.6">
      <c r="A207" s="184">
        <v>203</v>
      </c>
      <c r="B207" s="185" t="s">
        <v>10635</v>
      </c>
      <c r="C207" s="186" t="str">
        <f>VLOOKUP(MID(B207,1,2),代码!$B$5:$C$22,2,0)</f>
        <v>营业税</v>
      </c>
      <c r="D207" s="186" t="str">
        <f>VLOOKUP(MID(B207,3,2),代码!$E$5:$F$15,2,0)</f>
        <v>支持其他各项事业</v>
      </c>
      <c r="E207" s="186" t="str">
        <f>VLOOKUP(MID(B207,5,2),代码!$H$5:$I$50,2,0)</f>
        <v>其他</v>
      </c>
      <c r="F207" s="187" t="s">
        <v>10636</v>
      </c>
      <c r="G207" s="187" t="s">
        <v>12710</v>
      </c>
      <c r="H207" s="187" t="s">
        <v>10142</v>
      </c>
      <c r="I207" s="187" t="s">
        <v>10637</v>
      </c>
    </row>
    <row r="208" spans="1:9" ht="21.6">
      <c r="A208" s="180">
        <v>204</v>
      </c>
      <c r="B208" s="181" t="s">
        <v>10638</v>
      </c>
      <c r="C208" s="182" t="str">
        <f>VLOOKUP(MID(B208,1,2),代码!$B$5:$C$22,2,0)</f>
        <v>营业税</v>
      </c>
      <c r="D208" s="182" t="str">
        <f>VLOOKUP(MID(B208,3,2),代码!$E$5:$F$15,2,0)</f>
        <v>支持其他各项事业</v>
      </c>
      <c r="E208" s="182" t="str">
        <f>VLOOKUP(MID(B208,5,2),代码!$H$5:$I$50,2,0)</f>
        <v>其他</v>
      </c>
      <c r="F208" s="183" t="s">
        <v>10639</v>
      </c>
      <c r="G208" s="183" t="s">
        <v>12702</v>
      </c>
      <c r="H208" s="183" t="s">
        <v>10104</v>
      </c>
      <c r="I208" s="183" t="s">
        <v>10640</v>
      </c>
    </row>
    <row r="209" spans="1:9" ht="21.6">
      <c r="A209" s="184">
        <v>205</v>
      </c>
      <c r="B209" s="185" t="s">
        <v>10641</v>
      </c>
      <c r="C209" s="186" t="str">
        <f>VLOOKUP(MID(B209,1,2),代码!$B$5:$C$22,2,0)</f>
        <v>营业税</v>
      </c>
      <c r="D209" s="186" t="str">
        <f>VLOOKUP(MID(B209,3,2),代码!$E$5:$F$15,2,0)</f>
        <v>支持其他各项事业</v>
      </c>
      <c r="E209" s="186" t="str">
        <f>VLOOKUP(MID(B209,5,2),代码!$H$5:$I$50,2,0)</f>
        <v>其他</v>
      </c>
      <c r="F209" s="187" t="s">
        <v>10412</v>
      </c>
      <c r="G209" s="187" t="s">
        <v>12717</v>
      </c>
      <c r="H209" s="187" t="s">
        <v>10160</v>
      </c>
      <c r="I209" s="187" t="s">
        <v>10642</v>
      </c>
    </row>
    <row r="210" spans="1:9" ht="21.6">
      <c r="A210" s="180">
        <v>206</v>
      </c>
      <c r="B210" s="181" t="s">
        <v>10643</v>
      </c>
      <c r="C210" s="182" t="str">
        <f>VLOOKUP(MID(B210,1,2),代码!$B$5:$C$22,2,0)</f>
        <v>营业税</v>
      </c>
      <c r="D210" s="182" t="str">
        <f>VLOOKUP(MID(B210,3,2),代码!$E$5:$F$15,2,0)</f>
        <v>支持其他各项事业</v>
      </c>
      <c r="E210" s="182" t="str">
        <f>VLOOKUP(MID(B210,5,2),代码!$H$5:$I$50,2,0)</f>
        <v>其他</v>
      </c>
      <c r="F210" s="183" t="s">
        <v>10412</v>
      </c>
      <c r="G210" s="183" t="s">
        <v>12717</v>
      </c>
      <c r="H210" s="183" t="s">
        <v>10117</v>
      </c>
      <c r="I210" s="183" t="s">
        <v>10644</v>
      </c>
    </row>
    <row r="211" spans="1:9" ht="21.6">
      <c r="A211" s="184">
        <v>207</v>
      </c>
      <c r="B211" s="185" t="s">
        <v>10645</v>
      </c>
      <c r="C211" s="186" t="str">
        <f>VLOOKUP(MID(B211,1,2),代码!$B$5:$C$22,2,0)</f>
        <v>营业税</v>
      </c>
      <c r="D211" s="186" t="str">
        <f>VLOOKUP(MID(B211,3,2),代码!$E$5:$F$15,2,0)</f>
        <v>支持其他各项事业</v>
      </c>
      <c r="E211" s="186" t="str">
        <f>VLOOKUP(MID(B211,5,2),代码!$H$5:$I$50,2,0)</f>
        <v>其他</v>
      </c>
      <c r="F211" s="187" t="s">
        <v>10646</v>
      </c>
      <c r="G211" s="187"/>
      <c r="H211" s="187" t="s">
        <v>10647</v>
      </c>
      <c r="I211" s="187" t="s">
        <v>10057</v>
      </c>
    </row>
    <row r="212" spans="1:9">
      <c r="A212" s="180">
        <v>208</v>
      </c>
      <c r="B212" s="181" t="s">
        <v>10648</v>
      </c>
      <c r="C212" s="182" t="str">
        <f>VLOOKUP(MID(B212,1,2),代码!$B$5:$C$22,2,0)</f>
        <v>营业税</v>
      </c>
      <c r="D212" s="182" t="str">
        <f>VLOOKUP(MID(B212,3,2),代码!$E$5:$F$15,2,0)</f>
        <v>支持其他各项事业</v>
      </c>
      <c r="E212" s="182" t="str">
        <f>VLOOKUP(MID(B212,5,2),代码!$H$5:$I$50,2,0)</f>
        <v>其他</v>
      </c>
      <c r="F212" s="183" t="s">
        <v>4218</v>
      </c>
      <c r="G212" s="183"/>
      <c r="H212" s="183" t="s">
        <v>10057</v>
      </c>
      <c r="I212" s="183" t="s">
        <v>4218</v>
      </c>
    </row>
    <row r="213" spans="1:9" ht="21.6">
      <c r="A213" s="184">
        <v>209</v>
      </c>
      <c r="B213" s="185" t="s">
        <v>10649</v>
      </c>
      <c r="C213" s="186" t="str">
        <f>VLOOKUP(MID(B213,1,2),代码!$B$5:$C$22,2,0)</f>
        <v>企业所得税</v>
      </c>
      <c r="D213" s="186" t="str">
        <f>VLOOKUP(MID(B213,3,2),代码!$E$5:$F$15,2,0)</f>
        <v>改善民生</v>
      </c>
      <c r="E213" s="186" t="str">
        <f>VLOOKUP(MID(B213,5,2),代码!$H$5:$I$50,2,0)</f>
        <v>救灾及重建</v>
      </c>
      <c r="F213" s="187" t="s">
        <v>10387</v>
      </c>
      <c r="G213" s="187" t="s">
        <v>12702</v>
      </c>
      <c r="H213" s="187" t="s">
        <v>10650</v>
      </c>
      <c r="I213" s="187" t="s">
        <v>10651</v>
      </c>
    </row>
    <row r="214" spans="1:9" ht="21.6">
      <c r="A214" s="180">
        <v>210</v>
      </c>
      <c r="B214" s="181" t="s">
        <v>10652</v>
      </c>
      <c r="C214" s="182" t="str">
        <f>VLOOKUP(MID(B214,1,2),代码!$B$5:$C$22,2,0)</f>
        <v>企业所得税</v>
      </c>
      <c r="D214" s="182" t="str">
        <f>VLOOKUP(MID(B214,3,2),代码!$E$5:$F$15,2,0)</f>
        <v>改善民生</v>
      </c>
      <c r="E214" s="182" t="str">
        <f>VLOOKUP(MID(B214,5,2),代码!$H$5:$I$50,2,0)</f>
        <v>救灾及重建</v>
      </c>
      <c r="F214" s="183" t="s">
        <v>10067</v>
      </c>
      <c r="G214" s="183" t="s">
        <v>12703</v>
      </c>
      <c r="H214" s="183" t="s">
        <v>10650</v>
      </c>
      <c r="I214" s="183" t="s">
        <v>10653</v>
      </c>
    </row>
    <row r="215" spans="1:9" ht="21.6">
      <c r="A215" s="184">
        <v>211</v>
      </c>
      <c r="B215" s="185" t="s">
        <v>10654</v>
      </c>
      <c r="C215" s="186" t="str">
        <f>VLOOKUP(MID(B215,1,2),代码!$B$5:$C$22,2,0)</f>
        <v>企业所得税</v>
      </c>
      <c r="D215" s="186" t="str">
        <f>VLOOKUP(MID(B215,3,2),代码!$E$5:$F$15,2,0)</f>
        <v>改善民生</v>
      </c>
      <c r="E215" s="186" t="str">
        <f>VLOOKUP(MID(B215,5,2),代码!$H$5:$I$50,2,0)</f>
        <v>救灾及重建</v>
      </c>
      <c r="F215" s="187" t="s">
        <v>10387</v>
      </c>
      <c r="G215" s="187" t="s">
        <v>12702</v>
      </c>
      <c r="H215" s="187" t="s">
        <v>10655</v>
      </c>
      <c r="I215" s="187" t="s">
        <v>10656</v>
      </c>
    </row>
    <row r="216" spans="1:9" ht="21.6">
      <c r="A216" s="180">
        <v>212</v>
      </c>
      <c r="B216" s="181" t="s">
        <v>10657</v>
      </c>
      <c r="C216" s="182" t="str">
        <f>VLOOKUP(MID(B216,1,2),代码!$B$5:$C$22,2,0)</f>
        <v>企业所得税</v>
      </c>
      <c r="D216" s="182" t="str">
        <f>VLOOKUP(MID(B216,3,2),代码!$E$5:$F$15,2,0)</f>
        <v>改善民生</v>
      </c>
      <c r="E216" s="182" t="str">
        <f>VLOOKUP(MID(B216,5,2),代码!$H$5:$I$50,2,0)</f>
        <v>救灾及重建</v>
      </c>
      <c r="F216" s="183" t="s">
        <v>10387</v>
      </c>
      <c r="G216" s="183" t="s">
        <v>12702</v>
      </c>
      <c r="H216" s="183" t="s">
        <v>10658</v>
      </c>
      <c r="I216" s="183" t="s">
        <v>10659</v>
      </c>
    </row>
    <row r="217" spans="1:9" ht="21.6">
      <c r="A217" s="184">
        <v>213</v>
      </c>
      <c r="B217" s="185" t="s">
        <v>10660</v>
      </c>
      <c r="C217" s="186" t="str">
        <f>VLOOKUP(MID(B217,1,2),代码!$B$5:$C$22,2,0)</f>
        <v>企业所得税</v>
      </c>
      <c r="D217" s="186" t="str">
        <f>VLOOKUP(MID(B217,3,2),代码!$E$5:$F$15,2,0)</f>
        <v>改善民生</v>
      </c>
      <c r="E217" s="186" t="str">
        <f>VLOOKUP(MID(B217,5,2),代码!$H$5:$I$50,2,0)</f>
        <v>救灾及重建</v>
      </c>
      <c r="F217" s="187" t="s">
        <v>10387</v>
      </c>
      <c r="G217" s="187" t="s">
        <v>12702</v>
      </c>
      <c r="H217" s="187" t="s">
        <v>10392</v>
      </c>
      <c r="I217" s="187" t="s">
        <v>10661</v>
      </c>
    </row>
    <row r="218" spans="1:9" ht="21.6">
      <c r="A218" s="180">
        <v>214</v>
      </c>
      <c r="B218" s="181" t="s">
        <v>10662</v>
      </c>
      <c r="C218" s="182" t="str">
        <f>VLOOKUP(MID(B218,1,2),代码!$B$5:$C$22,2,0)</f>
        <v>企业所得税</v>
      </c>
      <c r="D218" s="182" t="str">
        <f>VLOOKUP(MID(B218,3,2),代码!$E$5:$F$15,2,0)</f>
        <v>改善民生</v>
      </c>
      <c r="E218" s="182" t="str">
        <f>VLOOKUP(MID(B218,5,2),代码!$H$5:$I$50,2,0)</f>
        <v>救灾及重建</v>
      </c>
      <c r="F218" s="183" t="s">
        <v>10067</v>
      </c>
      <c r="G218" s="183" t="s">
        <v>12703</v>
      </c>
      <c r="H218" s="183" t="s">
        <v>10655</v>
      </c>
      <c r="I218" s="183" t="s">
        <v>10663</v>
      </c>
    </row>
    <row r="219" spans="1:9" ht="21.6">
      <c r="A219" s="184">
        <v>215</v>
      </c>
      <c r="B219" s="185" t="s">
        <v>10664</v>
      </c>
      <c r="C219" s="186" t="str">
        <f>VLOOKUP(MID(B219,1,2),代码!$B$5:$C$22,2,0)</f>
        <v>企业所得税</v>
      </c>
      <c r="D219" s="186" t="str">
        <f>VLOOKUP(MID(B219,3,2),代码!$E$5:$F$15,2,0)</f>
        <v>改善民生</v>
      </c>
      <c r="E219" s="186" t="str">
        <f>VLOOKUP(MID(B219,5,2),代码!$H$5:$I$50,2,0)</f>
        <v>救灾及重建</v>
      </c>
      <c r="F219" s="187" t="s">
        <v>10067</v>
      </c>
      <c r="G219" s="187" t="s">
        <v>12703</v>
      </c>
      <c r="H219" s="187" t="s">
        <v>10658</v>
      </c>
      <c r="I219" s="187" t="s">
        <v>10665</v>
      </c>
    </row>
    <row r="220" spans="1:9" ht="21.6">
      <c r="A220" s="180">
        <v>216</v>
      </c>
      <c r="B220" s="181" t="s">
        <v>10666</v>
      </c>
      <c r="C220" s="182" t="str">
        <f>VLOOKUP(MID(B220,1,2),代码!$B$5:$C$22,2,0)</f>
        <v>企业所得税</v>
      </c>
      <c r="D220" s="182" t="str">
        <f>VLOOKUP(MID(B220,3,2),代码!$E$5:$F$15,2,0)</f>
        <v>改善民生</v>
      </c>
      <c r="E220" s="182" t="str">
        <f>VLOOKUP(MID(B220,5,2),代码!$H$5:$I$50,2,0)</f>
        <v>救灾及重建</v>
      </c>
      <c r="F220" s="183" t="s">
        <v>10067</v>
      </c>
      <c r="G220" s="183" t="s">
        <v>12703</v>
      </c>
      <c r="H220" s="183" t="s">
        <v>10392</v>
      </c>
      <c r="I220" s="183" t="s">
        <v>10667</v>
      </c>
    </row>
    <row r="221" spans="1:9" ht="21.6">
      <c r="A221" s="184">
        <v>217</v>
      </c>
      <c r="B221" s="185" t="s">
        <v>10668</v>
      </c>
      <c r="C221" s="186" t="str">
        <f>VLOOKUP(MID(B221,1,2),代码!$B$5:$C$22,2,0)</f>
        <v>企业所得税</v>
      </c>
      <c r="D221" s="186" t="str">
        <f>VLOOKUP(MID(B221,3,2),代码!$E$5:$F$15,2,0)</f>
        <v>改善民生</v>
      </c>
      <c r="E221" s="186" t="str">
        <f>VLOOKUP(MID(B221,5,2),代码!$H$5:$I$50,2,0)</f>
        <v>军转择业</v>
      </c>
      <c r="F221" s="187" t="s">
        <v>10426</v>
      </c>
      <c r="G221" s="187" t="s">
        <v>12706</v>
      </c>
      <c r="H221" s="187" t="s">
        <v>10142</v>
      </c>
      <c r="I221" s="187" t="s">
        <v>10669</v>
      </c>
    </row>
    <row r="222" spans="1:9" ht="21.6">
      <c r="A222" s="180">
        <v>218</v>
      </c>
      <c r="B222" s="181" t="s">
        <v>10670</v>
      </c>
      <c r="C222" s="182" t="str">
        <f>VLOOKUP(MID(B222,1,2),代码!$B$5:$C$22,2,0)</f>
        <v>企业所得税</v>
      </c>
      <c r="D222" s="182" t="str">
        <f>VLOOKUP(MID(B222,3,2),代码!$E$5:$F$15,2,0)</f>
        <v>改善民生</v>
      </c>
      <c r="E222" s="182" t="str">
        <f>VLOOKUP(MID(B222,5,2),代码!$H$5:$I$50,2,0)</f>
        <v>社会保障</v>
      </c>
      <c r="F222" s="183" t="s">
        <v>10671</v>
      </c>
      <c r="G222" s="183" t="s">
        <v>12701</v>
      </c>
      <c r="H222" s="183" t="s">
        <v>10104</v>
      </c>
      <c r="I222" s="183" t="s">
        <v>10672</v>
      </c>
    </row>
    <row r="223" spans="1:9">
      <c r="A223" s="184">
        <v>219</v>
      </c>
      <c r="B223" s="185" t="s">
        <v>10673</v>
      </c>
      <c r="C223" s="186" t="str">
        <f>VLOOKUP(MID(B223,1,2),代码!$B$5:$C$22,2,0)</f>
        <v>企业所得税</v>
      </c>
      <c r="D223" s="186" t="str">
        <f>VLOOKUP(MID(B223,3,2),代码!$E$5:$F$15,2,0)</f>
        <v>改善民生</v>
      </c>
      <c r="E223" s="186" t="str">
        <f>VLOOKUP(MID(B223,5,2),代码!$H$5:$I$50,2,0)</f>
        <v>社会保障</v>
      </c>
      <c r="F223" s="187" t="s">
        <v>10674</v>
      </c>
      <c r="G223" s="187"/>
      <c r="H223" s="187" t="s">
        <v>10675</v>
      </c>
      <c r="I223" s="187" t="s">
        <v>10676</v>
      </c>
    </row>
    <row r="224" spans="1:9" ht="21.6">
      <c r="A224" s="180">
        <v>220</v>
      </c>
      <c r="B224" s="181" t="s">
        <v>10677</v>
      </c>
      <c r="C224" s="182" t="str">
        <f>VLOOKUP(MID(B224,1,2),代码!$B$5:$C$22,2,0)</f>
        <v>企业所得税</v>
      </c>
      <c r="D224" s="182" t="str">
        <f>VLOOKUP(MID(B224,3,2),代码!$E$5:$F$15,2,0)</f>
        <v>改善民生</v>
      </c>
      <c r="E224" s="182" t="str">
        <f>VLOOKUP(MID(B224,5,2),代码!$H$5:$I$50,2,0)</f>
        <v>再就业扶持</v>
      </c>
      <c r="F224" s="183" t="s">
        <v>10456</v>
      </c>
      <c r="G224" s="183" t="s">
        <v>12706</v>
      </c>
      <c r="H224" s="183" t="s">
        <v>10142</v>
      </c>
      <c r="I224" s="183" t="s">
        <v>10669</v>
      </c>
    </row>
    <row r="225" spans="1:11">
      <c r="A225" s="184">
        <v>221</v>
      </c>
      <c r="B225" s="185" t="s">
        <v>10678</v>
      </c>
      <c r="C225" s="186" t="str">
        <f>VLOOKUP(MID(B225,1,2),代码!$B$5:$C$22,2,0)</f>
        <v>企业所得税</v>
      </c>
      <c r="D225" s="186" t="str">
        <f>VLOOKUP(MID(B225,3,2),代码!$E$5:$F$15,2,0)</f>
        <v>鼓励高新技术</v>
      </c>
      <c r="E225" s="186" t="str">
        <f>VLOOKUP(MID(B225,5,2),代码!$H$5:$I$50,2,0)</f>
        <v>技术转让</v>
      </c>
      <c r="F225" s="187" t="s">
        <v>10674</v>
      </c>
      <c r="G225" s="187"/>
      <c r="H225" s="187" t="s">
        <v>10679</v>
      </c>
      <c r="I225" s="187" t="s">
        <v>10680</v>
      </c>
    </row>
    <row r="226" spans="1:11" ht="21.6">
      <c r="A226" s="180">
        <v>222</v>
      </c>
      <c r="B226" s="181" t="s">
        <v>10681</v>
      </c>
      <c r="C226" s="182" t="str">
        <f>VLOOKUP(MID(B226,1,2),代码!$B$5:$C$22,2,0)</f>
        <v>企业所得税</v>
      </c>
      <c r="D226" s="182" t="str">
        <f>VLOOKUP(MID(B226,3,2),代码!$E$5:$F$15,2,0)</f>
        <v>鼓励高新技术</v>
      </c>
      <c r="E226" s="182" t="str">
        <f>VLOOKUP(MID(B226,5,2),代码!$H$5:$I$50,2,0)</f>
        <v>技术转让</v>
      </c>
      <c r="F226" s="183" t="s">
        <v>10682</v>
      </c>
      <c r="G226" s="183" t="s">
        <v>12702</v>
      </c>
      <c r="H226" s="183" t="s">
        <v>10057</v>
      </c>
      <c r="I226" s="183" t="s">
        <v>10683</v>
      </c>
    </row>
    <row r="227" spans="1:11" ht="21.6">
      <c r="A227" s="184">
        <v>223</v>
      </c>
      <c r="B227" s="185" t="s">
        <v>10684</v>
      </c>
      <c r="C227" s="186" t="str">
        <f>VLOOKUP(MID(B227,1,2),代码!$B$5:$C$22,2,0)</f>
        <v>企业所得税</v>
      </c>
      <c r="D227" s="186" t="str">
        <f>VLOOKUP(MID(B227,3,2),代码!$E$5:$F$15,2,0)</f>
        <v>鼓励高新技术</v>
      </c>
      <c r="E227" s="186" t="str">
        <f>VLOOKUP(MID(B227,5,2),代码!$H$5:$I$50,2,0)</f>
        <v>技术转让</v>
      </c>
      <c r="F227" s="187" t="s">
        <v>10685</v>
      </c>
      <c r="G227" s="187" t="s">
        <v>12703</v>
      </c>
      <c r="H227" s="187" t="s">
        <v>10104</v>
      </c>
      <c r="I227" s="187" t="s">
        <v>10686</v>
      </c>
    </row>
    <row r="228" spans="1:11" ht="21.6">
      <c r="A228" s="180">
        <v>224</v>
      </c>
      <c r="B228" s="181" t="s">
        <v>10687</v>
      </c>
      <c r="C228" s="182" t="str">
        <f>VLOOKUP(MID(B228,1,2),代码!$B$5:$C$22,2,0)</f>
        <v>企业所得税</v>
      </c>
      <c r="D228" s="182" t="str">
        <f>VLOOKUP(MID(B228,3,2),代码!$E$5:$F$15,2,0)</f>
        <v>鼓励高新技术</v>
      </c>
      <c r="E228" s="182" t="str">
        <f>VLOOKUP(MID(B228,5,2),代码!$H$5:$I$50,2,0)</f>
        <v>科技发展</v>
      </c>
      <c r="F228" s="183" t="s">
        <v>10688</v>
      </c>
      <c r="G228" s="183" t="s">
        <v>12700</v>
      </c>
      <c r="H228" s="183" t="s">
        <v>10492</v>
      </c>
      <c r="I228" s="183" t="s">
        <v>10689</v>
      </c>
    </row>
    <row r="229" spans="1:11" ht="21.6">
      <c r="A229" s="184">
        <v>225</v>
      </c>
      <c r="B229" s="185" t="s">
        <v>10690</v>
      </c>
      <c r="C229" s="186" t="str">
        <f>VLOOKUP(MID(B229,1,2),代码!$B$5:$C$22,2,0)</f>
        <v>企业所得税</v>
      </c>
      <c r="D229" s="186" t="str">
        <f>VLOOKUP(MID(B229,3,2),代码!$E$5:$F$15,2,0)</f>
        <v>鼓励高新技术</v>
      </c>
      <c r="E229" s="186" t="str">
        <f>VLOOKUP(MID(B229,5,2),代码!$H$5:$I$50,2,0)</f>
        <v>科技发展</v>
      </c>
      <c r="F229" s="187" t="s">
        <v>10688</v>
      </c>
      <c r="G229" s="187" t="s">
        <v>12700</v>
      </c>
      <c r="H229" s="187" t="s">
        <v>10142</v>
      </c>
      <c r="I229" s="187" t="s">
        <v>10691</v>
      </c>
    </row>
    <row r="230" spans="1:11" ht="21.6">
      <c r="A230" s="180">
        <v>226</v>
      </c>
      <c r="B230" s="181" t="s">
        <v>10692</v>
      </c>
      <c r="C230" s="182" t="str">
        <f>VLOOKUP(MID(B230,1,2),代码!$B$5:$C$22,2,0)</f>
        <v>企业所得税</v>
      </c>
      <c r="D230" s="182" t="str">
        <f>VLOOKUP(MID(B230,3,2),代码!$E$5:$F$15,2,0)</f>
        <v>鼓励高新技术</v>
      </c>
      <c r="E230" s="182" t="str">
        <f>VLOOKUP(MID(B230,5,2),代码!$H$5:$I$50,2,0)</f>
        <v>科技发展</v>
      </c>
      <c r="F230" s="183" t="s">
        <v>10688</v>
      </c>
      <c r="G230" s="183" t="s">
        <v>12700</v>
      </c>
      <c r="H230" s="183" t="s">
        <v>10160</v>
      </c>
      <c r="I230" s="183" t="s">
        <v>10693</v>
      </c>
    </row>
    <row r="231" spans="1:11" ht="21.6">
      <c r="A231" s="184">
        <v>227</v>
      </c>
      <c r="B231" s="185" t="s">
        <v>10694</v>
      </c>
      <c r="C231" s="186" t="str">
        <f>VLOOKUP(MID(B231,1,2),代码!$B$5:$C$22,2,0)</f>
        <v>企业所得税</v>
      </c>
      <c r="D231" s="186" t="str">
        <f>VLOOKUP(MID(B231,3,2),代码!$E$5:$F$15,2,0)</f>
        <v>鼓励高新技术</v>
      </c>
      <c r="E231" s="186" t="str">
        <f>VLOOKUP(MID(B231,5,2),代码!$H$5:$I$50,2,0)</f>
        <v>科技发展</v>
      </c>
      <c r="F231" s="187" t="s">
        <v>10688</v>
      </c>
      <c r="G231" s="187" t="s">
        <v>12700</v>
      </c>
      <c r="H231" s="187" t="s">
        <v>10236</v>
      </c>
      <c r="I231" s="187" t="s">
        <v>10695</v>
      </c>
    </row>
    <row r="232" spans="1:11" ht="21.6">
      <c r="A232" s="180">
        <v>228</v>
      </c>
      <c r="B232" s="181" t="s">
        <v>10696</v>
      </c>
      <c r="C232" s="182" t="str">
        <f>VLOOKUP(MID(B232,1,2),代码!$B$5:$C$22,2,0)</f>
        <v>企业所得税</v>
      </c>
      <c r="D232" s="182" t="str">
        <f>VLOOKUP(MID(B232,3,2),代码!$E$5:$F$15,2,0)</f>
        <v>鼓励高新技术</v>
      </c>
      <c r="E232" s="182" t="str">
        <f>VLOOKUP(MID(B232,5,2),代码!$H$5:$I$50,2,0)</f>
        <v>科技发展</v>
      </c>
      <c r="F232" s="183" t="s">
        <v>10688</v>
      </c>
      <c r="G232" s="183" t="s">
        <v>12700</v>
      </c>
      <c r="H232" s="183" t="s">
        <v>10142</v>
      </c>
      <c r="I232" s="183" t="s">
        <v>10697</v>
      </c>
    </row>
    <row r="233" spans="1:11" ht="21.6">
      <c r="A233" s="184">
        <v>229</v>
      </c>
      <c r="B233" s="185" t="s">
        <v>10698</v>
      </c>
      <c r="C233" s="186" t="str">
        <f>VLOOKUP(MID(B233,1,2),代码!$B$5:$C$22,2,0)</f>
        <v>企业所得税</v>
      </c>
      <c r="D233" s="186" t="str">
        <f>VLOOKUP(MID(B233,3,2),代码!$E$5:$F$15,2,0)</f>
        <v>鼓励高新技术</v>
      </c>
      <c r="E233" s="186" t="str">
        <f>VLOOKUP(MID(B233,5,2),代码!$H$5:$I$50,2,0)</f>
        <v>科技发展</v>
      </c>
      <c r="F233" s="187" t="s">
        <v>10688</v>
      </c>
      <c r="G233" s="187" t="s">
        <v>12700</v>
      </c>
      <c r="H233" s="187" t="s">
        <v>10142</v>
      </c>
      <c r="I233" s="187" t="s">
        <v>10699</v>
      </c>
    </row>
    <row r="234" spans="1:11" ht="21.6">
      <c r="A234" s="180">
        <v>230</v>
      </c>
      <c r="B234" s="181" t="s">
        <v>10700</v>
      </c>
      <c r="C234" s="182" t="str">
        <f>VLOOKUP(MID(B234,1,2),代码!$B$5:$C$22,2,0)</f>
        <v>企业所得税</v>
      </c>
      <c r="D234" s="182" t="str">
        <f>VLOOKUP(MID(B234,3,2),代码!$E$5:$F$15,2,0)</f>
        <v>鼓励高新技术</v>
      </c>
      <c r="E234" s="182" t="str">
        <f>VLOOKUP(MID(B234,5,2),代码!$H$5:$I$50,2,0)</f>
        <v>科技发展</v>
      </c>
      <c r="F234" s="183" t="s">
        <v>10688</v>
      </c>
      <c r="G234" s="183" t="s">
        <v>12700</v>
      </c>
      <c r="H234" s="183" t="s">
        <v>10142</v>
      </c>
      <c r="I234" s="183" t="s">
        <v>10701</v>
      </c>
    </row>
    <row r="235" spans="1:11" ht="21.6">
      <c r="A235" s="184">
        <v>231</v>
      </c>
      <c r="B235" s="185" t="s">
        <v>10702</v>
      </c>
      <c r="C235" s="186" t="str">
        <f>VLOOKUP(MID(B235,1,2),代码!$B$5:$C$22,2,0)</f>
        <v>企业所得税</v>
      </c>
      <c r="D235" s="186" t="str">
        <f>VLOOKUP(MID(B235,3,2),代码!$E$5:$F$15,2,0)</f>
        <v>鼓励高新技术</v>
      </c>
      <c r="E235" s="186" t="str">
        <f>VLOOKUP(MID(B235,5,2),代码!$H$5:$I$50,2,0)</f>
        <v>科技发展</v>
      </c>
      <c r="F235" s="187" t="s">
        <v>10688</v>
      </c>
      <c r="G235" s="187" t="s">
        <v>12700</v>
      </c>
      <c r="H235" s="187" t="s">
        <v>10160</v>
      </c>
      <c r="I235" s="187" t="s">
        <v>10703</v>
      </c>
      <c r="K235" s="169" t="s">
        <v>10057</v>
      </c>
    </row>
    <row r="236" spans="1:11" ht="21.6">
      <c r="A236" s="180">
        <v>232</v>
      </c>
      <c r="B236" s="181" t="s">
        <v>10704</v>
      </c>
      <c r="C236" s="182" t="str">
        <f>VLOOKUP(MID(B236,1,2),代码!$B$5:$C$22,2,0)</f>
        <v>企业所得税</v>
      </c>
      <c r="D236" s="182" t="str">
        <f>VLOOKUP(MID(B236,3,2),代码!$E$5:$F$15,2,0)</f>
        <v>鼓励高新技术</v>
      </c>
      <c r="E236" s="182" t="str">
        <f>VLOOKUP(MID(B236,5,2),代码!$H$5:$I$50,2,0)</f>
        <v>科技发展</v>
      </c>
      <c r="F236" s="183" t="s">
        <v>10688</v>
      </c>
      <c r="G236" s="183" t="s">
        <v>12700</v>
      </c>
      <c r="H236" s="183" t="s">
        <v>10236</v>
      </c>
      <c r="I236" s="183" t="s">
        <v>10705</v>
      </c>
      <c r="K236" s="169" t="s">
        <v>10057</v>
      </c>
    </row>
    <row r="237" spans="1:11" ht="21.6">
      <c r="A237" s="184">
        <v>233</v>
      </c>
      <c r="B237" s="185" t="s">
        <v>10706</v>
      </c>
      <c r="C237" s="186" t="str">
        <f>VLOOKUP(MID(B237,1,2),代码!$B$5:$C$22,2,0)</f>
        <v>企业所得税</v>
      </c>
      <c r="D237" s="186" t="str">
        <f>VLOOKUP(MID(B237,3,2),代码!$E$5:$F$15,2,0)</f>
        <v>鼓励高新技术</v>
      </c>
      <c r="E237" s="186" t="str">
        <f>VLOOKUP(MID(B237,5,2),代码!$H$5:$I$50,2,0)</f>
        <v>科技发展</v>
      </c>
      <c r="F237" s="187" t="s">
        <v>10707</v>
      </c>
      <c r="G237" s="187" t="s">
        <v>12703</v>
      </c>
      <c r="H237" s="187" t="s">
        <v>10104</v>
      </c>
      <c r="I237" s="187" t="s">
        <v>10708</v>
      </c>
    </row>
    <row r="238" spans="1:11" ht="21.6">
      <c r="A238" s="180">
        <v>234</v>
      </c>
      <c r="B238" s="181" t="s">
        <v>10709</v>
      </c>
      <c r="C238" s="182" t="str">
        <f>VLOOKUP(MID(B238,1,2),代码!$B$5:$C$22,2,0)</f>
        <v>企业所得税</v>
      </c>
      <c r="D238" s="182" t="str">
        <f>VLOOKUP(MID(B238,3,2),代码!$E$5:$F$15,2,0)</f>
        <v>鼓励高新技术</v>
      </c>
      <c r="E238" s="182" t="str">
        <f>VLOOKUP(MID(B238,5,2),代码!$H$5:$I$50,2,0)</f>
        <v>科技发展</v>
      </c>
      <c r="F238" s="183" t="s">
        <v>10707</v>
      </c>
      <c r="G238" s="183" t="s">
        <v>12703</v>
      </c>
      <c r="H238" s="183" t="s">
        <v>10104</v>
      </c>
      <c r="I238" s="183" t="s">
        <v>10710</v>
      </c>
    </row>
    <row r="239" spans="1:11" ht="21.6">
      <c r="A239" s="184">
        <v>235</v>
      </c>
      <c r="B239" s="185" t="s">
        <v>10711</v>
      </c>
      <c r="C239" s="186" t="str">
        <f>VLOOKUP(MID(B239,1,2),代码!$B$5:$C$22,2,0)</f>
        <v>企业所得税</v>
      </c>
      <c r="D239" s="186" t="str">
        <f>VLOOKUP(MID(B239,3,2),代码!$E$5:$F$15,2,0)</f>
        <v>鼓励高新技术</v>
      </c>
      <c r="E239" s="186" t="str">
        <f>VLOOKUP(MID(B239,5,2),代码!$H$5:$I$50,2,0)</f>
        <v>外包服务</v>
      </c>
      <c r="F239" s="187" t="s">
        <v>10712</v>
      </c>
      <c r="G239" s="187" t="s">
        <v>12706</v>
      </c>
      <c r="H239" s="187" t="s">
        <v>10104</v>
      </c>
      <c r="I239" s="187" t="s">
        <v>10713</v>
      </c>
    </row>
    <row r="240" spans="1:11">
      <c r="A240" s="180">
        <v>236</v>
      </c>
      <c r="B240" s="181" t="s">
        <v>10714</v>
      </c>
      <c r="C240" s="182" t="str">
        <f>VLOOKUP(MID(B240,1,2),代码!$B$5:$C$22,2,0)</f>
        <v>企业所得税</v>
      </c>
      <c r="D240" s="182" t="str">
        <f>VLOOKUP(MID(B240,3,2),代码!$E$5:$F$15,2,0)</f>
        <v>鼓励高新技术</v>
      </c>
      <c r="E240" s="182" t="str">
        <f>VLOOKUP(MID(B240,5,2),代码!$H$5:$I$50,2,0)</f>
        <v>高新技术</v>
      </c>
      <c r="F240" s="183" t="s">
        <v>10674</v>
      </c>
      <c r="G240" s="183"/>
      <c r="H240" s="183" t="s">
        <v>10715</v>
      </c>
      <c r="I240" s="183" t="s">
        <v>10716</v>
      </c>
    </row>
    <row r="241" spans="1:9" ht="21.6">
      <c r="A241" s="184">
        <v>237</v>
      </c>
      <c r="B241" s="185" t="s">
        <v>10717</v>
      </c>
      <c r="C241" s="186" t="str">
        <f>VLOOKUP(MID(B241,1,2),代码!$B$5:$C$22,2,0)</f>
        <v>企业所得税</v>
      </c>
      <c r="D241" s="186" t="str">
        <f>VLOOKUP(MID(B241,3,2),代码!$E$5:$F$15,2,0)</f>
        <v>鼓励高新技术</v>
      </c>
      <c r="E241" s="186" t="str">
        <f>VLOOKUP(MID(B241,5,2),代码!$H$5:$I$50,2,0)</f>
        <v>高新技术</v>
      </c>
      <c r="F241" s="187" t="s">
        <v>10718</v>
      </c>
      <c r="G241" s="187" t="s">
        <v>12705</v>
      </c>
      <c r="H241" s="187" t="s">
        <v>10142</v>
      </c>
      <c r="I241" s="187" t="s">
        <v>10719</v>
      </c>
    </row>
    <row r="242" spans="1:9">
      <c r="A242" s="180">
        <v>238</v>
      </c>
      <c r="B242" s="181" t="s">
        <v>10720</v>
      </c>
      <c r="C242" s="182" t="str">
        <f>VLOOKUP(MID(B242,1,2),代码!$B$5:$C$22,2,0)</f>
        <v>企业所得税</v>
      </c>
      <c r="D242" s="182" t="str">
        <f>VLOOKUP(MID(B242,3,2),代码!$E$5:$F$15,2,0)</f>
        <v>鼓励高新技术</v>
      </c>
      <c r="E242" s="182" t="str">
        <f>VLOOKUP(MID(B242,5,2),代码!$H$5:$I$50,2,0)</f>
        <v>投资创业</v>
      </c>
      <c r="F242" s="183" t="s">
        <v>10674</v>
      </c>
      <c r="G242" s="183"/>
      <c r="H242" s="183" t="s">
        <v>10721</v>
      </c>
      <c r="I242" s="183" t="s">
        <v>10722</v>
      </c>
    </row>
    <row r="243" spans="1:9">
      <c r="A243" s="184">
        <v>239</v>
      </c>
      <c r="B243" s="185" t="s">
        <v>10723</v>
      </c>
      <c r="C243" s="186" t="str">
        <f>VLOOKUP(MID(B243,1,2),代码!$B$5:$C$22,2,0)</f>
        <v>企业所得税</v>
      </c>
      <c r="D243" s="186" t="str">
        <f>VLOOKUP(MID(B243,3,2),代码!$E$5:$F$15,2,0)</f>
        <v>鼓励高新技术</v>
      </c>
      <c r="E243" s="186" t="str">
        <f>VLOOKUP(MID(B243,5,2),代码!$H$5:$I$50,2,0)</f>
        <v>投资创业</v>
      </c>
      <c r="F243" s="187" t="s">
        <v>10724</v>
      </c>
      <c r="G243" s="187"/>
      <c r="H243" s="187" t="s">
        <v>10725</v>
      </c>
      <c r="I243" s="187" t="s">
        <v>10726</v>
      </c>
    </row>
    <row r="244" spans="1:9" ht="21.6">
      <c r="A244" s="180">
        <v>240</v>
      </c>
      <c r="B244" s="181" t="s">
        <v>10727</v>
      </c>
      <c r="C244" s="182" t="str">
        <f>VLOOKUP(MID(B244,1,2),代码!$B$5:$C$22,2,0)</f>
        <v>企业所得税</v>
      </c>
      <c r="D244" s="182" t="str">
        <f>VLOOKUP(MID(B244,3,2),代码!$E$5:$F$15,2,0)</f>
        <v>促进区域发展</v>
      </c>
      <c r="E244" s="182" t="str">
        <f>VLOOKUP(MID(B244,5,2),代码!$H$5:$I$50,2,0)</f>
        <v>两岸交流</v>
      </c>
      <c r="F244" s="183" t="s">
        <v>10728</v>
      </c>
      <c r="G244" s="183" t="s">
        <v>12717</v>
      </c>
      <c r="H244" s="183" t="s">
        <v>10142</v>
      </c>
      <c r="I244" s="183" t="s">
        <v>10729</v>
      </c>
    </row>
    <row r="245" spans="1:9" ht="21.6">
      <c r="A245" s="184">
        <v>241</v>
      </c>
      <c r="B245" s="185" t="s">
        <v>10730</v>
      </c>
      <c r="C245" s="186" t="str">
        <f>VLOOKUP(MID(B245,1,2),代码!$B$5:$C$22,2,0)</f>
        <v>企业所得税</v>
      </c>
      <c r="D245" s="186" t="str">
        <f>VLOOKUP(MID(B245,3,2),代码!$E$5:$F$15,2,0)</f>
        <v>促进区域发展</v>
      </c>
      <c r="E245" s="186" t="str">
        <f>VLOOKUP(MID(B245,5,2),代码!$H$5:$I$50,2,0)</f>
        <v>两岸交流</v>
      </c>
      <c r="F245" s="187" t="s">
        <v>10731</v>
      </c>
      <c r="G245" s="187" t="s">
        <v>12707</v>
      </c>
      <c r="H245" s="187" t="s">
        <v>10142</v>
      </c>
      <c r="I245" s="187" t="s">
        <v>10732</v>
      </c>
    </row>
    <row r="246" spans="1:9" ht="21.6">
      <c r="A246" s="180">
        <v>242</v>
      </c>
      <c r="B246" s="181" t="s">
        <v>10733</v>
      </c>
      <c r="C246" s="182" t="str">
        <f>VLOOKUP(MID(B246,1,2),代码!$B$5:$C$22,2,0)</f>
        <v>企业所得税</v>
      </c>
      <c r="D246" s="182" t="str">
        <f>VLOOKUP(MID(B246,3,2),代码!$E$5:$F$15,2,0)</f>
        <v>促进区域发展</v>
      </c>
      <c r="E246" s="182" t="str">
        <f>VLOOKUP(MID(B246,5,2),代码!$H$5:$I$50,2,0)</f>
        <v>两岸交流</v>
      </c>
      <c r="F246" s="183" t="s">
        <v>10734</v>
      </c>
      <c r="G246" s="183" t="s">
        <v>12705</v>
      </c>
      <c r="H246" s="183" t="s">
        <v>10057</v>
      </c>
      <c r="I246" s="183" t="s">
        <v>10735</v>
      </c>
    </row>
    <row r="247" spans="1:9" ht="21.6">
      <c r="A247" s="184">
        <v>243</v>
      </c>
      <c r="B247" s="185" t="s">
        <v>10736</v>
      </c>
      <c r="C247" s="186" t="str">
        <f>VLOOKUP(MID(B247,1,2),代码!$B$5:$C$22,2,0)</f>
        <v>企业所得税</v>
      </c>
      <c r="D247" s="186" t="str">
        <f>VLOOKUP(MID(B247,3,2),代码!$E$5:$F$15,2,0)</f>
        <v>促进区域发展</v>
      </c>
      <c r="E247" s="186" t="str">
        <f>VLOOKUP(MID(B247,5,2),代码!$H$5:$I$50,2,0)</f>
        <v>西部开发</v>
      </c>
      <c r="F247" s="187" t="s">
        <v>10737</v>
      </c>
      <c r="G247" s="187" t="s">
        <v>12701</v>
      </c>
      <c r="H247" s="187" t="s">
        <v>10142</v>
      </c>
      <c r="I247" s="187" t="s">
        <v>10738</v>
      </c>
    </row>
    <row r="248" spans="1:9" ht="21.6">
      <c r="A248" s="180">
        <v>244</v>
      </c>
      <c r="B248" s="181" t="s">
        <v>10739</v>
      </c>
      <c r="C248" s="182" t="str">
        <f>VLOOKUP(MID(B248,1,2),代码!$B$5:$C$22,2,0)</f>
        <v>企业所得税</v>
      </c>
      <c r="D248" s="182" t="str">
        <f>VLOOKUP(MID(B248,3,2),代码!$E$5:$F$15,2,0)</f>
        <v>促进区域发展</v>
      </c>
      <c r="E248" s="182" t="str">
        <f>VLOOKUP(MID(B248,5,2),代码!$H$5:$I$50,2,0)</f>
        <v>西部开发</v>
      </c>
      <c r="F248" s="183" t="s">
        <v>10740</v>
      </c>
      <c r="G248" s="183" t="s">
        <v>12701</v>
      </c>
      <c r="H248" s="183" t="s">
        <v>10104</v>
      </c>
      <c r="I248" s="183" t="s">
        <v>10741</v>
      </c>
    </row>
    <row r="249" spans="1:9" ht="21.6">
      <c r="A249" s="184">
        <v>245</v>
      </c>
      <c r="B249" s="185" t="s">
        <v>10742</v>
      </c>
      <c r="C249" s="186" t="str">
        <f>VLOOKUP(MID(B249,1,2),代码!$B$5:$C$22,2,0)</f>
        <v>企业所得税</v>
      </c>
      <c r="D249" s="186" t="str">
        <f>VLOOKUP(MID(B249,3,2),代码!$E$5:$F$15,2,0)</f>
        <v>促进区域发展</v>
      </c>
      <c r="E249" s="186" t="str">
        <f>VLOOKUP(MID(B249,5,2),代码!$H$5:$I$50,2,0)</f>
        <v>西部开发</v>
      </c>
      <c r="F249" s="187" t="s">
        <v>10743</v>
      </c>
      <c r="G249" s="187" t="s">
        <v>12701</v>
      </c>
      <c r="H249" s="187" t="s">
        <v>10104</v>
      </c>
      <c r="I249" s="187" t="s">
        <v>10744</v>
      </c>
    </row>
    <row r="250" spans="1:9" ht="21.6">
      <c r="A250" s="180">
        <v>246</v>
      </c>
      <c r="B250" s="181" t="s">
        <v>10745</v>
      </c>
      <c r="C250" s="182" t="str">
        <f>VLOOKUP(MID(B250,1,2),代码!$B$5:$C$22,2,0)</f>
        <v>企业所得税</v>
      </c>
      <c r="D250" s="182" t="str">
        <f>VLOOKUP(MID(B250,3,2),代码!$E$5:$F$15,2,0)</f>
        <v>促进区域发展</v>
      </c>
      <c r="E250" s="182" t="str">
        <f>VLOOKUP(MID(B250,5,2),代码!$H$5:$I$50,2,0)</f>
        <v>西部开发</v>
      </c>
      <c r="F250" s="183" t="s">
        <v>10674</v>
      </c>
      <c r="G250" s="183"/>
      <c r="H250" s="183" t="s">
        <v>10746</v>
      </c>
      <c r="I250" s="183" t="s">
        <v>10747</v>
      </c>
    </row>
    <row r="251" spans="1:9" ht="32.4">
      <c r="A251" s="184">
        <v>247</v>
      </c>
      <c r="B251" s="185" t="s">
        <v>10748</v>
      </c>
      <c r="C251" s="186" t="str">
        <f>VLOOKUP(MID(B251,1,2),代码!$B$5:$C$22,2,0)</f>
        <v>企业所得税</v>
      </c>
      <c r="D251" s="186" t="str">
        <f>VLOOKUP(MID(B251,3,2),代码!$E$5:$F$15,2,0)</f>
        <v>促进区域发展</v>
      </c>
      <c r="E251" s="186" t="str">
        <f>VLOOKUP(MID(B251,5,2),代码!$H$5:$I$50,2,0)</f>
        <v>其他</v>
      </c>
      <c r="F251" s="187" t="s">
        <v>10749</v>
      </c>
      <c r="G251" s="187" t="s">
        <v>12706</v>
      </c>
      <c r="H251" s="187" t="s">
        <v>10104</v>
      </c>
      <c r="I251" s="187" t="s">
        <v>10750</v>
      </c>
    </row>
    <row r="252" spans="1:9" ht="21.6">
      <c r="A252" s="180">
        <v>248</v>
      </c>
      <c r="B252" s="181" t="s">
        <v>10751</v>
      </c>
      <c r="C252" s="182" t="str">
        <f>VLOOKUP(MID(B252,1,2),代码!$B$5:$C$22,2,0)</f>
        <v>企业所得税</v>
      </c>
      <c r="D252" s="182" t="str">
        <f>VLOOKUP(MID(B252,3,2),代码!$E$5:$F$15,2,0)</f>
        <v>促进小微企业发展</v>
      </c>
      <c r="E252" s="182" t="str">
        <f>VLOOKUP(MID(B252,5,2),代码!$H$5:$I$50,2,0)</f>
        <v>其他</v>
      </c>
      <c r="F252" s="183" t="s">
        <v>10674</v>
      </c>
      <c r="G252" s="183"/>
      <c r="H252" s="183" t="s">
        <v>10752</v>
      </c>
      <c r="I252" s="183" t="s">
        <v>10753</v>
      </c>
    </row>
    <row r="253" spans="1:9" ht="21.6">
      <c r="A253" s="184">
        <v>249</v>
      </c>
      <c r="B253" s="185" t="s">
        <v>10754</v>
      </c>
      <c r="C253" s="186" t="str">
        <f>VLOOKUP(MID(B253,1,2),代码!$B$5:$C$22,2,0)</f>
        <v>企业所得税</v>
      </c>
      <c r="D253" s="186" t="str">
        <f>VLOOKUP(MID(B253,3,2),代码!$E$5:$F$15,2,0)</f>
        <v>促进小微企业发展</v>
      </c>
      <c r="E253" s="186" t="str">
        <f>VLOOKUP(MID(B253,5,2),代码!$H$5:$I$50,2,0)</f>
        <v>其他</v>
      </c>
      <c r="F253" s="187" t="s">
        <v>10755</v>
      </c>
      <c r="G253" s="187" t="s">
        <v>12703</v>
      </c>
      <c r="H253" s="187" t="s">
        <v>10104</v>
      </c>
      <c r="I253" s="187" t="s">
        <v>10756</v>
      </c>
    </row>
    <row r="254" spans="1:9" ht="21.6">
      <c r="A254" s="180">
        <v>250</v>
      </c>
      <c r="B254" s="181" t="s">
        <v>10757</v>
      </c>
      <c r="C254" s="182" t="str">
        <f>VLOOKUP(MID(B254,1,2),代码!$B$5:$C$22,2,0)</f>
        <v>企业所得税</v>
      </c>
      <c r="D254" s="182" t="str">
        <f>VLOOKUP(MID(B254,3,2),代码!$E$5:$F$15,2,0)</f>
        <v>促进小微企业发展</v>
      </c>
      <c r="E254" s="182" t="str">
        <f>VLOOKUP(MID(B254,5,2),代码!$H$5:$I$50,2,0)</f>
        <v>其他</v>
      </c>
      <c r="F254" s="183" t="s">
        <v>10758</v>
      </c>
      <c r="G254" s="183" t="s">
        <v>12703</v>
      </c>
      <c r="H254" s="183" t="s">
        <v>10492</v>
      </c>
      <c r="I254" s="183" t="s">
        <v>10759</v>
      </c>
    </row>
    <row r="255" spans="1:9" ht="21.6">
      <c r="A255" s="184">
        <v>251</v>
      </c>
      <c r="B255" s="185" t="s">
        <v>10760</v>
      </c>
      <c r="C255" s="186" t="str">
        <f>VLOOKUP(MID(B255,1,2),代码!$B$5:$C$22,2,0)</f>
        <v>企业所得税</v>
      </c>
      <c r="D255" s="186" t="str">
        <f>VLOOKUP(MID(B255,3,2),代码!$E$5:$F$15,2,0)</f>
        <v>节能环保</v>
      </c>
      <c r="E255" s="186" t="str">
        <f>VLOOKUP(MID(B255,5,2),代码!$H$5:$I$50,2,0)</f>
        <v>环境保护</v>
      </c>
      <c r="F255" s="187" t="s">
        <v>10761</v>
      </c>
      <c r="G255" s="187" t="s">
        <v>12717</v>
      </c>
      <c r="H255" s="187" t="s">
        <v>10104</v>
      </c>
      <c r="I255" s="187" t="s">
        <v>10762</v>
      </c>
    </row>
    <row r="256" spans="1:9" ht="21.6">
      <c r="A256" s="180">
        <v>252</v>
      </c>
      <c r="B256" s="181" t="s">
        <v>10763</v>
      </c>
      <c r="C256" s="182" t="str">
        <f>VLOOKUP(MID(B256,1,2),代码!$B$5:$C$22,2,0)</f>
        <v>企业所得税</v>
      </c>
      <c r="D256" s="182" t="str">
        <f>VLOOKUP(MID(B256,3,2),代码!$E$5:$F$15,2,0)</f>
        <v>节能环保</v>
      </c>
      <c r="E256" s="182" t="str">
        <f>VLOOKUP(MID(B256,5,2),代码!$H$5:$I$50,2,0)</f>
        <v>环境保护</v>
      </c>
      <c r="F256" s="183" t="s">
        <v>10674</v>
      </c>
      <c r="G256" s="183"/>
      <c r="H256" s="183" t="s">
        <v>10764</v>
      </c>
      <c r="I256" s="183" t="s">
        <v>10765</v>
      </c>
    </row>
    <row r="257" spans="1:9" ht="21.6">
      <c r="A257" s="184">
        <v>253</v>
      </c>
      <c r="B257" s="185" t="s">
        <v>10766</v>
      </c>
      <c r="C257" s="186" t="str">
        <f>VLOOKUP(MID(B257,1,2),代码!$B$5:$C$22,2,0)</f>
        <v>企业所得税</v>
      </c>
      <c r="D257" s="186" t="str">
        <f>VLOOKUP(MID(B257,3,2),代码!$E$5:$F$15,2,0)</f>
        <v>节能环保</v>
      </c>
      <c r="E257" s="186" t="str">
        <f>VLOOKUP(MID(B257,5,2),代码!$H$5:$I$50,2,0)</f>
        <v>环境保护</v>
      </c>
      <c r="F257" s="187" t="s">
        <v>10761</v>
      </c>
      <c r="G257" s="187" t="s">
        <v>12717</v>
      </c>
      <c r="H257" s="187" t="s">
        <v>10767</v>
      </c>
      <c r="I257" s="187" t="s">
        <v>10768</v>
      </c>
    </row>
    <row r="258" spans="1:9" ht="21.6">
      <c r="A258" s="180">
        <v>254</v>
      </c>
      <c r="B258" s="181" t="s">
        <v>10769</v>
      </c>
      <c r="C258" s="182" t="str">
        <f>VLOOKUP(MID(B258,1,2),代码!$B$5:$C$22,2,0)</f>
        <v>企业所得税</v>
      </c>
      <c r="D258" s="182" t="str">
        <f>VLOOKUP(MID(B258,3,2),代码!$E$5:$F$15,2,0)</f>
        <v>节能环保</v>
      </c>
      <c r="E258" s="182" t="str">
        <f>VLOOKUP(MID(B258,5,2),代码!$H$5:$I$50,2,0)</f>
        <v>环境保护</v>
      </c>
      <c r="F258" s="183" t="s">
        <v>10674</v>
      </c>
      <c r="G258" s="183"/>
      <c r="H258" s="183" t="s">
        <v>10770</v>
      </c>
      <c r="I258" s="183" t="s">
        <v>10771</v>
      </c>
    </row>
    <row r="259" spans="1:9" ht="21.6">
      <c r="A259" s="184">
        <v>255</v>
      </c>
      <c r="B259" s="185" t="s">
        <v>10772</v>
      </c>
      <c r="C259" s="186" t="str">
        <f>VLOOKUP(MID(B259,1,2),代码!$B$5:$C$22,2,0)</f>
        <v>企业所得税</v>
      </c>
      <c r="D259" s="186" t="str">
        <f>VLOOKUP(MID(B259,3,2),代码!$E$5:$F$15,2,0)</f>
        <v>节能环保</v>
      </c>
      <c r="E259" s="186" t="str">
        <f>VLOOKUP(MID(B259,5,2),代码!$H$5:$I$50,2,0)</f>
        <v>资源综合利用</v>
      </c>
      <c r="F259" s="187" t="s">
        <v>10165</v>
      </c>
      <c r="G259" s="187" t="s">
        <v>12707</v>
      </c>
      <c r="H259" s="187" t="s">
        <v>10773</v>
      </c>
      <c r="I259" s="187" t="s">
        <v>10774</v>
      </c>
    </row>
    <row r="260" spans="1:9">
      <c r="A260" s="180">
        <v>256</v>
      </c>
      <c r="B260" s="181" t="s">
        <v>10775</v>
      </c>
      <c r="C260" s="182" t="str">
        <f>VLOOKUP(MID(B260,1,2),代码!$B$5:$C$22,2,0)</f>
        <v>企业所得税</v>
      </c>
      <c r="D260" s="182" t="str">
        <f>VLOOKUP(MID(B260,3,2),代码!$E$5:$F$15,2,0)</f>
        <v>节能环保</v>
      </c>
      <c r="E260" s="182" t="str">
        <f>VLOOKUP(MID(B260,5,2),代码!$H$5:$I$50,2,0)</f>
        <v>资源综合利用</v>
      </c>
      <c r="F260" s="183" t="s">
        <v>10674</v>
      </c>
      <c r="G260" s="183"/>
      <c r="H260" s="183" t="s">
        <v>10776</v>
      </c>
      <c r="I260" s="183" t="s">
        <v>10777</v>
      </c>
    </row>
    <row r="261" spans="1:9" ht="21.6">
      <c r="A261" s="184">
        <v>257</v>
      </c>
      <c r="B261" s="185" t="s">
        <v>10778</v>
      </c>
      <c r="C261" s="186" t="str">
        <f>VLOOKUP(MID(B261,1,2),代码!$B$5:$C$22,2,0)</f>
        <v>企业所得税</v>
      </c>
      <c r="D261" s="186" t="str">
        <f>VLOOKUP(MID(B261,3,2),代码!$E$5:$F$15,2,0)</f>
        <v>支持金融资本市场</v>
      </c>
      <c r="E261" s="186" t="str">
        <f>VLOOKUP(MID(B261,5,2),代码!$H$5:$I$50,2,0)</f>
        <v>金融市场</v>
      </c>
      <c r="F261" s="187" t="s">
        <v>10779</v>
      </c>
      <c r="G261" s="187" t="s">
        <v>12702</v>
      </c>
      <c r="H261" s="187" t="s">
        <v>10104</v>
      </c>
      <c r="I261" s="187" t="s">
        <v>10780</v>
      </c>
    </row>
    <row r="262" spans="1:9" ht="21.6">
      <c r="A262" s="180">
        <v>258</v>
      </c>
      <c r="B262" s="181" t="s">
        <v>10781</v>
      </c>
      <c r="C262" s="182" t="str">
        <f>VLOOKUP(MID(B262,1,2),代码!$B$5:$C$22,2,0)</f>
        <v>企业所得税</v>
      </c>
      <c r="D262" s="182" t="str">
        <f>VLOOKUP(MID(B262,3,2),代码!$E$5:$F$15,2,0)</f>
        <v>支持金融资本市场</v>
      </c>
      <c r="E262" s="182" t="str">
        <f>VLOOKUP(MID(B262,5,2),代码!$H$5:$I$50,2,0)</f>
        <v>金融市场</v>
      </c>
      <c r="F262" s="183" t="s">
        <v>10782</v>
      </c>
      <c r="G262" s="183"/>
      <c r="H262" s="183" t="s">
        <v>10783</v>
      </c>
      <c r="I262" s="183" t="s">
        <v>10784</v>
      </c>
    </row>
    <row r="263" spans="1:9" ht="21.6">
      <c r="A263" s="184">
        <v>259</v>
      </c>
      <c r="B263" s="185" t="s">
        <v>10785</v>
      </c>
      <c r="C263" s="186" t="str">
        <f>VLOOKUP(MID(B263,1,2),代码!$B$5:$C$22,2,0)</f>
        <v>企业所得税</v>
      </c>
      <c r="D263" s="186" t="str">
        <f>VLOOKUP(MID(B263,3,2),代码!$E$5:$F$15,2,0)</f>
        <v>支持金融资本市场</v>
      </c>
      <c r="E263" s="186" t="str">
        <f>VLOOKUP(MID(B263,5,2),代码!$H$5:$I$50,2,0)</f>
        <v>金融市场</v>
      </c>
      <c r="F263" s="187" t="s">
        <v>10782</v>
      </c>
      <c r="G263" s="187"/>
      <c r="H263" s="187" t="s">
        <v>10786</v>
      </c>
      <c r="I263" s="187" t="s">
        <v>10787</v>
      </c>
    </row>
    <row r="264" spans="1:9" ht="21.6">
      <c r="A264" s="180">
        <v>260</v>
      </c>
      <c r="B264" s="181" t="s">
        <v>10788</v>
      </c>
      <c r="C264" s="182" t="str">
        <f>VLOOKUP(MID(B264,1,2),代码!$B$5:$C$22,2,0)</f>
        <v>企业所得税</v>
      </c>
      <c r="D264" s="182" t="str">
        <f>VLOOKUP(MID(B264,3,2),代码!$E$5:$F$15,2,0)</f>
        <v>支持金融资本市场</v>
      </c>
      <c r="E264" s="182" t="str">
        <f>VLOOKUP(MID(B264,5,2),代码!$H$5:$I$50,2,0)</f>
        <v>金融市场</v>
      </c>
      <c r="F264" s="183" t="s">
        <v>10789</v>
      </c>
      <c r="G264" s="183"/>
      <c r="H264" s="183" t="s">
        <v>10790</v>
      </c>
      <c r="I264" s="183" t="s">
        <v>10791</v>
      </c>
    </row>
    <row r="265" spans="1:9" ht="21.6">
      <c r="A265" s="184">
        <v>261</v>
      </c>
      <c r="B265" s="185" t="s">
        <v>10792</v>
      </c>
      <c r="C265" s="186" t="str">
        <f>VLOOKUP(MID(B265,1,2),代码!$B$5:$C$22,2,0)</f>
        <v>企业所得税</v>
      </c>
      <c r="D265" s="186" t="str">
        <f>VLOOKUP(MID(B265,3,2),代码!$E$5:$F$15,2,0)</f>
        <v>支持金融资本市场</v>
      </c>
      <c r="E265" s="186" t="str">
        <f>VLOOKUP(MID(B265,5,2),代码!$H$5:$I$50,2,0)</f>
        <v>金融市场</v>
      </c>
      <c r="F265" s="187" t="s">
        <v>10793</v>
      </c>
      <c r="G265" s="187" t="s">
        <v>12706</v>
      </c>
      <c r="H265" s="187" t="s">
        <v>10057</v>
      </c>
      <c r="I265" s="187" t="s">
        <v>10794</v>
      </c>
    </row>
    <row r="266" spans="1:9" ht="21.6">
      <c r="A266" s="180">
        <v>262</v>
      </c>
      <c r="B266" s="181" t="s">
        <v>10795</v>
      </c>
      <c r="C266" s="182" t="str">
        <f>VLOOKUP(MID(B266,1,2),代码!$B$5:$C$22,2,0)</f>
        <v>企业所得税</v>
      </c>
      <c r="D266" s="182" t="str">
        <f>VLOOKUP(MID(B266,3,2),代码!$E$5:$F$15,2,0)</f>
        <v>支持金融资本市场</v>
      </c>
      <c r="E266" s="182" t="str">
        <f>VLOOKUP(MID(B266,5,2),代码!$H$5:$I$50,2,0)</f>
        <v>金融市场</v>
      </c>
      <c r="F266" s="183" t="s">
        <v>10522</v>
      </c>
      <c r="G266" s="183" t="s">
        <v>12706</v>
      </c>
      <c r="H266" s="183" t="s">
        <v>10796</v>
      </c>
      <c r="I266" s="183" t="s">
        <v>10797</v>
      </c>
    </row>
    <row r="267" spans="1:9" ht="21.6">
      <c r="A267" s="184">
        <v>263</v>
      </c>
      <c r="B267" s="185" t="s">
        <v>10798</v>
      </c>
      <c r="C267" s="186" t="str">
        <f>VLOOKUP(MID(B267,1,2),代码!$B$5:$C$22,2,0)</f>
        <v>企业所得税</v>
      </c>
      <c r="D267" s="186" t="str">
        <f>VLOOKUP(MID(B267,3,2),代码!$E$5:$F$15,2,0)</f>
        <v>支持金融资本市场</v>
      </c>
      <c r="E267" s="186" t="str">
        <f>VLOOKUP(MID(B267,5,2),代码!$H$5:$I$50,2,0)</f>
        <v>金融市场</v>
      </c>
      <c r="F267" s="187" t="s">
        <v>10799</v>
      </c>
      <c r="G267" s="187" t="s">
        <v>12710</v>
      </c>
      <c r="H267" s="187" t="s">
        <v>10800</v>
      </c>
      <c r="I267" s="187" t="s">
        <v>10801</v>
      </c>
    </row>
    <row r="268" spans="1:9" ht="21.6">
      <c r="A268" s="180">
        <v>264</v>
      </c>
      <c r="B268" s="181" t="s">
        <v>10802</v>
      </c>
      <c r="C268" s="182" t="str">
        <f>VLOOKUP(MID(B268,1,2),代码!$B$5:$C$22,2,0)</f>
        <v>企业所得税</v>
      </c>
      <c r="D268" s="182" t="str">
        <f>VLOOKUP(MID(B268,3,2),代码!$E$5:$F$15,2,0)</f>
        <v>支持金融资本市场</v>
      </c>
      <c r="E268" s="182" t="str">
        <f>VLOOKUP(MID(B268,5,2),代码!$H$5:$I$50,2,0)</f>
        <v>金融市场</v>
      </c>
      <c r="F268" s="183" t="s">
        <v>10803</v>
      </c>
      <c r="G268" s="183" t="s">
        <v>12706</v>
      </c>
      <c r="H268" s="183" t="s">
        <v>10804</v>
      </c>
      <c r="I268" s="183" t="s">
        <v>10805</v>
      </c>
    </row>
    <row r="269" spans="1:9">
      <c r="A269" s="184">
        <v>265</v>
      </c>
      <c r="B269" s="185" t="s">
        <v>10806</v>
      </c>
      <c r="C269" s="186" t="str">
        <f>VLOOKUP(MID(B269,1,2),代码!$B$5:$C$22,2,0)</f>
        <v>企业所得税</v>
      </c>
      <c r="D269" s="186" t="str">
        <f>VLOOKUP(MID(B269,3,2),代码!$E$5:$F$15,2,0)</f>
        <v>支持金融资本市场</v>
      </c>
      <c r="E269" s="186" t="str">
        <f>VLOOKUP(MID(B269,5,2),代码!$H$5:$I$50,2,0)</f>
        <v>资本市场</v>
      </c>
      <c r="F269" s="187" t="s">
        <v>10674</v>
      </c>
      <c r="G269" s="187"/>
      <c r="H269" s="187" t="s">
        <v>10807</v>
      </c>
      <c r="I269" s="187" t="s">
        <v>10808</v>
      </c>
    </row>
    <row r="270" spans="1:9" ht="21.6">
      <c r="A270" s="180">
        <v>266</v>
      </c>
      <c r="B270" s="181" t="s">
        <v>10809</v>
      </c>
      <c r="C270" s="182" t="str">
        <f>VLOOKUP(MID(B270,1,2),代码!$B$5:$C$22,2,0)</f>
        <v>企业所得税</v>
      </c>
      <c r="D270" s="182" t="str">
        <f>VLOOKUP(MID(B270,3,2),代码!$E$5:$F$15,2,0)</f>
        <v>支持金融资本市场</v>
      </c>
      <c r="E270" s="182" t="str">
        <f>VLOOKUP(MID(B270,5,2),代码!$H$5:$I$50,2,0)</f>
        <v>资本市场</v>
      </c>
      <c r="F270" s="183" t="s">
        <v>10674</v>
      </c>
      <c r="G270" s="183"/>
      <c r="H270" s="183" t="s">
        <v>10810</v>
      </c>
      <c r="I270" s="183" t="s">
        <v>10811</v>
      </c>
    </row>
    <row r="271" spans="1:9" ht="21.6">
      <c r="A271" s="184">
        <v>267</v>
      </c>
      <c r="B271" s="185" t="s">
        <v>10812</v>
      </c>
      <c r="C271" s="186" t="str">
        <f>VLOOKUP(MID(B271,1,2),代码!$B$5:$C$22,2,0)</f>
        <v>企业所得税</v>
      </c>
      <c r="D271" s="186" t="str">
        <f>VLOOKUP(MID(B271,3,2),代码!$E$5:$F$15,2,0)</f>
        <v>支持金融资本市场</v>
      </c>
      <c r="E271" s="186" t="str">
        <f>VLOOKUP(MID(B271,5,2),代码!$H$5:$I$50,2,0)</f>
        <v>资本市场</v>
      </c>
      <c r="F271" s="187" t="s">
        <v>10674</v>
      </c>
      <c r="G271" s="187"/>
      <c r="H271" s="187" t="s">
        <v>10813</v>
      </c>
      <c r="I271" s="187" t="s">
        <v>10814</v>
      </c>
    </row>
    <row r="272" spans="1:9" ht="21.6">
      <c r="A272" s="180">
        <v>268</v>
      </c>
      <c r="B272" s="181" t="s">
        <v>10815</v>
      </c>
      <c r="C272" s="182" t="str">
        <f>VLOOKUP(MID(B272,1,2),代码!$B$5:$C$22,2,0)</f>
        <v>企业所得税</v>
      </c>
      <c r="D272" s="182" t="str">
        <f>VLOOKUP(MID(B272,3,2),代码!$E$5:$F$15,2,0)</f>
        <v>支持三农</v>
      </c>
      <c r="E272" s="182" t="str">
        <f>VLOOKUP(MID(B272,5,2),代码!$H$5:$I$50,2,0)</f>
        <v>金融市场</v>
      </c>
      <c r="F272" s="183" t="s">
        <v>10559</v>
      </c>
      <c r="G272" s="183" t="s">
        <v>12706</v>
      </c>
      <c r="H272" s="183" t="s">
        <v>10816</v>
      </c>
      <c r="I272" s="183" t="s">
        <v>10817</v>
      </c>
    </row>
    <row r="273" spans="1:9">
      <c r="A273" s="184">
        <v>269</v>
      </c>
      <c r="B273" s="185" t="s">
        <v>10818</v>
      </c>
      <c r="C273" s="186" t="str">
        <f>VLOOKUP(MID(B273,1,2),代码!$B$5:$C$22,2,0)</f>
        <v>企业所得税</v>
      </c>
      <c r="D273" s="186" t="str">
        <f>VLOOKUP(MID(B273,3,2),代码!$E$5:$F$15,2,0)</f>
        <v>支持三农</v>
      </c>
      <c r="E273" s="186" t="str">
        <f>VLOOKUP(MID(B273,5,2),代码!$H$5:$I$50,2,0)</f>
        <v>其他</v>
      </c>
      <c r="F273" s="187" t="s">
        <v>10674</v>
      </c>
      <c r="G273" s="187"/>
      <c r="H273" s="187" t="s">
        <v>10819</v>
      </c>
      <c r="I273" s="187" t="s">
        <v>10820</v>
      </c>
    </row>
    <row r="274" spans="1:9" ht="21.6">
      <c r="A274" s="180">
        <v>270</v>
      </c>
      <c r="B274" s="181" t="s">
        <v>10821</v>
      </c>
      <c r="C274" s="182" t="str">
        <f>VLOOKUP(MID(B274,1,2),代码!$B$5:$C$22,2,0)</f>
        <v>企业所得税</v>
      </c>
      <c r="D274" s="182" t="str">
        <f>VLOOKUP(MID(B274,3,2),代码!$E$5:$F$15,2,0)</f>
        <v>支持文化教育体育</v>
      </c>
      <c r="E274" s="182" t="str">
        <f>VLOOKUP(MID(B274,5,2),代码!$H$5:$I$50,2,0)</f>
        <v>文化</v>
      </c>
      <c r="F274" s="183" t="s">
        <v>10822</v>
      </c>
      <c r="G274" s="183" t="s">
        <v>12717</v>
      </c>
      <c r="H274" s="183" t="s">
        <v>10142</v>
      </c>
      <c r="I274" s="183" t="s">
        <v>10823</v>
      </c>
    </row>
    <row r="275" spans="1:9" ht="21.6">
      <c r="A275" s="184">
        <v>271</v>
      </c>
      <c r="B275" s="185" t="s">
        <v>10824</v>
      </c>
      <c r="C275" s="186" t="str">
        <f>VLOOKUP(MID(B275,1,2),代码!$B$5:$C$22,2,0)</f>
        <v>企业所得税</v>
      </c>
      <c r="D275" s="186" t="str">
        <f>VLOOKUP(MID(B275,3,2),代码!$E$5:$F$15,2,0)</f>
        <v>支持文化教育体育</v>
      </c>
      <c r="E275" s="186" t="str">
        <f>VLOOKUP(MID(B275,5,2),代码!$H$5:$I$50,2,0)</f>
        <v>文化</v>
      </c>
      <c r="F275" s="187" t="s">
        <v>10285</v>
      </c>
      <c r="G275" s="187" t="s">
        <v>12706</v>
      </c>
      <c r="H275" s="187" t="s">
        <v>10825</v>
      </c>
      <c r="I275" s="187" t="s">
        <v>10826</v>
      </c>
    </row>
    <row r="276" spans="1:9">
      <c r="A276" s="180">
        <v>272</v>
      </c>
      <c r="B276" s="181" t="s">
        <v>10827</v>
      </c>
      <c r="C276" s="182" t="str">
        <f>VLOOKUP(MID(B276,1,2),代码!$B$5:$C$22,2,0)</f>
        <v>企业所得税</v>
      </c>
      <c r="D276" s="182" t="str">
        <f>VLOOKUP(MID(B276,3,2),代码!$E$5:$F$15,2,0)</f>
        <v>支持其他各项事业</v>
      </c>
      <c r="E276" s="182" t="str">
        <f>VLOOKUP(MID(B276,5,2),代码!$H$5:$I$50,2,0)</f>
        <v>公益</v>
      </c>
      <c r="F276" s="183" t="s">
        <v>10674</v>
      </c>
      <c r="G276" s="183"/>
      <c r="H276" s="183" t="s">
        <v>10828</v>
      </c>
      <c r="I276" s="183" t="s">
        <v>10829</v>
      </c>
    </row>
    <row r="277" spans="1:9" ht="21.6">
      <c r="A277" s="184">
        <v>273</v>
      </c>
      <c r="B277" s="185" t="s">
        <v>10830</v>
      </c>
      <c r="C277" s="186" t="str">
        <f>VLOOKUP(MID(B277,1,2),代码!$B$5:$C$22,2,0)</f>
        <v>企业所得税</v>
      </c>
      <c r="D277" s="186" t="str">
        <f>VLOOKUP(MID(B277,3,2),代码!$E$5:$F$15,2,0)</f>
        <v>支持其他各项事业</v>
      </c>
      <c r="E277" s="186" t="str">
        <f>VLOOKUP(MID(B277,5,2),代码!$H$5:$I$50,2,0)</f>
        <v>基础设施建设</v>
      </c>
      <c r="F277" s="187" t="s">
        <v>10674</v>
      </c>
      <c r="G277" s="187"/>
      <c r="H277" s="187" t="s">
        <v>10831</v>
      </c>
      <c r="I277" s="187" t="s">
        <v>10832</v>
      </c>
    </row>
    <row r="278" spans="1:9" ht="21.6">
      <c r="A278" s="180">
        <v>274</v>
      </c>
      <c r="B278" s="181" t="s">
        <v>10833</v>
      </c>
      <c r="C278" s="182" t="str">
        <f>VLOOKUP(MID(B278,1,2),代码!$B$5:$C$22,2,0)</f>
        <v>企业所得税</v>
      </c>
      <c r="D278" s="182" t="str">
        <f>VLOOKUP(MID(B278,3,2),代码!$E$5:$F$15,2,0)</f>
        <v>支持其他各项事业</v>
      </c>
      <c r="E278" s="182" t="str">
        <f>VLOOKUP(MID(B278,5,2),代码!$H$5:$I$50,2,0)</f>
        <v>交通运输</v>
      </c>
      <c r="F278" s="183" t="s">
        <v>10834</v>
      </c>
      <c r="G278" s="183" t="s">
        <v>12706</v>
      </c>
      <c r="H278" s="183" t="s">
        <v>10104</v>
      </c>
      <c r="I278" s="183" t="s">
        <v>10835</v>
      </c>
    </row>
    <row r="279" spans="1:9">
      <c r="A279" s="184">
        <v>275</v>
      </c>
      <c r="B279" s="185" t="s">
        <v>10836</v>
      </c>
      <c r="C279" s="186" t="str">
        <f>VLOOKUP(MID(B279,1,2),代码!$B$5:$C$22,2,0)</f>
        <v>企业所得税</v>
      </c>
      <c r="D279" s="186" t="str">
        <f>VLOOKUP(MID(B279,3,2),代码!$E$5:$F$15,2,0)</f>
        <v>支持其他各项事业</v>
      </c>
      <c r="E279" s="186" t="str">
        <f>VLOOKUP(MID(B279,5,2),代码!$H$5:$I$50,2,0)</f>
        <v>其他</v>
      </c>
      <c r="F279" s="187" t="s">
        <v>10674</v>
      </c>
      <c r="G279" s="187"/>
      <c r="H279" s="187" t="s">
        <v>10057</v>
      </c>
      <c r="I279" s="187" t="s">
        <v>4218</v>
      </c>
    </row>
    <row r="280" spans="1:9">
      <c r="A280" s="180">
        <v>276</v>
      </c>
      <c r="B280" s="181" t="s">
        <v>10837</v>
      </c>
      <c r="C280" s="182" t="str">
        <f>VLOOKUP(MID(B280,1,2),代码!$B$5:$C$22,2,0)</f>
        <v>企业所得税</v>
      </c>
      <c r="D280" s="182" t="str">
        <f>VLOOKUP(MID(B280,3,2),代码!$E$5:$F$15,2,0)</f>
        <v>支持其他各项事业</v>
      </c>
      <c r="E280" s="182" t="str">
        <f>VLOOKUP(MID(B280,5,2),代码!$H$5:$I$50,2,0)</f>
        <v>其他</v>
      </c>
      <c r="F280" s="183" t="s">
        <v>10674</v>
      </c>
      <c r="G280" s="183"/>
      <c r="H280" s="183" t="s">
        <v>10057</v>
      </c>
      <c r="I280" s="183" t="s">
        <v>10838</v>
      </c>
    </row>
    <row r="281" spans="1:9" ht="21.6">
      <c r="A281" s="184">
        <v>277</v>
      </c>
      <c r="B281" s="185" t="s">
        <v>10839</v>
      </c>
      <c r="C281" s="186" t="str">
        <f>VLOOKUP(MID(B281,1,2),代码!$B$5:$C$22,2,0)</f>
        <v>企业所得税</v>
      </c>
      <c r="D281" s="186" t="str">
        <f>VLOOKUP(MID(B281,3,2),代码!$E$5:$F$15,2,0)</f>
        <v>支持其他各项事业</v>
      </c>
      <c r="E281" s="186" t="str">
        <f>VLOOKUP(MID(B281,5,2),代码!$H$5:$I$50,2,0)</f>
        <v>其他</v>
      </c>
      <c r="F281" s="187" t="s">
        <v>10840</v>
      </c>
      <c r="G281" s="187" t="s">
        <v>12706</v>
      </c>
      <c r="H281" s="187" t="s">
        <v>10841</v>
      </c>
      <c r="I281" s="187" t="s">
        <v>10842</v>
      </c>
    </row>
    <row r="282" spans="1:9" ht="21.6">
      <c r="A282" s="180">
        <v>278</v>
      </c>
      <c r="B282" s="181" t="s">
        <v>10843</v>
      </c>
      <c r="C282" s="182" t="str">
        <f>VLOOKUP(MID(B282,1,2),代码!$B$5:$C$22,2,0)</f>
        <v>企业所得税</v>
      </c>
      <c r="D282" s="182" t="str">
        <f>VLOOKUP(MID(B282,3,2),代码!$E$5:$F$15,2,0)</f>
        <v>支持其他各项事业</v>
      </c>
      <c r="E282" s="182" t="str">
        <f>VLOOKUP(MID(B282,5,2),代码!$H$5:$I$50,2,0)</f>
        <v>其他</v>
      </c>
      <c r="F282" s="183" t="s">
        <v>10799</v>
      </c>
      <c r="G282" s="183" t="s">
        <v>12710</v>
      </c>
      <c r="H282" s="183" t="s">
        <v>10236</v>
      </c>
      <c r="I282" s="183" t="s">
        <v>10844</v>
      </c>
    </row>
    <row r="283" spans="1:9" ht="21.6">
      <c r="A283" s="184">
        <v>279</v>
      </c>
      <c r="B283" s="185" t="s">
        <v>10845</v>
      </c>
      <c r="C283" s="186" t="str">
        <f>VLOOKUP(MID(B283,1,2),代码!$B$5:$C$22,2,0)</f>
        <v>企业所得税</v>
      </c>
      <c r="D283" s="186" t="str">
        <f>VLOOKUP(MID(B283,3,2),代码!$E$5:$F$15,2,0)</f>
        <v>支持其他各项事业</v>
      </c>
      <c r="E283" s="186" t="str">
        <f>VLOOKUP(MID(B283,5,2),代码!$H$5:$I$50,2,0)</f>
        <v>其他</v>
      </c>
      <c r="F283" s="187" t="s">
        <v>10846</v>
      </c>
      <c r="G283" s="187" t="s">
        <v>12703</v>
      </c>
      <c r="H283" s="187" t="s">
        <v>10545</v>
      </c>
      <c r="I283" s="187" t="s">
        <v>10847</v>
      </c>
    </row>
    <row r="284" spans="1:9">
      <c r="A284" s="180">
        <v>280</v>
      </c>
      <c r="B284" s="181" t="s">
        <v>10848</v>
      </c>
      <c r="C284" s="182" t="str">
        <f>VLOOKUP(MID(B284,1,2),代码!$B$5:$C$22,2,0)</f>
        <v>企业所得税</v>
      </c>
      <c r="D284" s="182" t="str">
        <f>VLOOKUP(MID(B284,3,2),代码!$E$5:$F$15,2,0)</f>
        <v>支持其他各项事业</v>
      </c>
      <c r="E284" s="182" t="str">
        <f>VLOOKUP(MID(B284,5,2),代码!$H$5:$I$50,2,0)</f>
        <v>其他</v>
      </c>
      <c r="F284" s="183" t="s">
        <v>10849</v>
      </c>
      <c r="G284" s="183" t="s">
        <v>12705</v>
      </c>
      <c r="H284" s="183"/>
      <c r="I284" s="183" t="s">
        <v>10850</v>
      </c>
    </row>
    <row r="285" spans="1:9" ht="21.6">
      <c r="A285" s="184">
        <v>281</v>
      </c>
      <c r="B285" s="185" t="s">
        <v>10851</v>
      </c>
      <c r="C285" s="186" t="str">
        <f>VLOOKUP(MID(B285,1,2),代码!$B$5:$C$22,2,0)</f>
        <v>企业所得税</v>
      </c>
      <c r="D285" s="186" t="str">
        <f>VLOOKUP(MID(B285,3,2),代码!$E$5:$F$15,2,0)</f>
        <v>支持其他各项事业</v>
      </c>
      <c r="E285" s="186" t="str">
        <f>VLOOKUP(MID(B285,5,2),代码!$H$5:$I$50,2,0)</f>
        <v>其他</v>
      </c>
      <c r="F285" s="187" t="s">
        <v>10799</v>
      </c>
      <c r="G285" s="187" t="s">
        <v>12710</v>
      </c>
      <c r="H285" s="187" t="s">
        <v>10160</v>
      </c>
      <c r="I285" s="187" t="s">
        <v>10057</v>
      </c>
    </row>
    <row r="286" spans="1:9">
      <c r="A286" s="180">
        <v>282</v>
      </c>
      <c r="B286" s="181" t="s">
        <v>10852</v>
      </c>
      <c r="C286" s="182" t="str">
        <f>VLOOKUP(MID(B286,1,2),代码!$B$5:$C$22,2,0)</f>
        <v>企业所得税</v>
      </c>
      <c r="D286" s="182" t="str">
        <f>VLOOKUP(MID(B286,3,2),代码!$E$5:$F$15,2,0)</f>
        <v>支持其他各项事业</v>
      </c>
      <c r="E286" s="182" t="str">
        <f>VLOOKUP(MID(B286,5,2),代码!$H$5:$I$50,2,0)</f>
        <v>其他</v>
      </c>
      <c r="F286" s="183" t="s">
        <v>4218</v>
      </c>
      <c r="G286" s="183"/>
      <c r="H286" s="183" t="s">
        <v>10057</v>
      </c>
      <c r="I286" s="183" t="s">
        <v>4218</v>
      </c>
    </row>
    <row r="287" spans="1:9" ht="21.6">
      <c r="A287" s="184">
        <v>283</v>
      </c>
      <c r="B287" s="185" t="s">
        <v>10853</v>
      </c>
      <c r="C287" s="186" t="str">
        <f>VLOOKUP(MID(B287,1,2),代码!$B$5:$C$22,2,0)</f>
        <v>企业所得税</v>
      </c>
      <c r="D287" s="186" t="str">
        <f>VLOOKUP(MID(B287,3,2),代码!$E$5:$F$15,2,0)</f>
        <v>享受税收协定待遇</v>
      </c>
      <c r="E287" s="186" t="str">
        <f>VLOOKUP(MID(B287,5,2),代码!$H$5:$I$50,2,0)</f>
        <v>股息</v>
      </c>
      <c r="F287" s="187" t="s">
        <v>10854</v>
      </c>
      <c r="G287" s="187"/>
      <c r="H287" s="187" t="s">
        <v>10855</v>
      </c>
      <c r="I287" s="187" t="s">
        <v>10856</v>
      </c>
    </row>
    <row r="288" spans="1:9" ht="21.6">
      <c r="A288" s="180">
        <v>284</v>
      </c>
      <c r="B288" s="181" t="s">
        <v>10857</v>
      </c>
      <c r="C288" s="182" t="str">
        <f>VLOOKUP(MID(B288,1,2),代码!$B$5:$C$22,2,0)</f>
        <v>企业所得税</v>
      </c>
      <c r="D288" s="182" t="str">
        <f>VLOOKUP(MID(B288,3,2),代码!$E$5:$F$15,2,0)</f>
        <v>享受税收协定待遇</v>
      </c>
      <c r="E288" s="182" t="str">
        <f>VLOOKUP(MID(B288,5,2),代码!$H$5:$I$50,2,0)</f>
        <v>利息</v>
      </c>
      <c r="F288" s="183" t="s">
        <v>10854</v>
      </c>
      <c r="G288" s="183"/>
      <c r="H288" s="183" t="s">
        <v>10858</v>
      </c>
      <c r="I288" s="183" t="s">
        <v>10859</v>
      </c>
    </row>
    <row r="289" spans="1:9" ht="21.6">
      <c r="A289" s="184">
        <v>285</v>
      </c>
      <c r="B289" s="185" t="s">
        <v>10860</v>
      </c>
      <c r="C289" s="186" t="str">
        <f>VLOOKUP(MID(B289,1,2),代码!$B$5:$C$22,2,0)</f>
        <v>企业所得税</v>
      </c>
      <c r="D289" s="186" t="str">
        <f>VLOOKUP(MID(B289,3,2),代码!$E$5:$F$15,2,0)</f>
        <v>享受税收协定待遇</v>
      </c>
      <c r="E289" s="186" t="str">
        <f>VLOOKUP(MID(B289,5,2),代码!$H$5:$I$50,2,0)</f>
        <v>特许权使用费</v>
      </c>
      <c r="F289" s="187" t="s">
        <v>10854</v>
      </c>
      <c r="G289" s="187"/>
      <c r="H289" s="187" t="s">
        <v>10861</v>
      </c>
      <c r="I289" s="187" t="s">
        <v>10862</v>
      </c>
    </row>
    <row r="290" spans="1:9" ht="21.6">
      <c r="A290" s="180">
        <v>286</v>
      </c>
      <c r="B290" s="181" t="s">
        <v>10863</v>
      </c>
      <c r="C290" s="182" t="str">
        <f>VLOOKUP(MID(B290,1,2),代码!$B$5:$C$22,2,0)</f>
        <v>企业所得税</v>
      </c>
      <c r="D290" s="182" t="str">
        <f>VLOOKUP(MID(B290,3,2),代码!$E$5:$F$15,2,0)</f>
        <v>享受税收协定待遇</v>
      </c>
      <c r="E290" s="182" t="str">
        <f>VLOOKUP(MID(B290,5,2),代码!$H$5:$I$50,2,0)</f>
        <v>财产收益</v>
      </c>
      <c r="F290" s="183" t="s">
        <v>10854</v>
      </c>
      <c r="G290" s="183"/>
      <c r="H290" s="183" t="s">
        <v>10864</v>
      </c>
      <c r="I290" s="183" t="s">
        <v>10865</v>
      </c>
    </row>
    <row r="291" spans="1:9" ht="32.4">
      <c r="A291" s="184">
        <v>287</v>
      </c>
      <c r="B291" s="185" t="s">
        <v>10866</v>
      </c>
      <c r="C291" s="186" t="str">
        <f>VLOOKUP(MID(B291,1,2),代码!$B$5:$C$22,2,0)</f>
        <v>企业所得税</v>
      </c>
      <c r="D291" s="186" t="str">
        <f>VLOOKUP(MID(B291,3,2),代码!$E$5:$F$15,2,0)</f>
        <v>享受税收协定待遇</v>
      </c>
      <c r="E291" s="186" t="str">
        <f>VLOOKUP(MID(B291,5,2),代码!$H$5:$I$50,2,0)</f>
        <v>其他</v>
      </c>
      <c r="F291" s="187" t="s">
        <v>10867</v>
      </c>
      <c r="G291" s="187"/>
      <c r="H291" s="187" t="s">
        <v>10868</v>
      </c>
      <c r="I291" s="187" t="s">
        <v>10869</v>
      </c>
    </row>
    <row r="292" spans="1:9" ht="21.6">
      <c r="A292" s="180">
        <v>288</v>
      </c>
      <c r="B292" s="181" t="s">
        <v>10870</v>
      </c>
      <c r="C292" s="182" t="str">
        <f>VLOOKUP(MID(B292,1,2),代码!$B$5:$C$22,2,0)</f>
        <v>个人所得税</v>
      </c>
      <c r="D292" s="182" t="str">
        <f>VLOOKUP(MID(B292,3,2),代码!$E$5:$F$15,2,0)</f>
        <v>改善民生</v>
      </c>
      <c r="E292" s="182" t="str">
        <f>VLOOKUP(MID(B292,5,2),代码!$H$5:$I$50,2,0)</f>
        <v>救灾及重建</v>
      </c>
      <c r="F292" s="183" t="s">
        <v>10871</v>
      </c>
      <c r="G292" s="183" t="s">
        <v>12710</v>
      </c>
      <c r="H292" s="183" t="s">
        <v>10872</v>
      </c>
      <c r="I292" s="183" t="s">
        <v>10873</v>
      </c>
    </row>
    <row r="293" spans="1:9">
      <c r="A293" s="184">
        <v>289</v>
      </c>
      <c r="B293" s="185" t="s">
        <v>10874</v>
      </c>
      <c r="C293" s="186" t="str">
        <f>VLOOKUP(MID(B293,1,2),代码!$B$5:$C$22,2,0)</f>
        <v>个人所得税</v>
      </c>
      <c r="D293" s="186" t="str">
        <f>VLOOKUP(MID(B293,3,2),代码!$E$5:$F$15,2,0)</f>
        <v>改善民生</v>
      </c>
      <c r="E293" s="186" t="str">
        <f>VLOOKUP(MID(B293,5,2),代码!$H$5:$I$50,2,0)</f>
        <v>救灾及重建</v>
      </c>
      <c r="F293" s="187" t="s">
        <v>10875</v>
      </c>
      <c r="G293" s="187"/>
      <c r="H293" s="187" t="s">
        <v>10876</v>
      </c>
      <c r="I293" s="187" t="s">
        <v>10877</v>
      </c>
    </row>
    <row r="294" spans="1:9" ht="21.6">
      <c r="A294" s="180">
        <v>290</v>
      </c>
      <c r="B294" s="181" t="s">
        <v>10878</v>
      </c>
      <c r="C294" s="182" t="str">
        <f>VLOOKUP(MID(B294,1,2),代码!$B$5:$C$22,2,0)</f>
        <v>个人所得税</v>
      </c>
      <c r="D294" s="182" t="str">
        <f>VLOOKUP(MID(B294,3,2),代码!$E$5:$F$15,2,0)</f>
        <v>改善民生</v>
      </c>
      <c r="E294" s="182" t="str">
        <f>VLOOKUP(MID(B294,5,2),代码!$H$5:$I$50,2,0)</f>
        <v>救灾及重建</v>
      </c>
      <c r="F294" s="183" t="s">
        <v>10387</v>
      </c>
      <c r="G294" s="183" t="s">
        <v>12702</v>
      </c>
      <c r="H294" s="183" t="s">
        <v>10388</v>
      </c>
      <c r="I294" s="183" t="s">
        <v>10879</v>
      </c>
    </row>
    <row r="295" spans="1:9" ht="21.6">
      <c r="A295" s="184">
        <v>291</v>
      </c>
      <c r="B295" s="185" t="s">
        <v>10880</v>
      </c>
      <c r="C295" s="186" t="str">
        <f>VLOOKUP(MID(B295,1,2),代码!$B$5:$C$22,2,0)</f>
        <v>个人所得税</v>
      </c>
      <c r="D295" s="186" t="str">
        <f>VLOOKUP(MID(B295,3,2),代码!$E$5:$F$15,2,0)</f>
        <v>改善民生</v>
      </c>
      <c r="E295" s="186" t="str">
        <f>VLOOKUP(MID(B295,5,2),代码!$H$5:$I$50,2,0)</f>
        <v>救灾及重建</v>
      </c>
      <c r="F295" s="187" t="s">
        <v>10067</v>
      </c>
      <c r="G295" s="187" t="s">
        <v>12703</v>
      </c>
      <c r="H295" s="187" t="s">
        <v>10881</v>
      </c>
      <c r="I295" s="187" t="s">
        <v>10882</v>
      </c>
    </row>
    <row r="296" spans="1:9" ht="21.6">
      <c r="A296" s="180">
        <v>292</v>
      </c>
      <c r="B296" s="181" t="s">
        <v>10883</v>
      </c>
      <c r="C296" s="182" t="str">
        <f>VLOOKUP(MID(B296,1,2),代码!$B$5:$C$22,2,0)</f>
        <v>个人所得税</v>
      </c>
      <c r="D296" s="182" t="str">
        <f>VLOOKUP(MID(B296,3,2),代码!$E$5:$F$15,2,0)</f>
        <v>改善民生</v>
      </c>
      <c r="E296" s="182" t="str">
        <f>VLOOKUP(MID(B296,5,2),代码!$H$5:$I$50,2,0)</f>
        <v>住房</v>
      </c>
      <c r="F296" s="183" t="s">
        <v>10884</v>
      </c>
      <c r="G296" s="183" t="s">
        <v>12721</v>
      </c>
      <c r="H296" s="183" t="s">
        <v>10885</v>
      </c>
      <c r="I296" s="183" t="s">
        <v>10886</v>
      </c>
    </row>
    <row r="297" spans="1:9" ht="21.6">
      <c r="A297" s="184">
        <v>293</v>
      </c>
      <c r="B297" s="185" t="s">
        <v>10887</v>
      </c>
      <c r="C297" s="186" t="str">
        <f>VLOOKUP(MID(B297,1,2),代码!$B$5:$C$22,2,0)</f>
        <v>个人所得税</v>
      </c>
      <c r="D297" s="186" t="str">
        <f>VLOOKUP(MID(B297,3,2),代码!$E$5:$F$15,2,0)</f>
        <v>改善民生</v>
      </c>
      <c r="E297" s="186" t="str">
        <f>VLOOKUP(MID(B297,5,2),代码!$H$5:$I$50,2,0)</f>
        <v>军转择业</v>
      </c>
      <c r="F297" s="187" t="s">
        <v>10420</v>
      </c>
      <c r="G297" s="187" t="s">
        <v>12716</v>
      </c>
      <c r="H297" s="187" t="s">
        <v>10142</v>
      </c>
      <c r="I297" s="187" t="s">
        <v>10888</v>
      </c>
    </row>
    <row r="298" spans="1:9" ht="21.6">
      <c r="A298" s="180">
        <v>294</v>
      </c>
      <c r="B298" s="181" t="s">
        <v>10889</v>
      </c>
      <c r="C298" s="182" t="str">
        <f>VLOOKUP(MID(B298,1,2),代码!$B$5:$C$22,2,0)</f>
        <v>个人所得税</v>
      </c>
      <c r="D298" s="182" t="str">
        <f>VLOOKUP(MID(B298,3,2),代码!$E$5:$F$15,2,0)</f>
        <v>改善民生</v>
      </c>
      <c r="E298" s="182" t="str">
        <f>VLOOKUP(MID(B298,5,2),代码!$H$5:$I$50,2,0)</f>
        <v>军转择业</v>
      </c>
      <c r="F298" s="183" t="s">
        <v>10423</v>
      </c>
      <c r="G298" s="183" t="s">
        <v>12709</v>
      </c>
      <c r="H298" s="183" t="s">
        <v>10104</v>
      </c>
      <c r="I298" s="183" t="s">
        <v>10890</v>
      </c>
    </row>
    <row r="299" spans="1:9" ht="21.6">
      <c r="A299" s="184">
        <v>295</v>
      </c>
      <c r="B299" s="185" t="s">
        <v>10891</v>
      </c>
      <c r="C299" s="186" t="str">
        <f>VLOOKUP(MID(B299,1,2),代码!$B$5:$C$22,2,0)</f>
        <v>个人所得税</v>
      </c>
      <c r="D299" s="186" t="str">
        <f>VLOOKUP(MID(B299,3,2),代码!$E$5:$F$15,2,0)</f>
        <v>改善民生</v>
      </c>
      <c r="E299" s="186" t="str">
        <f>VLOOKUP(MID(B299,5,2),代码!$H$5:$I$50,2,0)</f>
        <v>军转择业</v>
      </c>
      <c r="F299" s="187" t="s">
        <v>10426</v>
      </c>
      <c r="G299" s="187" t="s">
        <v>12706</v>
      </c>
      <c r="H299" s="187" t="s">
        <v>10104</v>
      </c>
      <c r="I299" s="187" t="s">
        <v>10892</v>
      </c>
    </row>
    <row r="300" spans="1:9">
      <c r="A300" s="180">
        <v>296</v>
      </c>
      <c r="B300" s="181" t="s">
        <v>10893</v>
      </c>
      <c r="C300" s="182" t="str">
        <f>VLOOKUP(MID(B300,1,2),代码!$B$5:$C$22,2,0)</f>
        <v>个人所得税</v>
      </c>
      <c r="D300" s="182" t="str">
        <f>VLOOKUP(MID(B300,3,2),代码!$E$5:$F$15,2,0)</f>
        <v>改善民生</v>
      </c>
      <c r="E300" s="182" t="str">
        <f>VLOOKUP(MID(B300,5,2),代码!$H$5:$I$50,2,0)</f>
        <v>社会保障</v>
      </c>
      <c r="F300" s="183" t="s">
        <v>10875</v>
      </c>
      <c r="G300" s="183"/>
      <c r="H300" s="183" t="s">
        <v>10894</v>
      </c>
      <c r="I300" s="183" t="s">
        <v>10895</v>
      </c>
    </row>
    <row r="301" spans="1:9" ht="21.6">
      <c r="A301" s="184">
        <v>297</v>
      </c>
      <c r="B301" s="185" t="s">
        <v>10896</v>
      </c>
      <c r="C301" s="186" t="str">
        <f>VLOOKUP(MID(B301,1,2),代码!$B$5:$C$22,2,0)</f>
        <v>个人所得税</v>
      </c>
      <c r="D301" s="186" t="str">
        <f>VLOOKUP(MID(B301,3,2),代码!$E$5:$F$15,2,0)</f>
        <v>改善民生</v>
      </c>
      <c r="E301" s="186" t="str">
        <f>VLOOKUP(MID(B301,5,2),代码!$H$5:$I$50,2,0)</f>
        <v>再就业扶持</v>
      </c>
      <c r="F301" s="187" t="s">
        <v>10456</v>
      </c>
      <c r="G301" s="187" t="s">
        <v>12706</v>
      </c>
      <c r="H301" s="187" t="s">
        <v>10104</v>
      </c>
      <c r="I301" s="187" t="s">
        <v>10897</v>
      </c>
    </row>
    <row r="302" spans="1:9" ht="21.6">
      <c r="A302" s="180">
        <v>298</v>
      </c>
      <c r="B302" s="181" t="s">
        <v>10898</v>
      </c>
      <c r="C302" s="182" t="str">
        <f>VLOOKUP(MID(B302,1,2),代码!$B$5:$C$22,2,0)</f>
        <v>个人所得税</v>
      </c>
      <c r="D302" s="182" t="str">
        <f>VLOOKUP(MID(B302,3,2),代码!$E$5:$F$15,2,0)</f>
        <v>改善民生</v>
      </c>
      <c r="E302" s="182" t="str">
        <f>VLOOKUP(MID(B302,5,2),代码!$H$5:$I$50,2,0)</f>
        <v>再就业扶持</v>
      </c>
      <c r="F302" s="183" t="s">
        <v>10456</v>
      </c>
      <c r="G302" s="183" t="s">
        <v>12706</v>
      </c>
      <c r="H302" s="183" t="s">
        <v>10104</v>
      </c>
      <c r="I302" s="183" t="s">
        <v>10899</v>
      </c>
    </row>
    <row r="303" spans="1:9" ht="21.6">
      <c r="A303" s="184">
        <v>299</v>
      </c>
      <c r="B303" s="185" t="s">
        <v>10900</v>
      </c>
      <c r="C303" s="186" t="str">
        <f>VLOOKUP(MID(B303,1,2),代码!$B$5:$C$22,2,0)</f>
        <v>个人所得税</v>
      </c>
      <c r="D303" s="186" t="str">
        <f>VLOOKUP(MID(B303,3,2),代码!$E$5:$F$15,2,0)</f>
        <v>改善民生</v>
      </c>
      <c r="E303" s="186" t="str">
        <f>VLOOKUP(MID(B303,5,2),代码!$H$5:$I$50,2,0)</f>
        <v>再就业扶持</v>
      </c>
      <c r="F303" s="187" t="s">
        <v>10456</v>
      </c>
      <c r="G303" s="187" t="s">
        <v>12706</v>
      </c>
      <c r="H303" s="187" t="s">
        <v>10104</v>
      </c>
      <c r="I303" s="187" t="s">
        <v>10901</v>
      </c>
    </row>
    <row r="304" spans="1:9" ht="21.6">
      <c r="A304" s="180">
        <v>300</v>
      </c>
      <c r="B304" s="181" t="s">
        <v>10902</v>
      </c>
      <c r="C304" s="182" t="str">
        <f>VLOOKUP(MID(B304,1,2),代码!$B$5:$C$22,2,0)</f>
        <v>个人所得税</v>
      </c>
      <c r="D304" s="182" t="str">
        <f>VLOOKUP(MID(B304,3,2),代码!$E$5:$F$15,2,0)</f>
        <v>支持三农</v>
      </c>
      <c r="E304" s="182" t="str">
        <f>VLOOKUP(MID(B304,5,2),代码!$H$5:$I$50,2,0)</f>
        <v>其他</v>
      </c>
      <c r="F304" s="183" t="s">
        <v>10903</v>
      </c>
      <c r="G304" s="183" t="s">
        <v>12714</v>
      </c>
      <c r="H304" s="183" t="s">
        <v>10104</v>
      </c>
      <c r="I304" s="183" t="s">
        <v>10904</v>
      </c>
    </row>
    <row r="305" spans="1:9" ht="21.6">
      <c r="A305" s="184">
        <v>301</v>
      </c>
      <c r="B305" s="185" t="s">
        <v>10905</v>
      </c>
      <c r="C305" s="186" t="str">
        <f>VLOOKUP(MID(B305,1,2),代码!$B$5:$C$22,2,0)</f>
        <v>个人所得税</v>
      </c>
      <c r="D305" s="186" t="str">
        <f>VLOOKUP(MID(B305,3,2),代码!$E$5:$F$15,2,0)</f>
        <v>支持其他各项事业</v>
      </c>
      <c r="E305" s="186" t="str">
        <f>VLOOKUP(MID(B305,5,2),代码!$H$5:$I$50,2,0)</f>
        <v>其他</v>
      </c>
      <c r="F305" s="187" t="s">
        <v>10906</v>
      </c>
      <c r="G305" s="187" t="s">
        <v>12717</v>
      </c>
      <c r="H305" s="187" t="s">
        <v>10057</v>
      </c>
      <c r="I305" s="187" t="s">
        <v>10907</v>
      </c>
    </row>
    <row r="306" spans="1:9" ht="21.6">
      <c r="A306" s="180">
        <v>302</v>
      </c>
      <c r="B306" s="181" t="s">
        <v>10908</v>
      </c>
      <c r="C306" s="182" t="str">
        <f>VLOOKUP(MID(B306,1,2),代码!$B$5:$C$22,2,0)</f>
        <v>个人所得税</v>
      </c>
      <c r="D306" s="182" t="str">
        <f>VLOOKUP(MID(B306,3,2),代码!$E$5:$F$15,2,0)</f>
        <v>支持其他各项事业</v>
      </c>
      <c r="E306" s="182" t="str">
        <f>VLOOKUP(MID(B306,5,2),代码!$H$5:$I$50,2,0)</f>
        <v>其他</v>
      </c>
      <c r="F306" s="183" t="s">
        <v>10522</v>
      </c>
      <c r="G306" s="183" t="s">
        <v>12706</v>
      </c>
      <c r="H306" s="183" t="s">
        <v>10909</v>
      </c>
      <c r="I306" s="183" t="s">
        <v>10910</v>
      </c>
    </row>
    <row r="307" spans="1:9" ht="21.6">
      <c r="A307" s="184">
        <v>303</v>
      </c>
      <c r="B307" s="185" t="s">
        <v>10911</v>
      </c>
      <c r="C307" s="186" t="str">
        <f>VLOOKUP(MID(B307,1,2),代码!$B$5:$C$22,2,0)</f>
        <v>个人所得税</v>
      </c>
      <c r="D307" s="186" t="str">
        <f>VLOOKUP(MID(B307,3,2),代码!$E$5:$F$15,2,0)</f>
        <v>支持其他各项事业</v>
      </c>
      <c r="E307" s="186" t="str">
        <f>VLOOKUP(MID(B307,5,2),代码!$H$5:$I$50,2,0)</f>
        <v>其他</v>
      </c>
      <c r="F307" s="187" t="s">
        <v>10912</v>
      </c>
      <c r="G307" s="187" t="s">
        <v>12706</v>
      </c>
      <c r="H307" s="187" t="s">
        <v>10913</v>
      </c>
      <c r="I307" s="187" t="s">
        <v>10914</v>
      </c>
    </row>
    <row r="308" spans="1:9" ht="21.6">
      <c r="A308" s="180">
        <v>304</v>
      </c>
      <c r="B308" s="181" t="s">
        <v>10915</v>
      </c>
      <c r="C308" s="182" t="str">
        <f>VLOOKUP(MID(B308,1,2),代码!$B$5:$C$22,2,0)</f>
        <v>个人所得税</v>
      </c>
      <c r="D308" s="182" t="str">
        <f>VLOOKUP(MID(B308,3,2),代码!$E$5:$F$15,2,0)</f>
        <v>支持其他各项事业</v>
      </c>
      <c r="E308" s="182" t="str">
        <f>VLOOKUP(MID(B308,5,2),代码!$H$5:$I$50,2,0)</f>
        <v>其他</v>
      </c>
      <c r="F308" s="183" t="s">
        <v>10916</v>
      </c>
      <c r="G308" s="183" t="s">
        <v>12707</v>
      </c>
      <c r="H308" s="183" t="s">
        <v>10117</v>
      </c>
      <c r="I308" s="183" t="s">
        <v>10917</v>
      </c>
    </row>
    <row r="309" spans="1:9" ht="21.6">
      <c r="A309" s="184">
        <v>305</v>
      </c>
      <c r="B309" s="185" t="s">
        <v>10918</v>
      </c>
      <c r="C309" s="186" t="str">
        <f>VLOOKUP(MID(B309,1,2),代码!$B$5:$C$22,2,0)</f>
        <v>个人所得税</v>
      </c>
      <c r="D309" s="186" t="str">
        <f>VLOOKUP(MID(B309,3,2),代码!$E$5:$F$15,2,0)</f>
        <v>支持其他各项事业</v>
      </c>
      <c r="E309" s="186" t="str">
        <f>VLOOKUP(MID(B309,5,2),代码!$H$5:$I$50,2,0)</f>
        <v>其他</v>
      </c>
      <c r="F309" s="187" t="s">
        <v>10919</v>
      </c>
      <c r="G309" s="187" t="s">
        <v>12719</v>
      </c>
      <c r="H309" s="187" t="s">
        <v>10104</v>
      </c>
      <c r="I309" s="187" t="s">
        <v>10920</v>
      </c>
    </row>
    <row r="310" spans="1:9" ht="21.6">
      <c r="A310" s="180">
        <v>306</v>
      </c>
      <c r="B310" s="181" t="s">
        <v>10921</v>
      </c>
      <c r="C310" s="182" t="str">
        <f>VLOOKUP(MID(B310,1,2),代码!$B$5:$C$22,2,0)</f>
        <v>个人所得税</v>
      </c>
      <c r="D310" s="182" t="str">
        <f>VLOOKUP(MID(B310,3,2),代码!$E$5:$F$15,2,0)</f>
        <v>支持其他各项事业</v>
      </c>
      <c r="E310" s="182" t="str">
        <f>VLOOKUP(MID(B310,5,2),代码!$H$5:$I$50,2,0)</f>
        <v>其他</v>
      </c>
      <c r="F310" s="183" t="s">
        <v>10922</v>
      </c>
      <c r="G310" s="183" t="s">
        <v>12710</v>
      </c>
      <c r="H310" s="183" t="s">
        <v>10057</v>
      </c>
      <c r="I310" s="183" t="s">
        <v>10923</v>
      </c>
    </row>
    <row r="311" spans="1:9" ht="21.6">
      <c r="A311" s="184">
        <v>307</v>
      </c>
      <c r="B311" s="185" t="s">
        <v>10924</v>
      </c>
      <c r="C311" s="186" t="str">
        <f>VLOOKUP(MID(B311,1,2),代码!$B$5:$C$22,2,0)</f>
        <v>个人所得税</v>
      </c>
      <c r="D311" s="186" t="str">
        <f>VLOOKUP(MID(B311,3,2),代码!$E$5:$F$15,2,0)</f>
        <v>支持其他各项事业</v>
      </c>
      <c r="E311" s="186" t="str">
        <f>VLOOKUP(MID(B311,5,2),代码!$H$5:$I$50,2,0)</f>
        <v>其他</v>
      </c>
      <c r="F311" s="187" t="s">
        <v>10408</v>
      </c>
      <c r="G311" s="187" t="s">
        <v>12706</v>
      </c>
      <c r="H311" s="187" t="s">
        <v>10334</v>
      </c>
      <c r="I311" s="187" t="s">
        <v>10925</v>
      </c>
    </row>
    <row r="312" spans="1:9" ht="21.6">
      <c r="A312" s="180">
        <v>308</v>
      </c>
      <c r="B312" s="181" t="s">
        <v>10926</v>
      </c>
      <c r="C312" s="182" t="str">
        <f>VLOOKUP(MID(B312,1,2),代码!$B$5:$C$22,2,0)</f>
        <v>个人所得税</v>
      </c>
      <c r="D312" s="182" t="str">
        <f>VLOOKUP(MID(B312,3,2),代码!$E$5:$F$15,2,0)</f>
        <v>支持其他各项事业</v>
      </c>
      <c r="E312" s="182" t="str">
        <f>VLOOKUP(MID(B312,5,2),代码!$H$5:$I$50,2,0)</f>
        <v>其他</v>
      </c>
      <c r="F312" s="183" t="s">
        <v>10779</v>
      </c>
      <c r="G312" s="183" t="s">
        <v>12702</v>
      </c>
      <c r="H312" s="183" t="s">
        <v>10104</v>
      </c>
      <c r="I312" s="183" t="s">
        <v>10927</v>
      </c>
    </row>
    <row r="313" spans="1:9" ht="21.6">
      <c r="A313" s="184">
        <v>309</v>
      </c>
      <c r="B313" s="185" t="s">
        <v>10928</v>
      </c>
      <c r="C313" s="186" t="str">
        <f>VLOOKUP(MID(B313,1,2),代码!$B$5:$C$22,2,0)</f>
        <v>个人所得税</v>
      </c>
      <c r="D313" s="186" t="str">
        <f>VLOOKUP(MID(B313,3,2),代码!$E$5:$F$15,2,0)</f>
        <v>支持其他各项事业</v>
      </c>
      <c r="E313" s="186" t="str">
        <f>VLOOKUP(MID(B313,5,2),代码!$H$5:$I$50,2,0)</f>
        <v>其他</v>
      </c>
      <c r="F313" s="187" t="s">
        <v>10929</v>
      </c>
      <c r="G313" s="187" t="s">
        <v>12720</v>
      </c>
      <c r="H313" s="187" t="s">
        <v>10057</v>
      </c>
      <c r="I313" s="187" t="s">
        <v>10930</v>
      </c>
    </row>
    <row r="314" spans="1:9" ht="21.6">
      <c r="A314" s="180">
        <v>310</v>
      </c>
      <c r="B314" s="181" t="s">
        <v>10931</v>
      </c>
      <c r="C314" s="182" t="str">
        <f>VLOOKUP(MID(B314,1,2),代码!$B$5:$C$22,2,0)</f>
        <v>个人所得税</v>
      </c>
      <c r="D314" s="182" t="str">
        <f>VLOOKUP(MID(B314,3,2),代码!$E$5:$F$15,2,0)</f>
        <v>支持其他各项事业</v>
      </c>
      <c r="E314" s="182" t="str">
        <f>VLOOKUP(MID(B314,5,2),代码!$H$5:$I$50,2,0)</f>
        <v>其他</v>
      </c>
      <c r="F314" s="183" t="s">
        <v>10932</v>
      </c>
      <c r="G314" s="183" t="s">
        <v>12706</v>
      </c>
      <c r="H314" s="183" t="s">
        <v>10142</v>
      </c>
      <c r="I314" s="183" t="s">
        <v>10933</v>
      </c>
    </row>
    <row r="315" spans="1:9" ht="21.6">
      <c r="A315" s="184">
        <v>311</v>
      </c>
      <c r="B315" s="185" t="s">
        <v>10934</v>
      </c>
      <c r="C315" s="186" t="str">
        <f>VLOOKUP(MID(B315,1,2),代码!$B$5:$C$22,2,0)</f>
        <v>个人所得税</v>
      </c>
      <c r="D315" s="186" t="str">
        <f>VLOOKUP(MID(B315,3,2),代码!$E$5:$F$15,2,0)</f>
        <v>支持其他各项事业</v>
      </c>
      <c r="E315" s="186" t="str">
        <f>VLOOKUP(MID(B315,5,2),代码!$H$5:$I$50,2,0)</f>
        <v>其他</v>
      </c>
      <c r="F315" s="187" t="s">
        <v>10935</v>
      </c>
      <c r="G315" s="187" t="s">
        <v>12710</v>
      </c>
      <c r="H315" s="187" t="s">
        <v>10936</v>
      </c>
      <c r="I315" s="187" t="s">
        <v>10937</v>
      </c>
    </row>
    <row r="316" spans="1:9" ht="21.6">
      <c r="A316" s="180">
        <v>312</v>
      </c>
      <c r="B316" s="181" t="s">
        <v>10938</v>
      </c>
      <c r="C316" s="182" t="str">
        <f>VLOOKUP(MID(B316,1,2),代码!$B$5:$C$22,2,0)</f>
        <v>个人所得税</v>
      </c>
      <c r="D316" s="182" t="str">
        <f>VLOOKUP(MID(B316,3,2),代码!$E$5:$F$15,2,0)</f>
        <v>支持其他各项事业</v>
      </c>
      <c r="E316" s="182" t="str">
        <f>VLOOKUP(MID(B316,5,2),代码!$H$5:$I$50,2,0)</f>
        <v>其他</v>
      </c>
      <c r="F316" s="183" t="s">
        <v>10939</v>
      </c>
      <c r="G316" s="183" t="s">
        <v>12707</v>
      </c>
      <c r="H316" s="183" t="s">
        <v>10057</v>
      </c>
      <c r="I316" s="183" t="s">
        <v>10904</v>
      </c>
    </row>
    <row r="317" spans="1:9" ht="21.6">
      <c r="A317" s="184">
        <v>313</v>
      </c>
      <c r="B317" s="185" t="s">
        <v>10940</v>
      </c>
      <c r="C317" s="186" t="str">
        <f>VLOOKUP(MID(B317,1,2),代码!$B$5:$C$22,2,0)</f>
        <v>个人所得税</v>
      </c>
      <c r="D317" s="186" t="str">
        <f>VLOOKUP(MID(B317,3,2),代码!$E$5:$F$15,2,0)</f>
        <v>支持其他各项事业</v>
      </c>
      <c r="E317" s="186" t="str">
        <f>VLOOKUP(MID(B317,5,2),代码!$H$5:$I$50,2,0)</f>
        <v>其他</v>
      </c>
      <c r="F317" s="187" t="s">
        <v>10941</v>
      </c>
      <c r="G317" s="187" t="s">
        <v>12713</v>
      </c>
      <c r="H317" s="187" t="s">
        <v>10057</v>
      </c>
      <c r="I317" s="187" t="s">
        <v>10942</v>
      </c>
    </row>
    <row r="318" spans="1:9" ht="21.6">
      <c r="A318" s="180">
        <v>314</v>
      </c>
      <c r="B318" s="181" t="s">
        <v>10943</v>
      </c>
      <c r="C318" s="182" t="str">
        <f>VLOOKUP(MID(B318,1,2),代码!$B$5:$C$22,2,0)</f>
        <v>个人所得税</v>
      </c>
      <c r="D318" s="182" t="str">
        <f>VLOOKUP(MID(B318,3,2),代码!$E$5:$F$15,2,0)</f>
        <v>支持其他各项事业</v>
      </c>
      <c r="E318" s="182" t="str">
        <f>VLOOKUP(MID(B318,5,2),代码!$H$5:$I$50,2,0)</f>
        <v>其他</v>
      </c>
      <c r="F318" s="183" t="s">
        <v>10944</v>
      </c>
      <c r="G318" s="183" t="s">
        <v>12705</v>
      </c>
      <c r="H318" s="183" t="s">
        <v>10936</v>
      </c>
      <c r="I318" s="183" t="s">
        <v>10945</v>
      </c>
    </row>
    <row r="319" spans="1:9" ht="21.6">
      <c r="A319" s="184">
        <v>315</v>
      </c>
      <c r="B319" s="185" t="s">
        <v>10946</v>
      </c>
      <c r="C319" s="186" t="str">
        <f>VLOOKUP(MID(B319,1,2),代码!$B$5:$C$22,2,0)</f>
        <v>个人所得税</v>
      </c>
      <c r="D319" s="186" t="str">
        <f>VLOOKUP(MID(B319,3,2),代码!$E$5:$F$15,2,0)</f>
        <v>支持其他各项事业</v>
      </c>
      <c r="E319" s="186" t="str">
        <f>VLOOKUP(MID(B319,5,2),代码!$H$5:$I$50,2,0)</f>
        <v>其他</v>
      </c>
      <c r="F319" s="187" t="s">
        <v>10884</v>
      </c>
      <c r="G319" s="187" t="s">
        <v>12721</v>
      </c>
      <c r="H319" s="187" t="s">
        <v>10947</v>
      </c>
      <c r="I319" s="187" t="s">
        <v>10948</v>
      </c>
    </row>
    <row r="320" spans="1:9" ht="21.6">
      <c r="A320" s="180">
        <v>316</v>
      </c>
      <c r="B320" s="181" t="s">
        <v>10949</v>
      </c>
      <c r="C320" s="182" t="str">
        <f>VLOOKUP(MID(B320,1,2),代码!$B$5:$C$22,2,0)</f>
        <v>个人所得税</v>
      </c>
      <c r="D320" s="182" t="str">
        <f>VLOOKUP(MID(B320,3,2),代码!$E$5:$F$15,2,0)</f>
        <v>支持其他各项事业</v>
      </c>
      <c r="E320" s="182" t="str">
        <f>VLOOKUP(MID(B320,5,2),代码!$H$5:$I$50,2,0)</f>
        <v>其他</v>
      </c>
      <c r="F320" s="183" t="s">
        <v>10884</v>
      </c>
      <c r="G320" s="183" t="s">
        <v>12721</v>
      </c>
      <c r="H320" s="183" t="s">
        <v>10950</v>
      </c>
      <c r="I320" s="183" t="s">
        <v>10951</v>
      </c>
    </row>
    <row r="321" spans="1:9" ht="32.4">
      <c r="A321" s="184">
        <v>317</v>
      </c>
      <c r="B321" s="185" t="s">
        <v>10952</v>
      </c>
      <c r="C321" s="186" t="str">
        <f>VLOOKUP(MID(B321,1,2),代码!$B$5:$C$22,2,0)</f>
        <v>个人所得税</v>
      </c>
      <c r="D321" s="186" t="str">
        <f>VLOOKUP(MID(B321,3,2),代码!$E$5:$F$15,2,0)</f>
        <v>支持其他各项事业</v>
      </c>
      <c r="E321" s="186" t="str">
        <f>VLOOKUP(MID(B321,5,2),代码!$H$5:$I$50,2,0)</f>
        <v>其他</v>
      </c>
      <c r="F321" s="187" t="s">
        <v>10884</v>
      </c>
      <c r="G321" s="187" t="s">
        <v>12721</v>
      </c>
      <c r="H321" s="187" t="s">
        <v>10953</v>
      </c>
      <c r="I321" s="187" t="s">
        <v>10954</v>
      </c>
    </row>
    <row r="322" spans="1:9" ht="21.6">
      <c r="A322" s="180">
        <v>318</v>
      </c>
      <c r="B322" s="181" t="s">
        <v>10955</v>
      </c>
      <c r="C322" s="182" t="str">
        <f>VLOOKUP(MID(B322,1,2),代码!$B$5:$C$22,2,0)</f>
        <v>个人所得税</v>
      </c>
      <c r="D322" s="182" t="str">
        <f>VLOOKUP(MID(B322,3,2),代码!$E$5:$F$15,2,0)</f>
        <v>支持其他各项事业</v>
      </c>
      <c r="E322" s="182" t="str">
        <f>VLOOKUP(MID(B322,5,2),代码!$H$5:$I$50,2,0)</f>
        <v>其他</v>
      </c>
      <c r="F322" s="183" t="s">
        <v>10884</v>
      </c>
      <c r="G322" s="183" t="s">
        <v>12721</v>
      </c>
      <c r="H322" s="183" t="s">
        <v>10956</v>
      </c>
      <c r="I322" s="183" t="s">
        <v>10937</v>
      </c>
    </row>
    <row r="323" spans="1:9" ht="32.4">
      <c r="A323" s="184">
        <v>319</v>
      </c>
      <c r="B323" s="185" t="s">
        <v>10957</v>
      </c>
      <c r="C323" s="186" t="str">
        <f>VLOOKUP(MID(B323,1,2),代码!$B$5:$C$22,2,0)</f>
        <v>个人所得税</v>
      </c>
      <c r="D323" s="186" t="str">
        <f>VLOOKUP(MID(B323,3,2),代码!$E$5:$F$15,2,0)</f>
        <v>支持其他各项事业</v>
      </c>
      <c r="E323" s="186" t="str">
        <f>VLOOKUP(MID(B323,5,2),代码!$H$5:$I$50,2,0)</f>
        <v>其他</v>
      </c>
      <c r="F323" s="187" t="s">
        <v>10884</v>
      </c>
      <c r="G323" s="187" t="s">
        <v>12721</v>
      </c>
      <c r="H323" s="187" t="s">
        <v>10958</v>
      </c>
      <c r="I323" s="187" t="s">
        <v>10959</v>
      </c>
    </row>
    <row r="324" spans="1:9" ht="21.6">
      <c r="A324" s="180">
        <v>320</v>
      </c>
      <c r="B324" s="181" t="s">
        <v>10960</v>
      </c>
      <c r="C324" s="182" t="str">
        <f>VLOOKUP(MID(B324,1,2),代码!$B$5:$C$22,2,0)</f>
        <v>个人所得税</v>
      </c>
      <c r="D324" s="182" t="str">
        <f>VLOOKUP(MID(B324,3,2),代码!$E$5:$F$15,2,0)</f>
        <v>支持其他各项事业</v>
      </c>
      <c r="E324" s="182" t="str">
        <f>VLOOKUP(MID(B324,5,2),代码!$H$5:$I$50,2,0)</f>
        <v>其他</v>
      </c>
      <c r="F324" s="183" t="s">
        <v>10884</v>
      </c>
      <c r="G324" s="183" t="s">
        <v>12721</v>
      </c>
      <c r="H324" s="183" t="s">
        <v>10961</v>
      </c>
      <c r="I324" s="183" t="s">
        <v>10962</v>
      </c>
    </row>
    <row r="325" spans="1:9" ht="21.6">
      <c r="A325" s="184">
        <v>321</v>
      </c>
      <c r="B325" s="185" t="s">
        <v>10963</v>
      </c>
      <c r="C325" s="186" t="str">
        <f>VLOOKUP(MID(B325,1,2),代码!$B$5:$C$22,2,0)</f>
        <v>个人所得税</v>
      </c>
      <c r="D325" s="186" t="str">
        <f>VLOOKUP(MID(B325,3,2),代码!$E$5:$F$15,2,0)</f>
        <v>支持其他各项事业</v>
      </c>
      <c r="E325" s="186" t="str">
        <f>VLOOKUP(MID(B325,5,2),代码!$H$5:$I$50,2,0)</f>
        <v>其他</v>
      </c>
      <c r="F325" s="187" t="s">
        <v>10964</v>
      </c>
      <c r="G325" s="187" t="s">
        <v>12713</v>
      </c>
      <c r="H325" s="187" t="s">
        <v>10057</v>
      </c>
      <c r="I325" s="187" t="s">
        <v>10965</v>
      </c>
    </row>
    <row r="326" spans="1:9" ht="21.6">
      <c r="A326" s="180">
        <v>322</v>
      </c>
      <c r="B326" s="181" t="s">
        <v>10966</v>
      </c>
      <c r="C326" s="182" t="str">
        <f>VLOOKUP(MID(B326,1,2),代码!$B$5:$C$22,2,0)</f>
        <v>个人所得税</v>
      </c>
      <c r="D326" s="182" t="str">
        <f>VLOOKUP(MID(B326,3,2),代码!$E$5:$F$15,2,0)</f>
        <v>支持其他各项事业</v>
      </c>
      <c r="E326" s="182" t="str">
        <f>VLOOKUP(MID(B326,5,2),代码!$H$5:$I$50,2,0)</f>
        <v>其他</v>
      </c>
      <c r="F326" s="183" t="s">
        <v>10967</v>
      </c>
      <c r="G326" s="183" t="s">
        <v>12700</v>
      </c>
      <c r="H326" s="183" t="s">
        <v>10104</v>
      </c>
      <c r="I326" s="183" t="s">
        <v>10968</v>
      </c>
    </row>
    <row r="327" spans="1:9" ht="21.6">
      <c r="A327" s="184">
        <v>323</v>
      </c>
      <c r="B327" s="185" t="s">
        <v>10969</v>
      </c>
      <c r="C327" s="186" t="str">
        <f>VLOOKUP(MID(B327,1,2),代码!$B$5:$C$22,2,0)</f>
        <v>个人所得税</v>
      </c>
      <c r="D327" s="186" t="str">
        <f>VLOOKUP(MID(B327,3,2),代码!$E$5:$F$15,2,0)</f>
        <v>支持其他各项事业</v>
      </c>
      <c r="E327" s="186" t="str">
        <f>VLOOKUP(MID(B327,5,2),代码!$H$5:$I$50,2,0)</f>
        <v>其他</v>
      </c>
      <c r="F327" s="187" t="s">
        <v>10970</v>
      </c>
      <c r="G327" s="187" t="s">
        <v>12719</v>
      </c>
      <c r="H327" s="187" t="s">
        <v>10142</v>
      </c>
      <c r="I327" s="187" t="s">
        <v>10971</v>
      </c>
    </row>
    <row r="328" spans="1:9" ht="21.6">
      <c r="A328" s="180">
        <v>324</v>
      </c>
      <c r="B328" s="181" t="s">
        <v>10972</v>
      </c>
      <c r="C328" s="182" t="str">
        <f>VLOOKUP(MID(B328,1,2),代码!$B$5:$C$22,2,0)</f>
        <v>个人所得税</v>
      </c>
      <c r="D328" s="182" t="str">
        <f>VLOOKUP(MID(B328,3,2),代码!$E$5:$F$15,2,0)</f>
        <v>支持其他各项事业</v>
      </c>
      <c r="E328" s="182" t="str">
        <f>VLOOKUP(MID(B328,5,2),代码!$H$5:$I$50,2,0)</f>
        <v>其他</v>
      </c>
      <c r="F328" s="183" t="s">
        <v>10973</v>
      </c>
      <c r="G328" s="183" t="s">
        <v>12706</v>
      </c>
      <c r="H328" s="183" t="s">
        <v>10142</v>
      </c>
      <c r="I328" s="183" t="s">
        <v>10974</v>
      </c>
    </row>
    <row r="329" spans="1:9">
      <c r="A329" s="184">
        <v>325</v>
      </c>
      <c r="B329" s="185" t="s">
        <v>10975</v>
      </c>
      <c r="C329" s="186" t="str">
        <f>VLOOKUP(MID(B329,1,2),代码!$B$5:$C$22,2,0)</f>
        <v>个人所得税</v>
      </c>
      <c r="D329" s="186" t="str">
        <f>VLOOKUP(MID(B329,3,2),代码!$E$5:$F$15,2,0)</f>
        <v>支持其他各项事业</v>
      </c>
      <c r="E329" s="186" t="str">
        <f>VLOOKUP(MID(B329,5,2),代码!$H$5:$I$50,2,0)</f>
        <v>其他</v>
      </c>
      <c r="F329" s="187" t="s">
        <v>10252</v>
      </c>
      <c r="G329" s="187" t="s">
        <v>12714</v>
      </c>
      <c r="H329" s="187" t="s">
        <v>10976</v>
      </c>
      <c r="I329" s="187" t="s">
        <v>10977</v>
      </c>
    </row>
    <row r="330" spans="1:9" ht="21.6">
      <c r="A330" s="180">
        <v>326</v>
      </c>
      <c r="B330" s="181" t="s">
        <v>10978</v>
      </c>
      <c r="C330" s="182" t="str">
        <f>VLOOKUP(MID(B330,1,2),代码!$B$5:$C$22,2,0)</f>
        <v>个人所得税</v>
      </c>
      <c r="D330" s="182" t="str">
        <f>VLOOKUP(MID(B330,3,2),代码!$E$5:$F$15,2,0)</f>
        <v>支持其他各项事业</v>
      </c>
      <c r="E330" s="182" t="str">
        <f>VLOOKUP(MID(B330,5,2),代码!$H$5:$I$50,2,0)</f>
        <v>其他</v>
      </c>
      <c r="F330" s="183" t="s">
        <v>10636</v>
      </c>
      <c r="G330" s="183" t="s">
        <v>12710</v>
      </c>
      <c r="H330" s="183" t="s">
        <v>10979</v>
      </c>
      <c r="I330" s="183" t="s">
        <v>10980</v>
      </c>
    </row>
    <row r="331" spans="1:9" ht="21.6">
      <c r="A331" s="184">
        <v>327</v>
      </c>
      <c r="B331" s="185" t="s">
        <v>10981</v>
      </c>
      <c r="C331" s="186" t="str">
        <f>VLOOKUP(MID(B331,1,2),代码!$B$5:$C$22,2,0)</f>
        <v>个人所得税</v>
      </c>
      <c r="D331" s="186" t="str">
        <f>VLOOKUP(MID(B331,3,2),代码!$E$5:$F$15,2,0)</f>
        <v>支持其他各项事业</v>
      </c>
      <c r="E331" s="186" t="str">
        <f>VLOOKUP(MID(B331,5,2),代码!$H$5:$I$50,2,0)</f>
        <v>其他</v>
      </c>
      <c r="F331" s="187" t="s">
        <v>10636</v>
      </c>
      <c r="G331" s="187" t="s">
        <v>12710</v>
      </c>
      <c r="H331" s="187" t="s">
        <v>10979</v>
      </c>
      <c r="I331" s="187" t="s">
        <v>10982</v>
      </c>
    </row>
    <row r="332" spans="1:9" ht="21.6">
      <c r="A332" s="180">
        <v>328</v>
      </c>
      <c r="B332" s="181" t="s">
        <v>10983</v>
      </c>
      <c r="C332" s="182" t="str">
        <f>VLOOKUP(MID(B332,1,2),代码!$B$5:$C$22,2,0)</f>
        <v>个人所得税</v>
      </c>
      <c r="D332" s="182" t="str">
        <f>VLOOKUP(MID(B332,3,2),代码!$E$5:$F$15,2,0)</f>
        <v>支持其他各项事业</v>
      </c>
      <c r="E332" s="182" t="str">
        <f>VLOOKUP(MID(B332,5,2),代码!$H$5:$I$50,2,0)</f>
        <v>其他</v>
      </c>
      <c r="F332" s="183" t="s">
        <v>10984</v>
      </c>
      <c r="G332" s="183" t="s">
        <v>12702</v>
      </c>
      <c r="H332" s="183" t="s">
        <v>10117</v>
      </c>
      <c r="I332" s="183" t="s">
        <v>10920</v>
      </c>
    </row>
    <row r="333" spans="1:9" ht="21.6">
      <c r="A333" s="184">
        <v>329</v>
      </c>
      <c r="B333" s="185" t="s">
        <v>10985</v>
      </c>
      <c r="C333" s="186" t="str">
        <f>VLOOKUP(MID(B333,1,2),代码!$B$5:$C$22,2,0)</f>
        <v>个人所得税</v>
      </c>
      <c r="D333" s="186" t="str">
        <f>VLOOKUP(MID(B333,3,2),代码!$E$5:$F$15,2,0)</f>
        <v>支持其他各项事业</v>
      </c>
      <c r="E333" s="186" t="str">
        <f>VLOOKUP(MID(B333,5,2),代码!$H$5:$I$50,2,0)</f>
        <v>其他</v>
      </c>
      <c r="F333" s="187" t="s">
        <v>10986</v>
      </c>
      <c r="G333" s="187" t="s">
        <v>12706</v>
      </c>
      <c r="H333" s="187" t="s">
        <v>10485</v>
      </c>
      <c r="I333" s="187" t="s">
        <v>10987</v>
      </c>
    </row>
    <row r="334" spans="1:9" ht="21.6">
      <c r="A334" s="180">
        <v>330</v>
      </c>
      <c r="B334" s="181" t="s">
        <v>10988</v>
      </c>
      <c r="C334" s="182" t="str">
        <f>VLOOKUP(MID(B334,1,2),代码!$B$5:$C$22,2,0)</f>
        <v>个人所得税</v>
      </c>
      <c r="D334" s="182" t="str">
        <f>VLOOKUP(MID(B334,3,2),代码!$E$5:$F$15,2,0)</f>
        <v>支持其他各项事业</v>
      </c>
      <c r="E334" s="182" t="str">
        <f>VLOOKUP(MID(B334,5,2),代码!$H$5:$I$50,2,0)</f>
        <v>其他</v>
      </c>
      <c r="F334" s="183" t="s">
        <v>10989</v>
      </c>
      <c r="G334" s="183" t="s">
        <v>12710</v>
      </c>
      <c r="H334" s="183" t="s">
        <v>10104</v>
      </c>
      <c r="I334" s="183" t="s">
        <v>10990</v>
      </c>
    </row>
    <row r="335" spans="1:9" ht="21.6">
      <c r="A335" s="184">
        <v>331</v>
      </c>
      <c r="B335" s="185" t="s">
        <v>10991</v>
      </c>
      <c r="C335" s="186" t="str">
        <f>VLOOKUP(MID(B335,1,2),代码!$B$5:$C$22,2,0)</f>
        <v>个人所得税</v>
      </c>
      <c r="D335" s="186" t="str">
        <f>VLOOKUP(MID(B335,3,2),代码!$E$5:$F$15,2,0)</f>
        <v>支持其他各项事业</v>
      </c>
      <c r="E335" s="186" t="str">
        <f>VLOOKUP(MID(B335,5,2),代码!$H$5:$I$50,2,0)</f>
        <v>其他</v>
      </c>
      <c r="F335" s="187" t="s">
        <v>10396</v>
      </c>
      <c r="G335" s="187" t="s">
        <v>12716</v>
      </c>
      <c r="H335" s="187" t="s">
        <v>10160</v>
      </c>
      <c r="I335" s="187" t="s">
        <v>10980</v>
      </c>
    </row>
    <row r="336" spans="1:9" ht="21.6">
      <c r="A336" s="180">
        <v>332</v>
      </c>
      <c r="B336" s="181" t="s">
        <v>10992</v>
      </c>
      <c r="C336" s="182" t="str">
        <f>VLOOKUP(MID(B336,1,2),代码!$B$5:$C$22,2,0)</f>
        <v>个人所得税</v>
      </c>
      <c r="D336" s="182" t="str">
        <f>VLOOKUP(MID(B336,3,2),代码!$E$5:$F$15,2,0)</f>
        <v>支持其他各项事业</v>
      </c>
      <c r="E336" s="182" t="str">
        <f>VLOOKUP(MID(B336,5,2),代码!$H$5:$I$50,2,0)</f>
        <v>其他</v>
      </c>
      <c r="F336" s="183" t="s">
        <v>10993</v>
      </c>
      <c r="G336" s="183" t="s">
        <v>12714</v>
      </c>
      <c r="H336" s="183" t="s">
        <v>10057</v>
      </c>
      <c r="I336" s="183" t="s">
        <v>10057</v>
      </c>
    </row>
    <row r="337" spans="1:9" ht="21.6">
      <c r="A337" s="184">
        <v>333</v>
      </c>
      <c r="B337" s="185" t="s">
        <v>10994</v>
      </c>
      <c r="C337" s="186" t="str">
        <f>VLOOKUP(MID(B337,1,2),代码!$B$5:$C$22,2,0)</f>
        <v>个人所得税</v>
      </c>
      <c r="D337" s="186" t="str">
        <f>VLOOKUP(MID(B337,3,2),代码!$E$5:$F$15,2,0)</f>
        <v>支持其他各项事业</v>
      </c>
      <c r="E337" s="186" t="str">
        <f>VLOOKUP(MID(B337,5,2),代码!$H$5:$I$50,2,0)</f>
        <v>其他</v>
      </c>
      <c r="F337" s="187" t="s">
        <v>10995</v>
      </c>
      <c r="G337" s="187" t="s">
        <v>12710</v>
      </c>
      <c r="H337" s="187" t="s">
        <v>10057</v>
      </c>
      <c r="I337" s="187" t="s">
        <v>10996</v>
      </c>
    </row>
    <row r="338" spans="1:9" ht="32.4">
      <c r="A338" s="180">
        <v>334</v>
      </c>
      <c r="B338" s="181" t="s">
        <v>10997</v>
      </c>
      <c r="C338" s="182" t="str">
        <f>VLOOKUP(MID(B338,1,2),代码!$B$5:$C$22,2,0)</f>
        <v>个人所得税</v>
      </c>
      <c r="D338" s="182" t="str">
        <f>VLOOKUP(MID(B338,3,2),代码!$E$5:$F$15,2,0)</f>
        <v>支持其他各项事业</v>
      </c>
      <c r="E338" s="182" t="str">
        <f>VLOOKUP(MID(B338,5,2),代码!$H$5:$I$50,2,0)</f>
        <v>其他</v>
      </c>
      <c r="F338" s="183" t="s">
        <v>10998</v>
      </c>
      <c r="G338" s="183" t="s">
        <v>12704</v>
      </c>
      <c r="H338" s="183" t="s">
        <v>10057</v>
      </c>
      <c r="I338" s="183" t="s">
        <v>10999</v>
      </c>
    </row>
    <row r="339" spans="1:9" ht="21.6">
      <c r="A339" s="184">
        <v>335</v>
      </c>
      <c r="B339" s="185" t="s">
        <v>11000</v>
      </c>
      <c r="C339" s="186" t="str">
        <f>VLOOKUP(MID(B339,1,2),代码!$B$5:$C$22,2,0)</f>
        <v>个人所得税</v>
      </c>
      <c r="D339" s="186" t="str">
        <f>VLOOKUP(MID(B339,3,2),代码!$E$5:$F$15,2,0)</f>
        <v>支持其他各项事业</v>
      </c>
      <c r="E339" s="186" t="str">
        <f>VLOOKUP(MID(B339,5,2),代码!$H$5:$I$50,2,0)</f>
        <v>其他</v>
      </c>
      <c r="F339" s="187" t="s">
        <v>10598</v>
      </c>
      <c r="G339" s="187" t="s">
        <v>12702</v>
      </c>
      <c r="H339" s="187" t="s">
        <v>10142</v>
      </c>
      <c r="I339" s="187" t="s">
        <v>11001</v>
      </c>
    </row>
    <row r="340" spans="1:9" ht="21.6">
      <c r="A340" s="180">
        <v>336</v>
      </c>
      <c r="B340" s="181" t="s">
        <v>11002</v>
      </c>
      <c r="C340" s="182" t="str">
        <f>VLOOKUP(MID(B340,1,2),代码!$B$5:$C$22,2,0)</f>
        <v>个人所得税</v>
      </c>
      <c r="D340" s="182" t="str">
        <f>VLOOKUP(MID(B340,3,2),代码!$E$5:$F$15,2,0)</f>
        <v>支持其他各项事业</v>
      </c>
      <c r="E340" s="182" t="str">
        <f>VLOOKUP(MID(B340,5,2),代码!$H$5:$I$50,2,0)</f>
        <v>其他</v>
      </c>
      <c r="F340" s="183" t="s">
        <v>10590</v>
      </c>
      <c r="G340" s="183" t="s">
        <v>12701</v>
      </c>
      <c r="H340" s="183" t="s">
        <v>10142</v>
      </c>
      <c r="I340" s="183" t="s">
        <v>11003</v>
      </c>
    </row>
    <row r="341" spans="1:9" ht="21.6">
      <c r="A341" s="184">
        <v>337</v>
      </c>
      <c r="B341" s="185" t="s">
        <v>11004</v>
      </c>
      <c r="C341" s="186" t="str">
        <f>VLOOKUP(MID(B341,1,2),代码!$B$5:$C$22,2,0)</f>
        <v>个人所得税</v>
      </c>
      <c r="D341" s="186" t="str">
        <f>VLOOKUP(MID(B341,3,2),代码!$E$5:$F$15,2,0)</f>
        <v>支持其他各项事业</v>
      </c>
      <c r="E341" s="186" t="str">
        <f>VLOOKUP(MID(B341,5,2),代码!$H$5:$I$50,2,0)</f>
        <v>其他</v>
      </c>
      <c r="F341" s="187" t="s">
        <v>11005</v>
      </c>
      <c r="G341" s="187" t="s">
        <v>12721</v>
      </c>
      <c r="H341" s="187" t="s">
        <v>10872</v>
      </c>
      <c r="I341" s="187" t="s">
        <v>11006</v>
      </c>
    </row>
    <row r="342" spans="1:9" ht="21.6">
      <c r="A342" s="180">
        <v>338</v>
      </c>
      <c r="B342" s="181" t="s">
        <v>11007</v>
      </c>
      <c r="C342" s="182" t="str">
        <f>VLOOKUP(MID(B342,1,2),代码!$B$5:$C$22,2,0)</f>
        <v>个人所得税</v>
      </c>
      <c r="D342" s="182" t="str">
        <f>VLOOKUP(MID(B342,3,2),代码!$E$5:$F$15,2,0)</f>
        <v>支持其他各项事业</v>
      </c>
      <c r="E342" s="182" t="str">
        <f>VLOOKUP(MID(B342,5,2),代码!$H$5:$I$50,2,0)</f>
        <v>其他</v>
      </c>
      <c r="F342" s="183" t="s">
        <v>11008</v>
      </c>
      <c r="G342" s="183" t="s">
        <v>12715</v>
      </c>
      <c r="H342" s="183" t="s">
        <v>10057</v>
      </c>
      <c r="I342" s="183" t="s">
        <v>10057</v>
      </c>
    </row>
    <row r="343" spans="1:9" ht="21.6">
      <c r="A343" s="184">
        <v>339</v>
      </c>
      <c r="B343" s="185" t="s">
        <v>11009</v>
      </c>
      <c r="C343" s="186" t="str">
        <f>VLOOKUP(MID(B343,1,2),代码!$B$5:$C$22,2,0)</f>
        <v>个人所得税</v>
      </c>
      <c r="D343" s="186" t="str">
        <f>VLOOKUP(MID(B343,3,2),代码!$E$5:$F$15,2,0)</f>
        <v>支持其他各项事业</v>
      </c>
      <c r="E343" s="186" t="str">
        <f>VLOOKUP(MID(B343,5,2),代码!$H$5:$I$50,2,0)</f>
        <v>其他</v>
      </c>
      <c r="F343" s="187" t="s">
        <v>11010</v>
      </c>
      <c r="G343" s="187" t="s">
        <v>12704</v>
      </c>
      <c r="H343" s="187" t="s">
        <v>10057</v>
      </c>
      <c r="I343" s="187" t="s">
        <v>11011</v>
      </c>
    </row>
    <row r="344" spans="1:9">
      <c r="A344" s="180">
        <v>340</v>
      </c>
      <c r="B344" s="181" t="s">
        <v>11012</v>
      </c>
      <c r="C344" s="182" t="str">
        <f>VLOOKUP(MID(B344,1,2),代码!$B$5:$C$22,2,0)</f>
        <v>个人所得税</v>
      </c>
      <c r="D344" s="182" t="str">
        <f>VLOOKUP(MID(B344,3,2),代码!$E$5:$F$15,2,0)</f>
        <v>支持其他各项事业</v>
      </c>
      <c r="E344" s="182" t="str">
        <f>VLOOKUP(MID(B344,5,2),代码!$H$5:$I$50,2,0)</f>
        <v>其他</v>
      </c>
      <c r="F344" s="183" t="s">
        <v>10875</v>
      </c>
      <c r="G344" s="183"/>
      <c r="H344" s="183" t="s">
        <v>11013</v>
      </c>
      <c r="I344" s="183" t="s">
        <v>11014</v>
      </c>
    </row>
    <row r="345" spans="1:9">
      <c r="A345" s="184">
        <v>341</v>
      </c>
      <c r="B345" s="185" t="s">
        <v>11015</v>
      </c>
      <c r="C345" s="186" t="str">
        <f>VLOOKUP(MID(B345,1,2),代码!$B$5:$C$22,2,0)</f>
        <v>个人所得税</v>
      </c>
      <c r="D345" s="186" t="str">
        <f>VLOOKUP(MID(B345,3,2),代码!$E$5:$F$15,2,0)</f>
        <v>支持其他各项事业</v>
      </c>
      <c r="E345" s="186" t="str">
        <f>VLOOKUP(MID(B345,5,2),代码!$H$5:$I$50,2,0)</f>
        <v>其他</v>
      </c>
      <c r="F345" s="187" t="s">
        <v>10875</v>
      </c>
      <c r="G345" s="187"/>
      <c r="H345" s="187" t="s">
        <v>11016</v>
      </c>
      <c r="I345" s="187" t="s">
        <v>11017</v>
      </c>
    </row>
    <row r="346" spans="1:9" ht="21.6">
      <c r="A346" s="180">
        <v>342</v>
      </c>
      <c r="B346" s="181" t="s">
        <v>11018</v>
      </c>
      <c r="C346" s="182" t="str">
        <f>VLOOKUP(MID(B346,1,2),代码!$B$5:$C$22,2,0)</f>
        <v>个人所得税</v>
      </c>
      <c r="D346" s="182" t="str">
        <f>VLOOKUP(MID(B346,3,2),代码!$E$5:$F$15,2,0)</f>
        <v>支持其他各项事业</v>
      </c>
      <c r="E346" s="182" t="str">
        <f>VLOOKUP(MID(B346,5,2),代码!$H$5:$I$50,2,0)</f>
        <v>其他</v>
      </c>
      <c r="F346" s="183" t="s">
        <v>10875</v>
      </c>
      <c r="G346" s="183"/>
      <c r="H346" s="183" t="s">
        <v>11019</v>
      </c>
      <c r="I346" s="183" t="s">
        <v>11020</v>
      </c>
    </row>
    <row r="347" spans="1:9" ht="21.6">
      <c r="A347" s="184">
        <v>343</v>
      </c>
      <c r="B347" s="185" t="s">
        <v>11021</v>
      </c>
      <c r="C347" s="186" t="str">
        <f>VLOOKUP(MID(B347,1,2),代码!$B$5:$C$22,2,0)</f>
        <v>个人所得税</v>
      </c>
      <c r="D347" s="186" t="str">
        <f>VLOOKUP(MID(B347,3,2),代码!$E$5:$F$15,2,0)</f>
        <v>支持其他各项事业</v>
      </c>
      <c r="E347" s="186" t="str">
        <f>VLOOKUP(MID(B347,5,2),代码!$H$5:$I$50,2,0)</f>
        <v>其他</v>
      </c>
      <c r="F347" s="187" t="s">
        <v>10875</v>
      </c>
      <c r="G347" s="187"/>
      <c r="H347" s="187" t="s">
        <v>11022</v>
      </c>
      <c r="I347" s="187" t="s">
        <v>11023</v>
      </c>
    </row>
    <row r="348" spans="1:9">
      <c r="A348" s="180">
        <v>344</v>
      </c>
      <c r="B348" s="181" t="s">
        <v>11024</v>
      </c>
      <c r="C348" s="182" t="str">
        <f>VLOOKUP(MID(B348,1,2),代码!$B$5:$C$22,2,0)</f>
        <v>个人所得税</v>
      </c>
      <c r="D348" s="182" t="str">
        <f>VLOOKUP(MID(B348,3,2),代码!$E$5:$F$15,2,0)</f>
        <v>支持其他各项事业</v>
      </c>
      <c r="E348" s="182" t="str">
        <f>VLOOKUP(MID(B348,5,2),代码!$H$5:$I$50,2,0)</f>
        <v>其他</v>
      </c>
      <c r="F348" s="183" t="s">
        <v>10875</v>
      </c>
      <c r="G348" s="183"/>
      <c r="H348" s="183" t="s">
        <v>11025</v>
      </c>
      <c r="I348" s="183" t="s">
        <v>11026</v>
      </c>
    </row>
    <row r="349" spans="1:9">
      <c r="A349" s="184">
        <v>345</v>
      </c>
      <c r="B349" s="185" t="s">
        <v>11027</v>
      </c>
      <c r="C349" s="186" t="str">
        <f>VLOOKUP(MID(B349,1,2),代码!$B$5:$C$22,2,0)</f>
        <v>个人所得税</v>
      </c>
      <c r="D349" s="186" t="str">
        <f>VLOOKUP(MID(B349,3,2),代码!$E$5:$F$15,2,0)</f>
        <v>支持其他各项事业</v>
      </c>
      <c r="E349" s="186" t="str">
        <f>VLOOKUP(MID(B349,5,2),代码!$H$5:$I$50,2,0)</f>
        <v>其他</v>
      </c>
      <c r="F349" s="187" t="s">
        <v>4218</v>
      </c>
      <c r="G349" s="187"/>
      <c r="H349" s="187" t="s">
        <v>10057</v>
      </c>
      <c r="I349" s="187" t="s">
        <v>4218</v>
      </c>
    </row>
    <row r="350" spans="1:9" ht="21.6">
      <c r="A350" s="180">
        <v>346</v>
      </c>
      <c r="B350" s="181" t="s">
        <v>11028</v>
      </c>
      <c r="C350" s="182" t="str">
        <f>VLOOKUP(MID(B350,1,2),代码!$B$5:$C$22,2,0)</f>
        <v>个人所得税</v>
      </c>
      <c r="D350" s="182" t="str">
        <f>VLOOKUP(MID(B350,3,2),代码!$E$5:$F$15,2,0)</f>
        <v>享受税收协定待遇</v>
      </c>
      <c r="E350" s="182" t="str">
        <f>VLOOKUP(MID(B350,5,2),代码!$H$5:$I$50,2,0)</f>
        <v>股息</v>
      </c>
      <c r="F350" s="183" t="s">
        <v>10854</v>
      </c>
      <c r="G350" s="183"/>
      <c r="H350" s="183" t="s">
        <v>10855</v>
      </c>
      <c r="I350" s="183" t="s">
        <v>11029</v>
      </c>
    </row>
    <row r="351" spans="1:9" ht="21.6">
      <c r="A351" s="184">
        <v>347</v>
      </c>
      <c r="B351" s="185" t="s">
        <v>11030</v>
      </c>
      <c r="C351" s="186" t="str">
        <f>VLOOKUP(MID(B351,1,2),代码!$B$5:$C$22,2,0)</f>
        <v>个人所得税</v>
      </c>
      <c r="D351" s="186" t="str">
        <f>VLOOKUP(MID(B351,3,2),代码!$E$5:$F$15,2,0)</f>
        <v>享受税收协定待遇</v>
      </c>
      <c r="E351" s="186" t="str">
        <f>VLOOKUP(MID(B351,5,2),代码!$H$5:$I$50,2,0)</f>
        <v>利息</v>
      </c>
      <c r="F351" s="187" t="s">
        <v>10854</v>
      </c>
      <c r="G351" s="187"/>
      <c r="H351" s="187" t="s">
        <v>10858</v>
      </c>
      <c r="I351" s="187" t="s">
        <v>11031</v>
      </c>
    </row>
    <row r="352" spans="1:9" ht="21.6">
      <c r="A352" s="180">
        <v>348</v>
      </c>
      <c r="B352" s="181" t="s">
        <v>11032</v>
      </c>
      <c r="C352" s="182" t="str">
        <f>VLOOKUP(MID(B352,1,2),代码!$B$5:$C$22,2,0)</f>
        <v>个人所得税</v>
      </c>
      <c r="D352" s="182" t="str">
        <f>VLOOKUP(MID(B352,3,2),代码!$E$5:$F$15,2,0)</f>
        <v>享受税收协定待遇</v>
      </c>
      <c r="E352" s="182" t="str">
        <f>VLOOKUP(MID(B352,5,2),代码!$H$5:$I$50,2,0)</f>
        <v>特许权使用费</v>
      </c>
      <c r="F352" s="183" t="s">
        <v>10854</v>
      </c>
      <c r="G352" s="183"/>
      <c r="H352" s="183" t="s">
        <v>10861</v>
      </c>
      <c r="I352" s="183" t="s">
        <v>11033</v>
      </c>
    </row>
    <row r="353" spans="1:9" ht="21.6">
      <c r="A353" s="184">
        <v>349</v>
      </c>
      <c r="B353" s="185" t="s">
        <v>11034</v>
      </c>
      <c r="C353" s="186" t="str">
        <f>VLOOKUP(MID(B353,1,2),代码!$B$5:$C$22,2,0)</f>
        <v>个人所得税</v>
      </c>
      <c r="D353" s="186" t="str">
        <f>VLOOKUP(MID(B353,3,2),代码!$E$5:$F$15,2,0)</f>
        <v>享受税收协定待遇</v>
      </c>
      <c r="E353" s="186" t="str">
        <f>VLOOKUP(MID(B353,5,2),代码!$H$5:$I$50,2,0)</f>
        <v>财产收益</v>
      </c>
      <c r="F353" s="187" t="s">
        <v>10854</v>
      </c>
      <c r="G353" s="187"/>
      <c r="H353" s="187" t="s">
        <v>10864</v>
      </c>
      <c r="I353" s="187" t="s">
        <v>11035</v>
      </c>
    </row>
    <row r="354" spans="1:9" ht="54">
      <c r="A354" s="180">
        <v>350</v>
      </c>
      <c r="B354" s="181" t="s">
        <v>11036</v>
      </c>
      <c r="C354" s="182" t="str">
        <f>VLOOKUP(MID(B354,1,2),代码!$B$5:$C$22,2,0)</f>
        <v>个人所得税</v>
      </c>
      <c r="D354" s="182" t="str">
        <f>VLOOKUP(MID(B354,3,2),代码!$E$5:$F$15,2,0)</f>
        <v>享受税收协定待遇</v>
      </c>
      <c r="E354" s="182" t="str">
        <f>VLOOKUP(MID(B354,5,2),代码!$H$5:$I$50,2,0)</f>
        <v>其他</v>
      </c>
      <c r="F354" s="183" t="s">
        <v>11037</v>
      </c>
      <c r="G354" s="183"/>
      <c r="H354" s="183" t="s">
        <v>11038</v>
      </c>
      <c r="I354" s="183" t="s">
        <v>11039</v>
      </c>
    </row>
    <row r="355" spans="1:9" ht="21.6">
      <c r="A355" s="184">
        <v>351</v>
      </c>
      <c r="B355" s="185" t="s">
        <v>11040</v>
      </c>
      <c r="C355" s="186" t="str">
        <f>VLOOKUP(MID(B355,1,2),代码!$B$5:$C$22,2,0)</f>
        <v>资源税</v>
      </c>
      <c r="D355" s="186" t="str">
        <f>VLOOKUP(MID(B355,3,2),代码!$E$5:$F$15,2,0)</f>
        <v>改善民生</v>
      </c>
      <c r="E355" s="186" t="str">
        <f>VLOOKUP(MID(B355,5,2),代码!$H$5:$I$50,2,0)</f>
        <v>救灾及重建</v>
      </c>
      <c r="F355" s="187" t="s">
        <v>10871</v>
      </c>
      <c r="G355" s="187" t="s">
        <v>12710</v>
      </c>
      <c r="H355" s="187" t="s">
        <v>10117</v>
      </c>
      <c r="I355" s="187" t="s">
        <v>11041</v>
      </c>
    </row>
    <row r="356" spans="1:9" ht="21.6">
      <c r="A356" s="180">
        <v>352</v>
      </c>
      <c r="B356" s="181" t="s">
        <v>11042</v>
      </c>
      <c r="C356" s="182" t="str">
        <f>VLOOKUP(MID(B356,1,2),代码!$B$5:$C$22,2,0)</f>
        <v>资源税</v>
      </c>
      <c r="D356" s="182" t="str">
        <f>VLOOKUP(MID(B356,3,2),代码!$E$5:$F$15,2,0)</f>
        <v>促进区域发展</v>
      </c>
      <c r="E356" s="182" t="str">
        <f>VLOOKUP(MID(B356,5,2),代码!$H$5:$I$50,2,0)</f>
        <v>西部开发</v>
      </c>
      <c r="F356" s="183" t="s">
        <v>11043</v>
      </c>
      <c r="G356" s="183" t="s">
        <v>12705</v>
      </c>
      <c r="H356" s="183" t="s">
        <v>10160</v>
      </c>
      <c r="I356" s="183" t="s">
        <v>11044</v>
      </c>
    </row>
    <row r="357" spans="1:9" ht="21.6">
      <c r="A357" s="184">
        <v>353</v>
      </c>
      <c r="B357" s="185" t="s">
        <v>11045</v>
      </c>
      <c r="C357" s="186" t="str">
        <f>VLOOKUP(MID(B357,1,2),代码!$B$5:$C$22,2,0)</f>
        <v>资源税</v>
      </c>
      <c r="D357" s="186" t="str">
        <f>VLOOKUP(MID(B357,3,2),代码!$E$5:$F$15,2,0)</f>
        <v>节能环保</v>
      </c>
      <c r="E357" s="186" t="str">
        <f>VLOOKUP(MID(B357,5,2),代码!$H$5:$I$50,2,0)</f>
        <v>资源综合利用</v>
      </c>
      <c r="F357" s="187" t="s">
        <v>11046</v>
      </c>
      <c r="G357" s="187" t="s">
        <v>12719</v>
      </c>
      <c r="H357" s="187" t="s">
        <v>10057</v>
      </c>
      <c r="I357" s="187" t="s">
        <v>11047</v>
      </c>
    </row>
    <row r="358" spans="1:9" ht="21.6">
      <c r="A358" s="180">
        <v>354</v>
      </c>
      <c r="B358" s="181" t="s">
        <v>11048</v>
      </c>
      <c r="C358" s="182" t="str">
        <f>VLOOKUP(MID(B358,1,2),代码!$B$5:$C$22,2,0)</f>
        <v>资源税</v>
      </c>
      <c r="D358" s="182" t="str">
        <f>VLOOKUP(MID(B358,3,2),代码!$E$5:$F$15,2,0)</f>
        <v>节能环保</v>
      </c>
      <c r="E358" s="182" t="str">
        <f>VLOOKUP(MID(B358,5,2),代码!$H$5:$I$50,2,0)</f>
        <v>资源综合利用</v>
      </c>
      <c r="F358" s="183" t="s">
        <v>11049</v>
      </c>
      <c r="G358" s="183" t="s">
        <v>12706</v>
      </c>
      <c r="H358" s="183" t="s">
        <v>11050</v>
      </c>
      <c r="I358" s="183" t="s">
        <v>11051</v>
      </c>
    </row>
    <row r="359" spans="1:9" ht="21.6">
      <c r="A359" s="184">
        <v>355</v>
      </c>
      <c r="B359" s="185" t="s">
        <v>11052</v>
      </c>
      <c r="C359" s="186" t="str">
        <f>VLOOKUP(MID(B359,1,2),代码!$B$5:$C$22,2,0)</f>
        <v>资源税</v>
      </c>
      <c r="D359" s="186" t="str">
        <f>VLOOKUP(MID(B359,3,2),代码!$E$5:$F$15,2,0)</f>
        <v>节能环保</v>
      </c>
      <c r="E359" s="186" t="str">
        <f>VLOOKUP(MID(B359,5,2),代码!$H$5:$I$50,2,0)</f>
        <v>资源综合利用</v>
      </c>
      <c r="F359" s="187" t="s">
        <v>11049</v>
      </c>
      <c r="G359" s="187" t="s">
        <v>12706</v>
      </c>
      <c r="H359" s="187" t="s">
        <v>11053</v>
      </c>
      <c r="I359" s="187" t="s">
        <v>11054</v>
      </c>
    </row>
    <row r="360" spans="1:9" ht="21.6">
      <c r="A360" s="180">
        <v>356</v>
      </c>
      <c r="B360" s="181" t="s">
        <v>11055</v>
      </c>
      <c r="C360" s="182" t="str">
        <f>VLOOKUP(MID(B360,1,2),代码!$B$5:$C$22,2,0)</f>
        <v>资源税</v>
      </c>
      <c r="D360" s="182" t="str">
        <f>VLOOKUP(MID(B360,3,2),代码!$E$5:$F$15,2,0)</f>
        <v>节能环保</v>
      </c>
      <c r="E360" s="182" t="str">
        <f>VLOOKUP(MID(B360,5,2),代码!$H$5:$I$50,2,0)</f>
        <v>资源综合利用</v>
      </c>
      <c r="F360" s="183" t="s">
        <v>11056</v>
      </c>
      <c r="G360" s="183" t="s">
        <v>12703</v>
      </c>
      <c r="H360" s="183" t="s">
        <v>10492</v>
      </c>
      <c r="I360" s="183" t="s">
        <v>11057</v>
      </c>
    </row>
    <row r="361" spans="1:9" ht="21.6">
      <c r="A361" s="184">
        <v>357</v>
      </c>
      <c r="B361" s="185" t="s">
        <v>11058</v>
      </c>
      <c r="C361" s="186" t="str">
        <f>VLOOKUP(MID(B361,1,2),代码!$B$5:$C$22,2,0)</f>
        <v>资源税</v>
      </c>
      <c r="D361" s="186" t="str">
        <f>VLOOKUP(MID(B361,3,2),代码!$E$5:$F$15,2,0)</f>
        <v>支持其他各项事业</v>
      </c>
      <c r="E361" s="186" t="str">
        <f>VLOOKUP(MID(B361,5,2),代码!$H$5:$I$50,2,0)</f>
        <v>其他</v>
      </c>
      <c r="F361" s="187" t="s">
        <v>11059</v>
      </c>
      <c r="G361" s="187"/>
      <c r="H361" s="187" t="s">
        <v>11060</v>
      </c>
      <c r="I361" s="187" t="s">
        <v>11061</v>
      </c>
    </row>
    <row r="362" spans="1:9" ht="21.6">
      <c r="A362" s="180">
        <v>358</v>
      </c>
      <c r="B362" s="181" t="s">
        <v>11062</v>
      </c>
      <c r="C362" s="182" t="str">
        <f>VLOOKUP(MID(B362,1,2),代码!$B$5:$C$22,2,0)</f>
        <v>资源税</v>
      </c>
      <c r="D362" s="182" t="str">
        <f>VLOOKUP(MID(B362,3,2),代码!$E$5:$F$15,2,0)</f>
        <v>支持其他各项事业</v>
      </c>
      <c r="E362" s="182" t="str">
        <f>VLOOKUP(MID(B362,5,2),代码!$H$5:$I$50,2,0)</f>
        <v>其他</v>
      </c>
      <c r="F362" s="183" t="s">
        <v>11063</v>
      </c>
      <c r="G362" s="183" t="s">
        <v>12706</v>
      </c>
      <c r="H362" s="183" t="s">
        <v>11064</v>
      </c>
      <c r="I362" s="183" t="s">
        <v>11065</v>
      </c>
    </row>
    <row r="363" spans="1:9" ht="21.6">
      <c r="A363" s="184">
        <v>359</v>
      </c>
      <c r="B363" s="185" t="s">
        <v>11066</v>
      </c>
      <c r="C363" s="186" t="str">
        <f>VLOOKUP(MID(B363,1,2),代码!$B$5:$C$22,2,0)</f>
        <v>资源税</v>
      </c>
      <c r="D363" s="186" t="str">
        <f>VLOOKUP(MID(B363,3,2),代码!$E$5:$F$15,2,0)</f>
        <v>支持其他各项事业</v>
      </c>
      <c r="E363" s="186" t="str">
        <f>VLOOKUP(MID(B363,5,2),代码!$H$5:$I$50,2,0)</f>
        <v>其他</v>
      </c>
      <c r="F363" s="187" t="s">
        <v>11059</v>
      </c>
      <c r="G363" s="187"/>
      <c r="H363" s="187" t="s">
        <v>11067</v>
      </c>
      <c r="I363" s="187" t="s">
        <v>11068</v>
      </c>
    </row>
    <row r="364" spans="1:9" ht="21.6">
      <c r="A364" s="180">
        <v>360</v>
      </c>
      <c r="B364" s="181" t="s">
        <v>11069</v>
      </c>
      <c r="C364" s="182" t="str">
        <f>VLOOKUP(MID(B364,1,2),代码!$B$5:$C$22,2,0)</f>
        <v>资源税</v>
      </c>
      <c r="D364" s="182" t="str">
        <f>VLOOKUP(MID(B364,3,2),代码!$E$5:$F$15,2,0)</f>
        <v>支持其他各项事业</v>
      </c>
      <c r="E364" s="182" t="str">
        <f>VLOOKUP(MID(B364,5,2),代码!$H$5:$I$50,2,0)</f>
        <v>其他</v>
      </c>
      <c r="F364" s="183" t="s">
        <v>11063</v>
      </c>
      <c r="G364" s="183" t="s">
        <v>12706</v>
      </c>
      <c r="H364" s="183" t="s">
        <v>11070</v>
      </c>
      <c r="I364" s="183" t="s">
        <v>11071</v>
      </c>
    </row>
    <row r="365" spans="1:9" ht="21.6">
      <c r="A365" s="184">
        <v>361</v>
      </c>
      <c r="B365" s="185" t="s">
        <v>11072</v>
      </c>
      <c r="C365" s="186" t="str">
        <f>VLOOKUP(MID(B365,1,2),代码!$B$5:$C$22,2,0)</f>
        <v>资源税</v>
      </c>
      <c r="D365" s="186" t="str">
        <f>VLOOKUP(MID(B365,3,2),代码!$E$5:$F$15,2,0)</f>
        <v>支持其他各项事业</v>
      </c>
      <c r="E365" s="186" t="str">
        <f>VLOOKUP(MID(B365,5,2),代码!$H$5:$I$50,2,0)</f>
        <v>其他</v>
      </c>
      <c r="F365" s="187" t="s">
        <v>11063</v>
      </c>
      <c r="G365" s="187" t="s">
        <v>12706</v>
      </c>
      <c r="H365" s="187" t="s">
        <v>11073</v>
      </c>
      <c r="I365" s="187" t="s">
        <v>11074</v>
      </c>
    </row>
    <row r="366" spans="1:9" ht="21.6">
      <c r="A366" s="180">
        <v>362</v>
      </c>
      <c r="B366" s="181" t="s">
        <v>11075</v>
      </c>
      <c r="C366" s="182" t="str">
        <f>VLOOKUP(MID(B366,1,2),代码!$B$5:$C$22,2,0)</f>
        <v>资源税</v>
      </c>
      <c r="D366" s="182" t="str">
        <f>VLOOKUP(MID(B366,3,2),代码!$E$5:$F$15,2,0)</f>
        <v>支持其他各项事业</v>
      </c>
      <c r="E366" s="182" t="str">
        <f>VLOOKUP(MID(B366,5,2),代码!$H$5:$I$50,2,0)</f>
        <v>其他</v>
      </c>
      <c r="F366" s="183" t="s">
        <v>11063</v>
      </c>
      <c r="G366" s="183" t="s">
        <v>12706</v>
      </c>
      <c r="H366" s="183" t="s">
        <v>10160</v>
      </c>
      <c r="I366" s="183" t="s">
        <v>11071</v>
      </c>
    </row>
    <row r="367" spans="1:9">
      <c r="A367" s="184">
        <v>363</v>
      </c>
      <c r="B367" s="185" t="s">
        <v>11076</v>
      </c>
      <c r="C367" s="186" t="str">
        <f>VLOOKUP(MID(B367,1,2),代码!$B$5:$C$22,2,0)</f>
        <v>资源税</v>
      </c>
      <c r="D367" s="186" t="str">
        <f>VLOOKUP(MID(B367,3,2),代码!$E$5:$F$15,2,0)</f>
        <v>支持其他各项事业</v>
      </c>
      <c r="E367" s="186" t="str">
        <f>VLOOKUP(MID(B367,5,2),代码!$H$5:$I$50,2,0)</f>
        <v>其他</v>
      </c>
      <c r="F367" s="187" t="s">
        <v>4218</v>
      </c>
      <c r="G367" s="187"/>
      <c r="H367" s="187" t="s">
        <v>10057</v>
      </c>
      <c r="I367" s="187" t="s">
        <v>4218</v>
      </c>
    </row>
    <row r="368" spans="1:9" ht="21.6">
      <c r="A368" s="180">
        <v>364</v>
      </c>
      <c r="B368" s="181" t="s">
        <v>11077</v>
      </c>
      <c r="C368" s="182" t="str">
        <f>VLOOKUP(MID(B368,1,2),代码!$B$5:$C$22,2,0)</f>
        <v>城市维护建设税</v>
      </c>
      <c r="D368" s="182" t="str">
        <f>VLOOKUP(MID(B368,3,2),代码!$E$5:$F$15,2,0)</f>
        <v>节能环保</v>
      </c>
      <c r="E368" s="182" t="str">
        <f>VLOOKUP(MID(B368,5,2),代码!$H$5:$I$50,2,0)</f>
        <v>资源综合利用</v>
      </c>
      <c r="F368" s="183" t="s">
        <v>11078</v>
      </c>
      <c r="G368" s="183" t="s">
        <v>12707</v>
      </c>
      <c r="H368" s="183" t="s">
        <v>10057</v>
      </c>
      <c r="I368" s="183" t="s">
        <v>11079</v>
      </c>
    </row>
    <row r="369" spans="1:9">
      <c r="A369" s="184">
        <v>365</v>
      </c>
      <c r="B369" s="185" t="s">
        <v>11080</v>
      </c>
      <c r="C369" s="186" t="str">
        <f>VLOOKUP(MID(B369,1,2),代码!$B$5:$C$22,2,0)</f>
        <v>城市维护建设税</v>
      </c>
      <c r="D369" s="186" t="str">
        <f>VLOOKUP(MID(B369,3,2),代码!$E$5:$F$15,2,0)</f>
        <v>支持其他各项事业</v>
      </c>
      <c r="E369" s="186" t="str">
        <f>VLOOKUP(MID(B369,5,2),代码!$H$5:$I$50,2,0)</f>
        <v>其他</v>
      </c>
      <c r="F369" s="187" t="s">
        <v>4218</v>
      </c>
      <c r="G369" s="187"/>
      <c r="H369" s="187" t="s">
        <v>10057</v>
      </c>
      <c r="I369" s="187" t="s">
        <v>4218</v>
      </c>
    </row>
    <row r="370" spans="1:9" ht="21.6">
      <c r="A370" s="180">
        <v>366</v>
      </c>
      <c r="B370" s="181" t="s">
        <v>11081</v>
      </c>
      <c r="C370" s="182" t="str">
        <f>VLOOKUP(MID(B370,1,2),代码!$B$5:$C$22,2,0)</f>
        <v>房产税</v>
      </c>
      <c r="D370" s="182" t="str">
        <f>VLOOKUP(MID(B370,3,2),代码!$E$5:$F$15,2,0)</f>
        <v>改善民生</v>
      </c>
      <c r="E370" s="182" t="str">
        <f>VLOOKUP(MID(B370,5,2),代码!$H$5:$I$50,2,0)</f>
        <v>救灾及重建</v>
      </c>
      <c r="F370" s="183" t="s">
        <v>10871</v>
      </c>
      <c r="G370" s="183" t="s">
        <v>12710</v>
      </c>
      <c r="H370" s="183" t="s">
        <v>10160</v>
      </c>
      <c r="I370" s="183" t="s">
        <v>11082</v>
      </c>
    </row>
    <row r="371" spans="1:9" ht="21.6">
      <c r="A371" s="184">
        <v>367</v>
      </c>
      <c r="B371" s="185" t="s">
        <v>11083</v>
      </c>
      <c r="C371" s="186" t="str">
        <f>VLOOKUP(MID(B371,1,2),代码!$B$5:$C$22,2,0)</f>
        <v>房产税</v>
      </c>
      <c r="D371" s="186" t="str">
        <f>VLOOKUP(MID(B371,3,2),代码!$E$5:$F$15,2,0)</f>
        <v>改善民生</v>
      </c>
      <c r="E371" s="186" t="str">
        <f>VLOOKUP(MID(B371,5,2),代码!$H$5:$I$50,2,0)</f>
        <v>救灾及重建</v>
      </c>
      <c r="F371" s="187" t="s">
        <v>10387</v>
      </c>
      <c r="G371" s="187" t="s">
        <v>12702</v>
      </c>
      <c r="H371" s="187" t="s">
        <v>11084</v>
      </c>
      <c r="I371" s="187" t="s">
        <v>11085</v>
      </c>
    </row>
    <row r="372" spans="1:9" ht="21.6">
      <c r="A372" s="180">
        <v>368</v>
      </c>
      <c r="B372" s="181" t="s">
        <v>11086</v>
      </c>
      <c r="C372" s="182" t="str">
        <f>VLOOKUP(MID(B372,1,2),代码!$B$5:$C$22,2,0)</f>
        <v>房产税</v>
      </c>
      <c r="D372" s="182" t="str">
        <f>VLOOKUP(MID(B372,3,2),代码!$E$5:$F$15,2,0)</f>
        <v>改善民生</v>
      </c>
      <c r="E372" s="182" t="str">
        <f>VLOOKUP(MID(B372,5,2),代码!$H$5:$I$50,2,0)</f>
        <v>救灾及重建</v>
      </c>
      <c r="F372" s="183" t="s">
        <v>10067</v>
      </c>
      <c r="G372" s="183" t="s">
        <v>12703</v>
      </c>
      <c r="H372" s="183" t="s">
        <v>11084</v>
      </c>
      <c r="I372" s="183" t="s">
        <v>11087</v>
      </c>
    </row>
    <row r="373" spans="1:9" ht="21.6">
      <c r="A373" s="184">
        <v>369</v>
      </c>
      <c r="B373" s="185" t="s">
        <v>11088</v>
      </c>
      <c r="C373" s="186" t="str">
        <f>VLOOKUP(MID(B373,1,2),代码!$B$5:$C$22,2,0)</f>
        <v>房产税</v>
      </c>
      <c r="D373" s="186" t="str">
        <f>VLOOKUP(MID(B373,3,2),代码!$E$5:$F$15,2,0)</f>
        <v>改善民生</v>
      </c>
      <c r="E373" s="186" t="str">
        <f>VLOOKUP(MID(B373,5,2),代码!$H$5:$I$50,2,0)</f>
        <v>住房</v>
      </c>
      <c r="F373" s="187" t="s">
        <v>10396</v>
      </c>
      <c r="G373" s="187" t="s">
        <v>12716</v>
      </c>
      <c r="H373" s="187" t="s">
        <v>10104</v>
      </c>
      <c r="I373" s="187" t="s">
        <v>11089</v>
      </c>
    </row>
    <row r="374" spans="1:9" ht="21.6">
      <c r="A374" s="180">
        <v>370</v>
      </c>
      <c r="B374" s="181" t="s">
        <v>11090</v>
      </c>
      <c r="C374" s="182" t="str">
        <f>VLOOKUP(MID(B374,1,2),代码!$B$5:$C$22,2,0)</f>
        <v>房产税</v>
      </c>
      <c r="D374" s="182" t="str">
        <f>VLOOKUP(MID(B374,3,2),代码!$E$5:$F$15,2,0)</f>
        <v>改善民生</v>
      </c>
      <c r="E374" s="182" t="str">
        <f>VLOOKUP(MID(B374,5,2),代码!$H$5:$I$50,2,0)</f>
        <v>住房</v>
      </c>
      <c r="F374" s="183" t="s">
        <v>10636</v>
      </c>
      <c r="G374" s="183" t="s">
        <v>12710</v>
      </c>
      <c r="H374" s="183" t="s">
        <v>11091</v>
      </c>
      <c r="I374" s="183" t="s">
        <v>11092</v>
      </c>
    </row>
    <row r="375" spans="1:9" ht="21.6">
      <c r="A375" s="184">
        <v>371</v>
      </c>
      <c r="B375" s="185" t="s">
        <v>11093</v>
      </c>
      <c r="C375" s="186" t="str">
        <f>VLOOKUP(MID(B375,1,2),代码!$B$5:$C$22,2,0)</f>
        <v>房产税</v>
      </c>
      <c r="D375" s="186" t="str">
        <f>VLOOKUP(MID(B375,3,2),代码!$E$5:$F$15,2,0)</f>
        <v>改善民生</v>
      </c>
      <c r="E375" s="186" t="str">
        <f>VLOOKUP(MID(B375,5,2),代码!$H$5:$I$50,2,0)</f>
        <v>住房</v>
      </c>
      <c r="F375" s="187" t="s">
        <v>10408</v>
      </c>
      <c r="G375" s="187" t="s">
        <v>12706</v>
      </c>
      <c r="H375" s="187" t="s">
        <v>10409</v>
      </c>
      <c r="I375" s="187" t="s">
        <v>11094</v>
      </c>
    </row>
    <row r="376" spans="1:9" ht="21.6">
      <c r="A376" s="180">
        <v>372</v>
      </c>
      <c r="B376" s="181" t="s">
        <v>11095</v>
      </c>
      <c r="C376" s="182" t="str">
        <f>VLOOKUP(MID(B376,1,2),代码!$B$5:$C$22,2,0)</f>
        <v>房产税</v>
      </c>
      <c r="D376" s="182" t="str">
        <f>VLOOKUP(MID(B376,3,2),代码!$E$5:$F$15,2,0)</f>
        <v>改善民生</v>
      </c>
      <c r="E376" s="182" t="str">
        <f>VLOOKUP(MID(B376,5,2),代码!$H$5:$I$50,2,0)</f>
        <v>社会保障</v>
      </c>
      <c r="F376" s="183" t="s">
        <v>11096</v>
      </c>
      <c r="G376" s="183" t="s">
        <v>12716</v>
      </c>
      <c r="H376" s="183" t="s">
        <v>10104</v>
      </c>
      <c r="I376" s="183" t="s">
        <v>11097</v>
      </c>
    </row>
    <row r="377" spans="1:9" ht="21.6">
      <c r="A377" s="184">
        <v>373</v>
      </c>
      <c r="B377" s="185" t="s">
        <v>11098</v>
      </c>
      <c r="C377" s="186" t="str">
        <f>VLOOKUP(MID(B377,1,2),代码!$B$5:$C$22,2,0)</f>
        <v>房产税</v>
      </c>
      <c r="D377" s="186" t="str">
        <f>VLOOKUP(MID(B377,3,2),代码!$E$5:$F$15,2,0)</f>
        <v>改善民生</v>
      </c>
      <c r="E377" s="186" t="str">
        <f>VLOOKUP(MID(B377,5,2),代码!$H$5:$I$50,2,0)</f>
        <v>其他</v>
      </c>
      <c r="F377" s="187" t="s">
        <v>11099</v>
      </c>
      <c r="G377" s="187" t="s">
        <v>12700</v>
      </c>
      <c r="H377" s="187" t="s">
        <v>10104</v>
      </c>
      <c r="I377" s="187" t="s">
        <v>11100</v>
      </c>
    </row>
    <row r="378" spans="1:9">
      <c r="A378" s="180">
        <v>374</v>
      </c>
      <c r="B378" s="181" t="s">
        <v>11101</v>
      </c>
      <c r="C378" s="182" t="str">
        <f>VLOOKUP(MID(B378,1,2),代码!$B$5:$C$22,2,0)</f>
        <v>房产税</v>
      </c>
      <c r="D378" s="182" t="str">
        <f>VLOOKUP(MID(B378,3,2),代码!$E$5:$F$15,2,0)</f>
        <v>改善民生</v>
      </c>
      <c r="E378" s="182" t="str">
        <f>VLOOKUP(MID(B378,5,2),代码!$H$5:$I$50,2,0)</f>
        <v>其他</v>
      </c>
      <c r="F378" s="183" t="s">
        <v>11102</v>
      </c>
      <c r="G378" s="183" t="s">
        <v>12722</v>
      </c>
      <c r="H378" s="183" t="s">
        <v>10334</v>
      </c>
      <c r="I378" s="183" t="s">
        <v>11103</v>
      </c>
    </row>
    <row r="379" spans="1:9" ht="21.6">
      <c r="A379" s="184">
        <v>375</v>
      </c>
      <c r="B379" s="185" t="s">
        <v>11104</v>
      </c>
      <c r="C379" s="186" t="str">
        <f>VLOOKUP(MID(B379,1,2),代码!$B$5:$C$22,2,0)</f>
        <v>房产税</v>
      </c>
      <c r="D379" s="186" t="str">
        <f>VLOOKUP(MID(B379,3,2),代码!$E$5:$F$15,2,0)</f>
        <v>鼓励高新技术</v>
      </c>
      <c r="E379" s="186" t="str">
        <f>VLOOKUP(MID(B379,5,2),代码!$H$5:$I$50,2,0)</f>
        <v>科技发展</v>
      </c>
      <c r="F379" s="187" t="s">
        <v>10468</v>
      </c>
      <c r="G379" s="187" t="s">
        <v>12702</v>
      </c>
      <c r="H379" s="187" t="s">
        <v>10104</v>
      </c>
      <c r="I379" s="187" t="s">
        <v>11105</v>
      </c>
    </row>
    <row r="380" spans="1:9" ht="21.6">
      <c r="A380" s="180">
        <v>376</v>
      </c>
      <c r="B380" s="181" t="s">
        <v>11106</v>
      </c>
      <c r="C380" s="182" t="str">
        <f>VLOOKUP(MID(B380,1,2),代码!$B$5:$C$22,2,0)</f>
        <v>房产税</v>
      </c>
      <c r="D380" s="182" t="str">
        <f>VLOOKUP(MID(B380,3,2),代码!$E$5:$F$15,2,0)</f>
        <v>鼓励高新技术</v>
      </c>
      <c r="E380" s="182" t="str">
        <f>VLOOKUP(MID(B380,5,2),代码!$H$5:$I$50,2,0)</f>
        <v>科技发展</v>
      </c>
      <c r="F380" s="183" t="s">
        <v>10471</v>
      </c>
      <c r="G380" s="183" t="s">
        <v>12702</v>
      </c>
      <c r="H380" s="183" t="s">
        <v>10104</v>
      </c>
      <c r="I380" s="183" t="s">
        <v>11107</v>
      </c>
    </row>
    <row r="381" spans="1:9" ht="21.6">
      <c r="A381" s="184">
        <v>377</v>
      </c>
      <c r="B381" s="185" t="s">
        <v>11108</v>
      </c>
      <c r="C381" s="186" t="str">
        <f>VLOOKUP(MID(B381,1,2),代码!$B$5:$C$22,2,0)</f>
        <v>房产税</v>
      </c>
      <c r="D381" s="186" t="str">
        <f>VLOOKUP(MID(B381,3,2),代码!$E$5:$F$15,2,0)</f>
        <v>鼓励高新技术</v>
      </c>
      <c r="E381" s="186" t="str">
        <f>VLOOKUP(MID(B381,5,2),代码!$H$5:$I$50,2,0)</f>
        <v>科技发展</v>
      </c>
      <c r="F381" s="187" t="s">
        <v>11109</v>
      </c>
      <c r="G381" s="187" t="s">
        <v>12708</v>
      </c>
      <c r="H381" s="187" t="s">
        <v>11110</v>
      </c>
      <c r="I381" s="187" t="s">
        <v>11111</v>
      </c>
    </row>
    <row r="382" spans="1:9" ht="21.6">
      <c r="A382" s="180">
        <v>378</v>
      </c>
      <c r="B382" s="181" t="s">
        <v>11112</v>
      </c>
      <c r="C382" s="182" t="str">
        <f>VLOOKUP(MID(B382,1,2),代码!$B$5:$C$22,2,0)</f>
        <v>房产税</v>
      </c>
      <c r="D382" s="182" t="str">
        <f>VLOOKUP(MID(B382,3,2),代码!$E$5:$F$15,2,0)</f>
        <v>鼓励高新技术</v>
      </c>
      <c r="E382" s="182" t="str">
        <f>VLOOKUP(MID(B382,5,2),代码!$H$5:$I$50,2,0)</f>
        <v>科研机构转制</v>
      </c>
      <c r="F382" s="183" t="s">
        <v>11113</v>
      </c>
      <c r="G382" s="183" t="s">
        <v>12719</v>
      </c>
      <c r="H382" s="183" t="s">
        <v>10104</v>
      </c>
      <c r="I382" s="183" t="s">
        <v>11114</v>
      </c>
    </row>
    <row r="383" spans="1:9" ht="21.6">
      <c r="A383" s="184">
        <v>379</v>
      </c>
      <c r="B383" s="185" t="s">
        <v>11115</v>
      </c>
      <c r="C383" s="186" t="str">
        <f>VLOOKUP(MID(B383,1,2),代码!$B$5:$C$22,2,0)</f>
        <v>房产税</v>
      </c>
      <c r="D383" s="186" t="str">
        <f>VLOOKUP(MID(B383,3,2),代码!$E$5:$F$15,2,0)</f>
        <v>促进区域发展</v>
      </c>
      <c r="E383" s="186" t="str">
        <f>VLOOKUP(MID(B383,5,2),代码!$H$5:$I$50,2,0)</f>
        <v>西部开发</v>
      </c>
      <c r="F383" s="187" t="s">
        <v>11043</v>
      </c>
      <c r="G383" s="187" t="s">
        <v>12705</v>
      </c>
      <c r="H383" s="187" t="s">
        <v>10117</v>
      </c>
      <c r="I383" s="187" t="s">
        <v>11116</v>
      </c>
    </row>
    <row r="384" spans="1:9" ht="21.6">
      <c r="A384" s="180">
        <v>380</v>
      </c>
      <c r="B384" s="181" t="s">
        <v>11117</v>
      </c>
      <c r="C384" s="182" t="str">
        <f>VLOOKUP(MID(B384,1,2),代码!$B$5:$C$22,2,0)</f>
        <v>房产税</v>
      </c>
      <c r="D384" s="182" t="str">
        <f>VLOOKUP(MID(B384,3,2),代码!$E$5:$F$15,2,0)</f>
        <v>转制升级</v>
      </c>
      <c r="E384" s="182" t="str">
        <f>VLOOKUP(MID(B384,5,2),代码!$H$5:$I$50,2,0)</f>
        <v>企业发展</v>
      </c>
      <c r="F384" s="183" t="s">
        <v>11118</v>
      </c>
      <c r="G384" s="183" t="s">
        <v>12711</v>
      </c>
      <c r="H384" s="183" t="s">
        <v>10236</v>
      </c>
      <c r="I384" s="183" t="s">
        <v>11119</v>
      </c>
    </row>
    <row r="385" spans="1:9" ht="21.6">
      <c r="A385" s="184">
        <v>381</v>
      </c>
      <c r="B385" s="185" t="s">
        <v>11120</v>
      </c>
      <c r="C385" s="186" t="str">
        <f>VLOOKUP(MID(B385,1,2),代码!$B$5:$C$22,2,0)</f>
        <v>房产税</v>
      </c>
      <c r="D385" s="186" t="str">
        <f>VLOOKUP(MID(B385,3,2),代码!$E$5:$F$15,2,0)</f>
        <v>节能环保</v>
      </c>
      <c r="E385" s="186" t="str">
        <f>VLOOKUP(MID(B385,5,2),代码!$H$5:$I$50,2,0)</f>
        <v>环境保护</v>
      </c>
      <c r="F385" s="187" t="s">
        <v>11121</v>
      </c>
      <c r="G385" s="187" t="s">
        <v>12701</v>
      </c>
      <c r="H385" s="187" t="s">
        <v>10492</v>
      </c>
      <c r="I385" s="187" t="s">
        <v>11122</v>
      </c>
    </row>
    <row r="386" spans="1:9" ht="21.6">
      <c r="A386" s="180">
        <v>382</v>
      </c>
      <c r="B386" s="181" t="s">
        <v>11123</v>
      </c>
      <c r="C386" s="182" t="str">
        <f>VLOOKUP(MID(B386,1,2),代码!$B$5:$C$22,2,0)</f>
        <v>房产税</v>
      </c>
      <c r="D386" s="182" t="str">
        <f>VLOOKUP(MID(B386,3,2),代码!$E$5:$F$15,2,0)</f>
        <v>节能环保</v>
      </c>
      <c r="E386" s="182" t="str">
        <f>VLOOKUP(MID(B386,5,2),代码!$H$5:$I$50,2,0)</f>
        <v>环境保护</v>
      </c>
      <c r="F386" s="183" t="s">
        <v>11121</v>
      </c>
      <c r="G386" s="183" t="s">
        <v>12701</v>
      </c>
      <c r="H386" s="183" t="s">
        <v>11124</v>
      </c>
      <c r="I386" s="183" t="s">
        <v>11125</v>
      </c>
    </row>
    <row r="387" spans="1:9" ht="21.6">
      <c r="A387" s="184">
        <v>383</v>
      </c>
      <c r="B387" s="185" t="s">
        <v>11126</v>
      </c>
      <c r="C387" s="186" t="str">
        <f>VLOOKUP(MID(B387,1,2),代码!$B$5:$C$22,2,0)</f>
        <v>房产税</v>
      </c>
      <c r="D387" s="186" t="str">
        <f>VLOOKUP(MID(B387,3,2),代码!$E$5:$F$15,2,0)</f>
        <v>节能环保</v>
      </c>
      <c r="E387" s="186" t="str">
        <f>VLOOKUP(MID(B387,5,2),代码!$H$5:$I$50,2,0)</f>
        <v>资源综合利用</v>
      </c>
      <c r="F387" s="187" t="s">
        <v>10169</v>
      </c>
      <c r="G387" s="187" t="s">
        <v>12701</v>
      </c>
      <c r="H387" s="187" t="s">
        <v>10142</v>
      </c>
      <c r="I387" s="187" t="s">
        <v>11127</v>
      </c>
    </row>
    <row r="388" spans="1:9" ht="21.6">
      <c r="A388" s="180">
        <v>384</v>
      </c>
      <c r="B388" s="181" t="s">
        <v>11128</v>
      </c>
      <c r="C388" s="182" t="str">
        <f>VLOOKUP(MID(B388,1,2),代码!$B$5:$C$22,2,0)</f>
        <v>房产税</v>
      </c>
      <c r="D388" s="182" t="str">
        <f>VLOOKUP(MID(B388,3,2),代码!$E$5:$F$15,2,0)</f>
        <v>支持金融资本市场</v>
      </c>
      <c r="E388" s="182" t="str">
        <f>VLOOKUP(MID(B388,5,2),代码!$H$5:$I$50,2,0)</f>
        <v>金融市场</v>
      </c>
      <c r="F388" s="183" t="s">
        <v>10189</v>
      </c>
      <c r="G388" s="183" t="s">
        <v>12709</v>
      </c>
      <c r="H388" s="183" t="s">
        <v>11129</v>
      </c>
      <c r="I388" s="183" t="s">
        <v>11130</v>
      </c>
    </row>
    <row r="389" spans="1:9" ht="21.6">
      <c r="A389" s="184">
        <v>385</v>
      </c>
      <c r="B389" s="185" t="s">
        <v>11131</v>
      </c>
      <c r="C389" s="186" t="str">
        <f>VLOOKUP(MID(B389,1,2),代码!$B$5:$C$22,2,0)</f>
        <v>房产税</v>
      </c>
      <c r="D389" s="186" t="str">
        <f>VLOOKUP(MID(B389,3,2),代码!$E$5:$F$15,2,0)</f>
        <v>支持金融资本市场</v>
      </c>
      <c r="E389" s="186" t="str">
        <f>VLOOKUP(MID(B389,5,2),代码!$H$5:$I$50,2,0)</f>
        <v>资本市场</v>
      </c>
      <c r="F389" s="187" t="s">
        <v>10210</v>
      </c>
      <c r="G389" s="187" t="s">
        <v>12709</v>
      </c>
      <c r="H389" s="187" t="s">
        <v>10160</v>
      </c>
      <c r="I389" s="187" t="s">
        <v>11132</v>
      </c>
    </row>
    <row r="390" spans="1:9" ht="21.6">
      <c r="A390" s="180">
        <v>386</v>
      </c>
      <c r="B390" s="181" t="s">
        <v>11133</v>
      </c>
      <c r="C390" s="182" t="str">
        <f>VLOOKUP(MID(B390,1,2),代码!$B$5:$C$22,2,0)</f>
        <v>房产税</v>
      </c>
      <c r="D390" s="182" t="str">
        <f>VLOOKUP(MID(B390,3,2),代码!$E$5:$F$15,2,0)</f>
        <v>支持金融资本市场</v>
      </c>
      <c r="E390" s="182" t="str">
        <f>VLOOKUP(MID(B390,5,2),代码!$H$5:$I$50,2,0)</f>
        <v>资本市场</v>
      </c>
      <c r="F390" s="183" t="s">
        <v>10219</v>
      </c>
      <c r="G390" s="183" t="s">
        <v>12702</v>
      </c>
      <c r="H390" s="183" t="s">
        <v>10104</v>
      </c>
      <c r="I390" s="183" t="s">
        <v>11134</v>
      </c>
    </row>
    <row r="391" spans="1:9" ht="21.6">
      <c r="A391" s="184">
        <v>387</v>
      </c>
      <c r="B391" s="185" t="s">
        <v>11135</v>
      </c>
      <c r="C391" s="186" t="str">
        <f>VLOOKUP(MID(B391,1,2),代码!$B$5:$C$22,2,0)</f>
        <v>房产税</v>
      </c>
      <c r="D391" s="186" t="str">
        <f>VLOOKUP(MID(B391,3,2),代码!$E$5:$F$15,2,0)</f>
        <v>支持三农</v>
      </c>
      <c r="E391" s="186" t="str">
        <f>VLOOKUP(MID(B391,5,2),代码!$H$5:$I$50,2,0)</f>
        <v>农村建设</v>
      </c>
      <c r="F391" s="187" t="s">
        <v>10235</v>
      </c>
      <c r="G391" s="187" t="s">
        <v>12700</v>
      </c>
      <c r="H391" s="187" t="s">
        <v>10160</v>
      </c>
      <c r="I391" s="187" t="s">
        <v>11136</v>
      </c>
    </row>
    <row r="392" spans="1:9">
      <c r="A392" s="180">
        <v>388</v>
      </c>
      <c r="B392" s="181" t="s">
        <v>11137</v>
      </c>
      <c r="C392" s="182" t="str">
        <f>VLOOKUP(MID(B392,1,2),代码!$B$5:$C$22,2,0)</f>
        <v>房产税</v>
      </c>
      <c r="D392" s="182" t="str">
        <f>VLOOKUP(MID(B392,3,2),代码!$E$5:$F$15,2,0)</f>
        <v>支持文化教育体育</v>
      </c>
      <c r="E392" s="182" t="str">
        <f>VLOOKUP(MID(B392,5,2),代码!$H$5:$I$50,2,0)</f>
        <v>教育</v>
      </c>
      <c r="F392" s="183" t="s">
        <v>10252</v>
      </c>
      <c r="G392" s="183" t="s">
        <v>12714</v>
      </c>
      <c r="H392" s="183" t="s">
        <v>10142</v>
      </c>
      <c r="I392" s="183" t="s">
        <v>11138</v>
      </c>
    </row>
    <row r="393" spans="1:9" ht="21.6">
      <c r="A393" s="184">
        <v>389</v>
      </c>
      <c r="B393" s="185" t="s">
        <v>11139</v>
      </c>
      <c r="C393" s="186" t="str">
        <f>VLOOKUP(MID(B393,1,2),代码!$B$5:$C$22,2,0)</f>
        <v>房产税</v>
      </c>
      <c r="D393" s="186" t="str">
        <f>VLOOKUP(MID(B393,3,2),代码!$E$5:$F$15,2,0)</f>
        <v>支持文化教育体育</v>
      </c>
      <c r="E393" s="186" t="str">
        <f>VLOOKUP(MID(B393,5,2),代码!$H$5:$I$50,2,0)</f>
        <v>教育</v>
      </c>
      <c r="F393" s="187" t="s">
        <v>10582</v>
      </c>
      <c r="G393" s="187" t="s">
        <v>12702</v>
      </c>
      <c r="H393" s="187" t="s">
        <v>10104</v>
      </c>
      <c r="I393" s="187" t="s">
        <v>11140</v>
      </c>
    </row>
    <row r="394" spans="1:9" ht="21.6">
      <c r="A394" s="180">
        <v>390</v>
      </c>
      <c r="B394" s="181" t="s">
        <v>11141</v>
      </c>
      <c r="C394" s="182" t="str">
        <f>VLOOKUP(MID(B394,1,2),代码!$B$5:$C$22,2,0)</f>
        <v>房产税</v>
      </c>
      <c r="D394" s="182" t="str">
        <f>VLOOKUP(MID(B394,3,2),代码!$E$5:$F$15,2,0)</f>
        <v>支持文化教育体育</v>
      </c>
      <c r="E394" s="182" t="str">
        <f>VLOOKUP(MID(B394,5,2),代码!$H$5:$I$50,2,0)</f>
        <v>文化</v>
      </c>
      <c r="F394" s="183" t="s">
        <v>10285</v>
      </c>
      <c r="G394" s="183" t="s">
        <v>12706</v>
      </c>
      <c r="H394" s="183" t="s">
        <v>10166</v>
      </c>
      <c r="I394" s="183" t="s">
        <v>11142</v>
      </c>
    </row>
    <row r="395" spans="1:9" ht="21.6">
      <c r="A395" s="184">
        <v>391</v>
      </c>
      <c r="B395" s="185" t="s">
        <v>11143</v>
      </c>
      <c r="C395" s="186" t="str">
        <f>VLOOKUP(MID(B395,1,2),代码!$B$5:$C$22,2,0)</f>
        <v>房产税</v>
      </c>
      <c r="D395" s="186" t="str">
        <f>VLOOKUP(MID(B395,3,2),代码!$E$5:$F$15,2,0)</f>
        <v>支持其他各项事业</v>
      </c>
      <c r="E395" s="186" t="str">
        <f>VLOOKUP(MID(B395,5,2),代码!$H$5:$I$50,2,0)</f>
        <v>交通运输</v>
      </c>
      <c r="F395" s="187" t="s">
        <v>11144</v>
      </c>
      <c r="G395" s="187" t="s">
        <v>12711</v>
      </c>
      <c r="H395" s="187" t="s">
        <v>10104</v>
      </c>
      <c r="I395" s="187" t="s">
        <v>11145</v>
      </c>
    </row>
    <row r="396" spans="1:9" ht="21.6">
      <c r="A396" s="180">
        <v>392</v>
      </c>
      <c r="B396" s="181" t="s">
        <v>11146</v>
      </c>
      <c r="C396" s="182" t="str">
        <f>VLOOKUP(MID(B396,1,2),代码!$B$5:$C$22,2,0)</f>
        <v>房产税</v>
      </c>
      <c r="D396" s="182" t="str">
        <f>VLOOKUP(MID(B396,3,2),代码!$E$5:$F$15,2,0)</f>
        <v>支持其他各项事业</v>
      </c>
      <c r="E396" s="182" t="str">
        <f>VLOOKUP(MID(B396,5,2),代码!$H$5:$I$50,2,0)</f>
        <v>交通运输</v>
      </c>
      <c r="F396" s="183" t="s">
        <v>11147</v>
      </c>
      <c r="G396" s="183" t="s">
        <v>12717</v>
      </c>
      <c r="H396" s="183" t="s">
        <v>10057</v>
      </c>
      <c r="I396" s="183" t="s">
        <v>11148</v>
      </c>
    </row>
    <row r="397" spans="1:9" ht="21.6">
      <c r="A397" s="184">
        <v>393</v>
      </c>
      <c r="B397" s="185" t="s">
        <v>11149</v>
      </c>
      <c r="C397" s="186" t="str">
        <f>VLOOKUP(MID(B397,1,2),代码!$B$5:$C$22,2,0)</f>
        <v>房产税</v>
      </c>
      <c r="D397" s="186" t="str">
        <f>VLOOKUP(MID(B397,3,2),代码!$E$5:$F$15,2,0)</f>
        <v>支持其他各项事业</v>
      </c>
      <c r="E397" s="186" t="str">
        <f>VLOOKUP(MID(B397,5,2),代码!$H$5:$I$50,2,0)</f>
        <v>商品储备</v>
      </c>
      <c r="F397" s="187" t="s">
        <v>11150</v>
      </c>
      <c r="G397" s="187" t="s">
        <v>12702</v>
      </c>
      <c r="H397" s="187" t="s">
        <v>10142</v>
      </c>
      <c r="I397" s="187" t="s">
        <v>11151</v>
      </c>
    </row>
    <row r="398" spans="1:9" ht="21.6">
      <c r="A398" s="180">
        <v>394</v>
      </c>
      <c r="B398" s="181" t="s">
        <v>11152</v>
      </c>
      <c r="C398" s="182" t="str">
        <f>VLOOKUP(MID(B398,1,2),代码!$B$5:$C$22,2,0)</f>
        <v>房产税</v>
      </c>
      <c r="D398" s="182" t="str">
        <f>VLOOKUP(MID(B398,3,2),代码!$E$5:$F$15,2,0)</f>
        <v>支持其他各项事业</v>
      </c>
      <c r="E398" s="182" t="str">
        <f>VLOOKUP(MID(B398,5,2),代码!$H$5:$I$50,2,0)</f>
        <v>医疗卫生</v>
      </c>
      <c r="F398" s="183" t="s">
        <v>10345</v>
      </c>
      <c r="G398" s="183" t="s">
        <v>12704</v>
      </c>
      <c r="H398" s="183" t="s">
        <v>10104</v>
      </c>
      <c r="I398" s="183" t="s">
        <v>11153</v>
      </c>
    </row>
    <row r="399" spans="1:9" ht="21.6">
      <c r="A399" s="184">
        <v>395</v>
      </c>
      <c r="B399" s="185" t="s">
        <v>11154</v>
      </c>
      <c r="C399" s="186" t="str">
        <f>VLOOKUP(MID(B399,1,2),代码!$B$5:$C$22,2,0)</f>
        <v>房产税</v>
      </c>
      <c r="D399" s="186" t="str">
        <f>VLOOKUP(MID(B399,3,2),代码!$E$5:$F$15,2,0)</f>
        <v>支持其他各项事业</v>
      </c>
      <c r="E399" s="186" t="str">
        <f>VLOOKUP(MID(B399,5,2),代码!$H$5:$I$50,2,0)</f>
        <v>医疗卫生</v>
      </c>
      <c r="F399" s="187" t="s">
        <v>10348</v>
      </c>
      <c r="G399" s="187" t="s">
        <v>12716</v>
      </c>
      <c r="H399" s="187" t="s">
        <v>11155</v>
      </c>
      <c r="I399" s="187" t="s">
        <v>11156</v>
      </c>
    </row>
    <row r="400" spans="1:9" ht="21.6">
      <c r="A400" s="180">
        <v>396</v>
      </c>
      <c r="B400" s="181" t="s">
        <v>11157</v>
      </c>
      <c r="C400" s="182" t="str">
        <f>VLOOKUP(MID(B400,1,2),代码!$B$5:$C$22,2,0)</f>
        <v>房产税</v>
      </c>
      <c r="D400" s="182" t="str">
        <f>VLOOKUP(MID(B400,3,2),代码!$E$5:$F$15,2,0)</f>
        <v>支持其他各项事业</v>
      </c>
      <c r="E400" s="182" t="str">
        <f>VLOOKUP(MID(B400,5,2),代码!$H$5:$I$50,2,0)</f>
        <v>医疗卫生</v>
      </c>
      <c r="F400" s="183" t="s">
        <v>10348</v>
      </c>
      <c r="G400" s="183" t="s">
        <v>12716</v>
      </c>
      <c r="H400" s="183" t="s">
        <v>11158</v>
      </c>
      <c r="I400" s="183" t="s">
        <v>11159</v>
      </c>
    </row>
    <row r="401" spans="1:9" ht="21.6">
      <c r="A401" s="184">
        <v>397</v>
      </c>
      <c r="B401" s="185" t="s">
        <v>11160</v>
      </c>
      <c r="C401" s="186" t="str">
        <f>VLOOKUP(MID(B401,1,2),代码!$B$5:$C$22,2,0)</f>
        <v>房产税</v>
      </c>
      <c r="D401" s="186" t="str">
        <f>VLOOKUP(MID(B401,3,2),代码!$E$5:$F$15,2,0)</f>
        <v>支持其他各项事业</v>
      </c>
      <c r="E401" s="186" t="str">
        <f>VLOOKUP(MID(B401,5,2),代码!$H$5:$I$50,2,0)</f>
        <v>公检法</v>
      </c>
      <c r="F401" s="187" t="s">
        <v>11161</v>
      </c>
      <c r="G401" s="187" t="s">
        <v>12723</v>
      </c>
      <c r="H401" s="187" t="s">
        <v>10142</v>
      </c>
      <c r="I401" s="187" t="s">
        <v>11162</v>
      </c>
    </row>
    <row r="402" spans="1:9" ht="21.6">
      <c r="A402" s="180">
        <v>398</v>
      </c>
      <c r="B402" s="181" t="s">
        <v>11163</v>
      </c>
      <c r="C402" s="182" t="str">
        <f>VLOOKUP(MID(B402,1,2),代码!$B$5:$C$22,2,0)</f>
        <v>房产税</v>
      </c>
      <c r="D402" s="182" t="str">
        <f>VLOOKUP(MID(B402,3,2),代码!$E$5:$F$15,2,0)</f>
        <v>支持其他各项事业</v>
      </c>
      <c r="E402" s="182" t="str">
        <f>VLOOKUP(MID(B402,5,2),代码!$H$5:$I$50,2,0)</f>
        <v>公检法</v>
      </c>
      <c r="F402" s="183" t="s">
        <v>11164</v>
      </c>
      <c r="G402" s="183" t="s">
        <v>12723</v>
      </c>
      <c r="H402" s="183" t="s">
        <v>10243</v>
      </c>
      <c r="I402" s="183" t="s">
        <v>11165</v>
      </c>
    </row>
    <row r="403" spans="1:9" ht="21.6">
      <c r="A403" s="184">
        <v>399</v>
      </c>
      <c r="B403" s="185" t="s">
        <v>11166</v>
      </c>
      <c r="C403" s="186" t="str">
        <f>VLOOKUP(MID(B403,1,2),代码!$B$5:$C$22,2,0)</f>
        <v>房产税</v>
      </c>
      <c r="D403" s="186" t="str">
        <f>VLOOKUP(MID(B403,3,2),代码!$E$5:$F$15,2,0)</f>
        <v>支持其他各项事业</v>
      </c>
      <c r="E403" s="186" t="str">
        <f>VLOOKUP(MID(B403,5,2),代码!$H$5:$I$50,2,0)</f>
        <v>其他</v>
      </c>
      <c r="F403" s="187" t="s">
        <v>11167</v>
      </c>
      <c r="G403" s="187" t="s">
        <v>12722</v>
      </c>
      <c r="H403" s="187" t="s">
        <v>11168</v>
      </c>
      <c r="I403" s="187" t="s">
        <v>11169</v>
      </c>
    </row>
    <row r="404" spans="1:9" ht="21.6">
      <c r="A404" s="180">
        <v>400</v>
      </c>
      <c r="B404" s="181" t="s">
        <v>11170</v>
      </c>
      <c r="C404" s="182" t="str">
        <f>VLOOKUP(MID(B404,1,2),代码!$B$5:$C$22,2,0)</f>
        <v>房产税</v>
      </c>
      <c r="D404" s="182" t="str">
        <f>VLOOKUP(MID(B404,3,2),代码!$E$5:$F$15,2,0)</f>
        <v>支持其他各项事业</v>
      </c>
      <c r="E404" s="182" t="str">
        <f>VLOOKUP(MID(B404,5,2),代码!$H$5:$I$50,2,0)</f>
        <v>其他</v>
      </c>
      <c r="F404" s="183" t="s">
        <v>11171</v>
      </c>
      <c r="G404" s="183" t="s">
        <v>12723</v>
      </c>
      <c r="H404" s="183" t="s">
        <v>10160</v>
      </c>
      <c r="I404" s="183" t="s">
        <v>11172</v>
      </c>
    </row>
    <row r="405" spans="1:9" ht="21.6">
      <c r="A405" s="184">
        <v>401</v>
      </c>
      <c r="B405" s="185" t="s">
        <v>11173</v>
      </c>
      <c r="C405" s="186" t="str">
        <f>VLOOKUP(MID(B405,1,2),代码!$B$5:$C$22,2,0)</f>
        <v>房产税</v>
      </c>
      <c r="D405" s="186" t="str">
        <f>VLOOKUP(MID(B405,3,2),代码!$E$5:$F$15,2,0)</f>
        <v>支持其他各项事业</v>
      </c>
      <c r="E405" s="186" t="str">
        <f>VLOOKUP(MID(B405,5,2),代码!$H$5:$I$50,2,0)</f>
        <v>其他</v>
      </c>
      <c r="F405" s="187" t="s">
        <v>11174</v>
      </c>
      <c r="G405" s="187" t="s">
        <v>12723</v>
      </c>
      <c r="H405" s="187" t="s">
        <v>10057</v>
      </c>
      <c r="I405" s="187" t="s">
        <v>11175</v>
      </c>
    </row>
    <row r="406" spans="1:9" ht="21.6">
      <c r="A406" s="180">
        <v>402</v>
      </c>
      <c r="B406" s="181" t="s">
        <v>11176</v>
      </c>
      <c r="C406" s="182" t="str">
        <f>VLOOKUP(MID(B406,1,2),代码!$B$5:$C$22,2,0)</f>
        <v>房产税</v>
      </c>
      <c r="D406" s="182" t="str">
        <f>VLOOKUP(MID(B406,3,2),代码!$E$5:$F$15,2,0)</f>
        <v>支持其他各项事业</v>
      </c>
      <c r="E406" s="182" t="str">
        <f>VLOOKUP(MID(B406,5,2),代码!$H$5:$I$50,2,0)</f>
        <v>其他</v>
      </c>
      <c r="F406" s="183" t="s">
        <v>11177</v>
      </c>
      <c r="G406" s="183" t="s">
        <v>12719</v>
      </c>
      <c r="H406" s="183" t="s">
        <v>10142</v>
      </c>
      <c r="I406" s="183" t="s">
        <v>11178</v>
      </c>
    </row>
    <row r="407" spans="1:9" ht="21.6">
      <c r="A407" s="184">
        <v>403</v>
      </c>
      <c r="B407" s="185" t="s">
        <v>11179</v>
      </c>
      <c r="C407" s="186" t="str">
        <f>VLOOKUP(MID(B407,1,2),代码!$B$5:$C$22,2,0)</f>
        <v>房产税</v>
      </c>
      <c r="D407" s="186" t="str">
        <f>VLOOKUP(MID(B407,3,2),代码!$E$5:$F$15,2,0)</f>
        <v>支持其他各项事业</v>
      </c>
      <c r="E407" s="186" t="str">
        <f>VLOOKUP(MID(B407,5,2),代码!$H$5:$I$50,2,0)</f>
        <v>其他</v>
      </c>
      <c r="F407" s="187" t="s">
        <v>11167</v>
      </c>
      <c r="G407" s="187" t="s">
        <v>12722</v>
      </c>
      <c r="H407" s="187" t="s">
        <v>11180</v>
      </c>
      <c r="I407" s="187" t="s">
        <v>11181</v>
      </c>
    </row>
    <row r="408" spans="1:9" ht="21.6">
      <c r="A408" s="180">
        <v>404</v>
      </c>
      <c r="B408" s="181" t="s">
        <v>11182</v>
      </c>
      <c r="C408" s="182" t="str">
        <f>VLOOKUP(MID(B408,1,2),代码!$B$5:$C$22,2,0)</f>
        <v>房产税</v>
      </c>
      <c r="D408" s="182" t="str">
        <f>VLOOKUP(MID(B408,3,2),代码!$E$5:$F$15,2,0)</f>
        <v>支持其他各项事业</v>
      </c>
      <c r="E408" s="182" t="str">
        <f>VLOOKUP(MID(B408,5,2),代码!$H$5:$I$50,2,0)</f>
        <v>其他</v>
      </c>
      <c r="F408" s="183" t="s">
        <v>11167</v>
      </c>
      <c r="G408" s="183" t="s">
        <v>12722</v>
      </c>
      <c r="H408" s="183" t="s">
        <v>11183</v>
      </c>
      <c r="I408" s="183" t="s">
        <v>11184</v>
      </c>
    </row>
    <row r="409" spans="1:9" ht="21.6">
      <c r="A409" s="184">
        <v>405</v>
      </c>
      <c r="B409" s="185" t="s">
        <v>11185</v>
      </c>
      <c r="C409" s="186" t="str">
        <f>VLOOKUP(MID(B409,1,2),代码!$B$5:$C$22,2,0)</f>
        <v>房产税</v>
      </c>
      <c r="D409" s="186" t="str">
        <f>VLOOKUP(MID(B409,3,2),代码!$E$5:$F$15,2,0)</f>
        <v>支持其他各项事业</v>
      </c>
      <c r="E409" s="186" t="str">
        <f>VLOOKUP(MID(B409,5,2),代码!$H$5:$I$50,2,0)</f>
        <v>其他</v>
      </c>
      <c r="F409" s="187" t="s">
        <v>11186</v>
      </c>
      <c r="G409" s="187" t="s">
        <v>12710</v>
      </c>
      <c r="H409" s="187" t="s">
        <v>11187</v>
      </c>
      <c r="I409" s="187" t="s">
        <v>11188</v>
      </c>
    </row>
    <row r="410" spans="1:9" ht="21.6">
      <c r="A410" s="180">
        <v>406</v>
      </c>
      <c r="B410" s="181" t="s">
        <v>11189</v>
      </c>
      <c r="C410" s="182" t="str">
        <f>VLOOKUP(MID(B410,1,2),代码!$B$5:$C$22,2,0)</f>
        <v>房产税</v>
      </c>
      <c r="D410" s="182" t="str">
        <f>VLOOKUP(MID(B410,3,2),代码!$E$5:$F$15,2,0)</f>
        <v>支持其他各项事业</v>
      </c>
      <c r="E410" s="182" t="str">
        <f>VLOOKUP(MID(B410,5,2),代码!$H$5:$I$50,2,0)</f>
        <v>其他</v>
      </c>
      <c r="F410" s="183" t="s">
        <v>11102</v>
      </c>
      <c r="G410" s="183" t="s">
        <v>12722</v>
      </c>
      <c r="H410" s="183" t="s">
        <v>11190</v>
      </c>
      <c r="I410" s="183" t="s">
        <v>11191</v>
      </c>
    </row>
    <row r="411" spans="1:9" ht="21.6">
      <c r="A411" s="184">
        <v>407</v>
      </c>
      <c r="B411" s="185" t="s">
        <v>11192</v>
      </c>
      <c r="C411" s="186" t="str">
        <f>VLOOKUP(MID(B411,1,2),代码!$B$5:$C$22,2,0)</f>
        <v>房产税</v>
      </c>
      <c r="D411" s="186" t="str">
        <f>VLOOKUP(MID(B411,3,2),代码!$E$5:$F$15,2,0)</f>
        <v>支持其他各项事业</v>
      </c>
      <c r="E411" s="186" t="str">
        <f>VLOOKUP(MID(B411,5,2),代码!$H$5:$I$50,2,0)</f>
        <v>其他</v>
      </c>
      <c r="F411" s="187" t="s">
        <v>11193</v>
      </c>
      <c r="G411" s="187" t="s">
        <v>12723</v>
      </c>
      <c r="H411" s="187" t="s">
        <v>11194</v>
      </c>
      <c r="I411" s="187" t="s">
        <v>11195</v>
      </c>
    </row>
    <row r="412" spans="1:9">
      <c r="A412" s="180">
        <v>408</v>
      </c>
      <c r="B412" s="181" t="s">
        <v>11196</v>
      </c>
      <c r="C412" s="182" t="str">
        <f>VLOOKUP(MID(B412,1,2),代码!$B$5:$C$22,2,0)</f>
        <v>房产税</v>
      </c>
      <c r="D412" s="182" t="str">
        <f>VLOOKUP(MID(B412,3,2),代码!$E$5:$F$15,2,0)</f>
        <v>支持其他各项事业</v>
      </c>
      <c r="E412" s="182" t="str">
        <f>VLOOKUP(MID(B412,5,2),代码!$H$5:$I$50,2,0)</f>
        <v>其他</v>
      </c>
      <c r="F412" s="183" t="s">
        <v>11197</v>
      </c>
      <c r="G412" s="183"/>
      <c r="H412" s="183"/>
      <c r="I412" s="183" t="s">
        <v>11197</v>
      </c>
    </row>
    <row r="413" spans="1:9" ht="21.6">
      <c r="A413" s="184">
        <v>409</v>
      </c>
      <c r="B413" s="185" t="s">
        <v>11198</v>
      </c>
      <c r="C413" s="186" t="str">
        <f>VLOOKUP(MID(B413,1,2),代码!$B$5:$C$22,2,0)</f>
        <v>印花税</v>
      </c>
      <c r="D413" s="186" t="str">
        <f>VLOOKUP(MID(B413,3,2),代码!$E$5:$F$15,2,0)</f>
        <v>改善民生</v>
      </c>
      <c r="E413" s="186" t="str">
        <f>VLOOKUP(MID(B413,5,2),代码!$H$5:$I$50,2,0)</f>
        <v>救灾及重建</v>
      </c>
      <c r="F413" s="187" t="s">
        <v>10387</v>
      </c>
      <c r="G413" s="187" t="s">
        <v>12702</v>
      </c>
      <c r="H413" s="187" t="s">
        <v>11199</v>
      </c>
      <c r="I413" s="187" t="s">
        <v>11200</v>
      </c>
    </row>
    <row r="414" spans="1:9" ht="21.6">
      <c r="A414" s="180">
        <v>410</v>
      </c>
      <c r="B414" s="181" t="s">
        <v>11201</v>
      </c>
      <c r="C414" s="182" t="str">
        <f>VLOOKUP(MID(B414,1,2),代码!$B$5:$C$22,2,0)</f>
        <v>印花税</v>
      </c>
      <c r="D414" s="182" t="str">
        <f>VLOOKUP(MID(B414,3,2),代码!$E$5:$F$15,2,0)</f>
        <v>改善民生</v>
      </c>
      <c r="E414" s="182" t="str">
        <f>VLOOKUP(MID(B414,5,2),代码!$H$5:$I$50,2,0)</f>
        <v>救灾及重建</v>
      </c>
      <c r="F414" s="183" t="s">
        <v>10387</v>
      </c>
      <c r="G414" s="183" t="s">
        <v>12702</v>
      </c>
      <c r="H414" s="183" t="s">
        <v>11202</v>
      </c>
      <c r="I414" s="183" t="s">
        <v>11203</v>
      </c>
    </row>
    <row r="415" spans="1:9" ht="32.4">
      <c r="A415" s="184">
        <v>411</v>
      </c>
      <c r="B415" s="185" t="s">
        <v>11204</v>
      </c>
      <c r="C415" s="186" t="str">
        <f>VLOOKUP(MID(B415,1,2),代码!$B$5:$C$22,2,0)</f>
        <v>印花税</v>
      </c>
      <c r="D415" s="186" t="str">
        <f>VLOOKUP(MID(B415,3,2),代码!$E$5:$F$15,2,0)</f>
        <v>改善民生</v>
      </c>
      <c r="E415" s="186" t="str">
        <f>VLOOKUP(MID(B415,5,2),代码!$H$5:$I$50,2,0)</f>
        <v>救灾及重建</v>
      </c>
      <c r="F415" s="187" t="s">
        <v>10067</v>
      </c>
      <c r="G415" s="187" t="s">
        <v>12703</v>
      </c>
      <c r="H415" s="187" t="s">
        <v>11205</v>
      </c>
      <c r="I415" s="187" t="s">
        <v>11206</v>
      </c>
    </row>
    <row r="416" spans="1:9" ht="21.6">
      <c r="A416" s="180">
        <v>412</v>
      </c>
      <c r="B416" s="181" t="s">
        <v>11207</v>
      </c>
      <c r="C416" s="182" t="str">
        <f>VLOOKUP(MID(B416,1,2),代码!$B$5:$C$22,2,0)</f>
        <v>印花税</v>
      </c>
      <c r="D416" s="182" t="str">
        <f>VLOOKUP(MID(B416,3,2),代码!$E$5:$F$15,2,0)</f>
        <v>改善民生</v>
      </c>
      <c r="E416" s="182" t="str">
        <f>VLOOKUP(MID(B416,5,2),代码!$H$5:$I$50,2,0)</f>
        <v>住房</v>
      </c>
      <c r="F416" s="183" t="s">
        <v>11208</v>
      </c>
      <c r="G416" s="183" t="s">
        <v>12710</v>
      </c>
      <c r="H416" s="183" t="s">
        <v>10142</v>
      </c>
      <c r="I416" s="183" t="s">
        <v>11209</v>
      </c>
    </row>
    <row r="417" spans="1:9" ht="32.4">
      <c r="A417" s="184">
        <v>413</v>
      </c>
      <c r="B417" s="185" t="s">
        <v>11210</v>
      </c>
      <c r="C417" s="186" t="str">
        <f>VLOOKUP(MID(B417,1,2),代码!$B$5:$C$22,2,0)</f>
        <v>印花税</v>
      </c>
      <c r="D417" s="186" t="str">
        <f>VLOOKUP(MID(B417,3,2),代码!$E$5:$F$15,2,0)</f>
        <v>改善民生</v>
      </c>
      <c r="E417" s="186" t="str">
        <f>VLOOKUP(MID(B417,5,2),代码!$H$5:$I$50,2,0)</f>
        <v>住房</v>
      </c>
      <c r="F417" s="187" t="s">
        <v>10636</v>
      </c>
      <c r="G417" s="187" t="s">
        <v>12710</v>
      </c>
      <c r="H417" s="187" t="s">
        <v>10613</v>
      </c>
      <c r="I417" s="187" t="s">
        <v>11211</v>
      </c>
    </row>
    <row r="418" spans="1:9" ht="21.6">
      <c r="A418" s="180">
        <v>414</v>
      </c>
      <c r="B418" s="181" t="s">
        <v>11212</v>
      </c>
      <c r="C418" s="182" t="str">
        <f>VLOOKUP(MID(B418,1,2),代码!$B$5:$C$22,2,0)</f>
        <v>印花税</v>
      </c>
      <c r="D418" s="182" t="str">
        <f>VLOOKUP(MID(B418,3,2),代码!$E$5:$F$15,2,0)</f>
        <v>改善民生</v>
      </c>
      <c r="E418" s="182" t="str">
        <f>VLOOKUP(MID(B418,5,2),代码!$H$5:$I$50,2,0)</f>
        <v>住房</v>
      </c>
      <c r="F418" s="183" t="s">
        <v>10984</v>
      </c>
      <c r="G418" s="183" t="s">
        <v>12702</v>
      </c>
      <c r="H418" s="183" t="s">
        <v>10104</v>
      </c>
      <c r="I418" s="183" t="s">
        <v>11213</v>
      </c>
    </row>
    <row r="419" spans="1:9" ht="21.6">
      <c r="A419" s="184">
        <v>415</v>
      </c>
      <c r="B419" s="185" t="s">
        <v>11214</v>
      </c>
      <c r="C419" s="186" t="str">
        <f>VLOOKUP(MID(B419,1,2),代码!$B$5:$C$22,2,0)</f>
        <v>印花税</v>
      </c>
      <c r="D419" s="186" t="str">
        <f>VLOOKUP(MID(B419,3,2),代码!$E$5:$F$15,2,0)</f>
        <v>改善民生</v>
      </c>
      <c r="E419" s="186" t="str">
        <f>VLOOKUP(MID(B419,5,2),代码!$H$5:$I$50,2,0)</f>
        <v>住房</v>
      </c>
      <c r="F419" s="187" t="s">
        <v>10408</v>
      </c>
      <c r="G419" s="187" t="s">
        <v>12706</v>
      </c>
      <c r="H419" s="187" t="s">
        <v>10142</v>
      </c>
      <c r="I419" s="187" t="s">
        <v>11215</v>
      </c>
    </row>
    <row r="420" spans="1:9" ht="21.6">
      <c r="A420" s="180">
        <v>416</v>
      </c>
      <c r="B420" s="181" t="s">
        <v>11216</v>
      </c>
      <c r="C420" s="182" t="str">
        <f>VLOOKUP(MID(B420,1,2),代码!$B$5:$C$22,2,0)</f>
        <v>印花税</v>
      </c>
      <c r="D420" s="182" t="str">
        <f>VLOOKUP(MID(B420,3,2),代码!$E$5:$F$15,2,0)</f>
        <v>改善民生</v>
      </c>
      <c r="E420" s="182" t="str">
        <f>VLOOKUP(MID(B420,5,2),代码!$H$5:$I$50,2,0)</f>
        <v>住房</v>
      </c>
      <c r="F420" s="183" t="s">
        <v>10636</v>
      </c>
      <c r="G420" s="183" t="s">
        <v>12710</v>
      </c>
      <c r="H420" s="183" t="s">
        <v>10613</v>
      </c>
      <c r="I420" s="183" t="s">
        <v>11217</v>
      </c>
    </row>
    <row r="421" spans="1:9" ht="21.6">
      <c r="A421" s="184">
        <v>417</v>
      </c>
      <c r="B421" s="185" t="s">
        <v>11218</v>
      </c>
      <c r="C421" s="186" t="str">
        <f>VLOOKUP(MID(B421,1,2),代码!$B$5:$C$22,2,0)</f>
        <v>印花税</v>
      </c>
      <c r="D421" s="186" t="str">
        <f>VLOOKUP(MID(B421,3,2),代码!$E$5:$F$15,2,0)</f>
        <v>改善民生</v>
      </c>
      <c r="E421" s="186" t="str">
        <f>VLOOKUP(MID(B421,5,2),代码!$H$5:$I$50,2,0)</f>
        <v>住房</v>
      </c>
      <c r="F421" s="187" t="s">
        <v>10636</v>
      </c>
      <c r="G421" s="187" t="s">
        <v>12710</v>
      </c>
      <c r="H421" s="187" t="s">
        <v>10071</v>
      </c>
      <c r="I421" s="187" t="s">
        <v>11219</v>
      </c>
    </row>
    <row r="422" spans="1:9" ht="21.6">
      <c r="A422" s="180">
        <v>418</v>
      </c>
      <c r="B422" s="181" t="s">
        <v>11220</v>
      </c>
      <c r="C422" s="182" t="str">
        <f>VLOOKUP(MID(B422,1,2),代码!$B$5:$C$22,2,0)</f>
        <v>印花税</v>
      </c>
      <c r="D422" s="182" t="str">
        <f>VLOOKUP(MID(B422,3,2),代码!$E$5:$F$15,2,0)</f>
        <v>改善民生</v>
      </c>
      <c r="E422" s="182" t="str">
        <f>VLOOKUP(MID(B422,5,2),代码!$H$5:$I$50,2,0)</f>
        <v>住房</v>
      </c>
      <c r="F422" s="183" t="s">
        <v>10408</v>
      </c>
      <c r="G422" s="183" t="s">
        <v>12706</v>
      </c>
      <c r="H422" s="183" t="s">
        <v>10160</v>
      </c>
      <c r="I422" s="183" t="s">
        <v>11221</v>
      </c>
    </row>
    <row r="423" spans="1:9">
      <c r="A423" s="184">
        <v>419</v>
      </c>
      <c r="B423" s="185" t="s">
        <v>11222</v>
      </c>
      <c r="C423" s="186" t="str">
        <f>VLOOKUP(MID(B423,1,2),代码!$B$5:$C$22,2,0)</f>
        <v>印花税</v>
      </c>
      <c r="D423" s="186" t="str">
        <f>VLOOKUP(MID(B423,3,2),代码!$E$5:$F$15,2,0)</f>
        <v>改善民生</v>
      </c>
      <c r="E423" s="186" t="str">
        <f>VLOOKUP(MID(B423,5,2),代码!$H$5:$I$50,2,0)</f>
        <v>社会保障</v>
      </c>
      <c r="F423" s="187" t="s">
        <v>11223</v>
      </c>
      <c r="G423" s="187" t="s">
        <v>12724</v>
      </c>
      <c r="H423" s="187" t="s">
        <v>10160</v>
      </c>
      <c r="I423" s="187" t="s">
        <v>11224</v>
      </c>
    </row>
    <row r="424" spans="1:9" ht="21.6">
      <c r="A424" s="180">
        <v>420</v>
      </c>
      <c r="B424" s="181" t="s">
        <v>11225</v>
      </c>
      <c r="C424" s="182" t="str">
        <f>VLOOKUP(MID(B424,1,2),代码!$B$5:$C$22,2,0)</f>
        <v>印花税</v>
      </c>
      <c r="D424" s="182" t="str">
        <f>VLOOKUP(MID(B424,3,2),代码!$E$5:$F$15,2,0)</f>
        <v>改善民生</v>
      </c>
      <c r="E424" s="182" t="str">
        <f>VLOOKUP(MID(B424,5,2),代码!$H$5:$I$50,2,0)</f>
        <v>社会保障</v>
      </c>
      <c r="F424" s="183" t="s">
        <v>11223</v>
      </c>
      <c r="G424" s="183" t="s">
        <v>12724</v>
      </c>
      <c r="H424" s="183" t="s">
        <v>10334</v>
      </c>
      <c r="I424" s="183" t="s">
        <v>11226</v>
      </c>
    </row>
    <row r="425" spans="1:9" ht="21.6">
      <c r="A425" s="184">
        <v>421</v>
      </c>
      <c r="B425" s="185" t="s">
        <v>11227</v>
      </c>
      <c r="C425" s="186" t="str">
        <f>VLOOKUP(MID(B425,1,2),代码!$B$5:$C$22,2,0)</f>
        <v>印花税</v>
      </c>
      <c r="D425" s="186" t="str">
        <f>VLOOKUP(MID(B425,3,2),代码!$E$5:$F$15,2,0)</f>
        <v>促进区域发展</v>
      </c>
      <c r="E425" s="186" t="str">
        <f>VLOOKUP(MID(B425,5,2),代码!$H$5:$I$50,2,0)</f>
        <v>西部开发</v>
      </c>
      <c r="F425" s="187" t="s">
        <v>11043</v>
      </c>
      <c r="G425" s="187" t="s">
        <v>12705</v>
      </c>
      <c r="H425" s="187" t="s">
        <v>10142</v>
      </c>
      <c r="I425" s="187" t="s">
        <v>11228</v>
      </c>
    </row>
    <row r="426" spans="1:9" ht="21.6">
      <c r="A426" s="180">
        <v>422</v>
      </c>
      <c r="B426" s="181" t="s">
        <v>11229</v>
      </c>
      <c r="C426" s="182" t="str">
        <f>VLOOKUP(MID(B426,1,2),代码!$B$5:$C$22,2,0)</f>
        <v>印花税</v>
      </c>
      <c r="D426" s="182" t="str">
        <f>VLOOKUP(MID(B426,3,2),代码!$E$5:$F$15,2,0)</f>
        <v>促进小微企业发展</v>
      </c>
      <c r="E426" s="182" t="str">
        <f>VLOOKUP(MID(B426,5,2),代码!$H$5:$I$50,2,0)</f>
        <v>金融市场</v>
      </c>
      <c r="F426" s="183" t="s">
        <v>11230</v>
      </c>
      <c r="G426" s="183" t="s">
        <v>12706</v>
      </c>
      <c r="H426" s="183" t="s">
        <v>10104</v>
      </c>
      <c r="I426" s="183" t="s">
        <v>11231</v>
      </c>
    </row>
    <row r="427" spans="1:9" ht="21.6">
      <c r="A427" s="184">
        <v>423</v>
      </c>
      <c r="B427" s="185" t="s">
        <v>11232</v>
      </c>
      <c r="C427" s="186" t="str">
        <f>VLOOKUP(MID(B427,1,2),代码!$B$5:$C$22,2,0)</f>
        <v>印花税</v>
      </c>
      <c r="D427" s="186" t="str">
        <f>VLOOKUP(MID(B427,3,2),代码!$E$5:$F$15,2,0)</f>
        <v>转制升级</v>
      </c>
      <c r="E427" s="186" t="str">
        <f>VLOOKUP(MID(B427,5,2),代码!$H$5:$I$50,2,0)</f>
        <v>企业发展</v>
      </c>
      <c r="F427" s="187" t="s">
        <v>10159</v>
      </c>
      <c r="G427" s="187" t="s">
        <v>12702</v>
      </c>
      <c r="H427" s="187" t="s">
        <v>10117</v>
      </c>
      <c r="I427" s="187" t="s">
        <v>11233</v>
      </c>
    </row>
    <row r="428" spans="1:9" ht="21.6">
      <c r="A428" s="180">
        <v>424</v>
      </c>
      <c r="B428" s="181" t="s">
        <v>11234</v>
      </c>
      <c r="C428" s="182" t="str">
        <f>VLOOKUP(MID(B428,1,2),代码!$B$5:$C$22,2,0)</f>
        <v>印花税</v>
      </c>
      <c r="D428" s="182" t="str">
        <f>VLOOKUP(MID(B428,3,2),代码!$E$5:$F$15,2,0)</f>
        <v>转制升级</v>
      </c>
      <c r="E428" s="182" t="str">
        <f>VLOOKUP(MID(B428,5,2),代码!$H$5:$I$50,2,0)</f>
        <v>企业重组改制</v>
      </c>
      <c r="F428" s="183" t="s">
        <v>11235</v>
      </c>
      <c r="G428" s="183" t="s">
        <v>12703</v>
      </c>
      <c r="H428" s="183"/>
      <c r="I428" s="183" t="s">
        <v>11236</v>
      </c>
    </row>
    <row r="429" spans="1:9" ht="21.6">
      <c r="A429" s="184">
        <v>425</v>
      </c>
      <c r="B429" s="185" t="s">
        <v>11237</v>
      </c>
      <c r="C429" s="186" t="str">
        <f>VLOOKUP(MID(B429,1,2),代码!$B$5:$C$22,2,0)</f>
        <v>印花税</v>
      </c>
      <c r="D429" s="186" t="str">
        <f>VLOOKUP(MID(B429,3,2),代码!$E$5:$F$15,2,0)</f>
        <v>转制升级</v>
      </c>
      <c r="E429" s="186" t="str">
        <f>VLOOKUP(MID(B429,5,2),代码!$H$5:$I$50,2,0)</f>
        <v>其他</v>
      </c>
      <c r="F429" s="187" t="s">
        <v>11238</v>
      </c>
      <c r="G429" s="187" t="s">
        <v>12707</v>
      </c>
      <c r="H429" s="187" t="s">
        <v>11239</v>
      </c>
      <c r="I429" s="187" t="s">
        <v>11233</v>
      </c>
    </row>
    <row r="430" spans="1:9" ht="21.6">
      <c r="A430" s="180">
        <v>426</v>
      </c>
      <c r="B430" s="181" t="s">
        <v>11240</v>
      </c>
      <c r="C430" s="182" t="str">
        <f>VLOOKUP(MID(B430,1,2),代码!$B$5:$C$22,2,0)</f>
        <v>印花税</v>
      </c>
      <c r="D430" s="182" t="str">
        <f>VLOOKUP(MID(B430,3,2),代码!$E$5:$F$15,2,0)</f>
        <v>转制升级</v>
      </c>
      <c r="E430" s="182" t="str">
        <f>VLOOKUP(MID(B430,5,2),代码!$H$5:$I$50,2,0)</f>
        <v>其他</v>
      </c>
      <c r="F430" s="183" t="s">
        <v>11241</v>
      </c>
      <c r="G430" s="183" t="s">
        <v>12709</v>
      </c>
      <c r="H430" s="183" t="s">
        <v>10057</v>
      </c>
      <c r="I430" s="183" t="s">
        <v>11233</v>
      </c>
    </row>
    <row r="431" spans="1:9" ht="32.4">
      <c r="A431" s="184">
        <v>427</v>
      </c>
      <c r="B431" s="185" t="s">
        <v>11242</v>
      </c>
      <c r="C431" s="186" t="str">
        <f>VLOOKUP(MID(B431,1,2),代码!$B$5:$C$22,2,0)</f>
        <v>印花税</v>
      </c>
      <c r="D431" s="186" t="str">
        <f>VLOOKUP(MID(B431,3,2),代码!$E$5:$F$15,2,0)</f>
        <v>转制升级</v>
      </c>
      <c r="E431" s="186" t="str">
        <f>VLOOKUP(MID(B431,5,2),代码!$H$5:$I$50,2,0)</f>
        <v>其他</v>
      </c>
      <c r="F431" s="187" t="s">
        <v>10162</v>
      </c>
      <c r="G431" s="187" t="s">
        <v>12701</v>
      </c>
      <c r="H431" s="187" t="s">
        <v>11243</v>
      </c>
      <c r="I431" s="187" t="s">
        <v>11244</v>
      </c>
    </row>
    <row r="432" spans="1:9" ht="32.4">
      <c r="A432" s="180">
        <v>428</v>
      </c>
      <c r="B432" s="181" t="s">
        <v>11245</v>
      </c>
      <c r="C432" s="182" t="str">
        <f>VLOOKUP(MID(B432,1,2),代码!$B$5:$C$22,2,0)</f>
        <v>印花税</v>
      </c>
      <c r="D432" s="182" t="str">
        <f>VLOOKUP(MID(B432,3,2),代码!$E$5:$F$15,2,0)</f>
        <v>转制升级</v>
      </c>
      <c r="E432" s="182" t="str">
        <f>VLOOKUP(MID(B432,5,2),代码!$H$5:$I$50,2,0)</f>
        <v>其他</v>
      </c>
      <c r="F432" s="183" t="s">
        <v>10162</v>
      </c>
      <c r="G432" s="183" t="s">
        <v>12701</v>
      </c>
      <c r="H432" s="183" t="s">
        <v>11246</v>
      </c>
      <c r="I432" s="183" t="s">
        <v>11247</v>
      </c>
    </row>
    <row r="433" spans="1:9" ht="21.6">
      <c r="A433" s="184">
        <v>429</v>
      </c>
      <c r="B433" s="185" t="s">
        <v>11248</v>
      </c>
      <c r="C433" s="186" t="str">
        <f>VLOOKUP(MID(B433,1,2),代码!$B$5:$C$22,2,0)</f>
        <v>印花税</v>
      </c>
      <c r="D433" s="186" t="str">
        <f>VLOOKUP(MID(B433,3,2),代码!$E$5:$F$15,2,0)</f>
        <v>转制升级</v>
      </c>
      <c r="E433" s="186" t="str">
        <f>VLOOKUP(MID(B433,5,2),代码!$H$5:$I$50,2,0)</f>
        <v>其他</v>
      </c>
      <c r="F433" s="187" t="s">
        <v>11249</v>
      </c>
      <c r="G433" s="187" t="s">
        <v>12700</v>
      </c>
      <c r="H433" s="187" t="s">
        <v>10545</v>
      </c>
      <c r="I433" s="187" t="s">
        <v>11250</v>
      </c>
    </row>
    <row r="434" spans="1:9" ht="21.6">
      <c r="A434" s="180">
        <v>430</v>
      </c>
      <c r="B434" s="181" t="s">
        <v>11251</v>
      </c>
      <c r="C434" s="182" t="str">
        <f>VLOOKUP(MID(B434,1,2),代码!$B$5:$C$22,2,0)</f>
        <v>印花税</v>
      </c>
      <c r="D434" s="182" t="str">
        <f>VLOOKUP(MID(B434,3,2),代码!$E$5:$F$15,2,0)</f>
        <v>支持金融资本市场</v>
      </c>
      <c r="E434" s="182" t="str">
        <f>VLOOKUP(MID(B434,5,2),代码!$H$5:$I$50,2,0)</f>
        <v>金融市场</v>
      </c>
      <c r="F434" s="183" t="s">
        <v>11252</v>
      </c>
      <c r="G434" s="183" t="s">
        <v>12714</v>
      </c>
      <c r="H434" s="183" t="s">
        <v>10057</v>
      </c>
      <c r="I434" s="183" t="s">
        <v>11253</v>
      </c>
    </row>
    <row r="435" spans="1:9" ht="21.6">
      <c r="A435" s="184">
        <v>431</v>
      </c>
      <c r="B435" s="185" t="s">
        <v>11254</v>
      </c>
      <c r="C435" s="186" t="str">
        <f>VLOOKUP(MID(B435,1,2),代码!$B$5:$C$22,2,0)</f>
        <v>印花税</v>
      </c>
      <c r="D435" s="186" t="str">
        <f>VLOOKUP(MID(B435,3,2),代码!$E$5:$F$15,2,0)</f>
        <v>支持金融资本市场</v>
      </c>
      <c r="E435" s="186" t="str">
        <f>VLOOKUP(MID(B435,5,2),代码!$H$5:$I$50,2,0)</f>
        <v>金融市场</v>
      </c>
      <c r="F435" s="187" t="s">
        <v>10970</v>
      </c>
      <c r="G435" s="187" t="s">
        <v>12719</v>
      </c>
      <c r="H435" s="187" t="s">
        <v>10104</v>
      </c>
      <c r="I435" s="187" t="s">
        <v>11255</v>
      </c>
    </row>
    <row r="436" spans="1:9" ht="21.6">
      <c r="A436" s="180">
        <v>432</v>
      </c>
      <c r="B436" s="181" t="s">
        <v>11256</v>
      </c>
      <c r="C436" s="182" t="str">
        <f>VLOOKUP(MID(B436,1,2),代码!$B$5:$C$22,2,0)</f>
        <v>印花税</v>
      </c>
      <c r="D436" s="182" t="str">
        <f>VLOOKUP(MID(B436,3,2),代码!$E$5:$F$15,2,0)</f>
        <v>支持金融资本市场</v>
      </c>
      <c r="E436" s="182" t="str">
        <f>VLOOKUP(MID(B436,5,2),代码!$H$5:$I$50,2,0)</f>
        <v>金融市场</v>
      </c>
      <c r="F436" s="183" t="s">
        <v>11257</v>
      </c>
      <c r="G436" s="183" t="s">
        <v>12720</v>
      </c>
      <c r="H436" s="183" t="s">
        <v>10104</v>
      </c>
      <c r="I436" s="183" t="s">
        <v>11258</v>
      </c>
    </row>
    <row r="437" spans="1:9" ht="21.6">
      <c r="A437" s="184">
        <v>433</v>
      </c>
      <c r="B437" s="185" t="s">
        <v>11259</v>
      </c>
      <c r="C437" s="186" t="str">
        <f>VLOOKUP(MID(B437,1,2),代码!$B$5:$C$22,2,0)</f>
        <v>印花税</v>
      </c>
      <c r="D437" s="186" t="str">
        <f>VLOOKUP(MID(B437,3,2),代码!$E$5:$F$15,2,0)</f>
        <v>支持金融资本市场</v>
      </c>
      <c r="E437" s="186" t="str">
        <f>VLOOKUP(MID(B437,5,2),代码!$H$5:$I$50,2,0)</f>
        <v>金融市场</v>
      </c>
      <c r="F437" s="187" t="s">
        <v>11260</v>
      </c>
      <c r="G437" s="187" t="s">
        <v>12717</v>
      </c>
      <c r="H437" s="187" t="s">
        <v>10057</v>
      </c>
      <c r="I437" s="187" t="s">
        <v>11261</v>
      </c>
    </row>
    <row r="438" spans="1:9" ht="21.6">
      <c r="A438" s="180">
        <v>434</v>
      </c>
      <c r="B438" s="181" t="s">
        <v>11262</v>
      </c>
      <c r="C438" s="182" t="str">
        <f>VLOOKUP(MID(B438,1,2),代码!$B$5:$C$22,2,0)</f>
        <v>印花税</v>
      </c>
      <c r="D438" s="182" t="str">
        <f>VLOOKUP(MID(B438,3,2),代码!$E$5:$F$15,2,0)</f>
        <v>支持金融资本市场</v>
      </c>
      <c r="E438" s="182" t="str">
        <f>VLOOKUP(MID(B438,5,2),代码!$H$5:$I$50,2,0)</f>
        <v>金融市场</v>
      </c>
      <c r="F438" s="183" t="s">
        <v>11263</v>
      </c>
      <c r="G438" s="183" t="s">
        <v>12705</v>
      </c>
      <c r="H438" s="183" t="s">
        <v>10160</v>
      </c>
      <c r="I438" s="183" t="s">
        <v>11264</v>
      </c>
    </row>
    <row r="439" spans="1:9" ht="21.6">
      <c r="A439" s="184">
        <v>435</v>
      </c>
      <c r="B439" s="185" t="s">
        <v>11265</v>
      </c>
      <c r="C439" s="186" t="str">
        <f>VLOOKUP(MID(B439,1,2),代码!$B$5:$C$22,2,0)</f>
        <v>印花税</v>
      </c>
      <c r="D439" s="186" t="str">
        <f>VLOOKUP(MID(B439,3,2),代码!$E$5:$F$15,2,0)</f>
        <v>支持金融资本市场</v>
      </c>
      <c r="E439" s="186" t="str">
        <f>VLOOKUP(MID(B439,5,2),代码!$H$5:$I$50,2,0)</f>
        <v>金融市场</v>
      </c>
      <c r="F439" s="187" t="s">
        <v>11266</v>
      </c>
      <c r="G439" s="187" t="s">
        <v>12711</v>
      </c>
      <c r="H439" s="187" t="s">
        <v>10104</v>
      </c>
      <c r="I439" s="187" t="s">
        <v>11267</v>
      </c>
    </row>
    <row r="440" spans="1:9" ht="21.6">
      <c r="A440" s="180">
        <v>436</v>
      </c>
      <c r="B440" s="181" t="s">
        <v>11268</v>
      </c>
      <c r="C440" s="182" t="str">
        <f>VLOOKUP(MID(B440,1,2),代码!$B$5:$C$22,2,0)</f>
        <v>印花税</v>
      </c>
      <c r="D440" s="182" t="str">
        <f>VLOOKUP(MID(B440,3,2),代码!$E$5:$F$15,2,0)</f>
        <v>支持金融资本市场</v>
      </c>
      <c r="E440" s="182" t="str">
        <f>VLOOKUP(MID(B440,5,2),代码!$H$5:$I$50,2,0)</f>
        <v>金融市场</v>
      </c>
      <c r="F440" s="183" t="s">
        <v>11269</v>
      </c>
      <c r="G440" s="183" t="s">
        <v>12711</v>
      </c>
      <c r="H440" s="183" t="s">
        <v>10057</v>
      </c>
      <c r="I440" s="183" t="s">
        <v>11270</v>
      </c>
    </row>
    <row r="441" spans="1:9">
      <c r="A441" s="184">
        <v>437</v>
      </c>
      <c r="B441" s="185" t="s">
        <v>11271</v>
      </c>
      <c r="C441" s="186" t="str">
        <f>VLOOKUP(MID(B441,1,2),代码!$B$5:$C$22,2,0)</f>
        <v>印花税</v>
      </c>
      <c r="D441" s="186" t="str">
        <f>VLOOKUP(MID(B441,3,2),代码!$E$5:$F$15,2,0)</f>
        <v>支持金融资本市场</v>
      </c>
      <c r="E441" s="186" t="str">
        <f>VLOOKUP(MID(B441,5,2),代码!$H$5:$I$50,2,0)</f>
        <v>金融市场</v>
      </c>
      <c r="F441" s="187" t="s">
        <v>11272</v>
      </c>
      <c r="G441" s="187" t="s">
        <v>12724</v>
      </c>
      <c r="H441" s="187" t="s">
        <v>11273</v>
      </c>
      <c r="I441" s="187" t="s">
        <v>11274</v>
      </c>
    </row>
    <row r="442" spans="1:9" ht="21.6">
      <c r="A442" s="180">
        <v>438</v>
      </c>
      <c r="B442" s="181" t="s">
        <v>11275</v>
      </c>
      <c r="C442" s="182" t="str">
        <f>VLOOKUP(MID(B442,1,2),代码!$B$5:$C$22,2,0)</f>
        <v>印花税</v>
      </c>
      <c r="D442" s="182" t="str">
        <f>VLOOKUP(MID(B442,3,2),代码!$E$5:$F$15,2,0)</f>
        <v>支持金融资本市场</v>
      </c>
      <c r="E442" s="182" t="str">
        <f>VLOOKUP(MID(B442,5,2),代码!$H$5:$I$50,2,0)</f>
        <v>金融市场</v>
      </c>
      <c r="F442" s="183" t="s">
        <v>10189</v>
      </c>
      <c r="G442" s="183" t="s">
        <v>12709</v>
      </c>
      <c r="H442" s="183" t="s">
        <v>10796</v>
      </c>
      <c r="I442" s="183" t="s">
        <v>11276</v>
      </c>
    </row>
    <row r="443" spans="1:9" ht="21.6">
      <c r="A443" s="184">
        <v>439</v>
      </c>
      <c r="B443" s="185" t="s">
        <v>11277</v>
      </c>
      <c r="C443" s="186" t="str">
        <f>VLOOKUP(MID(B443,1,2),代码!$B$5:$C$22,2,0)</f>
        <v>印花税</v>
      </c>
      <c r="D443" s="186" t="str">
        <f>VLOOKUP(MID(B443,3,2),代码!$E$5:$F$15,2,0)</f>
        <v>支持金融资本市场</v>
      </c>
      <c r="E443" s="186" t="str">
        <f>VLOOKUP(MID(B443,5,2),代码!$H$5:$I$50,2,0)</f>
        <v>资本市场</v>
      </c>
      <c r="F443" s="187" t="s">
        <v>10205</v>
      </c>
      <c r="G443" s="187" t="s">
        <v>12709</v>
      </c>
      <c r="H443" s="187" t="s">
        <v>10057</v>
      </c>
      <c r="I443" s="187" t="s">
        <v>11278</v>
      </c>
    </row>
    <row r="444" spans="1:9" ht="21.6">
      <c r="A444" s="180">
        <v>440</v>
      </c>
      <c r="B444" s="181" t="s">
        <v>11279</v>
      </c>
      <c r="C444" s="182" t="str">
        <f>VLOOKUP(MID(B444,1,2),代码!$B$5:$C$22,2,0)</f>
        <v>印花税</v>
      </c>
      <c r="D444" s="182" t="str">
        <f>VLOOKUP(MID(B444,3,2),代码!$E$5:$F$15,2,0)</f>
        <v>支持金融资本市场</v>
      </c>
      <c r="E444" s="182" t="str">
        <f>VLOOKUP(MID(B444,5,2),代码!$H$5:$I$50,2,0)</f>
        <v>资本市场</v>
      </c>
      <c r="F444" s="183" t="s">
        <v>11280</v>
      </c>
      <c r="G444" s="183" t="s">
        <v>12712</v>
      </c>
      <c r="H444" s="183" t="s">
        <v>10160</v>
      </c>
      <c r="I444" s="183" t="s">
        <v>11281</v>
      </c>
    </row>
    <row r="445" spans="1:9" ht="21.6">
      <c r="A445" s="184">
        <v>441</v>
      </c>
      <c r="B445" s="185" t="s">
        <v>11282</v>
      </c>
      <c r="C445" s="186" t="str">
        <f>VLOOKUP(MID(B445,1,2),代码!$B$5:$C$22,2,0)</f>
        <v>印花税</v>
      </c>
      <c r="D445" s="186" t="str">
        <f>VLOOKUP(MID(B445,3,2),代码!$E$5:$F$15,2,0)</f>
        <v>支持金融资本市场</v>
      </c>
      <c r="E445" s="186" t="str">
        <f>VLOOKUP(MID(B445,5,2),代码!$H$5:$I$50,2,0)</f>
        <v>资本市场</v>
      </c>
      <c r="F445" s="187" t="s">
        <v>10208</v>
      </c>
      <c r="G445" s="187" t="s">
        <v>12708</v>
      </c>
      <c r="H445" s="187"/>
      <c r="I445" s="187" t="s">
        <v>11283</v>
      </c>
    </row>
    <row r="446" spans="1:9" ht="32.4">
      <c r="A446" s="180">
        <v>442</v>
      </c>
      <c r="B446" s="181" t="s">
        <v>11284</v>
      </c>
      <c r="C446" s="182" t="str">
        <f>VLOOKUP(MID(B446,1,2),代码!$B$5:$C$22,2,0)</f>
        <v>印花税</v>
      </c>
      <c r="D446" s="182" t="str">
        <f>VLOOKUP(MID(B446,3,2),代码!$E$5:$F$15,2,0)</f>
        <v>支持金融资本市场</v>
      </c>
      <c r="E446" s="182" t="str">
        <f>VLOOKUP(MID(B446,5,2),代码!$H$5:$I$50,2,0)</f>
        <v>资本市场</v>
      </c>
      <c r="F446" s="183" t="s">
        <v>11285</v>
      </c>
      <c r="G446" s="183" t="s">
        <v>12716</v>
      </c>
      <c r="H446" s="183" t="s">
        <v>10057</v>
      </c>
      <c r="I446" s="183" t="s">
        <v>11286</v>
      </c>
    </row>
    <row r="447" spans="1:9" ht="32.4">
      <c r="A447" s="184">
        <v>443</v>
      </c>
      <c r="B447" s="185" t="s">
        <v>11287</v>
      </c>
      <c r="C447" s="186" t="str">
        <f>VLOOKUP(MID(B447,1,2),代码!$B$5:$C$22,2,0)</f>
        <v>印花税</v>
      </c>
      <c r="D447" s="186" t="str">
        <f>VLOOKUP(MID(B447,3,2),代码!$E$5:$F$15,2,0)</f>
        <v>支持金融资本市场</v>
      </c>
      <c r="E447" s="186" t="str">
        <f>VLOOKUP(MID(B447,5,2),代码!$H$5:$I$50,2,0)</f>
        <v>资本市场</v>
      </c>
      <c r="F447" s="187" t="s">
        <v>10219</v>
      </c>
      <c r="G447" s="187" t="s">
        <v>12702</v>
      </c>
      <c r="H447" s="187" t="s">
        <v>10104</v>
      </c>
      <c r="I447" s="187" t="s">
        <v>11288</v>
      </c>
    </row>
    <row r="448" spans="1:9" ht="21.6">
      <c r="A448" s="180">
        <v>444</v>
      </c>
      <c r="B448" s="181" t="s">
        <v>11289</v>
      </c>
      <c r="C448" s="182" t="str">
        <f>VLOOKUP(MID(B448,1,2),代码!$B$5:$C$22,2,0)</f>
        <v>印花税</v>
      </c>
      <c r="D448" s="182" t="str">
        <f>VLOOKUP(MID(B448,3,2),代码!$E$5:$F$15,2,0)</f>
        <v>支持三农</v>
      </c>
      <c r="E448" s="182" t="str">
        <f>VLOOKUP(MID(B448,5,2),代码!$H$5:$I$50,2,0)</f>
        <v>农村建设</v>
      </c>
      <c r="F448" s="183" t="s">
        <v>10242</v>
      </c>
      <c r="G448" s="183" t="s">
        <v>12710</v>
      </c>
      <c r="H448" s="183" t="s">
        <v>10236</v>
      </c>
      <c r="I448" s="183" t="s">
        <v>11290</v>
      </c>
    </row>
    <row r="449" spans="1:9" ht="21.6">
      <c r="A449" s="184">
        <v>445</v>
      </c>
      <c r="B449" s="185" t="s">
        <v>11291</v>
      </c>
      <c r="C449" s="186" t="str">
        <f>VLOOKUP(MID(B449,1,2),代码!$B$5:$C$22,2,0)</f>
        <v>印花税</v>
      </c>
      <c r="D449" s="186" t="str">
        <f>VLOOKUP(MID(B449,3,2),代码!$E$5:$F$15,2,0)</f>
        <v>支持三农</v>
      </c>
      <c r="E449" s="186" t="str">
        <f>VLOOKUP(MID(B449,5,2),代码!$H$5:$I$50,2,0)</f>
        <v>农村建设</v>
      </c>
      <c r="F449" s="187" t="s">
        <v>10235</v>
      </c>
      <c r="G449" s="187" t="s">
        <v>12700</v>
      </c>
      <c r="H449" s="187" t="s">
        <v>10142</v>
      </c>
      <c r="I449" s="187" t="s">
        <v>11292</v>
      </c>
    </row>
    <row r="450" spans="1:9">
      <c r="A450" s="180">
        <v>446</v>
      </c>
      <c r="B450" s="181" t="s">
        <v>11293</v>
      </c>
      <c r="C450" s="182" t="str">
        <f>VLOOKUP(MID(B450,1,2),代码!$B$5:$C$22,2,0)</f>
        <v>印花税</v>
      </c>
      <c r="D450" s="182" t="str">
        <f>VLOOKUP(MID(B450,3,2),代码!$E$5:$F$15,2,0)</f>
        <v>支持文化教育体育</v>
      </c>
      <c r="E450" s="182" t="str">
        <f>VLOOKUP(MID(B450,5,2),代码!$H$5:$I$50,2,0)</f>
        <v>教育</v>
      </c>
      <c r="F450" s="183" t="s">
        <v>10252</v>
      </c>
      <c r="G450" s="183" t="s">
        <v>12714</v>
      </c>
      <c r="H450" s="183" t="s">
        <v>10142</v>
      </c>
      <c r="I450" s="183" t="s">
        <v>11294</v>
      </c>
    </row>
    <row r="451" spans="1:9" ht="21.6">
      <c r="A451" s="184">
        <v>447</v>
      </c>
      <c r="B451" s="185" t="s">
        <v>11295</v>
      </c>
      <c r="C451" s="186" t="str">
        <f>VLOOKUP(MID(B451,1,2),代码!$B$5:$C$22,2,0)</f>
        <v>印花税</v>
      </c>
      <c r="D451" s="186" t="str">
        <f>VLOOKUP(MID(B451,3,2),代码!$E$5:$F$15,2,0)</f>
        <v>支持文化教育体育</v>
      </c>
      <c r="E451" s="186" t="str">
        <f>VLOOKUP(MID(B451,5,2),代码!$H$5:$I$50,2,0)</f>
        <v>教育</v>
      </c>
      <c r="F451" s="187" t="s">
        <v>10582</v>
      </c>
      <c r="G451" s="187" t="s">
        <v>12702</v>
      </c>
      <c r="H451" s="187" t="s">
        <v>10142</v>
      </c>
      <c r="I451" s="187" t="s">
        <v>11296</v>
      </c>
    </row>
    <row r="452" spans="1:9" ht="21.6">
      <c r="A452" s="180">
        <v>448</v>
      </c>
      <c r="B452" s="181" t="s">
        <v>11297</v>
      </c>
      <c r="C452" s="182" t="str">
        <f>VLOOKUP(MID(B452,1,2),代码!$B$5:$C$22,2,0)</f>
        <v>印花税</v>
      </c>
      <c r="D452" s="182" t="str">
        <f>VLOOKUP(MID(B452,3,2),代码!$E$5:$F$15,2,0)</f>
        <v>支持文化教育体育</v>
      </c>
      <c r="E452" s="182" t="str">
        <f>VLOOKUP(MID(B452,5,2),代码!$H$5:$I$50,2,0)</f>
        <v>文化</v>
      </c>
      <c r="F452" s="183" t="s">
        <v>11298</v>
      </c>
      <c r="G452" s="183" t="s">
        <v>12725</v>
      </c>
      <c r="H452" s="183" t="s">
        <v>10057</v>
      </c>
      <c r="I452" s="183" t="s">
        <v>11299</v>
      </c>
    </row>
    <row r="453" spans="1:9" ht="21.6">
      <c r="A453" s="184">
        <v>449</v>
      </c>
      <c r="B453" s="185" t="s">
        <v>11300</v>
      </c>
      <c r="C453" s="186" t="str">
        <f>VLOOKUP(MID(B453,1,2),代码!$B$5:$C$22,2,0)</f>
        <v>印花税</v>
      </c>
      <c r="D453" s="186" t="str">
        <f>VLOOKUP(MID(B453,3,2),代码!$E$5:$F$15,2,0)</f>
        <v>支持文化教育体育</v>
      </c>
      <c r="E453" s="186" t="str">
        <f>VLOOKUP(MID(B453,5,2),代码!$H$5:$I$50,2,0)</f>
        <v>文化</v>
      </c>
      <c r="F453" s="187" t="s">
        <v>10285</v>
      </c>
      <c r="G453" s="187" t="s">
        <v>12706</v>
      </c>
      <c r="H453" s="187" t="s">
        <v>10613</v>
      </c>
      <c r="I453" s="187" t="s">
        <v>11301</v>
      </c>
    </row>
    <row r="454" spans="1:9">
      <c r="A454" s="180">
        <v>450</v>
      </c>
      <c r="B454" s="181" t="s">
        <v>11302</v>
      </c>
      <c r="C454" s="182" t="str">
        <f>VLOOKUP(MID(B454,1,2),代码!$B$5:$C$22,2,0)</f>
        <v>印花税</v>
      </c>
      <c r="D454" s="182" t="str">
        <f>VLOOKUP(MID(B454,3,2),代码!$E$5:$F$15,2,0)</f>
        <v>支持其他各项事业</v>
      </c>
      <c r="E454" s="182" t="str">
        <f>VLOOKUP(MID(B454,5,2),代码!$H$5:$I$50,2,0)</f>
        <v>公益</v>
      </c>
      <c r="F454" s="183" t="s">
        <v>11303</v>
      </c>
      <c r="G454" s="183"/>
      <c r="H454" s="183" t="s">
        <v>11304</v>
      </c>
      <c r="I454" s="183" t="s">
        <v>11305</v>
      </c>
    </row>
    <row r="455" spans="1:9" ht="21.6">
      <c r="A455" s="184">
        <v>451</v>
      </c>
      <c r="B455" s="185" t="s">
        <v>11306</v>
      </c>
      <c r="C455" s="186" t="str">
        <f>VLOOKUP(MID(B455,1,2),代码!$B$5:$C$22,2,0)</f>
        <v>印花税</v>
      </c>
      <c r="D455" s="186" t="str">
        <f>VLOOKUP(MID(B455,3,2),代码!$E$5:$F$15,2,0)</f>
        <v>支持其他各项事业</v>
      </c>
      <c r="E455" s="186" t="str">
        <f>VLOOKUP(MID(B455,5,2),代码!$H$5:$I$50,2,0)</f>
        <v>交通运输</v>
      </c>
      <c r="F455" s="187" t="s">
        <v>11307</v>
      </c>
      <c r="G455" s="187" t="s">
        <v>12726</v>
      </c>
      <c r="H455" s="187" t="s">
        <v>10057</v>
      </c>
      <c r="I455" s="187" t="s">
        <v>11308</v>
      </c>
    </row>
    <row r="456" spans="1:9" ht="21.6">
      <c r="A456" s="180">
        <v>452</v>
      </c>
      <c r="B456" s="181" t="s">
        <v>11309</v>
      </c>
      <c r="C456" s="182" t="str">
        <f>VLOOKUP(MID(B456,1,2),代码!$B$5:$C$22,2,0)</f>
        <v>印花税</v>
      </c>
      <c r="D456" s="182" t="str">
        <f>VLOOKUP(MID(B456,3,2),代码!$E$5:$F$15,2,0)</f>
        <v>支持其他各项事业</v>
      </c>
      <c r="E456" s="182" t="str">
        <f>VLOOKUP(MID(B456,5,2),代码!$H$5:$I$50,2,0)</f>
        <v>交通运输</v>
      </c>
      <c r="F456" s="183" t="s">
        <v>11310</v>
      </c>
      <c r="G456" s="183" t="s">
        <v>12706</v>
      </c>
      <c r="H456" s="183" t="s">
        <v>10057</v>
      </c>
      <c r="I456" s="183" t="s">
        <v>11311</v>
      </c>
    </row>
    <row r="457" spans="1:9" ht="21.6">
      <c r="A457" s="184">
        <v>453</v>
      </c>
      <c r="B457" s="185" t="s">
        <v>11312</v>
      </c>
      <c r="C457" s="186" t="str">
        <f>VLOOKUP(MID(B457,1,2),代码!$B$5:$C$22,2,0)</f>
        <v>印花税</v>
      </c>
      <c r="D457" s="186" t="str">
        <f>VLOOKUP(MID(B457,3,2),代码!$E$5:$F$15,2,0)</f>
        <v>支持其他各项事业</v>
      </c>
      <c r="E457" s="186" t="str">
        <f>VLOOKUP(MID(B457,5,2),代码!$H$5:$I$50,2,0)</f>
        <v>商品储备</v>
      </c>
      <c r="F457" s="187" t="s">
        <v>10628</v>
      </c>
      <c r="G457" s="187" t="s">
        <v>12719</v>
      </c>
      <c r="H457" s="187" t="s">
        <v>10104</v>
      </c>
      <c r="I457" s="187" t="s">
        <v>11313</v>
      </c>
    </row>
    <row r="458" spans="1:9" ht="21.6">
      <c r="A458" s="180">
        <v>454</v>
      </c>
      <c r="B458" s="181" t="s">
        <v>11314</v>
      </c>
      <c r="C458" s="182" t="str">
        <f>VLOOKUP(MID(B458,1,2),代码!$B$5:$C$22,2,0)</f>
        <v>印花税</v>
      </c>
      <c r="D458" s="182" t="str">
        <f>VLOOKUP(MID(B458,3,2),代码!$E$5:$F$15,2,0)</f>
        <v>支持其他各项事业</v>
      </c>
      <c r="E458" s="182" t="str">
        <f>VLOOKUP(MID(B458,5,2),代码!$H$5:$I$50,2,0)</f>
        <v>商品储备</v>
      </c>
      <c r="F458" s="183" t="s">
        <v>11150</v>
      </c>
      <c r="G458" s="183" t="s">
        <v>12702</v>
      </c>
      <c r="H458" s="183" t="s">
        <v>10104</v>
      </c>
      <c r="I458" s="183" t="s">
        <v>11315</v>
      </c>
    </row>
    <row r="459" spans="1:9" ht="21.6">
      <c r="A459" s="184">
        <v>455</v>
      </c>
      <c r="B459" s="185" t="s">
        <v>11316</v>
      </c>
      <c r="C459" s="186" t="str">
        <f>VLOOKUP(MID(B459,1,2),代码!$B$5:$C$22,2,0)</f>
        <v>印花税</v>
      </c>
      <c r="D459" s="186" t="str">
        <f>VLOOKUP(MID(B459,3,2),代码!$E$5:$F$15,2,0)</f>
        <v>支持其他各项事业</v>
      </c>
      <c r="E459" s="186" t="str">
        <f>VLOOKUP(MID(B459,5,2),代码!$H$5:$I$50,2,0)</f>
        <v>商品储备</v>
      </c>
      <c r="F459" s="187" t="s">
        <v>11317</v>
      </c>
      <c r="G459" s="187" t="s">
        <v>12701</v>
      </c>
      <c r="H459" s="187" t="s">
        <v>10057</v>
      </c>
      <c r="I459" s="187" t="s">
        <v>11318</v>
      </c>
    </row>
    <row r="460" spans="1:9" ht="21.6">
      <c r="A460" s="180">
        <v>456</v>
      </c>
      <c r="B460" s="181" t="s">
        <v>11319</v>
      </c>
      <c r="C460" s="182" t="str">
        <f>VLOOKUP(MID(B460,1,2),代码!$B$5:$C$22,2,0)</f>
        <v>印花税</v>
      </c>
      <c r="D460" s="182" t="str">
        <f>VLOOKUP(MID(B460,3,2),代码!$E$5:$F$15,2,0)</f>
        <v>支持其他各项事业</v>
      </c>
      <c r="E460" s="182" t="str">
        <f>VLOOKUP(MID(B460,5,2),代码!$H$5:$I$50,2,0)</f>
        <v>其他</v>
      </c>
      <c r="F460" s="183" t="s">
        <v>10636</v>
      </c>
      <c r="G460" s="183" t="s">
        <v>12710</v>
      </c>
      <c r="H460" s="183" t="s">
        <v>11320</v>
      </c>
      <c r="I460" s="183" t="s">
        <v>11321</v>
      </c>
    </row>
    <row r="461" spans="1:9">
      <c r="A461" s="184">
        <v>457</v>
      </c>
      <c r="B461" s="185" t="s">
        <v>11322</v>
      </c>
      <c r="C461" s="186" t="str">
        <f>VLOOKUP(MID(B461,1,2),代码!$B$5:$C$22,2,0)</f>
        <v>印花税</v>
      </c>
      <c r="D461" s="186" t="str">
        <f>VLOOKUP(MID(B461,3,2),代码!$E$5:$F$15,2,0)</f>
        <v>支持其他各项事业</v>
      </c>
      <c r="E461" s="186" t="str">
        <f>VLOOKUP(MID(B461,5,2),代码!$H$5:$I$50,2,0)</f>
        <v>其他</v>
      </c>
      <c r="F461" s="187" t="s">
        <v>11303</v>
      </c>
      <c r="G461" s="187"/>
      <c r="H461" s="187" t="s">
        <v>11323</v>
      </c>
      <c r="I461" s="187" t="s">
        <v>4218</v>
      </c>
    </row>
    <row r="462" spans="1:9">
      <c r="A462" s="180">
        <v>458</v>
      </c>
      <c r="B462" s="181" t="s">
        <v>11324</v>
      </c>
      <c r="C462" s="182" t="str">
        <f>VLOOKUP(MID(B462,1,2),代码!$B$5:$C$22,2,0)</f>
        <v>印花税</v>
      </c>
      <c r="D462" s="182" t="str">
        <f>VLOOKUP(MID(B462,3,2),代码!$E$5:$F$15,2,0)</f>
        <v>支持其他各项事业</v>
      </c>
      <c r="E462" s="182" t="str">
        <f>VLOOKUP(MID(B462,5,2),代码!$H$5:$I$50,2,0)</f>
        <v>其他</v>
      </c>
      <c r="F462" s="183" t="s">
        <v>4218</v>
      </c>
      <c r="G462" s="183"/>
      <c r="H462" s="183" t="s">
        <v>10057</v>
      </c>
      <c r="I462" s="183" t="s">
        <v>4218</v>
      </c>
    </row>
    <row r="463" spans="1:9" ht="21.6">
      <c r="A463" s="184">
        <v>459</v>
      </c>
      <c r="B463" s="185" t="s">
        <v>11325</v>
      </c>
      <c r="C463" s="186" t="str">
        <f>VLOOKUP(MID(B463,1,2),代码!$B$5:$C$22,2,0)</f>
        <v>城镇土地使用税</v>
      </c>
      <c r="D463" s="186" t="str">
        <f>VLOOKUP(MID(B463,3,2),代码!$E$5:$F$15,2,0)</f>
        <v>改善民生</v>
      </c>
      <c r="E463" s="186" t="str">
        <f>VLOOKUP(MID(B463,5,2),代码!$H$5:$I$50,2,0)</f>
        <v>救灾及重建</v>
      </c>
      <c r="F463" s="187" t="s">
        <v>10387</v>
      </c>
      <c r="G463" s="187" t="s">
        <v>12702</v>
      </c>
      <c r="H463" s="187" t="s">
        <v>11326</v>
      </c>
      <c r="I463" s="187" t="s">
        <v>11327</v>
      </c>
    </row>
    <row r="464" spans="1:9" ht="21.6">
      <c r="A464" s="180">
        <v>460</v>
      </c>
      <c r="B464" s="181" t="s">
        <v>11328</v>
      </c>
      <c r="C464" s="182" t="str">
        <f>VLOOKUP(MID(B464,1,2),代码!$B$5:$C$22,2,0)</f>
        <v>城镇土地使用税</v>
      </c>
      <c r="D464" s="182" t="str">
        <f>VLOOKUP(MID(B464,3,2),代码!$E$5:$F$15,2,0)</f>
        <v>改善民生</v>
      </c>
      <c r="E464" s="182" t="str">
        <f>VLOOKUP(MID(B464,5,2),代码!$H$5:$I$50,2,0)</f>
        <v>救灾及重建</v>
      </c>
      <c r="F464" s="183" t="s">
        <v>10871</v>
      </c>
      <c r="G464" s="183" t="s">
        <v>12710</v>
      </c>
      <c r="H464" s="183" t="s">
        <v>10334</v>
      </c>
      <c r="I464" s="183" t="s">
        <v>11329</v>
      </c>
    </row>
    <row r="465" spans="1:9" ht="21.6">
      <c r="A465" s="184">
        <v>461</v>
      </c>
      <c r="B465" s="185" t="s">
        <v>11330</v>
      </c>
      <c r="C465" s="186" t="str">
        <f>VLOOKUP(MID(B465,1,2),代码!$B$5:$C$22,2,0)</f>
        <v>城镇土地使用税</v>
      </c>
      <c r="D465" s="186" t="str">
        <f>VLOOKUP(MID(B465,3,2),代码!$E$5:$F$15,2,0)</f>
        <v>改善民生</v>
      </c>
      <c r="E465" s="186" t="str">
        <f>VLOOKUP(MID(B465,5,2),代码!$H$5:$I$50,2,0)</f>
        <v>救灾及重建</v>
      </c>
      <c r="F465" s="187" t="s">
        <v>10067</v>
      </c>
      <c r="G465" s="187" t="s">
        <v>12703</v>
      </c>
      <c r="H465" s="187" t="s">
        <v>11331</v>
      </c>
      <c r="I465" s="187" t="s">
        <v>11332</v>
      </c>
    </row>
    <row r="466" spans="1:9" ht="21.6">
      <c r="A466" s="180">
        <v>462</v>
      </c>
      <c r="B466" s="181" t="s">
        <v>11333</v>
      </c>
      <c r="C466" s="182" t="str">
        <f>VLOOKUP(MID(B466,1,2),代码!$B$5:$C$22,2,0)</f>
        <v>城镇土地使用税</v>
      </c>
      <c r="D466" s="182" t="str">
        <f>VLOOKUP(MID(B466,3,2),代码!$E$5:$F$15,2,0)</f>
        <v>改善民生</v>
      </c>
      <c r="E466" s="182" t="str">
        <f>VLOOKUP(MID(B466,5,2),代码!$H$5:$I$50,2,0)</f>
        <v>住房</v>
      </c>
      <c r="F466" s="183" t="s">
        <v>10984</v>
      </c>
      <c r="G466" s="183" t="s">
        <v>12702</v>
      </c>
      <c r="H466" s="183" t="s">
        <v>10104</v>
      </c>
      <c r="I466" s="183" t="s">
        <v>11334</v>
      </c>
    </row>
    <row r="467" spans="1:9" ht="21.6">
      <c r="A467" s="184">
        <v>463</v>
      </c>
      <c r="B467" s="185" t="s">
        <v>11335</v>
      </c>
      <c r="C467" s="186" t="str">
        <f>VLOOKUP(MID(B467,1,2),代码!$B$5:$C$22,2,0)</f>
        <v>城镇土地使用税</v>
      </c>
      <c r="D467" s="186" t="str">
        <f>VLOOKUP(MID(B467,3,2),代码!$E$5:$F$15,2,0)</f>
        <v>改善民生</v>
      </c>
      <c r="E467" s="186" t="str">
        <f>VLOOKUP(MID(B467,5,2),代码!$H$5:$I$50,2,0)</f>
        <v>住房</v>
      </c>
      <c r="F467" s="187" t="s">
        <v>10408</v>
      </c>
      <c r="G467" s="187" t="s">
        <v>12706</v>
      </c>
      <c r="H467" s="187" t="s">
        <v>10104</v>
      </c>
      <c r="I467" s="187" t="s">
        <v>11336</v>
      </c>
    </row>
    <row r="468" spans="1:9" ht="21.6">
      <c r="A468" s="180">
        <v>464</v>
      </c>
      <c r="B468" s="181" t="s">
        <v>11337</v>
      </c>
      <c r="C468" s="182" t="str">
        <f>VLOOKUP(MID(B468,1,2),代码!$B$5:$C$22,2,0)</f>
        <v>城镇土地使用税</v>
      </c>
      <c r="D468" s="182" t="str">
        <f>VLOOKUP(MID(B468,3,2),代码!$E$5:$F$15,2,0)</f>
        <v>改善民生</v>
      </c>
      <c r="E468" s="182" t="str">
        <f>VLOOKUP(MID(B468,5,2),代码!$H$5:$I$50,2,0)</f>
        <v>社会保障</v>
      </c>
      <c r="F468" s="183" t="s">
        <v>11338</v>
      </c>
      <c r="G468" s="183" t="s">
        <v>12707</v>
      </c>
      <c r="H468" s="183" t="s">
        <v>10104</v>
      </c>
      <c r="I468" s="183" t="s">
        <v>11339</v>
      </c>
    </row>
    <row r="469" spans="1:9" ht="21.6">
      <c r="A469" s="184">
        <v>465</v>
      </c>
      <c r="B469" s="185" t="s">
        <v>11340</v>
      </c>
      <c r="C469" s="186" t="str">
        <f>VLOOKUP(MID(B469,1,2),代码!$B$5:$C$22,2,0)</f>
        <v>城镇土地使用税</v>
      </c>
      <c r="D469" s="186" t="str">
        <f>VLOOKUP(MID(B469,3,2),代码!$E$5:$F$15,2,0)</f>
        <v>改善民生</v>
      </c>
      <c r="E469" s="186" t="str">
        <f>VLOOKUP(MID(B469,5,2),代码!$H$5:$I$50,2,0)</f>
        <v>社会保障</v>
      </c>
      <c r="F469" s="187" t="s">
        <v>11096</v>
      </c>
      <c r="G469" s="187" t="s">
        <v>12716</v>
      </c>
      <c r="H469" s="187" t="s">
        <v>10104</v>
      </c>
      <c r="I469" s="187" t="s">
        <v>11341</v>
      </c>
    </row>
    <row r="470" spans="1:9" ht="21.6">
      <c r="A470" s="180">
        <v>466</v>
      </c>
      <c r="B470" s="181" t="s">
        <v>11342</v>
      </c>
      <c r="C470" s="182" t="str">
        <f>VLOOKUP(MID(B470,1,2),代码!$B$5:$C$22,2,0)</f>
        <v>城镇土地使用税</v>
      </c>
      <c r="D470" s="182" t="str">
        <f>VLOOKUP(MID(B470,3,2),代码!$E$5:$F$15,2,0)</f>
        <v>改善民生</v>
      </c>
      <c r="E470" s="182" t="str">
        <f>VLOOKUP(MID(B470,5,2),代码!$H$5:$I$50,2,0)</f>
        <v>其他</v>
      </c>
      <c r="F470" s="183" t="s">
        <v>11099</v>
      </c>
      <c r="G470" s="183" t="s">
        <v>12700</v>
      </c>
      <c r="H470" s="183" t="s">
        <v>10104</v>
      </c>
      <c r="I470" s="183" t="s">
        <v>11343</v>
      </c>
    </row>
    <row r="471" spans="1:9" ht="21.6">
      <c r="A471" s="184">
        <v>467</v>
      </c>
      <c r="B471" s="185" t="s">
        <v>11344</v>
      </c>
      <c r="C471" s="186" t="str">
        <f>VLOOKUP(MID(B471,1,2),代码!$B$5:$C$22,2,0)</f>
        <v>城镇土地使用税</v>
      </c>
      <c r="D471" s="186" t="str">
        <f>VLOOKUP(MID(B471,3,2),代码!$E$5:$F$15,2,0)</f>
        <v>改善民生</v>
      </c>
      <c r="E471" s="186" t="str">
        <f>VLOOKUP(MID(B471,5,2),代码!$H$5:$I$50,2,0)</f>
        <v>其他</v>
      </c>
      <c r="F471" s="187" t="s">
        <v>11345</v>
      </c>
      <c r="G471" s="187" t="s">
        <v>12725</v>
      </c>
      <c r="H471" s="187" t="s">
        <v>10117</v>
      </c>
      <c r="I471" s="187" t="s">
        <v>11346</v>
      </c>
    </row>
    <row r="472" spans="1:9" ht="21.6">
      <c r="A472" s="180">
        <v>468</v>
      </c>
      <c r="B472" s="181" t="s">
        <v>11347</v>
      </c>
      <c r="C472" s="182" t="str">
        <f>VLOOKUP(MID(B472,1,2),代码!$B$5:$C$22,2,0)</f>
        <v>城镇土地使用税</v>
      </c>
      <c r="D472" s="182" t="str">
        <f>VLOOKUP(MID(B472,3,2),代码!$E$5:$F$15,2,0)</f>
        <v>改善民生</v>
      </c>
      <c r="E472" s="182" t="str">
        <f>VLOOKUP(MID(B472,5,2),代码!$H$5:$I$50,2,0)</f>
        <v>其他</v>
      </c>
      <c r="F472" s="183" t="s">
        <v>11345</v>
      </c>
      <c r="G472" s="183" t="s">
        <v>12725</v>
      </c>
      <c r="H472" s="183" t="s">
        <v>10409</v>
      </c>
      <c r="I472" s="183" t="s">
        <v>11348</v>
      </c>
    </row>
    <row r="473" spans="1:9" ht="21.6">
      <c r="A473" s="184">
        <v>469</v>
      </c>
      <c r="B473" s="185" t="s">
        <v>11349</v>
      </c>
      <c r="C473" s="186" t="str">
        <f>VLOOKUP(MID(B473,1,2),代码!$B$5:$C$22,2,0)</f>
        <v>城镇土地使用税</v>
      </c>
      <c r="D473" s="186" t="str">
        <f>VLOOKUP(MID(B473,3,2),代码!$E$5:$F$15,2,0)</f>
        <v>改善民生</v>
      </c>
      <c r="E473" s="186" t="str">
        <f>VLOOKUP(MID(B473,5,2),代码!$H$5:$I$50,2,0)</f>
        <v>其他</v>
      </c>
      <c r="F473" s="187" t="s">
        <v>11350</v>
      </c>
      <c r="G473" s="187"/>
      <c r="H473" s="187" t="s">
        <v>10492</v>
      </c>
      <c r="I473" s="187" t="s">
        <v>11351</v>
      </c>
    </row>
    <row r="474" spans="1:9" ht="21.6">
      <c r="A474" s="180">
        <v>470</v>
      </c>
      <c r="B474" s="181" t="s">
        <v>11352</v>
      </c>
      <c r="C474" s="182" t="str">
        <f>VLOOKUP(MID(B474,1,2),代码!$B$5:$C$22,2,0)</f>
        <v>城镇土地使用税</v>
      </c>
      <c r="D474" s="182" t="str">
        <f>VLOOKUP(MID(B474,3,2),代码!$E$5:$F$15,2,0)</f>
        <v>鼓励高新技术</v>
      </c>
      <c r="E474" s="182" t="str">
        <f>VLOOKUP(MID(B474,5,2),代码!$H$5:$I$50,2,0)</f>
        <v>科技发展</v>
      </c>
      <c r="F474" s="183" t="s">
        <v>11109</v>
      </c>
      <c r="G474" s="183" t="s">
        <v>12708</v>
      </c>
      <c r="H474" s="183" t="s">
        <v>11353</v>
      </c>
      <c r="I474" s="183" t="s">
        <v>11354</v>
      </c>
    </row>
    <row r="475" spans="1:9" ht="21.6">
      <c r="A475" s="184">
        <v>471</v>
      </c>
      <c r="B475" s="185" t="s">
        <v>11355</v>
      </c>
      <c r="C475" s="186" t="str">
        <f>VLOOKUP(MID(B475,1,2),代码!$B$5:$C$22,2,0)</f>
        <v>城镇土地使用税</v>
      </c>
      <c r="D475" s="186" t="str">
        <f>VLOOKUP(MID(B475,3,2),代码!$E$5:$F$15,2,0)</f>
        <v>鼓励高新技术</v>
      </c>
      <c r="E475" s="186" t="str">
        <f>VLOOKUP(MID(B475,5,2),代码!$H$5:$I$50,2,0)</f>
        <v>科技发展</v>
      </c>
      <c r="F475" s="187" t="s">
        <v>10468</v>
      </c>
      <c r="G475" s="187" t="s">
        <v>12702</v>
      </c>
      <c r="H475" s="187" t="s">
        <v>10104</v>
      </c>
      <c r="I475" s="187" t="s">
        <v>11356</v>
      </c>
    </row>
    <row r="476" spans="1:9" ht="21.6">
      <c r="A476" s="180">
        <v>472</v>
      </c>
      <c r="B476" s="181" t="s">
        <v>11357</v>
      </c>
      <c r="C476" s="182" t="str">
        <f>VLOOKUP(MID(B476,1,2),代码!$B$5:$C$22,2,0)</f>
        <v>城镇土地使用税</v>
      </c>
      <c r="D476" s="182" t="str">
        <f>VLOOKUP(MID(B476,3,2),代码!$E$5:$F$15,2,0)</f>
        <v>鼓励高新技术</v>
      </c>
      <c r="E476" s="182" t="str">
        <f>VLOOKUP(MID(B476,5,2),代码!$H$5:$I$50,2,0)</f>
        <v>科技发展</v>
      </c>
      <c r="F476" s="183" t="s">
        <v>10471</v>
      </c>
      <c r="G476" s="183" t="s">
        <v>12702</v>
      </c>
      <c r="H476" s="183" t="s">
        <v>10104</v>
      </c>
      <c r="I476" s="183" t="s">
        <v>11358</v>
      </c>
    </row>
    <row r="477" spans="1:9" ht="21.6">
      <c r="A477" s="184">
        <v>473</v>
      </c>
      <c r="B477" s="185" t="s">
        <v>11359</v>
      </c>
      <c r="C477" s="186" t="str">
        <f>VLOOKUP(MID(B477,1,2),代码!$B$5:$C$22,2,0)</f>
        <v>城镇土地使用税</v>
      </c>
      <c r="D477" s="186" t="str">
        <f>VLOOKUP(MID(B477,3,2),代码!$E$5:$F$15,2,0)</f>
        <v>鼓励高新技术</v>
      </c>
      <c r="E477" s="186" t="str">
        <f>VLOOKUP(MID(B477,5,2),代码!$H$5:$I$50,2,0)</f>
        <v>科研机构转制</v>
      </c>
      <c r="F477" s="187" t="s">
        <v>11360</v>
      </c>
      <c r="G477" s="187" t="s">
        <v>12709</v>
      </c>
      <c r="H477" s="187" t="s">
        <v>10104</v>
      </c>
      <c r="I477" s="187" t="s">
        <v>11361</v>
      </c>
    </row>
    <row r="478" spans="1:9" ht="21.6">
      <c r="A478" s="180">
        <v>474</v>
      </c>
      <c r="B478" s="181" t="s">
        <v>11362</v>
      </c>
      <c r="C478" s="182" t="str">
        <f>VLOOKUP(MID(B478,1,2),代码!$B$5:$C$22,2,0)</f>
        <v>城镇土地使用税</v>
      </c>
      <c r="D478" s="182" t="str">
        <f>VLOOKUP(MID(B478,3,2),代码!$E$5:$F$15,2,0)</f>
        <v>促进区域发展</v>
      </c>
      <c r="E478" s="182" t="str">
        <f>VLOOKUP(MID(B478,5,2),代码!$H$5:$I$50,2,0)</f>
        <v>西部开发</v>
      </c>
      <c r="F478" s="183" t="s">
        <v>11043</v>
      </c>
      <c r="G478" s="183" t="s">
        <v>12705</v>
      </c>
      <c r="H478" s="183" t="s">
        <v>10117</v>
      </c>
      <c r="I478" s="183" t="s">
        <v>11363</v>
      </c>
    </row>
    <row r="479" spans="1:9" ht="21.6">
      <c r="A479" s="184">
        <v>475</v>
      </c>
      <c r="B479" s="185" t="s">
        <v>11364</v>
      </c>
      <c r="C479" s="186" t="str">
        <f>VLOOKUP(MID(B479,1,2),代码!$B$5:$C$22,2,0)</f>
        <v>城镇土地使用税</v>
      </c>
      <c r="D479" s="186" t="str">
        <f>VLOOKUP(MID(B479,3,2),代码!$E$5:$F$15,2,0)</f>
        <v>转制升级</v>
      </c>
      <c r="E479" s="186" t="str">
        <f>VLOOKUP(MID(B479,5,2),代码!$H$5:$I$50,2,0)</f>
        <v>企业发展</v>
      </c>
      <c r="F479" s="187" t="s">
        <v>11118</v>
      </c>
      <c r="G479" s="187" t="s">
        <v>12711</v>
      </c>
      <c r="H479" s="187" t="s">
        <v>10236</v>
      </c>
      <c r="I479" s="187" t="s">
        <v>11365</v>
      </c>
    </row>
    <row r="480" spans="1:9" ht="21.6">
      <c r="A480" s="180">
        <v>476</v>
      </c>
      <c r="B480" s="181" t="s">
        <v>11366</v>
      </c>
      <c r="C480" s="182" t="str">
        <f>VLOOKUP(MID(B480,1,2),代码!$B$5:$C$22,2,0)</f>
        <v>城镇土地使用税</v>
      </c>
      <c r="D480" s="182" t="str">
        <f>VLOOKUP(MID(B480,3,2),代码!$E$5:$F$15,2,0)</f>
        <v>转制升级</v>
      </c>
      <c r="E480" s="182" t="str">
        <f>VLOOKUP(MID(B480,5,2),代码!$H$5:$I$50,2,0)</f>
        <v>企业发展</v>
      </c>
      <c r="F480" s="183" t="s">
        <v>11367</v>
      </c>
      <c r="G480" s="183" t="s">
        <v>12710</v>
      </c>
      <c r="H480" s="183" t="s">
        <v>10236</v>
      </c>
      <c r="I480" s="183" t="s">
        <v>11368</v>
      </c>
    </row>
    <row r="481" spans="1:9" ht="21.6">
      <c r="A481" s="184">
        <v>477</v>
      </c>
      <c r="B481" s="185" t="s">
        <v>11369</v>
      </c>
      <c r="C481" s="186" t="str">
        <f>VLOOKUP(MID(B481,1,2),代码!$B$5:$C$22,2,0)</f>
        <v>城镇土地使用税</v>
      </c>
      <c r="D481" s="186" t="str">
        <f>VLOOKUP(MID(B481,3,2),代码!$E$5:$F$15,2,0)</f>
        <v>转制升级</v>
      </c>
      <c r="E481" s="186" t="str">
        <f>VLOOKUP(MID(B481,5,2),代码!$H$5:$I$50,2,0)</f>
        <v>企业发展</v>
      </c>
      <c r="F481" s="187" t="s">
        <v>11345</v>
      </c>
      <c r="G481" s="187" t="s">
        <v>12725</v>
      </c>
      <c r="H481" s="187" t="s">
        <v>11370</v>
      </c>
      <c r="I481" s="187" t="s">
        <v>11371</v>
      </c>
    </row>
    <row r="482" spans="1:9" ht="21.6">
      <c r="A482" s="180">
        <v>478</v>
      </c>
      <c r="B482" s="181" t="s">
        <v>11372</v>
      </c>
      <c r="C482" s="182" t="str">
        <f>VLOOKUP(MID(B482,1,2),代码!$B$5:$C$22,2,0)</f>
        <v>城镇土地使用税</v>
      </c>
      <c r="D482" s="182" t="str">
        <f>VLOOKUP(MID(B482,3,2),代码!$E$5:$F$15,2,0)</f>
        <v>节能环保</v>
      </c>
      <c r="E482" s="182" t="str">
        <f>VLOOKUP(MID(B482,5,2),代码!$H$5:$I$50,2,0)</f>
        <v>环境保护</v>
      </c>
      <c r="F482" s="183" t="s">
        <v>11345</v>
      </c>
      <c r="G482" s="183" t="s">
        <v>12725</v>
      </c>
      <c r="H482" s="183" t="s">
        <v>11373</v>
      </c>
      <c r="I482" s="183" t="s">
        <v>11374</v>
      </c>
    </row>
    <row r="483" spans="1:9" ht="21.6">
      <c r="A483" s="184">
        <v>479</v>
      </c>
      <c r="B483" s="185" t="s">
        <v>11375</v>
      </c>
      <c r="C483" s="186" t="str">
        <f>VLOOKUP(MID(B483,1,2),代码!$B$5:$C$22,2,0)</f>
        <v>城镇土地使用税</v>
      </c>
      <c r="D483" s="186" t="str">
        <f>VLOOKUP(MID(B483,3,2),代码!$E$5:$F$15,2,0)</f>
        <v>节能环保</v>
      </c>
      <c r="E483" s="186" t="str">
        <f>VLOOKUP(MID(B483,5,2),代码!$H$5:$I$50,2,0)</f>
        <v>环境保护</v>
      </c>
      <c r="F483" s="187" t="s">
        <v>11121</v>
      </c>
      <c r="G483" s="187" t="s">
        <v>12701</v>
      </c>
      <c r="H483" s="187" t="s">
        <v>10104</v>
      </c>
      <c r="I483" s="187" t="s">
        <v>11376</v>
      </c>
    </row>
    <row r="484" spans="1:9" ht="21.6">
      <c r="A484" s="180">
        <v>480</v>
      </c>
      <c r="B484" s="181" t="s">
        <v>11377</v>
      </c>
      <c r="C484" s="182" t="str">
        <f>VLOOKUP(MID(B484,1,2),代码!$B$5:$C$22,2,0)</f>
        <v>城镇土地使用税</v>
      </c>
      <c r="D484" s="182" t="str">
        <f>VLOOKUP(MID(B484,3,2),代码!$E$5:$F$15,2,0)</f>
        <v>节能环保</v>
      </c>
      <c r="E484" s="182" t="str">
        <f>VLOOKUP(MID(B484,5,2),代码!$H$5:$I$50,2,0)</f>
        <v>环境保护</v>
      </c>
      <c r="F484" s="183" t="s">
        <v>11121</v>
      </c>
      <c r="G484" s="183" t="s">
        <v>12701</v>
      </c>
      <c r="H484" s="183" t="s">
        <v>10142</v>
      </c>
      <c r="I484" s="183" t="s">
        <v>11378</v>
      </c>
    </row>
    <row r="485" spans="1:9" ht="21.6">
      <c r="A485" s="184">
        <v>481</v>
      </c>
      <c r="B485" s="185" t="s">
        <v>11379</v>
      </c>
      <c r="C485" s="186" t="str">
        <f>VLOOKUP(MID(B485,1,2),代码!$B$5:$C$22,2,0)</f>
        <v>城镇土地使用税</v>
      </c>
      <c r="D485" s="186" t="str">
        <f>VLOOKUP(MID(B485,3,2),代码!$E$5:$F$15,2,0)</f>
        <v>节能环保</v>
      </c>
      <c r="E485" s="186" t="str">
        <f>VLOOKUP(MID(B485,5,2),代码!$H$5:$I$50,2,0)</f>
        <v>资源综合利用</v>
      </c>
      <c r="F485" s="187" t="s">
        <v>10169</v>
      </c>
      <c r="G485" s="187" t="s">
        <v>12701</v>
      </c>
      <c r="H485" s="187" t="s">
        <v>10142</v>
      </c>
      <c r="I485" s="187" t="s">
        <v>11380</v>
      </c>
    </row>
    <row r="486" spans="1:9" ht="21.6">
      <c r="A486" s="180">
        <v>482</v>
      </c>
      <c r="B486" s="181" t="s">
        <v>11381</v>
      </c>
      <c r="C486" s="182" t="str">
        <f>VLOOKUP(MID(B486,1,2),代码!$B$5:$C$22,2,0)</f>
        <v>城镇土地使用税</v>
      </c>
      <c r="D486" s="182" t="str">
        <f>VLOOKUP(MID(B486,3,2),代码!$E$5:$F$15,2,0)</f>
        <v>节能环保</v>
      </c>
      <c r="E486" s="182" t="str">
        <f>VLOOKUP(MID(B486,5,2),代码!$H$5:$I$50,2,0)</f>
        <v>电力建设</v>
      </c>
      <c r="F486" s="183" t="s">
        <v>11382</v>
      </c>
      <c r="G486" s="183" t="s">
        <v>12725</v>
      </c>
      <c r="H486" s="183" t="s">
        <v>10841</v>
      </c>
      <c r="I486" s="183" t="s">
        <v>11383</v>
      </c>
    </row>
    <row r="487" spans="1:9" ht="21.6">
      <c r="A487" s="184">
        <v>483</v>
      </c>
      <c r="B487" s="185" t="s">
        <v>11384</v>
      </c>
      <c r="C487" s="186" t="str">
        <f>VLOOKUP(MID(B487,1,2),代码!$B$5:$C$22,2,0)</f>
        <v>城镇土地使用税</v>
      </c>
      <c r="D487" s="186" t="str">
        <f>VLOOKUP(MID(B487,3,2),代码!$E$5:$F$15,2,0)</f>
        <v>节能环保</v>
      </c>
      <c r="E487" s="186" t="str">
        <f>VLOOKUP(MID(B487,5,2),代码!$H$5:$I$50,2,0)</f>
        <v>电力建设</v>
      </c>
      <c r="F487" s="187" t="s">
        <v>11385</v>
      </c>
      <c r="G487" s="187" t="s">
        <v>12725</v>
      </c>
      <c r="H487" s="187" t="s">
        <v>10104</v>
      </c>
      <c r="I487" s="187" t="s">
        <v>11386</v>
      </c>
    </row>
    <row r="488" spans="1:9" ht="21.6">
      <c r="A488" s="180">
        <v>484</v>
      </c>
      <c r="B488" s="181" t="s">
        <v>11387</v>
      </c>
      <c r="C488" s="182" t="str">
        <f>VLOOKUP(MID(B488,1,2),代码!$B$5:$C$22,2,0)</f>
        <v>城镇土地使用税</v>
      </c>
      <c r="D488" s="182" t="str">
        <f>VLOOKUP(MID(B488,3,2),代码!$E$5:$F$15,2,0)</f>
        <v>节能环保</v>
      </c>
      <c r="E488" s="182" t="str">
        <f>VLOOKUP(MID(B488,5,2),代码!$H$5:$I$50,2,0)</f>
        <v>电力建设</v>
      </c>
      <c r="F488" s="183" t="s">
        <v>11388</v>
      </c>
      <c r="G488" s="183" t="s">
        <v>12705</v>
      </c>
      <c r="H488" s="183" t="s">
        <v>10142</v>
      </c>
      <c r="I488" s="183" t="s">
        <v>11389</v>
      </c>
    </row>
    <row r="489" spans="1:9" ht="21.6">
      <c r="A489" s="184">
        <v>485</v>
      </c>
      <c r="B489" s="185" t="s">
        <v>11390</v>
      </c>
      <c r="C489" s="186" t="str">
        <f>VLOOKUP(MID(B489,1,2),代码!$B$5:$C$22,2,0)</f>
        <v>城镇土地使用税</v>
      </c>
      <c r="D489" s="186" t="str">
        <f>VLOOKUP(MID(B489,3,2),代码!$E$5:$F$15,2,0)</f>
        <v>支持金融资本市场</v>
      </c>
      <c r="E489" s="186" t="str">
        <f>VLOOKUP(MID(B489,5,2),代码!$H$5:$I$50,2,0)</f>
        <v>资本市场</v>
      </c>
      <c r="F489" s="187" t="s">
        <v>11391</v>
      </c>
      <c r="G489" s="187" t="s">
        <v>12708</v>
      </c>
      <c r="H489" s="187"/>
      <c r="I489" s="187" t="s">
        <v>11392</v>
      </c>
    </row>
    <row r="490" spans="1:9" ht="21.6">
      <c r="A490" s="180">
        <v>486</v>
      </c>
      <c r="B490" s="181" t="s">
        <v>11393</v>
      </c>
      <c r="C490" s="182" t="str">
        <f>VLOOKUP(MID(B490,1,2),代码!$B$5:$C$22,2,0)</f>
        <v>城镇土地使用税</v>
      </c>
      <c r="D490" s="182" t="str">
        <f>VLOOKUP(MID(B490,3,2),代码!$E$5:$F$15,2,0)</f>
        <v>支持金融资本市场</v>
      </c>
      <c r="E490" s="182" t="str">
        <f>VLOOKUP(MID(B490,5,2),代码!$H$5:$I$50,2,0)</f>
        <v>资本市场</v>
      </c>
      <c r="F490" s="183" t="s">
        <v>10210</v>
      </c>
      <c r="G490" s="183" t="s">
        <v>12709</v>
      </c>
      <c r="H490" s="183" t="s">
        <v>11394</v>
      </c>
      <c r="I490" s="183" t="s">
        <v>11395</v>
      </c>
    </row>
    <row r="491" spans="1:9" ht="21.6">
      <c r="A491" s="184">
        <v>487</v>
      </c>
      <c r="B491" s="185" t="s">
        <v>11396</v>
      </c>
      <c r="C491" s="186" t="str">
        <f>VLOOKUP(MID(B491,1,2),代码!$B$5:$C$22,2,0)</f>
        <v>城镇土地使用税</v>
      </c>
      <c r="D491" s="186" t="str">
        <f>VLOOKUP(MID(B491,3,2),代码!$E$5:$F$15,2,0)</f>
        <v>支持金融资本市场</v>
      </c>
      <c r="E491" s="186" t="str">
        <f>VLOOKUP(MID(B491,5,2),代码!$H$5:$I$50,2,0)</f>
        <v>资本市场</v>
      </c>
      <c r="F491" s="187" t="s">
        <v>10189</v>
      </c>
      <c r="G491" s="187" t="s">
        <v>12709</v>
      </c>
      <c r="H491" s="187" t="s">
        <v>11397</v>
      </c>
      <c r="I491" s="187" t="s">
        <v>11398</v>
      </c>
    </row>
    <row r="492" spans="1:9" ht="21.6">
      <c r="A492" s="180">
        <v>488</v>
      </c>
      <c r="B492" s="181" t="s">
        <v>11399</v>
      </c>
      <c r="C492" s="182" t="str">
        <f>VLOOKUP(MID(B492,1,2),代码!$B$5:$C$22,2,0)</f>
        <v>城镇土地使用税</v>
      </c>
      <c r="D492" s="182" t="str">
        <f>VLOOKUP(MID(B492,3,2),代码!$E$5:$F$15,2,0)</f>
        <v>支持金融资本市场</v>
      </c>
      <c r="E492" s="182" t="str">
        <f>VLOOKUP(MID(B492,5,2),代码!$H$5:$I$50,2,0)</f>
        <v>资本市场</v>
      </c>
      <c r="F492" s="183" t="s">
        <v>10219</v>
      </c>
      <c r="G492" s="183" t="s">
        <v>12702</v>
      </c>
      <c r="H492" s="183" t="s">
        <v>10104</v>
      </c>
      <c r="I492" s="183" t="s">
        <v>11392</v>
      </c>
    </row>
    <row r="493" spans="1:9" ht="21.6">
      <c r="A493" s="184">
        <v>489</v>
      </c>
      <c r="B493" s="185" t="s">
        <v>11400</v>
      </c>
      <c r="C493" s="186" t="str">
        <f>VLOOKUP(MID(B493,1,2),代码!$B$5:$C$22,2,0)</f>
        <v>城镇土地使用税</v>
      </c>
      <c r="D493" s="186" t="str">
        <f>VLOOKUP(MID(B493,3,2),代码!$E$5:$F$15,2,0)</f>
        <v>支持三农</v>
      </c>
      <c r="E493" s="186" t="str">
        <f>VLOOKUP(MID(B493,5,2),代码!$H$5:$I$50,2,0)</f>
        <v>农村建设</v>
      </c>
      <c r="F493" s="187" t="s">
        <v>10235</v>
      </c>
      <c r="G493" s="187" t="s">
        <v>12700</v>
      </c>
      <c r="H493" s="187" t="s">
        <v>10160</v>
      </c>
      <c r="I493" s="187" t="s">
        <v>11401</v>
      </c>
    </row>
    <row r="494" spans="1:9">
      <c r="A494" s="180">
        <v>490</v>
      </c>
      <c r="B494" s="181" t="s">
        <v>11402</v>
      </c>
      <c r="C494" s="182" t="str">
        <f>VLOOKUP(MID(B494,1,2),代码!$B$5:$C$22,2,0)</f>
        <v>城镇土地使用税</v>
      </c>
      <c r="D494" s="182" t="str">
        <f>VLOOKUP(MID(B494,3,2),代码!$E$5:$F$15,2,0)</f>
        <v>支持文化教育体育</v>
      </c>
      <c r="E494" s="182" t="str">
        <f>VLOOKUP(MID(B494,5,2),代码!$H$5:$I$50,2,0)</f>
        <v>教育</v>
      </c>
      <c r="F494" s="183" t="s">
        <v>10252</v>
      </c>
      <c r="G494" s="183" t="s">
        <v>12714</v>
      </c>
      <c r="H494" s="183" t="s">
        <v>10142</v>
      </c>
      <c r="I494" s="183" t="s">
        <v>11403</v>
      </c>
    </row>
    <row r="495" spans="1:9" ht="21.6">
      <c r="A495" s="184">
        <v>491</v>
      </c>
      <c r="B495" s="185" t="s">
        <v>11404</v>
      </c>
      <c r="C495" s="186" t="str">
        <f>VLOOKUP(MID(B495,1,2),代码!$B$5:$C$22,2,0)</f>
        <v>城镇土地使用税</v>
      </c>
      <c r="D495" s="186" t="str">
        <f>VLOOKUP(MID(B495,3,2),代码!$E$5:$F$15,2,0)</f>
        <v>支持其他各项事业</v>
      </c>
      <c r="E495" s="186" t="str">
        <f>VLOOKUP(MID(B495,5,2),代码!$H$5:$I$50,2,0)</f>
        <v>国防建设</v>
      </c>
      <c r="F495" s="187" t="s">
        <v>11405</v>
      </c>
      <c r="G495" s="187" t="s">
        <v>12720</v>
      </c>
      <c r="H495" s="187" t="s">
        <v>10545</v>
      </c>
      <c r="I495" s="187" t="s">
        <v>11406</v>
      </c>
    </row>
    <row r="496" spans="1:9" ht="21.6">
      <c r="A496" s="180">
        <v>492</v>
      </c>
      <c r="B496" s="181" t="s">
        <v>11407</v>
      </c>
      <c r="C496" s="182" t="str">
        <f>VLOOKUP(MID(B496,1,2),代码!$B$5:$C$22,2,0)</f>
        <v>城镇土地使用税</v>
      </c>
      <c r="D496" s="182" t="str">
        <f>VLOOKUP(MID(B496,3,2),代码!$E$5:$F$15,2,0)</f>
        <v>支持其他各项事业</v>
      </c>
      <c r="E496" s="182" t="str">
        <f>VLOOKUP(MID(B496,5,2),代码!$H$5:$I$50,2,0)</f>
        <v>交通运输</v>
      </c>
      <c r="F496" s="183" t="s">
        <v>11408</v>
      </c>
      <c r="G496" s="183" t="s">
        <v>12709</v>
      </c>
      <c r="H496" s="183" t="s">
        <v>10104</v>
      </c>
      <c r="I496" s="183" t="s">
        <v>11409</v>
      </c>
    </row>
    <row r="497" spans="1:9" ht="21.6">
      <c r="A497" s="184">
        <v>493</v>
      </c>
      <c r="B497" s="185" t="s">
        <v>11410</v>
      </c>
      <c r="C497" s="186" t="str">
        <f>VLOOKUP(MID(B497,1,2),代码!$B$5:$C$22,2,0)</f>
        <v>城镇土地使用税</v>
      </c>
      <c r="D497" s="186" t="str">
        <f>VLOOKUP(MID(B497,3,2),代码!$E$5:$F$15,2,0)</f>
        <v>支持其他各项事业</v>
      </c>
      <c r="E497" s="186" t="str">
        <f>VLOOKUP(MID(B497,5,2),代码!$H$5:$I$50,2,0)</f>
        <v>交通运输</v>
      </c>
      <c r="F497" s="187" t="s">
        <v>11411</v>
      </c>
      <c r="G497" s="187" t="s">
        <v>12714</v>
      </c>
      <c r="H497" s="187" t="s">
        <v>10142</v>
      </c>
      <c r="I497" s="187" t="s">
        <v>11412</v>
      </c>
    </row>
    <row r="498" spans="1:9" ht="21.6">
      <c r="A498" s="180">
        <v>494</v>
      </c>
      <c r="B498" s="181" t="s">
        <v>11413</v>
      </c>
      <c r="C498" s="182" t="str">
        <f>VLOOKUP(MID(B498,1,2),代码!$B$5:$C$22,2,0)</f>
        <v>城镇土地使用税</v>
      </c>
      <c r="D498" s="182" t="str">
        <f>VLOOKUP(MID(B498,3,2),代码!$E$5:$F$15,2,0)</f>
        <v>支持其他各项事业</v>
      </c>
      <c r="E498" s="182" t="str">
        <f>VLOOKUP(MID(B498,5,2),代码!$H$5:$I$50,2,0)</f>
        <v>交通运输</v>
      </c>
      <c r="F498" s="183" t="s">
        <v>11414</v>
      </c>
      <c r="G498" s="183" t="s">
        <v>12725</v>
      </c>
      <c r="H498" s="183" t="s">
        <v>10104</v>
      </c>
      <c r="I498" s="183" t="s">
        <v>11415</v>
      </c>
    </row>
    <row r="499" spans="1:9" ht="21.6">
      <c r="A499" s="184">
        <v>495</v>
      </c>
      <c r="B499" s="185" t="s">
        <v>11416</v>
      </c>
      <c r="C499" s="186" t="str">
        <f>VLOOKUP(MID(B499,1,2),代码!$B$5:$C$22,2,0)</f>
        <v>城镇土地使用税</v>
      </c>
      <c r="D499" s="186" t="str">
        <f>VLOOKUP(MID(B499,3,2),代码!$E$5:$F$15,2,0)</f>
        <v>支持其他各项事业</v>
      </c>
      <c r="E499" s="186" t="str">
        <f>VLOOKUP(MID(B499,5,2),代码!$H$5:$I$50,2,0)</f>
        <v>交通运输</v>
      </c>
      <c r="F499" s="187" t="s">
        <v>11417</v>
      </c>
      <c r="G499" s="187" t="s">
        <v>12725</v>
      </c>
      <c r="H499" s="187" t="s">
        <v>10545</v>
      </c>
      <c r="I499" s="187" t="s">
        <v>11418</v>
      </c>
    </row>
    <row r="500" spans="1:9" ht="21.6">
      <c r="A500" s="180">
        <v>496</v>
      </c>
      <c r="B500" s="181" t="s">
        <v>11419</v>
      </c>
      <c r="C500" s="182" t="str">
        <f>VLOOKUP(MID(B500,1,2),代码!$B$5:$C$22,2,0)</f>
        <v>城镇土地使用税</v>
      </c>
      <c r="D500" s="182" t="str">
        <f>VLOOKUP(MID(B500,3,2),代码!$E$5:$F$15,2,0)</f>
        <v>支持其他各项事业</v>
      </c>
      <c r="E500" s="182" t="str">
        <f>VLOOKUP(MID(B500,5,2),代码!$H$5:$I$50,2,0)</f>
        <v>交通运输</v>
      </c>
      <c r="F500" s="183" t="s">
        <v>11147</v>
      </c>
      <c r="G500" s="183" t="s">
        <v>12717</v>
      </c>
      <c r="H500" s="183" t="s">
        <v>10057</v>
      </c>
      <c r="I500" s="183" t="s">
        <v>11420</v>
      </c>
    </row>
    <row r="501" spans="1:9" ht="21.6">
      <c r="A501" s="184">
        <v>497</v>
      </c>
      <c r="B501" s="185" t="s">
        <v>11421</v>
      </c>
      <c r="C501" s="186" t="str">
        <f>VLOOKUP(MID(B501,1,2),代码!$B$5:$C$22,2,0)</f>
        <v>城镇土地使用税</v>
      </c>
      <c r="D501" s="186" t="str">
        <f>VLOOKUP(MID(B501,3,2),代码!$E$5:$F$15,2,0)</f>
        <v>支持其他各项事业</v>
      </c>
      <c r="E501" s="186" t="str">
        <f>VLOOKUP(MID(B501,5,2),代码!$H$5:$I$50,2,0)</f>
        <v>交通运输</v>
      </c>
      <c r="F501" s="187" t="s">
        <v>11422</v>
      </c>
      <c r="G501" s="187" t="s">
        <v>12702</v>
      </c>
      <c r="H501" s="187" t="s">
        <v>10104</v>
      </c>
      <c r="I501" s="187" t="s">
        <v>11423</v>
      </c>
    </row>
    <row r="502" spans="1:9" ht="21.6">
      <c r="A502" s="180">
        <v>498</v>
      </c>
      <c r="B502" s="181" t="s">
        <v>11424</v>
      </c>
      <c r="C502" s="182" t="str">
        <f>VLOOKUP(MID(B502,1,2),代码!$B$5:$C$22,2,0)</f>
        <v>城镇土地使用税</v>
      </c>
      <c r="D502" s="182" t="str">
        <f>VLOOKUP(MID(B502,3,2),代码!$E$5:$F$15,2,0)</f>
        <v>支持其他各项事业</v>
      </c>
      <c r="E502" s="182" t="str">
        <f>VLOOKUP(MID(B502,5,2),代码!$H$5:$I$50,2,0)</f>
        <v>交通运输</v>
      </c>
      <c r="F502" s="183" t="s">
        <v>11345</v>
      </c>
      <c r="G502" s="183" t="s">
        <v>12725</v>
      </c>
      <c r="H502" s="183" t="s">
        <v>11425</v>
      </c>
      <c r="I502" s="183" t="s">
        <v>11426</v>
      </c>
    </row>
    <row r="503" spans="1:9" ht="21.6">
      <c r="A503" s="184">
        <v>499</v>
      </c>
      <c r="B503" s="185" t="s">
        <v>11427</v>
      </c>
      <c r="C503" s="186" t="str">
        <f>VLOOKUP(MID(B503,1,2),代码!$B$5:$C$22,2,0)</f>
        <v>城镇土地使用税</v>
      </c>
      <c r="D503" s="186" t="str">
        <f>VLOOKUP(MID(B503,3,2),代码!$E$5:$F$15,2,0)</f>
        <v>支持其他各项事业</v>
      </c>
      <c r="E503" s="186" t="str">
        <f>VLOOKUP(MID(B503,5,2),代码!$H$5:$I$50,2,0)</f>
        <v>商品储备</v>
      </c>
      <c r="F503" s="187" t="s">
        <v>10628</v>
      </c>
      <c r="G503" s="187" t="s">
        <v>12719</v>
      </c>
      <c r="H503" s="187" t="s">
        <v>10104</v>
      </c>
      <c r="I503" s="187" t="s">
        <v>11428</v>
      </c>
    </row>
    <row r="504" spans="1:9" ht="21.6">
      <c r="A504" s="180">
        <v>500</v>
      </c>
      <c r="B504" s="181" t="s">
        <v>11429</v>
      </c>
      <c r="C504" s="182" t="str">
        <f>VLOOKUP(MID(B504,1,2),代码!$B$5:$C$22,2,0)</f>
        <v>城镇土地使用税</v>
      </c>
      <c r="D504" s="182" t="str">
        <f>VLOOKUP(MID(B504,3,2),代码!$E$5:$F$15,2,0)</f>
        <v>支持其他各项事业</v>
      </c>
      <c r="E504" s="182" t="str">
        <f>VLOOKUP(MID(B504,5,2),代码!$H$5:$I$50,2,0)</f>
        <v>商品储备</v>
      </c>
      <c r="F504" s="183" t="s">
        <v>11150</v>
      </c>
      <c r="G504" s="183" t="s">
        <v>12702</v>
      </c>
      <c r="H504" s="183" t="s">
        <v>10142</v>
      </c>
      <c r="I504" s="183" t="s">
        <v>11430</v>
      </c>
    </row>
    <row r="505" spans="1:9" ht="21.6">
      <c r="A505" s="184">
        <v>501</v>
      </c>
      <c r="B505" s="185" t="s">
        <v>11431</v>
      </c>
      <c r="C505" s="186" t="str">
        <f>VLOOKUP(MID(B505,1,2),代码!$B$5:$C$22,2,0)</f>
        <v>城镇土地使用税</v>
      </c>
      <c r="D505" s="186" t="str">
        <f>VLOOKUP(MID(B505,3,2),代码!$E$5:$F$15,2,0)</f>
        <v>支持其他各项事业</v>
      </c>
      <c r="E505" s="186" t="str">
        <f>VLOOKUP(MID(B505,5,2),代码!$H$5:$I$50,2,0)</f>
        <v>商品储备</v>
      </c>
      <c r="F505" s="187" t="s">
        <v>11317</v>
      </c>
      <c r="G505" s="187" t="s">
        <v>12701</v>
      </c>
      <c r="H505" s="187" t="s">
        <v>10057</v>
      </c>
      <c r="I505" s="187" t="s">
        <v>11432</v>
      </c>
    </row>
    <row r="506" spans="1:9" ht="21.6">
      <c r="A506" s="180">
        <v>502</v>
      </c>
      <c r="B506" s="181" t="s">
        <v>11433</v>
      </c>
      <c r="C506" s="182" t="str">
        <f>VLOOKUP(MID(B506,1,2),代码!$B$5:$C$22,2,0)</f>
        <v>城镇土地使用税</v>
      </c>
      <c r="D506" s="182" t="str">
        <f>VLOOKUP(MID(B506,3,2),代码!$E$5:$F$15,2,0)</f>
        <v>支持其他各项事业</v>
      </c>
      <c r="E506" s="182" t="str">
        <f>VLOOKUP(MID(B506,5,2),代码!$H$5:$I$50,2,0)</f>
        <v>医疗卫生</v>
      </c>
      <c r="F506" s="183" t="s">
        <v>10345</v>
      </c>
      <c r="G506" s="183" t="s">
        <v>12704</v>
      </c>
      <c r="H506" s="183" t="s">
        <v>10104</v>
      </c>
      <c r="I506" s="183" t="s">
        <v>11434</v>
      </c>
    </row>
    <row r="507" spans="1:9" ht="21.6">
      <c r="A507" s="184">
        <v>503</v>
      </c>
      <c r="B507" s="185" t="s">
        <v>11435</v>
      </c>
      <c r="C507" s="186" t="str">
        <f>VLOOKUP(MID(B507,1,2),代码!$B$5:$C$22,2,0)</f>
        <v>城镇土地使用税</v>
      </c>
      <c r="D507" s="186" t="str">
        <f>VLOOKUP(MID(B507,3,2),代码!$E$5:$F$15,2,0)</f>
        <v>支持其他各项事业</v>
      </c>
      <c r="E507" s="186" t="str">
        <f>VLOOKUP(MID(B507,5,2),代码!$H$5:$I$50,2,0)</f>
        <v>医疗卫生</v>
      </c>
      <c r="F507" s="187" t="s">
        <v>10348</v>
      </c>
      <c r="G507" s="187" t="s">
        <v>12716</v>
      </c>
      <c r="H507" s="187" t="s">
        <v>11436</v>
      </c>
      <c r="I507" s="187" t="s">
        <v>11437</v>
      </c>
    </row>
    <row r="508" spans="1:9" ht="21.6">
      <c r="A508" s="180">
        <v>504</v>
      </c>
      <c r="B508" s="181" t="s">
        <v>11438</v>
      </c>
      <c r="C508" s="182" t="str">
        <f>VLOOKUP(MID(B508,1,2),代码!$B$5:$C$22,2,0)</f>
        <v>城镇土地使用税</v>
      </c>
      <c r="D508" s="182" t="str">
        <f>VLOOKUP(MID(B508,3,2),代码!$E$5:$F$15,2,0)</f>
        <v>支持其他各项事业</v>
      </c>
      <c r="E508" s="182" t="str">
        <f>VLOOKUP(MID(B508,5,2),代码!$H$5:$I$50,2,0)</f>
        <v>医疗卫生</v>
      </c>
      <c r="F508" s="183" t="s">
        <v>10348</v>
      </c>
      <c r="G508" s="183" t="s">
        <v>12716</v>
      </c>
      <c r="H508" s="183" t="s">
        <v>10773</v>
      </c>
      <c r="I508" s="183" t="s">
        <v>11439</v>
      </c>
    </row>
    <row r="509" spans="1:9" ht="21.6">
      <c r="A509" s="184">
        <v>505</v>
      </c>
      <c r="B509" s="185" t="s">
        <v>11440</v>
      </c>
      <c r="C509" s="186" t="str">
        <f>VLOOKUP(MID(B509,1,2),代码!$B$5:$C$22,2,0)</f>
        <v>城镇土地使用税</v>
      </c>
      <c r="D509" s="186" t="str">
        <f>VLOOKUP(MID(B509,3,2),代码!$E$5:$F$15,2,0)</f>
        <v>支持其他各项事业</v>
      </c>
      <c r="E509" s="186" t="str">
        <f>VLOOKUP(MID(B509,5,2),代码!$H$5:$I$50,2,0)</f>
        <v>公检法</v>
      </c>
      <c r="F509" s="187" t="s">
        <v>11345</v>
      </c>
      <c r="G509" s="187" t="s">
        <v>12725</v>
      </c>
      <c r="H509" s="187" t="s">
        <v>10104</v>
      </c>
      <c r="I509" s="187" t="s">
        <v>11441</v>
      </c>
    </row>
    <row r="510" spans="1:9" ht="21.6">
      <c r="A510" s="180">
        <v>506</v>
      </c>
      <c r="B510" s="181" t="s">
        <v>11442</v>
      </c>
      <c r="C510" s="182" t="str">
        <f>VLOOKUP(MID(B510,1,2),代码!$B$5:$C$22,2,0)</f>
        <v>城镇土地使用税</v>
      </c>
      <c r="D510" s="182" t="str">
        <f>VLOOKUP(MID(B510,3,2),代码!$E$5:$F$15,2,0)</f>
        <v>支持其他各项事业</v>
      </c>
      <c r="E510" s="182" t="str">
        <f>VLOOKUP(MID(B510,5,2),代码!$H$5:$I$50,2,0)</f>
        <v>公检法</v>
      </c>
      <c r="F510" s="183" t="s">
        <v>11443</v>
      </c>
      <c r="G510" s="183" t="s">
        <v>12725</v>
      </c>
      <c r="H510" s="183" t="s">
        <v>10243</v>
      </c>
      <c r="I510" s="183" t="s">
        <v>11444</v>
      </c>
    </row>
    <row r="511" spans="1:9" ht="21.6">
      <c r="A511" s="184">
        <v>507</v>
      </c>
      <c r="B511" s="185" t="s">
        <v>11445</v>
      </c>
      <c r="C511" s="186" t="str">
        <f>VLOOKUP(MID(B511,1,2),代码!$B$5:$C$22,2,0)</f>
        <v>城镇土地使用税</v>
      </c>
      <c r="D511" s="186" t="str">
        <f>VLOOKUP(MID(B511,3,2),代码!$E$5:$F$15,2,0)</f>
        <v>支持其他各项事业</v>
      </c>
      <c r="E511" s="186" t="str">
        <f>VLOOKUP(MID(B511,5,2),代码!$H$5:$I$50,2,0)</f>
        <v>其他</v>
      </c>
      <c r="F511" s="187" t="s">
        <v>11446</v>
      </c>
      <c r="G511" s="187" t="s">
        <v>12717</v>
      </c>
      <c r="H511" s="187" t="s">
        <v>10236</v>
      </c>
      <c r="I511" s="187" t="s">
        <v>11447</v>
      </c>
    </row>
    <row r="512" spans="1:9" ht="21.6">
      <c r="A512" s="180">
        <v>508</v>
      </c>
      <c r="B512" s="181" t="s">
        <v>11448</v>
      </c>
      <c r="C512" s="182" t="str">
        <f>VLOOKUP(MID(B512,1,2),代码!$B$5:$C$22,2,0)</f>
        <v>城镇土地使用税</v>
      </c>
      <c r="D512" s="182" t="str">
        <f>VLOOKUP(MID(B512,3,2),代码!$E$5:$F$15,2,0)</f>
        <v>支持其他各项事业</v>
      </c>
      <c r="E512" s="182" t="str">
        <f>VLOOKUP(MID(B512,5,2),代码!$H$5:$I$50,2,0)</f>
        <v>其他</v>
      </c>
      <c r="F512" s="183" t="s">
        <v>11449</v>
      </c>
      <c r="G512" s="183" t="s">
        <v>12711</v>
      </c>
      <c r="H512" s="183" t="s">
        <v>10160</v>
      </c>
      <c r="I512" s="183" t="s">
        <v>11450</v>
      </c>
    </row>
    <row r="513" spans="1:9" ht="21.6">
      <c r="A513" s="184">
        <v>509</v>
      </c>
      <c r="B513" s="185" t="s">
        <v>11451</v>
      </c>
      <c r="C513" s="186" t="str">
        <f>VLOOKUP(MID(B513,1,2),代码!$B$5:$C$22,2,0)</f>
        <v>城镇土地使用税</v>
      </c>
      <c r="D513" s="186" t="str">
        <f>VLOOKUP(MID(B513,3,2),代码!$E$5:$F$15,2,0)</f>
        <v>支持其他各项事业</v>
      </c>
      <c r="E513" s="186" t="str">
        <f>VLOOKUP(MID(B513,5,2),代码!$H$5:$I$50,2,0)</f>
        <v>其他</v>
      </c>
      <c r="F513" s="187" t="s">
        <v>11452</v>
      </c>
      <c r="G513" s="187" t="s">
        <v>12725</v>
      </c>
      <c r="H513" s="187" t="s">
        <v>10545</v>
      </c>
      <c r="I513" s="187" t="s">
        <v>11453</v>
      </c>
    </row>
    <row r="514" spans="1:9" ht="21.6">
      <c r="A514" s="180">
        <v>510</v>
      </c>
      <c r="B514" s="181" t="s">
        <v>11454</v>
      </c>
      <c r="C514" s="182" t="str">
        <f>VLOOKUP(MID(B514,1,2),代码!$B$5:$C$22,2,0)</f>
        <v>城镇土地使用税</v>
      </c>
      <c r="D514" s="182" t="str">
        <f>VLOOKUP(MID(B514,3,2),代码!$E$5:$F$15,2,0)</f>
        <v>支持其他各项事业</v>
      </c>
      <c r="E514" s="182" t="str">
        <f>VLOOKUP(MID(B514,5,2),代码!$H$5:$I$50,2,0)</f>
        <v>其他</v>
      </c>
      <c r="F514" s="183" t="s">
        <v>11345</v>
      </c>
      <c r="G514" s="183" t="s">
        <v>12725</v>
      </c>
      <c r="H514" s="183" t="s">
        <v>11246</v>
      </c>
      <c r="I514" s="183" t="s">
        <v>11455</v>
      </c>
    </row>
    <row r="515" spans="1:9" ht="21.6">
      <c r="A515" s="184">
        <v>511</v>
      </c>
      <c r="B515" s="185" t="s">
        <v>11456</v>
      </c>
      <c r="C515" s="186" t="str">
        <f>VLOOKUP(MID(B515,1,2),代码!$B$5:$C$22,2,0)</f>
        <v>城镇土地使用税</v>
      </c>
      <c r="D515" s="186" t="str">
        <f>VLOOKUP(MID(B515,3,2),代码!$E$5:$F$15,2,0)</f>
        <v>支持其他各项事业</v>
      </c>
      <c r="E515" s="186" t="str">
        <f>VLOOKUP(MID(B515,5,2),代码!$H$5:$I$50,2,0)</f>
        <v>其他</v>
      </c>
      <c r="F515" s="187" t="s">
        <v>11457</v>
      </c>
      <c r="G515" s="187" t="s">
        <v>12725</v>
      </c>
      <c r="H515" s="187" t="s">
        <v>10545</v>
      </c>
      <c r="I515" s="187" t="s">
        <v>11458</v>
      </c>
    </row>
    <row r="516" spans="1:9" ht="21.6">
      <c r="A516" s="180">
        <v>512</v>
      </c>
      <c r="B516" s="181" t="s">
        <v>11459</v>
      </c>
      <c r="C516" s="182" t="str">
        <f>VLOOKUP(MID(B516,1,2),代码!$B$5:$C$22,2,0)</f>
        <v>城镇土地使用税</v>
      </c>
      <c r="D516" s="182" t="str">
        <f>VLOOKUP(MID(B516,3,2),代码!$E$5:$F$15,2,0)</f>
        <v>支持其他各项事业</v>
      </c>
      <c r="E516" s="182" t="str">
        <f>VLOOKUP(MID(B516,5,2),代码!$H$5:$I$50,2,0)</f>
        <v>其他</v>
      </c>
      <c r="F516" s="183" t="s">
        <v>11460</v>
      </c>
      <c r="G516" s="183" t="s">
        <v>12725</v>
      </c>
      <c r="H516" s="183" t="s">
        <v>10104</v>
      </c>
      <c r="I516" s="183" t="s">
        <v>11461</v>
      </c>
    </row>
    <row r="517" spans="1:9" ht="21.6">
      <c r="A517" s="184">
        <v>513</v>
      </c>
      <c r="B517" s="185" t="s">
        <v>11462</v>
      </c>
      <c r="C517" s="186" t="str">
        <f>VLOOKUP(MID(B517,1,2),代码!$B$5:$C$22,2,0)</f>
        <v>城镇土地使用税</v>
      </c>
      <c r="D517" s="186" t="str">
        <f>VLOOKUP(MID(B517,3,2),代码!$E$5:$F$15,2,0)</f>
        <v>支持其他各项事业</v>
      </c>
      <c r="E517" s="186" t="str">
        <f>VLOOKUP(MID(B517,5,2),代码!$H$5:$I$50,2,0)</f>
        <v>其他</v>
      </c>
      <c r="F517" s="187" t="s">
        <v>11463</v>
      </c>
      <c r="G517" s="187" t="s">
        <v>12725</v>
      </c>
      <c r="H517" s="187" t="s">
        <v>10142</v>
      </c>
      <c r="I517" s="187" t="s">
        <v>11464</v>
      </c>
    </row>
    <row r="518" spans="1:9" ht="21.6">
      <c r="A518" s="180">
        <v>514</v>
      </c>
      <c r="B518" s="181" t="s">
        <v>11465</v>
      </c>
      <c r="C518" s="182" t="str">
        <f>VLOOKUP(MID(B518,1,2),代码!$B$5:$C$22,2,0)</f>
        <v>城镇土地使用税</v>
      </c>
      <c r="D518" s="182" t="str">
        <f>VLOOKUP(MID(B518,3,2),代码!$E$5:$F$15,2,0)</f>
        <v>支持其他各项事业</v>
      </c>
      <c r="E518" s="182" t="str">
        <f>VLOOKUP(MID(B518,5,2),代码!$H$5:$I$50,2,0)</f>
        <v>其他</v>
      </c>
      <c r="F518" s="183" t="s">
        <v>11466</v>
      </c>
      <c r="G518" s="183" t="s">
        <v>12727</v>
      </c>
      <c r="H518" s="183" t="s">
        <v>10104</v>
      </c>
      <c r="I518" s="183" t="s">
        <v>11467</v>
      </c>
    </row>
    <row r="519" spans="1:9" ht="21.6">
      <c r="A519" s="184">
        <v>515</v>
      </c>
      <c r="B519" s="185" t="s">
        <v>11468</v>
      </c>
      <c r="C519" s="186" t="str">
        <f>VLOOKUP(MID(B519,1,2),代码!$B$5:$C$22,2,0)</f>
        <v>城镇土地使用税</v>
      </c>
      <c r="D519" s="186" t="str">
        <f>VLOOKUP(MID(B519,3,2),代码!$E$5:$F$15,2,0)</f>
        <v>支持其他各项事业</v>
      </c>
      <c r="E519" s="186" t="str">
        <f>VLOOKUP(MID(B519,5,2),代码!$H$5:$I$50,2,0)</f>
        <v>其他</v>
      </c>
      <c r="F519" s="187" t="s">
        <v>11469</v>
      </c>
      <c r="G519" s="187"/>
      <c r="H519" s="187" t="s">
        <v>10409</v>
      </c>
      <c r="I519" s="187" t="s">
        <v>11470</v>
      </c>
    </row>
    <row r="520" spans="1:9" ht="21.6">
      <c r="A520" s="180">
        <v>516</v>
      </c>
      <c r="B520" s="181" t="s">
        <v>11471</v>
      </c>
      <c r="C520" s="182" t="str">
        <f>VLOOKUP(MID(B520,1,2),代码!$B$5:$C$22,2,0)</f>
        <v>城镇土地使用税</v>
      </c>
      <c r="D520" s="182" t="str">
        <f>VLOOKUP(MID(B520,3,2),代码!$E$5:$F$15,2,0)</f>
        <v>支持其他各项事业</v>
      </c>
      <c r="E520" s="182" t="str">
        <f>VLOOKUP(MID(B520,5,2),代码!$H$5:$I$50,2,0)</f>
        <v>其他</v>
      </c>
      <c r="F520" s="183" t="s">
        <v>11469</v>
      </c>
      <c r="G520" s="183"/>
      <c r="H520" s="183" t="s">
        <v>10334</v>
      </c>
      <c r="I520" s="183" t="s">
        <v>11472</v>
      </c>
    </row>
    <row r="521" spans="1:9" ht="21.6">
      <c r="A521" s="184">
        <v>517</v>
      </c>
      <c r="B521" s="185" t="s">
        <v>11473</v>
      </c>
      <c r="C521" s="186" t="str">
        <f>VLOOKUP(MID(B521,1,2),代码!$B$5:$C$22,2,0)</f>
        <v>城镇土地使用税</v>
      </c>
      <c r="D521" s="186" t="str">
        <f>VLOOKUP(MID(B521,3,2),代码!$E$5:$F$15,2,0)</f>
        <v>支持其他各项事业</v>
      </c>
      <c r="E521" s="186" t="str">
        <f>VLOOKUP(MID(B521,5,2),代码!$H$5:$I$50,2,0)</f>
        <v>其他</v>
      </c>
      <c r="F521" s="187" t="s">
        <v>11474</v>
      </c>
      <c r="G521" s="187" t="s">
        <v>12702</v>
      </c>
      <c r="H521" s="187" t="s">
        <v>10057</v>
      </c>
      <c r="I521" s="187" t="s">
        <v>11475</v>
      </c>
    </row>
    <row r="522" spans="1:9" ht="21.6">
      <c r="A522" s="180">
        <v>518</v>
      </c>
      <c r="B522" s="181" t="s">
        <v>11476</v>
      </c>
      <c r="C522" s="182" t="str">
        <f>VLOOKUP(MID(B522,1,2),代码!$B$5:$C$22,2,0)</f>
        <v>城镇土地使用税</v>
      </c>
      <c r="D522" s="182" t="str">
        <f>VLOOKUP(MID(B522,3,2),代码!$E$5:$F$15,2,0)</f>
        <v>支持其他各项事业</v>
      </c>
      <c r="E522" s="182" t="str">
        <f>VLOOKUP(MID(B522,5,2),代码!$H$5:$I$50,2,0)</f>
        <v>其他</v>
      </c>
      <c r="F522" s="183" t="s">
        <v>10636</v>
      </c>
      <c r="G522" s="183" t="s">
        <v>12710</v>
      </c>
      <c r="H522" s="183" t="s">
        <v>11477</v>
      </c>
      <c r="I522" s="183" t="s">
        <v>11478</v>
      </c>
    </row>
    <row r="523" spans="1:9" ht="21.6">
      <c r="A523" s="184">
        <v>519</v>
      </c>
      <c r="B523" s="185" t="s">
        <v>11479</v>
      </c>
      <c r="C523" s="186" t="str">
        <f>VLOOKUP(MID(B523,1,2),代码!$B$5:$C$22,2,0)</f>
        <v>城镇土地使用税</v>
      </c>
      <c r="D523" s="186" t="str">
        <f>VLOOKUP(MID(B523,3,2),代码!$E$5:$F$15,2,0)</f>
        <v>支持其他各项事业</v>
      </c>
      <c r="E523" s="186" t="str">
        <f>VLOOKUP(MID(B523,5,2),代码!$H$5:$I$50,2,0)</f>
        <v>其他</v>
      </c>
      <c r="F523" s="187" t="s">
        <v>11480</v>
      </c>
      <c r="G523" s="187" t="s">
        <v>12706</v>
      </c>
      <c r="H523" s="187" t="s">
        <v>10057</v>
      </c>
      <c r="I523" s="187" t="s">
        <v>11481</v>
      </c>
    </row>
    <row r="524" spans="1:9">
      <c r="A524" s="180">
        <v>520</v>
      </c>
      <c r="B524" s="181" t="s">
        <v>11482</v>
      </c>
      <c r="C524" s="182" t="str">
        <f>VLOOKUP(MID(B524,1,2),代码!$B$5:$C$22,2,0)</f>
        <v>城镇土地使用税</v>
      </c>
      <c r="D524" s="182" t="str">
        <f>VLOOKUP(MID(B524,3,2),代码!$E$5:$F$15,2,0)</f>
        <v>支持其他各项事业</v>
      </c>
      <c r="E524" s="182" t="str">
        <f>VLOOKUP(MID(B524,5,2),代码!$H$5:$I$50,2,0)</f>
        <v>其他</v>
      </c>
      <c r="F524" s="183" t="s">
        <v>11483</v>
      </c>
      <c r="G524" s="183" t="s">
        <v>12703</v>
      </c>
      <c r="H524" s="183"/>
      <c r="I524" s="183" t="s">
        <v>11484</v>
      </c>
    </row>
    <row r="525" spans="1:9" ht="21.6">
      <c r="A525" s="184">
        <v>521</v>
      </c>
      <c r="B525" s="185" t="s">
        <v>11485</v>
      </c>
      <c r="C525" s="186" t="str">
        <f>VLOOKUP(MID(B525,1,2),代码!$B$5:$C$22,2,0)</f>
        <v>城镇土地使用税</v>
      </c>
      <c r="D525" s="186" t="str">
        <f>VLOOKUP(MID(B525,3,2),代码!$E$5:$F$15,2,0)</f>
        <v>支持其他各项事业</v>
      </c>
      <c r="E525" s="186" t="str">
        <f>VLOOKUP(MID(B525,5,2),代码!$H$5:$I$50,2,0)</f>
        <v>其他</v>
      </c>
      <c r="F525" s="187" t="s">
        <v>11486</v>
      </c>
      <c r="G525" s="187" t="s">
        <v>12725</v>
      </c>
      <c r="H525" s="187" t="s">
        <v>11487</v>
      </c>
      <c r="I525" s="187" t="s">
        <v>11488</v>
      </c>
    </row>
    <row r="526" spans="1:9">
      <c r="A526" s="180">
        <v>522</v>
      </c>
      <c r="B526" s="181" t="s">
        <v>11489</v>
      </c>
      <c r="C526" s="182" t="str">
        <f>VLOOKUP(MID(B526,1,2),代码!$B$5:$C$22,2,0)</f>
        <v>城镇土地使用税</v>
      </c>
      <c r="D526" s="182" t="str">
        <f>VLOOKUP(MID(B526,3,2),代码!$E$5:$F$15,2,0)</f>
        <v>支持其他各项事业</v>
      </c>
      <c r="E526" s="182" t="str">
        <f>VLOOKUP(MID(B526,5,2),代码!$H$5:$I$50,2,0)</f>
        <v>其他</v>
      </c>
      <c r="F526" s="183" t="s">
        <v>4218</v>
      </c>
      <c r="G526" s="183"/>
      <c r="H526" s="183" t="s">
        <v>10057</v>
      </c>
      <c r="I526" s="183" t="s">
        <v>4218</v>
      </c>
    </row>
    <row r="527" spans="1:9" ht="21.6">
      <c r="A527" s="184">
        <v>523</v>
      </c>
      <c r="B527" s="185" t="s">
        <v>11490</v>
      </c>
      <c r="C527" s="186" t="str">
        <f>VLOOKUP(MID(B527,1,2),代码!$B$5:$C$22,2,0)</f>
        <v>土地增值税</v>
      </c>
      <c r="D527" s="186" t="str">
        <f>VLOOKUP(MID(B527,3,2),代码!$E$5:$F$15,2,0)</f>
        <v>改善民生</v>
      </c>
      <c r="E527" s="186" t="str">
        <f>VLOOKUP(MID(B527,5,2),代码!$H$5:$I$50,2,0)</f>
        <v>救灾及重建</v>
      </c>
      <c r="F527" s="187" t="s">
        <v>10387</v>
      </c>
      <c r="G527" s="187" t="s">
        <v>12702</v>
      </c>
      <c r="H527" s="187" t="s">
        <v>11491</v>
      </c>
      <c r="I527" s="187" t="s">
        <v>11492</v>
      </c>
    </row>
    <row r="528" spans="1:9" ht="21.6">
      <c r="A528" s="180">
        <v>524</v>
      </c>
      <c r="B528" s="181" t="s">
        <v>11493</v>
      </c>
      <c r="C528" s="182" t="str">
        <f>VLOOKUP(MID(B528,1,2),代码!$B$5:$C$22,2,0)</f>
        <v>土地增值税</v>
      </c>
      <c r="D528" s="182" t="str">
        <f>VLOOKUP(MID(B528,3,2),代码!$E$5:$F$15,2,0)</f>
        <v>改善民生</v>
      </c>
      <c r="E528" s="182" t="str">
        <f>VLOOKUP(MID(B528,5,2),代码!$H$5:$I$50,2,0)</f>
        <v>救灾及重建</v>
      </c>
      <c r="F528" s="183" t="s">
        <v>10067</v>
      </c>
      <c r="G528" s="183" t="s">
        <v>12703</v>
      </c>
      <c r="H528" s="183" t="s">
        <v>11491</v>
      </c>
      <c r="I528" s="183" t="s">
        <v>11492</v>
      </c>
    </row>
    <row r="529" spans="1:9" ht="21.6">
      <c r="A529" s="184">
        <v>525</v>
      </c>
      <c r="B529" s="185" t="s">
        <v>11494</v>
      </c>
      <c r="C529" s="186" t="str">
        <f>VLOOKUP(MID(B529,1,2),代码!$B$5:$C$22,2,0)</f>
        <v>土地增值税</v>
      </c>
      <c r="D529" s="186" t="str">
        <f>VLOOKUP(MID(B529,3,2),代码!$E$5:$F$15,2,0)</f>
        <v>改善民生</v>
      </c>
      <c r="E529" s="186" t="str">
        <f>VLOOKUP(MID(B529,5,2),代码!$H$5:$I$50,2,0)</f>
        <v>住房</v>
      </c>
      <c r="F529" s="187" t="s">
        <v>11208</v>
      </c>
      <c r="G529" s="187" t="s">
        <v>12710</v>
      </c>
      <c r="H529" s="187" t="s">
        <v>10160</v>
      </c>
      <c r="I529" s="187" t="s">
        <v>11495</v>
      </c>
    </row>
    <row r="530" spans="1:9">
      <c r="A530" s="180">
        <v>526</v>
      </c>
      <c r="B530" s="181" t="s">
        <v>11496</v>
      </c>
      <c r="C530" s="182" t="str">
        <f>VLOOKUP(MID(B530,1,2),代码!$B$5:$C$22,2,0)</f>
        <v>土地增值税</v>
      </c>
      <c r="D530" s="182" t="str">
        <f>VLOOKUP(MID(B530,3,2),代码!$E$5:$F$15,2,0)</f>
        <v>改善民生</v>
      </c>
      <c r="E530" s="182" t="str">
        <f>VLOOKUP(MID(B530,5,2),代码!$H$5:$I$50,2,0)</f>
        <v>住房</v>
      </c>
      <c r="F530" s="183" t="s">
        <v>11497</v>
      </c>
      <c r="G530" s="183"/>
      <c r="H530" s="183" t="s">
        <v>10439</v>
      </c>
      <c r="I530" s="183" t="s">
        <v>11498</v>
      </c>
    </row>
    <row r="531" spans="1:9" ht="21.6">
      <c r="A531" s="184">
        <v>527</v>
      </c>
      <c r="B531" s="185" t="s">
        <v>11499</v>
      </c>
      <c r="C531" s="186" t="str">
        <f>VLOOKUP(MID(B531,1,2),代码!$B$5:$C$22,2,0)</f>
        <v>土地增值税</v>
      </c>
      <c r="D531" s="186" t="str">
        <f>VLOOKUP(MID(B531,3,2),代码!$E$5:$F$15,2,0)</f>
        <v>改善民生</v>
      </c>
      <c r="E531" s="186" t="str">
        <f>VLOOKUP(MID(B531,5,2),代码!$H$5:$I$50,2,0)</f>
        <v>住房</v>
      </c>
      <c r="F531" s="187" t="s">
        <v>10984</v>
      </c>
      <c r="G531" s="187" t="s">
        <v>12702</v>
      </c>
      <c r="H531" s="187" t="s">
        <v>10142</v>
      </c>
      <c r="I531" s="187" t="s">
        <v>11500</v>
      </c>
    </row>
    <row r="532" spans="1:9" ht="21.6">
      <c r="A532" s="180">
        <v>528</v>
      </c>
      <c r="B532" s="181" t="s">
        <v>11501</v>
      </c>
      <c r="C532" s="182" t="str">
        <f>VLOOKUP(MID(B532,1,2),代码!$B$5:$C$22,2,0)</f>
        <v>土地增值税</v>
      </c>
      <c r="D532" s="182" t="str">
        <f>VLOOKUP(MID(B532,3,2),代码!$E$5:$F$15,2,0)</f>
        <v>改善民生</v>
      </c>
      <c r="E532" s="182" t="str">
        <f>VLOOKUP(MID(B532,5,2),代码!$H$5:$I$50,2,0)</f>
        <v>住房</v>
      </c>
      <c r="F532" s="183" t="s">
        <v>10408</v>
      </c>
      <c r="G532" s="183" t="s">
        <v>12706</v>
      </c>
      <c r="H532" s="183" t="s">
        <v>10236</v>
      </c>
      <c r="I532" s="183" t="s">
        <v>11502</v>
      </c>
    </row>
    <row r="533" spans="1:9" ht="21.6">
      <c r="A533" s="184">
        <v>529</v>
      </c>
      <c r="B533" s="185" t="s">
        <v>11503</v>
      </c>
      <c r="C533" s="186" t="str">
        <f>VLOOKUP(MID(B533,1,2),代码!$B$5:$C$22,2,0)</f>
        <v>土地增值税</v>
      </c>
      <c r="D533" s="186" t="str">
        <f>VLOOKUP(MID(B533,3,2),代码!$E$5:$F$15,2,0)</f>
        <v>转制升级</v>
      </c>
      <c r="E533" s="186" t="str">
        <f>VLOOKUP(MID(B533,5,2),代码!$H$5:$I$50,2,0)</f>
        <v>企业发展</v>
      </c>
      <c r="F533" s="187" t="s">
        <v>10159</v>
      </c>
      <c r="G533" s="187" t="s">
        <v>12702</v>
      </c>
      <c r="H533" s="187" t="s">
        <v>10236</v>
      </c>
      <c r="I533" s="187" t="s">
        <v>11504</v>
      </c>
    </row>
    <row r="534" spans="1:9" ht="21.6">
      <c r="A534" s="180">
        <v>530</v>
      </c>
      <c r="B534" s="181" t="s">
        <v>11505</v>
      </c>
      <c r="C534" s="182" t="str">
        <f>VLOOKUP(MID(B534,1,2),代码!$B$5:$C$22,2,0)</f>
        <v>土地增值税</v>
      </c>
      <c r="D534" s="182" t="str">
        <f>VLOOKUP(MID(B534,3,2),代码!$E$5:$F$15,2,0)</f>
        <v>转制升级</v>
      </c>
      <c r="E534" s="182" t="str">
        <f>VLOOKUP(MID(B534,5,2),代码!$H$5:$I$50,2,0)</f>
        <v>企业重组改制</v>
      </c>
      <c r="F534" s="183" t="s">
        <v>10156</v>
      </c>
      <c r="G534" s="183" t="s">
        <v>12701</v>
      </c>
      <c r="H534" s="183" t="s">
        <v>10142</v>
      </c>
      <c r="I534" s="183" t="s">
        <v>11504</v>
      </c>
    </row>
    <row r="535" spans="1:9" ht="21.6">
      <c r="A535" s="184">
        <v>531</v>
      </c>
      <c r="B535" s="185" t="s">
        <v>11506</v>
      </c>
      <c r="C535" s="186" t="str">
        <f>VLOOKUP(MID(B535,1,2),代码!$B$5:$C$22,2,0)</f>
        <v>土地增值税</v>
      </c>
      <c r="D535" s="186" t="str">
        <f>VLOOKUP(MID(B535,3,2),代码!$E$5:$F$15,2,0)</f>
        <v>转制升级</v>
      </c>
      <c r="E535" s="186" t="str">
        <f>VLOOKUP(MID(B535,5,2),代码!$H$5:$I$50,2,0)</f>
        <v>其他</v>
      </c>
      <c r="F535" s="187" t="s">
        <v>11507</v>
      </c>
      <c r="G535" s="187" t="s">
        <v>12702</v>
      </c>
      <c r="H535" s="187" t="s">
        <v>10104</v>
      </c>
      <c r="I535" s="187" t="s">
        <v>11504</v>
      </c>
    </row>
    <row r="536" spans="1:9" ht="32.4">
      <c r="A536" s="180">
        <v>532</v>
      </c>
      <c r="B536" s="181" t="s">
        <v>11508</v>
      </c>
      <c r="C536" s="182" t="str">
        <f>VLOOKUP(MID(B536,1,2),代码!$B$5:$C$22,2,0)</f>
        <v>土地增值税</v>
      </c>
      <c r="D536" s="182" t="str">
        <f>VLOOKUP(MID(B536,3,2),代码!$E$5:$F$15,2,0)</f>
        <v>转制升级</v>
      </c>
      <c r="E536" s="182" t="str">
        <f>VLOOKUP(MID(B536,5,2),代码!$H$5:$I$50,2,0)</f>
        <v>其他</v>
      </c>
      <c r="F536" s="183" t="s">
        <v>10162</v>
      </c>
      <c r="G536" s="183" t="s">
        <v>12701</v>
      </c>
      <c r="H536" s="183" t="s">
        <v>11509</v>
      </c>
      <c r="I536" s="183" t="s">
        <v>11504</v>
      </c>
    </row>
    <row r="537" spans="1:9" ht="21.6">
      <c r="A537" s="184">
        <v>533</v>
      </c>
      <c r="B537" s="185" t="s">
        <v>11510</v>
      </c>
      <c r="C537" s="186" t="str">
        <f>VLOOKUP(MID(B537,1,2),代码!$B$5:$C$22,2,0)</f>
        <v>土地增值税</v>
      </c>
      <c r="D537" s="186" t="str">
        <f>VLOOKUP(MID(B537,3,2),代码!$E$5:$F$15,2,0)</f>
        <v>支持金融资本市场</v>
      </c>
      <c r="E537" s="186" t="str">
        <f>VLOOKUP(MID(B537,5,2),代码!$H$5:$I$50,2,0)</f>
        <v>资本市场</v>
      </c>
      <c r="F537" s="187" t="s">
        <v>10208</v>
      </c>
      <c r="G537" s="187" t="s">
        <v>12708</v>
      </c>
      <c r="H537" s="187" t="s">
        <v>10057</v>
      </c>
      <c r="I537" s="187" t="s">
        <v>11504</v>
      </c>
    </row>
    <row r="538" spans="1:9" ht="21.6">
      <c r="A538" s="180">
        <v>534</v>
      </c>
      <c r="B538" s="181" t="s">
        <v>11511</v>
      </c>
      <c r="C538" s="182" t="str">
        <f>VLOOKUP(MID(B538,1,2),代码!$B$5:$C$22,2,0)</f>
        <v>土地增值税</v>
      </c>
      <c r="D538" s="182" t="str">
        <f>VLOOKUP(MID(B538,3,2),代码!$E$5:$F$15,2,0)</f>
        <v>支持金融资本市场</v>
      </c>
      <c r="E538" s="182" t="str">
        <f>VLOOKUP(MID(B538,5,2),代码!$H$5:$I$50,2,0)</f>
        <v>资本市场</v>
      </c>
      <c r="F538" s="183" t="s">
        <v>10210</v>
      </c>
      <c r="G538" s="183" t="s">
        <v>12709</v>
      </c>
      <c r="H538" s="183" t="s">
        <v>10211</v>
      </c>
      <c r="I538" s="183" t="s">
        <v>11504</v>
      </c>
    </row>
    <row r="539" spans="1:9" ht="21.6">
      <c r="A539" s="184">
        <v>535</v>
      </c>
      <c r="B539" s="185" t="s">
        <v>11512</v>
      </c>
      <c r="C539" s="186" t="str">
        <f>VLOOKUP(MID(B539,1,2),代码!$B$5:$C$22,2,0)</f>
        <v>土地增值税</v>
      </c>
      <c r="D539" s="186" t="str">
        <f>VLOOKUP(MID(B539,3,2),代码!$E$5:$F$15,2,0)</f>
        <v>支持金融资本市场</v>
      </c>
      <c r="E539" s="186" t="str">
        <f>VLOOKUP(MID(B539,5,2),代码!$H$5:$I$50,2,0)</f>
        <v>资本市场</v>
      </c>
      <c r="F539" s="187" t="s">
        <v>10219</v>
      </c>
      <c r="G539" s="187" t="s">
        <v>12702</v>
      </c>
      <c r="H539" s="187" t="s">
        <v>10104</v>
      </c>
      <c r="I539" s="187" t="s">
        <v>11504</v>
      </c>
    </row>
    <row r="540" spans="1:9" ht="21.6">
      <c r="A540" s="180">
        <v>536</v>
      </c>
      <c r="B540" s="181" t="s">
        <v>11513</v>
      </c>
      <c r="C540" s="182" t="str">
        <f>VLOOKUP(MID(B540,1,2),代码!$B$5:$C$22,2,0)</f>
        <v>土地增值税</v>
      </c>
      <c r="D540" s="182" t="str">
        <f>VLOOKUP(MID(B540,3,2),代码!$E$5:$F$15,2,0)</f>
        <v>支持文化教育体育</v>
      </c>
      <c r="E540" s="182" t="str">
        <f>VLOOKUP(MID(B540,5,2),代码!$H$5:$I$50,2,0)</f>
        <v>体育</v>
      </c>
      <c r="F540" s="183" t="s">
        <v>10594</v>
      </c>
      <c r="G540" s="183" t="s">
        <v>12717</v>
      </c>
      <c r="H540" s="183" t="s">
        <v>11514</v>
      </c>
      <c r="I540" s="183" t="s">
        <v>11515</v>
      </c>
    </row>
    <row r="541" spans="1:9" ht="21.6">
      <c r="A541" s="184">
        <v>537</v>
      </c>
      <c r="B541" s="185" t="s">
        <v>11516</v>
      </c>
      <c r="C541" s="186" t="str">
        <f>VLOOKUP(MID(B541,1,2),代码!$B$5:$C$22,2,0)</f>
        <v>土地增值税</v>
      </c>
      <c r="D541" s="186" t="str">
        <f>VLOOKUP(MID(B541,3,2),代码!$E$5:$F$15,2,0)</f>
        <v>支持其他各项事业</v>
      </c>
      <c r="E541" s="186" t="str">
        <f>VLOOKUP(MID(B541,5,2),代码!$H$5:$I$50,2,0)</f>
        <v>其他</v>
      </c>
      <c r="F541" s="187" t="s">
        <v>10189</v>
      </c>
      <c r="G541" s="187" t="s">
        <v>12709</v>
      </c>
      <c r="H541" s="187" t="s">
        <v>10516</v>
      </c>
      <c r="I541" s="187" t="s">
        <v>11517</v>
      </c>
    </row>
    <row r="542" spans="1:9" ht="32.4">
      <c r="A542" s="180">
        <v>538</v>
      </c>
      <c r="B542" s="181" t="s">
        <v>11518</v>
      </c>
      <c r="C542" s="182" t="str">
        <f>VLOOKUP(MID(B542,1,2),代码!$B$5:$C$22,2,0)</f>
        <v>土地增值税</v>
      </c>
      <c r="D542" s="182" t="str">
        <f>VLOOKUP(MID(B542,3,2),代码!$E$5:$F$15,2,0)</f>
        <v>支持其他各项事业</v>
      </c>
      <c r="E542" s="182" t="str">
        <f>VLOOKUP(MID(B542,5,2),代码!$H$5:$I$50,2,0)</f>
        <v>其他</v>
      </c>
      <c r="F542" s="183" t="s">
        <v>11519</v>
      </c>
      <c r="G542" s="183" t="s">
        <v>12711</v>
      </c>
      <c r="H542" s="183" t="s">
        <v>11520</v>
      </c>
      <c r="I542" s="183" t="s">
        <v>11521</v>
      </c>
    </row>
    <row r="543" spans="1:9" ht="21.6">
      <c r="A543" s="184">
        <v>539</v>
      </c>
      <c r="B543" s="185" t="s">
        <v>11522</v>
      </c>
      <c r="C543" s="186" t="str">
        <f>VLOOKUP(MID(B543,1,2),代码!$B$5:$C$22,2,0)</f>
        <v>土地增值税</v>
      </c>
      <c r="D543" s="186" t="str">
        <f>VLOOKUP(MID(B543,3,2),代码!$E$5:$F$15,2,0)</f>
        <v>支持其他各项事业</v>
      </c>
      <c r="E543" s="186" t="str">
        <f>VLOOKUP(MID(B543,5,2),代码!$H$5:$I$50,2,0)</f>
        <v>其他</v>
      </c>
      <c r="F543" s="187" t="s">
        <v>11523</v>
      </c>
      <c r="G543" s="187" t="s">
        <v>12720</v>
      </c>
      <c r="H543" s="187" t="s">
        <v>11124</v>
      </c>
      <c r="I543" s="187" t="s">
        <v>11524</v>
      </c>
    </row>
    <row r="544" spans="1:9">
      <c r="A544" s="180">
        <v>540</v>
      </c>
      <c r="B544" s="181" t="s">
        <v>11525</v>
      </c>
      <c r="C544" s="182" t="str">
        <f>VLOOKUP(MID(B544,1,2),代码!$B$5:$C$22,2,0)</f>
        <v>土地增值税</v>
      </c>
      <c r="D544" s="182" t="str">
        <f>VLOOKUP(MID(B544,3,2),代码!$E$5:$F$15,2,0)</f>
        <v>支持其他各项事业</v>
      </c>
      <c r="E544" s="182" t="str">
        <f>VLOOKUP(MID(B544,5,2),代码!$H$5:$I$50,2,0)</f>
        <v>其他</v>
      </c>
      <c r="F544" s="183" t="s">
        <v>11497</v>
      </c>
      <c r="G544" s="183"/>
      <c r="H544" s="183" t="s">
        <v>11526</v>
      </c>
      <c r="I544" s="183" t="s">
        <v>11527</v>
      </c>
    </row>
    <row r="545" spans="1:9">
      <c r="A545" s="184">
        <v>541</v>
      </c>
      <c r="B545" s="185" t="s">
        <v>11528</v>
      </c>
      <c r="C545" s="186" t="str">
        <f>VLOOKUP(MID(B545,1,2),代码!$B$5:$C$22,2,0)</f>
        <v>土地增值税</v>
      </c>
      <c r="D545" s="186" t="str">
        <f>VLOOKUP(MID(B545,3,2),代码!$E$5:$F$15,2,0)</f>
        <v>支持其他各项事业</v>
      </c>
      <c r="E545" s="186" t="str">
        <f>VLOOKUP(MID(B545,5,2),代码!$H$5:$I$50,2,0)</f>
        <v>其他</v>
      </c>
      <c r="F545" s="187" t="s">
        <v>4218</v>
      </c>
      <c r="G545" s="187"/>
      <c r="H545" s="187" t="s">
        <v>10057</v>
      </c>
      <c r="I545" s="187" t="s">
        <v>4218</v>
      </c>
    </row>
    <row r="546" spans="1:9">
      <c r="A546" s="180">
        <v>542</v>
      </c>
      <c r="B546" s="181" t="s">
        <v>11529</v>
      </c>
      <c r="C546" s="182" t="str">
        <f>VLOOKUP(MID(B546,1,2),代码!$B$5:$C$22,2,0)</f>
        <v>车船税</v>
      </c>
      <c r="D546" s="182" t="str">
        <f>VLOOKUP(MID(B546,3,2),代码!$E$5:$F$15,2,0)</f>
        <v>改善民生</v>
      </c>
      <c r="E546" s="182" t="str">
        <f>VLOOKUP(MID(B546,5,2),代码!$H$5:$I$50,2,0)</f>
        <v>救灾及重建</v>
      </c>
      <c r="F546" s="183" t="s">
        <v>11530</v>
      </c>
      <c r="G546" s="183"/>
      <c r="H546" s="183" t="s">
        <v>10236</v>
      </c>
      <c r="I546" s="183" t="s">
        <v>11531</v>
      </c>
    </row>
    <row r="547" spans="1:9" ht="21.6">
      <c r="A547" s="184">
        <v>543</v>
      </c>
      <c r="B547" s="185" t="s">
        <v>11532</v>
      </c>
      <c r="C547" s="186" t="str">
        <f>VLOOKUP(MID(B547,1,2),代码!$B$5:$C$22,2,0)</f>
        <v>车船税</v>
      </c>
      <c r="D547" s="186" t="str">
        <f>VLOOKUP(MID(B547,3,2),代码!$E$5:$F$15,2,0)</f>
        <v>改善民生</v>
      </c>
      <c r="E547" s="186" t="str">
        <f>VLOOKUP(MID(B547,5,2),代码!$H$5:$I$50,2,0)</f>
        <v>救灾及重建</v>
      </c>
      <c r="F547" s="187" t="s">
        <v>10871</v>
      </c>
      <c r="G547" s="187" t="s">
        <v>12710</v>
      </c>
      <c r="H547" s="187" t="s">
        <v>10409</v>
      </c>
      <c r="I547" s="187" t="s">
        <v>11531</v>
      </c>
    </row>
    <row r="548" spans="1:9">
      <c r="A548" s="180">
        <v>544</v>
      </c>
      <c r="B548" s="181" t="s">
        <v>11533</v>
      </c>
      <c r="C548" s="182" t="str">
        <f>VLOOKUP(MID(B548,1,2),代码!$B$5:$C$22,2,0)</f>
        <v>车船税</v>
      </c>
      <c r="D548" s="182" t="str">
        <f>VLOOKUP(MID(B548,3,2),代码!$E$5:$F$15,2,0)</f>
        <v>节能环保</v>
      </c>
      <c r="E548" s="182" t="str">
        <f>VLOOKUP(MID(B548,5,2),代码!$H$5:$I$50,2,0)</f>
        <v>环境保护</v>
      </c>
      <c r="F548" s="183" t="s">
        <v>11530</v>
      </c>
      <c r="G548" s="183"/>
      <c r="H548" s="183" t="s">
        <v>10236</v>
      </c>
      <c r="I548" s="183" t="s">
        <v>11534</v>
      </c>
    </row>
    <row r="549" spans="1:9">
      <c r="A549" s="184">
        <v>545</v>
      </c>
      <c r="B549" s="185" t="s">
        <v>11535</v>
      </c>
      <c r="C549" s="186" t="str">
        <f>VLOOKUP(MID(B549,1,2),代码!$B$5:$C$22,2,0)</f>
        <v>车船税</v>
      </c>
      <c r="D549" s="186" t="str">
        <f>VLOOKUP(MID(B549,3,2),代码!$E$5:$F$15,2,0)</f>
        <v>节能环保</v>
      </c>
      <c r="E549" s="186" t="str">
        <f>VLOOKUP(MID(B549,5,2),代码!$H$5:$I$50,2,0)</f>
        <v>环境保护</v>
      </c>
      <c r="F549" s="187" t="s">
        <v>11536</v>
      </c>
      <c r="G549" s="187"/>
      <c r="H549" s="187" t="s">
        <v>11537</v>
      </c>
      <c r="I549" s="187" t="s">
        <v>11534</v>
      </c>
    </row>
    <row r="550" spans="1:9" ht="21.6">
      <c r="A550" s="180">
        <v>546</v>
      </c>
      <c r="B550" s="181" t="s">
        <v>11538</v>
      </c>
      <c r="C550" s="182" t="str">
        <f>VLOOKUP(MID(B550,1,2),代码!$B$5:$C$22,2,0)</f>
        <v>车船税</v>
      </c>
      <c r="D550" s="182" t="str">
        <f>VLOOKUP(MID(B550,3,2),代码!$E$5:$F$15,2,0)</f>
        <v>节能环保</v>
      </c>
      <c r="E550" s="182" t="str">
        <f>VLOOKUP(MID(B550,5,2),代码!$H$5:$I$50,2,0)</f>
        <v>环境保护</v>
      </c>
      <c r="F550" s="183" t="s">
        <v>11539</v>
      </c>
      <c r="G550" s="183" t="s">
        <v>12700</v>
      </c>
      <c r="H550" s="183" t="s">
        <v>10057</v>
      </c>
      <c r="I550" s="183" t="s">
        <v>11534</v>
      </c>
    </row>
    <row r="551" spans="1:9" ht="32.4">
      <c r="A551" s="184">
        <v>547</v>
      </c>
      <c r="B551" s="185" t="s">
        <v>11540</v>
      </c>
      <c r="C551" s="186" t="str">
        <f>VLOOKUP(MID(B551,1,2),代码!$B$5:$C$22,2,0)</f>
        <v>车船税</v>
      </c>
      <c r="D551" s="186" t="str">
        <f>VLOOKUP(MID(B551,3,2),代码!$E$5:$F$15,2,0)</f>
        <v>节能环保</v>
      </c>
      <c r="E551" s="186" t="str">
        <f>VLOOKUP(MID(B551,5,2),代码!$H$5:$I$50,2,0)</f>
        <v>环境保护</v>
      </c>
      <c r="F551" s="187" t="s">
        <v>11541</v>
      </c>
      <c r="G551" s="187"/>
      <c r="H551" s="187" t="s">
        <v>10057</v>
      </c>
      <c r="I551" s="187" t="s">
        <v>11534</v>
      </c>
    </row>
    <row r="552" spans="1:9" ht="32.4">
      <c r="A552" s="180">
        <v>548</v>
      </c>
      <c r="B552" s="181" t="s">
        <v>11542</v>
      </c>
      <c r="C552" s="182" t="str">
        <f>VLOOKUP(MID(B552,1,2),代码!$B$5:$C$22,2,0)</f>
        <v>车船税</v>
      </c>
      <c r="D552" s="182" t="str">
        <f>VLOOKUP(MID(B552,3,2),代码!$E$5:$F$15,2,0)</f>
        <v>节能环保</v>
      </c>
      <c r="E552" s="182" t="str">
        <f>VLOOKUP(MID(B552,5,2),代码!$H$5:$I$50,2,0)</f>
        <v>环境保护</v>
      </c>
      <c r="F552" s="183" t="s">
        <v>11543</v>
      </c>
      <c r="G552" s="183"/>
      <c r="H552" s="183" t="s">
        <v>10057</v>
      </c>
      <c r="I552" s="183" t="s">
        <v>11534</v>
      </c>
    </row>
    <row r="553" spans="1:9" ht="32.4">
      <c r="A553" s="184">
        <v>549</v>
      </c>
      <c r="B553" s="185" t="s">
        <v>11544</v>
      </c>
      <c r="C553" s="186" t="str">
        <f>VLOOKUP(MID(B553,1,2),代码!$B$5:$C$22,2,0)</f>
        <v>车船税</v>
      </c>
      <c r="D553" s="186" t="str">
        <f>VLOOKUP(MID(B553,3,2),代码!$E$5:$F$15,2,0)</f>
        <v>节能环保</v>
      </c>
      <c r="E553" s="186" t="str">
        <f>VLOOKUP(MID(B553,5,2),代码!$H$5:$I$50,2,0)</f>
        <v>环境保护</v>
      </c>
      <c r="F553" s="187" t="s">
        <v>11545</v>
      </c>
      <c r="G553" s="187"/>
      <c r="H553" s="187"/>
      <c r="I553" s="187" t="s">
        <v>11534</v>
      </c>
    </row>
    <row r="554" spans="1:9">
      <c r="A554" s="180">
        <v>550</v>
      </c>
      <c r="B554" s="181" t="s">
        <v>11546</v>
      </c>
      <c r="C554" s="182" t="str">
        <f>VLOOKUP(MID(B554,1,2),代码!$B$5:$C$22,2,0)</f>
        <v>车船税</v>
      </c>
      <c r="D554" s="182" t="str">
        <f>VLOOKUP(MID(B554,3,2),代码!$E$5:$F$15,2,0)</f>
        <v>支持三农</v>
      </c>
      <c r="E554" s="182" t="str">
        <f>VLOOKUP(MID(B554,5,2),代码!$H$5:$I$50,2,0)</f>
        <v>其他</v>
      </c>
      <c r="F554" s="183" t="s">
        <v>11530</v>
      </c>
      <c r="G554" s="183"/>
      <c r="H554" s="183" t="s">
        <v>11547</v>
      </c>
      <c r="I554" s="183" t="s">
        <v>11548</v>
      </c>
    </row>
    <row r="555" spans="1:9">
      <c r="A555" s="184">
        <v>551</v>
      </c>
      <c r="B555" s="185" t="s">
        <v>11549</v>
      </c>
      <c r="C555" s="186" t="str">
        <f>VLOOKUP(MID(B555,1,2),代码!$B$5:$C$22,2,0)</f>
        <v>车船税</v>
      </c>
      <c r="D555" s="186" t="str">
        <f>VLOOKUP(MID(B555,3,2),代码!$E$5:$F$15,2,0)</f>
        <v>支持其他各项事业</v>
      </c>
      <c r="E555" s="186" t="str">
        <f>VLOOKUP(MID(B555,5,2),代码!$H$5:$I$50,2,0)</f>
        <v>国防建设</v>
      </c>
      <c r="F555" s="187" t="s">
        <v>11530</v>
      </c>
      <c r="G555" s="187"/>
      <c r="H555" s="187" t="s">
        <v>11550</v>
      </c>
      <c r="I555" s="187" t="s">
        <v>11551</v>
      </c>
    </row>
    <row r="556" spans="1:9" ht="21.6">
      <c r="A556" s="180">
        <v>552</v>
      </c>
      <c r="B556" s="181" t="s">
        <v>11552</v>
      </c>
      <c r="C556" s="182" t="str">
        <f>VLOOKUP(MID(B556,1,2),代码!$B$5:$C$22,2,0)</f>
        <v>车船税</v>
      </c>
      <c r="D556" s="182" t="str">
        <f>VLOOKUP(MID(B556,3,2),代码!$E$5:$F$15,2,0)</f>
        <v>支持其他各项事业</v>
      </c>
      <c r="E556" s="182" t="str">
        <f>VLOOKUP(MID(B556,5,2),代码!$H$5:$I$50,2,0)</f>
        <v>交通运输</v>
      </c>
      <c r="F556" s="183" t="s">
        <v>11536</v>
      </c>
      <c r="G556" s="183"/>
      <c r="H556" s="183" t="s">
        <v>11553</v>
      </c>
      <c r="I556" s="183" t="s">
        <v>11554</v>
      </c>
    </row>
    <row r="557" spans="1:9" ht="21.6">
      <c r="A557" s="184">
        <v>553</v>
      </c>
      <c r="B557" s="185" t="s">
        <v>11555</v>
      </c>
      <c r="C557" s="186" t="str">
        <f>VLOOKUP(MID(B557,1,2),代码!$B$5:$C$22,2,0)</f>
        <v>车船税</v>
      </c>
      <c r="D557" s="186" t="str">
        <f>VLOOKUP(MID(B557,3,2),代码!$E$5:$F$15,2,0)</f>
        <v>支持其他各项事业</v>
      </c>
      <c r="E557" s="186" t="str">
        <f>VLOOKUP(MID(B557,5,2),代码!$H$5:$I$50,2,0)</f>
        <v>交通运输</v>
      </c>
      <c r="F557" s="187" t="s">
        <v>11530</v>
      </c>
      <c r="G557" s="187"/>
      <c r="H557" s="187" t="s">
        <v>10117</v>
      </c>
      <c r="I557" s="187" t="s">
        <v>11556</v>
      </c>
    </row>
    <row r="558" spans="1:9">
      <c r="A558" s="180">
        <v>554</v>
      </c>
      <c r="B558" s="181" t="s">
        <v>11557</v>
      </c>
      <c r="C558" s="182" t="str">
        <f>VLOOKUP(MID(B558,1,2),代码!$B$5:$C$22,2,0)</f>
        <v>车船税</v>
      </c>
      <c r="D558" s="182" t="str">
        <f>VLOOKUP(MID(B558,3,2),代码!$E$5:$F$15,2,0)</f>
        <v>支持其他各项事业</v>
      </c>
      <c r="E558" s="182" t="str">
        <f>VLOOKUP(MID(B558,5,2),代码!$H$5:$I$50,2,0)</f>
        <v>交通运输</v>
      </c>
      <c r="F558" s="183" t="s">
        <v>11530</v>
      </c>
      <c r="G558" s="183"/>
      <c r="H558" s="183" t="s">
        <v>11558</v>
      </c>
      <c r="I558" s="183" t="s">
        <v>11559</v>
      </c>
    </row>
    <row r="559" spans="1:9" ht="21.6">
      <c r="A559" s="184">
        <v>555</v>
      </c>
      <c r="B559" s="185" t="s">
        <v>11560</v>
      </c>
      <c r="C559" s="186" t="str">
        <f>VLOOKUP(MID(B559,1,2),代码!$B$5:$C$22,2,0)</f>
        <v>车船税</v>
      </c>
      <c r="D559" s="186" t="str">
        <f>VLOOKUP(MID(B559,3,2),代码!$E$5:$F$15,2,0)</f>
        <v>支持其他各项事业</v>
      </c>
      <c r="E559" s="186" t="str">
        <f>VLOOKUP(MID(B559,5,2),代码!$H$5:$I$50,2,0)</f>
        <v>交通运输</v>
      </c>
      <c r="F559" s="187" t="s">
        <v>11530</v>
      </c>
      <c r="G559" s="187"/>
      <c r="H559" s="187" t="s">
        <v>11561</v>
      </c>
      <c r="I559" s="187" t="s">
        <v>11562</v>
      </c>
    </row>
    <row r="560" spans="1:9">
      <c r="A560" s="180">
        <v>556</v>
      </c>
      <c r="B560" s="181" t="s">
        <v>11563</v>
      </c>
      <c r="C560" s="182" t="str">
        <f>VLOOKUP(MID(B560,1,2),代码!$B$5:$C$22,2,0)</f>
        <v>车船税</v>
      </c>
      <c r="D560" s="182" t="str">
        <f>VLOOKUP(MID(B560,3,2),代码!$E$5:$F$15,2,0)</f>
        <v>支持其他各项事业</v>
      </c>
      <c r="E560" s="182" t="str">
        <f>VLOOKUP(MID(B560,5,2),代码!$H$5:$I$50,2,0)</f>
        <v>其他</v>
      </c>
      <c r="F560" s="183" t="s">
        <v>4218</v>
      </c>
      <c r="G560" s="183"/>
      <c r="H560" s="183" t="s">
        <v>10057</v>
      </c>
      <c r="I560" s="183" t="s">
        <v>11564</v>
      </c>
    </row>
    <row r="561" spans="1:9" ht="21.6">
      <c r="A561" s="184">
        <v>557</v>
      </c>
      <c r="B561" s="185" t="s">
        <v>11565</v>
      </c>
      <c r="C561" s="186" t="str">
        <f>VLOOKUP(MID(B561,1,2),代码!$B$5:$C$22,2,0)</f>
        <v>车辆购置税</v>
      </c>
      <c r="D561" s="186" t="str">
        <f>VLOOKUP(MID(B561,3,2),代码!$E$5:$F$15,2,0)</f>
        <v>改善民生</v>
      </c>
      <c r="E561" s="186" t="str">
        <f>VLOOKUP(MID(B561,5,2),代码!$H$5:$I$50,2,0)</f>
        <v>救灾及重建</v>
      </c>
      <c r="F561" s="187" t="s">
        <v>11566</v>
      </c>
      <c r="G561" s="187" t="s">
        <v>12708</v>
      </c>
      <c r="H561" s="187" t="s">
        <v>10492</v>
      </c>
      <c r="I561" s="187" t="s">
        <v>11567</v>
      </c>
    </row>
    <row r="562" spans="1:9" ht="21.6">
      <c r="A562" s="180">
        <v>558</v>
      </c>
      <c r="B562" s="181" t="s">
        <v>11568</v>
      </c>
      <c r="C562" s="182" t="str">
        <f>VLOOKUP(MID(B562,1,2),代码!$B$5:$C$22,2,0)</f>
        <v>车辆购置税</v>
      </c>
      <c r="D562" s="182" t="str">
        <f>VLOOKUP(MID(B562,3,2),代码!$E$5:$F$15,2,0)</f>
        <v>改善民生</v>
      </c>
      <c r="E562" s="182" t="str">
        <f>VLOOKUP(MID(B562,5,2),代码!$H$5:$I$50,2,0)</f>
        <v>救灾及重建</v>
      </c>
      <c r="F562" s="183" t="s">
        <v>10387</v>
      </c>
      <c r="G562" s="183" t="s">
        <v>12702</v>
      </c>
      <c r="H562" s="183" t="s">
        <v>11569</v>
      </c>
      <c r="I562" s="183" t="s">
        <v>11570</v>
      </c>
    </row>
    <row r="563" spans="1:9" ht="21.6">
      <c r="A563" s="184">
        <v>559</v>
      </c>
      <c r="B563" s="185" t="s">
        <v>11571</v>
      </c>
      <c r="C563" s="186" t="str">
        <f>VLOOKUP(MID(B563,1,2),代码!$B$5:$C$22,2,0)</f>
        <v>车辆购置税</v>
      </c>
      <c r="D563" s="186" t="str">
        <f>VLOOKUP(MID(B563,3,2),代码!$E$5:$F$15,2,0)</f>
        <v>改善民生</v>
      </c>
      <c r="E563" s="186" t="str">
        <f>VLOOKUP(MID(B563,5,2),代码!$H$5:$I$50,2,0)</f>
        <v>救灾及重建</v>
      </c>
      <c r="F563" s="187" t="s">
        <v>10067</v>
      </c>
      <c r="G563" s="187" t="s">
        <v>12703</v>
      </c>
      <c r="H563" s="187" t="s">
        <v>11569</v>
      </c>
      <c r="I563" s="187" t="s">
        <v>11572</v>
      </c>
    </row>
    <row r="564" spans="1:9" ht="21.6">
      <c r="A564" s="180">
        <v>560</v>
      </c>
      <c r="B564" s="181" t="s">
        <v>11573</v>
      </c>
      <c r="C564" s="182" t="str">
        <f>VLOOKUP(MID(B564,1,2),代码!$B$5:$C$22,2,0)</f>
        <v>车辆购置税</v>
      </c>
      <c r="D564" s="182" t="str">
        <f>VLOOKUP(MID(B564,3,2),代码!$E$5:$F$15,2,0)</f>
        <v>节能环保</v>
      </c>
      <c r="E564" s="182" t="str">
        <f>VLOOKUP(MID(B564,5,2),代码!$H$5:$I$50,2,0)</f>
        <v>环境保护</v>
      </c>
      <c r="F564" s="183" t="s">
        <v>11574</v>
      </c>
      <c r="G564" s="183" t="s">
        <v>12700</v>
      </c>
      <c r="H564" s="183" t="s">
        <v>10057</v>
      </c>
      <c r="I564" s="183" t="s">
        <v>11575</v>
      </c>
    </row>
    <row r="565" spans="1:9" ht="32.4">
      <c r="A565" s="184">
        <v>561</v>
      </c>
      <c r="B565" s="185" t="s">
        <v>11576</v>
      </c>
      <c r="C565" s="186" t="str">
        <f>VLOOKUP(MID(B565,1,2),代码!$B$5:$C$22,2,0)</f>
        <v>车辆购置税</v>
      </c>
      <c r="D565" s="186" t="str">
        <f>VLOOKUP(MID(B565,3,2),代码!$E$5:$F$15,2,0)</f>
        <v>节能环保</v>
      </c>
      <c r="E565" s="186" t="str">
        <f>VLOOKUP(MID(B565,5,2),代码!$H$5:$I$50,2,0)</f>
        <v>环境保护</v>
      </c>
      <c r="F565" s="187" t="s">
        <v>11577</v>
      </c>
      <c r="G565" s="187"/>
      <c r="H565" s="187" t="s">
        <v>10057</v>
      </c>
      <c r="I565" s="187" t="s">
        <v>11578</v>
      </c>
    </row>
    <row r="566" spans="1:9" ht="21.6">
      <c r="A566" s="180">
        <v>562</v>
      </c>
      <c r="B566" s="181" t="s">
        <v>11579</v>
      </c>
      <c r="C566" s="182" t="str">
        <f>VLOOKUP(MID(B566,1,2),代码!$B$5:$C$22,2,0)</f>
        <v>车辆购置税</v>
      </c>
      <c r="D566" s="182" t="str">
        <f>VLOOKUP(MID(B566,3,2),代码!$E$5:$F$15,2,0)</f>
        <v>支持三农</v>
      </c>
      <c r="E566" s="182" t="str">
        <f>VLOOKUP(MID(B566,5,2),代码!$H$5:$I$50,2,0)</f>
        <v>其他</v>
      </c>
      <c r="F566" s="183" t="s">
        <v>11580</v>
      </c>
      <c r="G566" s="183" t="s">
        <v>12714</v>
      </c>
      <c r="H566" s="183" t="s">
        <v>10057</v>
      </c>
      <c r="I566" s="183" t="s">
        <v>11581</v>
      </c>
    </row>
    <row r="567" spans="1:9" ht="21.6">
      <c r="A567" s="184">
        <v>563</v>
      </c>
      <c r="B567" s="185" t="s">
        <v>11582</v>
      </c>
      <c r="C567" s="186" t="str">
        <f>VLOOKUP(MID(B567,1,2),代码!$B$5:$C$22,2,0)</f>
        <v>车辆购置税</v>
      </c>
      <c r="D567" s="186" t="str">
        <f>VLOOKUP(MID(B567,3,2),代码!$E$5:$F$15,2,0)</f>
        <v>支持其他各项事业</v>
      </c>
      <c r="E567" s="186" t="str">
        <f>VLOOKUP(MID(B567,5,2),代码!$H$5:$I$50,2,0)</f>
        <v>公益</v>
      </c>
      <c r="F567" s="187" t="s">
        <v>11583</v>
      </c>
      <c r="G567" s="187" t="s">
        <v>12711</v>
      </c>
      <c r="H567" s="187" t="s">
        <v>10057</v>
      </c>
      <c r="I567" s="187" t="s">
        <v>11584</v>
      </c>
    </row>
    <row r="568" spans="1:9" ht="21.6">
      <c r="A568" s="180">
        <v>564</v>
      </c>
      <c r="B568" s="181" t="s">
        <v>11585</v>
      </c>
      <c r="C568" s="182" t="str">
        <f>VLOOKUP(MID(B568,1,2),代码!$B$5:$C$22,2,0)</f>
        <v>车辆购置税</v>
      </c>
      <c r="D568" s="182" t="str">
        <f>VLOOKUP(MID(B568,3,2),代码!$E$5:$F$15,2,0)</f>
        <v>支持其他各项事业</v>
      </c>
      <c r="E568" s="182" t="str">
        <f>VLOOKUP(MID(B568,5,2),代码!$H$5:$I$50,2,0)</f>
        <v>国防建设</v>
      </c>
      <c r="F568" s="183" t="s">
        <v>11586</v>
      </c>
      <c r="G568" s="183"/>
      <c r="H568" s="183" t="s">
        <v>11587</v>
      </c>
      <c r="I568" s="183" t="s">
        <v>11588</v>
      </c>
    </row>
    <row r="569" spans="1:9" ht="21.6">
      <c r="A569" s="184">
        <v>565</v>
      </c>
      <c r="B569" s="185" t="s">
        <v>11589</v>
      </c>
      <c r="C569" s="186" t="str">
        <f>VLOOKUP(MID(B569,1,2),代码!$B$5:$C$22,2,0)</f>
        <v>车辆购置税</v>
      </c>
      <c r="D569" s="186" t="str">
        <f>VLOOKUP(MID(B569,3,2),代码!$E$5:$F$15,2,0)</f>
        <v>支持其他各项事业</v>
      </c>
      <c r="E569" s="186" t="str">
        <f>VLOOKUP(MID(B569,5,2),代码!$H$5:$I$50,2,0)</f>
        <v>公检法</v>
      </c>
      <c r="F569" s="187" t="s">
        <v>11590</v>
      </c>
      <c r="G569" s="187" t="s">
        <v>12708</v>
      </c>
      <c r="H569" s="187" t="s">
        <v>10492</v>
      </c>
      <c r="I569" s="187" t="s">
        <v>11591</v>
      </c>
    </row>
    <row r="570" spans="1:9" ht="21.6">
      <c r="A570" s="180">
        <v>566</v>
      </c>
      <c r="B570" s="181" t="s">
        <v>11592</v>
      </c>
      <c r="C570" s="182" t="str">
        <f>VLOOKUP(MID(B570,1,2),代码!$B$5:$C$22,2,0)</f>
        <v>车辆购置税</v>
      </c>
      <c r="D570" s="182" t="str">
        <f>VLOOKUP(MID(B570,3,2),代码!$E$5:$F$15,2,0)</f>
        <v>支持其他各项事业</v>
      </c>
      <c r="E570" s="182" t="str">
        <f>VLOOKUP(MID(B570,5,2),代码!$H$5:$I$50,2,0)</f>
        <v>其他</v>
      </c>
      <c r="F570" s="183" t="s">
        <v>11593</v>
      </c>
      <c r="G570" s="183" t="s">
        <v>12707</v>
      </c>
      <c r="H570" s="183" t="s">
        <v>10057</v>
      </c>
      <c r="I570" s="183" t="s">
        <v>11594</v>
      </c>
    </row>
    <row r="571" spans="1:9">
      <c r="A571" s="184">
        <v>567</v>
      </c>
      <c r="B571" s="185" t="s">
        <v>11595</v>
      </c>
      <c r="C571" s="186" t="str">
        <f>VLOOKUP(MID(B571,1,2),代码!$B$5:$C$22,2,0)</f>
        <v>车辆购置税</v>
      </c>
      <c r="D571" s="186" t="str">
        <f>VLOOKUP(MID(B571,3,2),代码!$E$5:$F$15,2,0)</f>
        <v>支持其他各项事业</v>
      </c>
      <c r="E571" s="186" t="str">
        <f>VLOOKUP(MID(B571,5,2),代码!$H$5:$I$50,2,0)</f>
        <v>其他</v>
      </c>
      <c r="F571" s="187" t="s">
        <v>11586</v>
      </c>
      <c r="G571" s="187"/>
      <c r="H571" s="187" t="s">
        <v>11596</v>
      </c>
      <c r="I571" s="187" t="s">
        <v>11597</v>
      </c>
    </row>
    <row r="572" spans="1:9" ht="21.6">
      <c r="A572" s="180">
        <v>568</v>
      </c>
      <c r="B572" s="181" t="s">
        <v>11598</v>
      </c>
      <c r="C572" s="182" t="str">
        <f>VLOOKUP(MID(B572,1,2),代码!$B$5:$C$22,2,0)</f>
        <v>车辆购置税</v>
      </c>
      <c r="D572" s="182" t="str">
        <f>VLOOKUP(MID(B572,3,2),代码!$E$5:$F$15,2,0)</f>
        <v>支持其他各项事业</v>
      </c>
      <c r="E572" s="182" t="str">
        <f>VLOOKUP(MID(B572,5,2),代码!$H$5:$I$50,2,0)</f>
        <v>其他</v>
      </c>
      <c r="F572" s="183" t="s">
        <v>11599</v>
      </c>
      <c r="G572" s="183" t="s">
        <v>12703</v>
      </c>
      <c r="H572" s="183"/>
      <c r="I572" s="183" t="s">
        <v>11600</v>
      </c>
    </row>
    <row r="573" spans="1:9" ht="21.6">
      <c r="A573" s="184">
        <v>569</v>
      </c>
      <c r="B573" s="185" t="s">
        <v>11601</v>
      </c>
      <c r="C573" s="186" t="str">
        <f>VLOOKUP(MID(B573,1,2),代码!$B$5:$C$22,2,0)</f>
        <v>车辆购置税</v>
      </c>
      <c r="D573" s="186" t="str">
        <f>VLOOKUP(MID(B573,3,2),代码!$E$5:$F$15,2,0)</f>
        <v>支持其他各项事业</v>
      </c>
      <c r="E573" s="186" t="str">
        <f>VLOOKUP(MID(B573,5,2),代码!$H$5:$I$50,2,0)</f>
        <v>其他</v>
      </c>
      <c r="F573" s="187" t="s">
        <v>11590</v>
      </c>
      <c r="G573" s="187" t="s">
        <v>12708</v>
      </c>
      <c r="H573" s="187" t="s">
        <v>11602</v>
      </c>
      <c r="I573" s="187" t="s">
        <v>11603</v>
      </c>
    </row>
    <row r="574" spans="1:9">
      <c r="A574" s="180">
        <v>570</v>
      </c>
      <c r="B574" s="181" t="s">
        <v>11604</v>
      </c>
      <c r="C574" s="182" t="str">
        <f>VLOOKUP(MID(B574,1,2),代码!$B$5:$C$22,2,0)</f>
        <v>车辆购置税</v>
      </c>
      <c r="D574" s="182" t="str">
        <f>VLOOKUP(MID(B574,3,2),代码!$E$5:$F$15,2,0)</f>
        <v>支持其他各项事业</v>
      </c>
      <c r="E574" s="182" t="str">
        <f>VLOOKUP(MID(B574,5,2),代码!$H$5:$I$50,2,0)</f>
        <v>其他</v>
      </c>
      <c r="F574" s="183" t="s">
        <v>11586</v>
      </c>
      <c r="G574" s="183"/>
      <c r="H574" s="183" t="s">
        <v>11596</v>
      </c>
      <c r="I574" s="183" t="s">
        <v>11605</v>
      </c>
    </row>
    <row r="575" spans="1:9">
      <c r="A575" s="184">
        <v>571</v>
      </c>
      <c r="B575" s="185" t="s">
        <v>11606</v>
      </c>
      <c r="C575" s="186" t="str">
        <f>VLOOKUP(MID(B575,1,2),代码!$B$5:$C$22,2,0)</f>
        <v>车辆购置税</v>
      </c>
      <c r="D575" s="186" t="str">
        <f>VLOOKUP(MID(B575,3,2),代码!$E$5:$F$15,2,0)</f>
        <v>支持其他各项事业</v>
      </c>
      <c r="E575" s="186" t="str">
        <f>VLOOKUP(MID(B575,5,2),代码!$H$5:$I$50,2,0)</f>
        <v>其他</v>
      </c>
      <c r="F575" s="187" t="s">
        <v>11586</v>
      </c>
      <c r="G575" s="187"/>
      <c r="H575" s="187" t="s">
        <v>11607</v>
      </c>
      <c r="I575" s="187" t="s">
        <v>11608</v>
      </c>
    </row>
    <row r="576" spans="1:9" ht="21.6">
      <c r="A576" s="180">
        <v>572</v>
      </c>
      <c r="B576" s="181" t="s">
        <v>11609</v>
      </c>
      <c r="C576" s="182" t="str">
        <f>VLOOKUP(MID(B576,1,2),代码!$B$5:$C$22,2,0)</f>
        <v>车辆购置税</v>
      </c>
      <c r="D576" s="182" t="str">
        <f>VLOOKUP(MID(B576,3,2),代码!$E$5:$F$15,2,0)</f>
        <v>支持其他各项事业</v>
      </c>
      <c r="E576" s="182" t="str">
        <f>VLOOKUP(MID(B576,5,2),代码!$H$5:$I$50,2,0)</f>
        <v>其他</v>
      </c>
      <c r="F576" s="183" t="s">
        <v>11590</v>
      </c>
      <c r="G576" s="183" t="s">
        <v>12708</v>
      </c>
      <c r="H576" s="183" t="s">
        <v>11124</v>
      </c>
      <c r="I576" s="183" t="s">
        <v>11610</v>
      </c>
    </row>
    <row r="577" spans="1:9">
      <c r="A577" s="184">
        <v>573</v>
      </c>
      <c r="B577" s="185" t="s">
        <v>11611</v>
      </c>
      <c r="C577" s="186" t="str">
        <f>VLOOKUP(MID(B577,1,2),代码!$B$5:$C$22,2,0)</f>
        <v>车辆购置税</v>
      </c>
      <c r="D577" s="186" t="str">
        <f>VLOOKUP(MID(B577,3,2),代码!$E$5:$F$15,2,0)</f>
        <v>支持其他各项事业</v>
      </c>
      <c r="E577" s="186" t="str">
        <f>VLOOKUP(MID(B577,5,2),代码!$H$5:$I$50,2,0)</f>
        <v>其他</v>
      </c>
      <c r="F577" s="187" t="s">
        <v>4218</v>
      </c>
      <c r="G577" s="187"/>
      <c r="H577" s="187" t="s">
        <v>10057</v>
      </c>
      <c r="I577" s="187" t="s">
        <v>4218</v>
      </c>
    </row>
    <row r="578" spans="1:9" ht="21.6">
      <c r="A578" s="180">
        <v>574</v>
      </c>
      <c r="B578" s="181" t="s">
        <v>11612</v>
      </c>
      <c r="C578" s="182" t="str">
        <f>VLOOKUP(MID(B578,1,2),代码!$B$5:$C$22,2,0)</f>
        <v>耕地占用税</v>
      </c>
      <c r="D578" s="182" t="str">
        <f>VLOOKUP(MID(B578,3,2),代码!$E$5:$F$15,2,0)</f>
        <v>改善民生</v>
      </c>
      <c r="E578" s="182" t="str">
        <f>VLOOKUP(MID(B578,5,2),代码!$H$5:$I$50,2,0)</f>
        <v>救灾及重建</v>
      </c>
      <c r="F578" s="183" t="s">
        <v>10387</v>
      </c>
      <c r="G578" s="183" t="s">
        <v>12702</v>
      </c>
      <c r="H578" s="183" t="s">
        <v>10523</v>
      </c>
      <c r="I578" s="183" t="s">
        <v>11613</v>
      </c>
    </row>
    <row r="579" spans="1:9" ht="21.6">
      <c r="A579" s="184">
        <v>575</v>
      </c>
      <c r="B579" s="185" t="s">
        <v>11614</v>
      </c>
      <c r="C579" s="186" t="str">
        <f>VLOOKUP(MID(B579,1,2),代码!$B$5:$C$22,2,0)</f>
        <v>耕地占用税</v>
      </c>
      <c r="D579" s="186" t="str">
        <f>VLOOKUP(MID(B579,3,2),代码!$E$5:$F$15,2,0)</f>
        <v>改善民生</v>
      </c>
      <c r="E579" s="186" t="str">
        <f>VLOOKUP(MID(B579,5,2),代码!$H$5:$I$50,2,0)</f>
        <v>救灾及重建</v>
      </c>
      <c r="F579" s="187" t="s">
        <v>10067</v>
      </c>
      <c r="G579" s="187" t="s">
        <v>12703</v>
      </c>
      <c r="H579" s="187" t="s">
        <v>10523</v>
      </c>
      <c r="I579" s="187" t="s">
        <v>11613</v>
      </c>
    </row>
    <row r="580" spans="1:9">
      <c r="A580" s="180">
        <v>576</v>
      </c>
      <c r="B580" s="181" t="s">
        <v>11615</v>
      </c>
      <c r="C580" s="182" t="str">
        <f>VLOOKUP(MID(B580,1,2),代码!$B$5:$C$22,2,0)</f>
        <v>耕地占用税</v>
      </c>
      <c r="D580" s="182" t="str">
        <f>VLOOKUP(MID(B580,3,2),代码!$E$5:$F$15,2,0)</f>
        <v>改善民生</v>
      </c>
      <c r="E580" s="182" t="str">
        <f>VLOOKUP(MID(B580,5,2),代码!$H$5:$I$50,2,0)</f>
        <v>其他</v>
      </c>
      <c r="F580" s="183" t="s">
        <v>11616</v>
      </c>
      <c r="G580" s="183"/>
      <c r="H580" s="183" t="s">
        <v>11617</v>
      </c>
      <c r="I580" s="183" t="s">
        <v>11618</v>
      </c>
    </row>
    <row r="581" spans="1:9">
      <c r="A581" s="184">
        <v>577</v>
      </c>
      <c r="B581" s="185" t="s">
        <v>11619</v>
      </c>
      <c r="C581" s="186" t="str">
        <f>VLOOKUP(MID(B581,1,2),代码!$B$5:$C$22,2,0)</f>
        <v>耕地占用税</v>
      </c>
      <c r="D581" s="186" t="str">
        <f>VLOOKUP(MID(B581,3,2),代码!$E$5:$F$15,2,0)</f>
        <v>支持三农</v>
      </c>
      <c r="E581" s="186" t="str">
        <f>VLOOKUP(MID(B581,5,2),代码!$H$5:$I$50,2,0)</f>
        <v>农村建设</v>
      </c>
      <c r="F581" s="187" t="s">
        <v>11616</v>
      </c>
      <c r="G581" s="187"/>
      <c r="H581" s="187" t="s">
        <v>11370</v>
      </c>
      <c r="I581" s="187" t="s">
        <v>11620</v>
      </c>
    </row>
    <row r="582" spans="1:9">
      <c r="A582" s="180">
        <v>578</v>
      </c>
      <c r="B582" s="181" t="s">
        <v>11621</v>
      </c>
      <c r="C582" s="182" t="str">
        <f>VLOOKUP(MID(B582,1,2),代码!$B$5:$C$22,2,0)</f>
        <v>耕地占用税</v>
      </c>
      <c r="D582" s="182" t="str">
        <f>VLOOKUP(MID(B582,3,2),代码!$E$5:$F$15,2,0)</f>
        <v>支持文化教育体育</v>
      </c>
      <c r="E582" s="182" t="str">
        <f>VLOOKUP(MID(B582,5,2),代码!$H$5:$I$50,2,0)</f>
        <v>教育</v>
      </c>
      <c r="F582" s="183" t="s">
        <v>11616</v>
      </c>
      <c r="G582" s="183"/>
      <c r="H582" s="183" t="s">
        <v>11622</v>
      </c>
      <c r="I582" s="183" t="s">
        <v>11623</v>
      </c>
    </row>
    <row r="583" spans="1:9">
      <c r="A583" s="184">
        <v>579</v>
      </c>
      <c r="B583" s="185" t="s">
        <v>11624</v>
      </c>
      <c r="C583" s="186" t="str">
        <f>VLOOKUP(MID(B583,1,2),代码!$B$5:$C$22,2,0)</f>
        <v>耕地占用税</v>
      </c>
      <c r="D583" s="186" t="str">
        <f>VLOOKUP(MID(B583,3,2),代码!$E$5:$F$15,2,0)</f>
        <v>支持其他各项事业</v>
      </c>
      <c r="E583" s="186" t="str">
        <f>VLOOKUP(MID(B583,5,2),代码!$H$5:$I$50,2,0)</f>
        <v>国防建设</v>
      </c>
      <c r="F583" s="187" t="s">
        <v>11616</v>
      </c>
      <c r="G583" s="187"/>
      <c r="H583" s="187" t="s">
        <v>10439</v>
      </c>
      <c r="I583" s="187" t="s">
        <v>11625</v>
      </c>
    </row>
    <row r="584" spans="1:9">
      <c r="A584" s="180">
        <v>580</v>
      </c>
      <c r="B584" s="181" t="s">
        <v>11626</v>
      </c>
      <c r="C584" s="182" t="str">
        <f>VLOOKUP(MID(B584,1,2),代码!$B$5:$C$22,2,0)</f>
        <v>耕地占用税</v>
      </c>
      <c r="D584" s="182" t="str">
        <f>VLOOKUP(MID(B584,3,2),代码!$E$5:$F$15,2,0)</f>
        <v>支持其他各项事业</v>
      </c>
      <c r="E584" s="182" t="str">
        <f>VLOOKUP(MID(B584,5,2),代码!$H$5:$I$50,2,0)</f>
        <v>交通运输</v>
      </c>
      <c r="F584" s="183" t="s">
        <v>11616</v>
      </c>
      <c r="G584" s="183"/>
      <c r="H584" s="183" t="s">
        <v>11627</v>
      </c>
      <c r="I584" s="183" t="s">
        <v>11628</v>
      </c>
    </row>
    <row r="585" spans="1:9" ht="21.6">
      <c r="A585" s="184">
        <v>581</v>
      </c>
      <c r="B585" s="185" t="s">
        <v>11629</v>
      </c>
      <c r="C585" s="186" t="str">
        <f>VLOOKUP(MID(B585,1,2),代码!$B$5:$C$22,2,0)</f>
        <v>耕地占用税</v>
      </c>
      <c r="D585" s="186" t="str">
        <f>VLOOKUP(MID(B585,3,2),代码!$E$5:$F$15,2,0)</f>
        <v>支持其他各项事业</v>
      </c>
      <c r="E585" s="186" t="str">
        <f>VLOOKUP(MID(B585,5,2),代码!$H$5:$I$50,2,0)</f>
        <v>商品储备</v>
      </c>
      <c r="F585" s="187" t="s">
        <v>10628</v>
      </c>
      <c r="G585" s="187" t="s">
        <v>12719</v>
      </c>
      <c r="H585" s="187" t="s">
        <v>10492</v>
      </c>
      <c r="I585" s="187" t="s">
        <v>11630</v>
      </c>
    </row>
    <row r="586" spans="1:9" ht="21.6">
      <c r="A586" s="180">
        <v>582</v>
      </c>
      <c r="B586" s="181" t="s">
        <v>11631</v>
      </c>
      <c r="C586" s="182" t="str">
        <f>VLOOKUP(MID(B586,1,2),代码!$B$5:$C$22,2,0)</f>
        <v>耕地占用税</v>
      </c>
      <c r="D586" s="182" t="str">
        <f>VLOOKUP(MID(B586,3,2),代码!$E$5:$F$15,2,0)</f>
        <v>支持其他各项事业</v>
      </c>
      <c r="E586" s="182" t="str">
        <f>VLOOKUP(MID(B586,5,2),代码!$H$5:$I$50,2,0)</f>
        <v>商品储备</v>
      </c>
      <c r="F586" s="183" t="s">
        <v>11317</v>
      </c>
      <c r="G586" s="183" t="s">
        <v>12701</v>
      </c>
      <c r="H586" s="183" t="s">
        <v>10492</v>
      </c>
      <c r="I586" s="183" t="s">
        <v>11632</v>
      </c>
    </row>
    <row r="587" spans="1:9">
      <c r="A587" s="184">
        <v>583</v>
      </c>
      <c r="B587" s="185" t="s">
        <v>11633</v>
      </c>
      <c r="C587" s="186" t="str">
        <f>VLOOKUP(MID(B587,1,2),代码!$B$5:$C$22,2,0)</f>
        <v>耕地占用税</v>
      </c>
      <c r="D587" s="186" t="str">
        <f>VLOOKUP(MID(B587,3,2),代码!$E$5:$F$15,2,0)</f>
        <v>支持其他各项事业</v>
      </c>
      <c r="E587" s="186" t="str">
        <f>VLOOKUP(MID(B587,5,2),代码!$H$5:$I$50,2,0)</f>
        <v>医疗卫生</v>
      </c>
      <c r="F587" s="187" t="s">
        <v>11616</v>
      </c>
      <c r="G587" s="187"/>
      <c r="H587" s="187" t="s">
        <v>11622</v>
      </c>
      <c r="I587" s="187" t="s">
        <v>11623</v>
      </c>
    </row>
    <row r="588" spans="1:9">
      <c r="A588" s="180">
        <v>584</v>
      </c>
      <c r="B588" s="181" t="s">
        <v>11634</v>
      </c>
      <c r="C588" s="182" t="str">
        <f>VLOOKUP(MID(B588,1,2),代码!$B$5:$C$22,2,0)</f>
        <v>耕地占用税</v>
      </c>
      <c r="D588" s="182" t="str">
        <f>VLOOKUP(MID(B588,3,2),代码!$E$5:$F$15,2,0)</f>
        <v>支持其他各项事业</v>
      </c>
      <c r="E588" s="182" t="str">
        <f>VLOOKUP(MID(B588,5,2),代码!$H$5:$I$50,2,0)</f>
        <v>其他</v>
      </c>
      <c r="F588" s="183" t="s">
        <v>4218</v>
      </c>
      <c r="G588" s="183"/>
      <c r="H588" s="183" t="s">
        <v>10057</v>
      </c>
      <c r="I588" s="183" t="s">
        <v>4218</v>
      </c>
    </row>
    <row r="589" spans="1:9" ht="21.6">
      <c r="A589" s="184">
        <v>585</v>
      </c>
      <c r="B589" s="185" t="s">
        <v>11635</v>
      </c>
      <c r="C589" s="186" t="str">
        <f>VLOOKUP(MID(B589,1,2),代码!$B$5:$C$22,2,0)</f>
        <v>契税</v>
      </c>
      <c r="D589" s="186" t="str">
        <f>VLOOKUP(MID(B589,3,2),代码!$E$5:$F$15,2,0)</f>
        <v>改善民生</v>
      </c>
      <c r="E589" s="186" t="str">
        <f>VLOOKUP(MID(B589,5,2),代码!$H$5:$I$50,2,0)</f>
        <v>救灾及重建</v>
      </c>
      <c r="F589" s="187" t="s">
        <v>10387</v>
      </c>
      <c r="G589" s="187" t="s">
        <v>12702</v>
      </c>
      <c r="H589" s="187" t="s">
        <v>11636</v>
      </c>
      <c r="I589" s="187" t="s">
        <v>11637</v>
      </c>
    </row>
    <row r="590" spans="1:9" ht="21.6">
      <c r="A590" s="180">
        <v>586</v>
      </c>
      <c r="B590" s="181" t="s">
        <v>11638</v>
      </c>
      <c r="C590" s="182" t="str">
        <f>VLOOKUP(MID(B590,1,2),代码!$B$5:$C$22,2,0)</f>
        <v>契税</v>
      </c>
      <c r="D590" s="182" t="str">
        <f>VLOOKUP(MID(B590,3,2),代码!$E$5:$F$15,2,0)</f>
        <v>改善民生</v>
      </c>
      <c r="E590" s="182" t="str">
        <f>VLOOKUP(MID(B590,5,2),代码!$H$5:$I$50,2,0)</f>
        <v>救灾及重建</v>
      </c>
      <c r="F590" s="183" t="s">
        <v>10067</v>
      </c>
      <c r="G590" s="183" t="s">
        <v>12703</v>
      </c>
      <c r="H590" s="183" t="s">
        <v>11636</v>
      </c>
      <c r="I590" s="183" t="s">
        <v>11639</v>
      </c>
    </row>
    <row r="591" spans="1:9" ht="21.6">
      <c r="A591" s="184">
        <v>587</v>
      </c>
      <c r="B591" s="185" t="s">
        <v>11640</v>
      </c>
      <c r="C591" s="186" t="str">
        <f>VLOOKUP(MID(B591,1,2),代码!$B$5:$C$22,2,0)</f>
        <v>契税</v>
      </c>
      <c r="D591" s="186" t="str">
        <f>VLOOKUP(MID(B591,3,2),代码!$E$5:$F$15,2,0)</f>
        <v>改善民生</v>
      </c>
      <c r="E591" s="186" t="str">
        <f>VLOOKUP(MID(B591,5,2),代码!$H$5:$I$50,2,0)</f>
        <v>住房</v>
      </c>
      <c r="F591" s="187" t="s">
        <v>11641</v>
      </c>
      <c r="G591" s="187" t="s">
        <v>12714</v>
      </c>
      <c r="H591" s="187" t="s">
        <v>10160</v>
      </c>
      <c r="I591" s="187" t="s">
        <v>11642</v>
      </c>
    </row>
    <row r="592" spans="1:9" ht="21.6">
      <c r="A592" s="180">
        <v>588</v>
      </c>
      <c r="B592" s="181" t="s">
        <v>11643</v>
      </c>
      <c r="C592" s="182" t="str">
        <f>VLOOKUP(MID(B592,1,2),代码!$B$5:$C$22,2,0)</f>
        <v>契税</v>
      </c>
      <c r="D592" s="182" t="str">
        <f>VLOOKUP(MID(B592,3,2),代码!$E$5:$F$15,2,0)</f>
        <v>改善民生</v>
      </c>
      <c r="E592" s="182" t="str">
        <f>VLOOKUP(MID(B592,5,2),代码!$H$5:$I$50,2,0)</f>
        <v>住房</v>
      </c>
      <c r="F592" s="183" t="s">
        <v>10636</v>
      </c>
      <c r="G592" s="183" t="s">
        <v>12710</v>
      </c>
      <c r="H592" s="183" t="s">
        <v>11155</v>
      </c>
      <c r="I592" s="183" t="s">
        <v>11644</v>
      </c>
    </row>
    <row r="593" spans="1:9" ht="21.6">
      <c r="A593" s="184">
        <v>589</v>
      </c>
      <c r="B593" s="185" t="s">
        <v>11645</v>
      </c>
      <c r="C593" s="186" t="str">
        <f>VLOOKUP(MID(B593,1,2),代码!$B$5:$C$22,2,0)</f>
        <v>契税</v>
      </c>
      <c r="D593" s="186" t="str">
        <f>VLOOKUP(MID(B593,3,2),代码!$E$5:$F$15,2,0)</f>
        <v>改善民生</v>
      </c>
      <c r="E593" s="186" t="str">
        <f>VLOOKUP(MID(B593,5,2),代码!$H$5:$I$50,2,0)</f>
        <v>住房</v>
      </c>
      <c r="F593" s="187" t="s">
        <v>11646</v>
      </c>
      <c r="G593" s="187" t="s">
        <v>12716</v>
      </c>
      <c r="H593" s="187" t="s">
        <v>10057</v>
      </c>
      <c r="I593" s="187" t="s">
        <v>11647</v>
      </c>
    </row>
    <row r="594" spans="1:9" ht="21.6">
      <c r="A594" s="180">
        <v>590</v>
      </c>
      <c r="B594" s="181" t="s">
        <v>11648</v>
      </c>
      <c r="C594" s="182" t="str">
        <f>VLOOKUP(MID(B594,1,2),代码!$B$5:$C$22,2,0)</f>
        <v>契税</v>
      </c>
      <c r="D594" s="182" t="str">
        <f>VLOOKUP(MID(B594,3,2),代码!$E$5:$F$15,2,0)</f>
        <v>改善民生</v>
      </c>
      <c r="E594" s="182" t="str">
        <f>VLOOKUP(MID(B594,5,2),代码!$H$5:$I$50,2,0)</f>
        <v>住房</v>
      </c>
      <c r="F594" s="183" t="s">
        <v>11649</v>
      </c>
      <c r="G594" s="183" t="s">
        <v>12707</v>
      </c>
      <c r="H594" s="183" t="s">
        <v>10909</v>
      </c>
      <c r="I594" s="183" t="s">
        <v>11650</v>
      </c>
    </row>
    <row r="595" spans="1:9">
      <c r="A595" s="184">
        <v>591</v>
      </c>
      <c r="B595" s="185" t="s">
        <v>11651</v>
      </c>
      <c r="C595" s="186" t="str">
        <f>VLOOKUP(MID(B595,1,2),代码!$B$5:$C$22,2,0)</f>
        <v>契税</v>
      </c>
      <c r="D595" s="186" t="str">
        <f>VLOOKUP(MID(B595,3,2),代码!$E$5:$F$15,2,0)</f>
        <v>改善民生</v>
      </c>
      <c r="E595" s="186" t="str">
        <f>VLOOKUP(MID(B595,5,2),代码!$H$5:$I$50,2,0)</f>
        <v>住房</v>
      </c>
      <c r="F595" s="187" t="s">
        <v>11652</v>
      </c>
      <c r="G595" s="187"/>
      <c r="H595" s="187" t="s">
        <v>11653</v>
      </c>
      <c r="I595" s="187" t="s">
        <v>11654</v>
      </c>
    </row>
    <row r="596" spans="1:9" ht="21.6">
      <c r="A596" s="180">
        <v>592</v>
      </c>
      <c r="B596" s="181" t="s">
        <v>11655</v>
      </c>
      <c r="C596" s="182" t="str">
        <f>VLOOKUP(MID(B596,1,2),代码!$B$5:$C$22,2,0)</f>
        <v>契税</v>
      </c>
      <c r="D596" s="182" t="str">
        <f>VLOOKUP(MID(B596,3,2),代码!$E$5:$F$15,2,0)</f>
        <v>改善民生</v>
      </c>
      <c r="E596" s="182" t="str">
        <f>VLOOKUP(MID(B596,5,2),代码!$H$5:$I$50,2,0)</f>
        <v>住房</v>
      </c>
      <c r="F596" s="183" t="s">
        <v>10984</v>
      </c>
      <c r="G596" s="183" t="s">
        <v>12702</v>
      </c>
      <c r="H596" s="183" t="s">
        <v>10160</v>
      </c>
      <c r="I596" s="183" t="s">
        <v>11656</v>
      </c>
    </row>
    <row r="597" spans="1:9" ht="21.6">
      <c r="A597" s="184">
        <v>593</v>
      </c>
      <c r="B597" s="185" t="s">
        <v>11657</v>
      </c>
      <c r="C597" s="186" t="str">
        <f>VLOOKUP(MID(B597,1,2),代码!$B$5:$C$22,2,0)</f>
        <v>契税</v>
      </c>
      <c r="D597" s="186" t="str">
        <f>VLOOKUP(MID(B597,3,2),代码!$E$5:$F$15,2,0)</f>
        <v>改善民生</v>
      </c>
      <c r="E597" s="186" t="str">
        <f>VLOOKUP(MID(B597,5,2),代码!$H$5:$I$50,2,0)</f>
        <v>住房</v>
      </c>
      <c r="F597" s="187" t="s">
        <v>11658</v>
      </c>
      <c r="G597" s="187" t="s">
        <v>12706</v>
      </c>
      <c r="H597" s="187" t="s">
        <v>10057</v>
      </c>
      <c r="I597" s="187" t="s">
        <v>11659</v>
      </c>
    </row>
    <row r="598" spans="1:9">
      <c r="A598" s="180">
        <v>594</v>
      </c>
      <c r="B598" s="181" t="s">
        <v>11660</v>
      </c>
      <c r="C598" s="182" t="str">
        <f>VLOOKUP(MID(B598,1,2),代码!$B$5:$C$22,2,0)</f>
        <v>契税</v>
      </c>
      <c r="D598" s="182" t="str">
        <f>VLOOKUP(MID(B598,3,2),代码!$E$5:$F$15,2,0)</f>
        <v>改善民生</v>
      </c>
      <c r="E598" s="182" t="str">
        <f>VLOOKUP(MID(B598,5,2),代码!$H$5:$I$50,2,0)</f>
        <v>住房</v>
      </c>
      <c r="F598" s="183" t="s">
        <v>11661</v>
      </c>
      <c r="G598" s="183" t="s">
        <v>12715</v>
      </c>
      <c r="H598" s="183" t="s">
        <v>11370</v>
      </c>
      <c r="I598" s="183" t="s">
        <v>11662</v>
      </c>
    </row>
    <row r="599" spans="1:9" ht="21.6">
      <c r="A599" s="184">
        <v>595</v>
      </c>
      <c r="B599" s="185" t="s">
        <v>11663</v>
      </c>
      <c r="C599" s="186" t="str">
        <f>VLOOKUP(MID(B599,1,2),代码!$B$5:$C$22,2,0)</f>
        <v>契税</v>
      </c>
      <c r="D599" s="186" t="str">
        <f>VLOOKUP(MID(B599,3,2),代码!$E$5:$F$15,2,0)</f>
        <v>改善民生</v>
      </c>
      <c r="E599" s="186" t="str">
        <f>VLOOKUP(MID(B599,5,2),代码!$H$5:$I$50,2,0)</f>
        <v>住房</v>
      </c>
      <c r="F599" s="187" t="s">
        <v>10408</v>
      </c>
      <c r="G599" s="187" t="s">
        <v>12706</v>
      </c>
      <c r="H599" s="187" t="s">
        <v>10160</v>
      </c>
      <c r="I599" s="187" t="s">
        <v>11664</v>
      </c>
    </row>
    <row r="600" spans="1:9" ht="21.6">
      <c r="A600" s="180">
        <v>596</v>
      </c>
      <c r="B600" s="181" t="s">
        <v>11665</v>
      </c>
      <c r="C600" s="182" t="str">
        <f>VLOOKUP(MID(B600,1,2),代码!$B$5:$C$22,2,0)</f>
        <v>契税</v>
      </c>
      <c r="D600" s="182" t="str">
        <f>VLOOKUP(MID(B600,3,2),代码!$E$5:$F$15,2,0)</f>
        <v>改善民生</v>
      </c>
      <c r="E600" s="182" t="str">
        <f>VLOOKUP(MID(B600,5,2),代码!$H$5:$I$50,2,0)</f>
        <v>住房</v>
      </c>
      <c r="F600" s="183" t="s">
        <v>11661</v>
      </c>
      <c r="G600" s="183" t="s">
        <v>12715</v>
      </c>
      <c r="H600" s="183" t="s">
        <v>11666</v>
      </c>
      <c r="I600" s="183" t="s">
        <v>11667</v>
      </c>
    </row>
    <row r="601" spans="1:9">
      <c r="A601" s="184">
        <v>597</v>
      </c>
      <c r="B601" s="185" t="s">
        <v>11668</v>
      </c>
      <c r="C601" s="186" t="str">
        <f>VLOOKUP(MID(B601,1,2),代码!$B$5:$C$22,2,0)</f>
        <v>契税</v>
      </c>
      <c r="D601" s="186" t="str">
        <f>VLOOKUP(MID(B601,3,2),代码!$E$5:$F$15,2,0)</f>
        <v>改善民生</v>
      </c>
      <c r="E601" s="186" t="str">
        <f>VLOOKUP(MID(B601,5,2),代码!$H$5:$I$50,2,0)</f>
        <v>住房</v>
      </c>
      <c r="F601" s="187" t="s">
        <v>11652</v>
      </c>
      <c r="G601" s="187"/>
      <c r="H601" s="187" t="s">
        <v>11669</v>
      </c>
      <c r="I601" s="187" t="s">
        <v>11670</v>
      </c>
    </row>
    <row r="602" spans="1:9" ht="21.6">
      <c r="A602" s="180">
        <v>598</v>
      </c>
      <c r="B602" s="181" t="s">
        <v>11671</v>
      </c>
      <c r="C602" s="182" t="str">
        <f>VLOOKUP(MID(B602,1,2),代码!$B$5:$C$22,2,0)</f>
        <v>契税</v>
      </c>
      <c r="D602" s="182" t="str">
        <f>VLOOKUP(MID(B602,3,2),代码!$E$5:$F$15,2,0)</f>
        <v>改善民生</v>
      </c>
      <c r="E602" s="182" t="str">
        <f>VLOOKUP(MID(B602,5,2),代码!$H$5:$I$50,2,0)</f>
        <v>住房</v>
      </c>
      <c r="F602" s="183" t="s">
        <v>11649</v>
      </c>
      <c r="G602" s="183" t="s">
        <v>12707</v>
      </c>
      <c r="H602" s="183" t="s">
        <v>10909</v>
      </c>
      <c r="I602" s="183" t="s">
        <v>11672</v>
      </c>
    </row>
    <row r="603" spans="1:9" ht="21.6">
      <c r="A603" s="184">
        <v>599</v>
      </c>
      <c r="B603" s="185" t="s">
        <v>11673</v>
      </c>
      <c r="C603" s="186" t="str">
        <f>VLOOKUP(MID(B603,1,2),代码!$B$5:$C$22,2,0)</f>
        <v>契税</v>
      </c>
      <c r="D603" s="186" t="str">
        <f>VLOOKUP(MID(B603,3,2),代码!$E$5:$F$15,2,0)</f>
        <v>改善民生</v>
      </c>
      <c r="E603" s="186" t="str">
        <f>VLOOKUP(MID(B603,5,2),代码!$H$5:$I$50,2,0)</f>
        <v>住房</v>
      </c>
      <c r="F603" s="187" t="s">
        <v>10984</v>
      </c>
      <c r="G603" s="187" t="s">
        <v>12702</v>
      </c>
      <c r="H603" s="187" t="s">
        <v>10236</v>
      </c>
      <c r="I603" s="187" t="s">
        <v>11674</v>
      </c>
    </row>
    <row r="604" spans="1:9" ht="21.6">
      <c r="A604" s="180">
        <v>600</v>
      </c>
      <c r="B604" s="181" t="s">
        <v>11675</v>
      </c>
      <c r="C604" s="182" t="str">
        <f>VLOOKUP(MID(B604,1,2),代码!$B$5:$C$22,2,0)</f>
        <v>契税</v>
      </c>
      <c r="D604" s="182" t="str">
        <f>VLOOKUP(MID(B604,3,2),代码!$E$5:$F$15,2,0)</f>
        <v>改善民生</v>
      </c>
      <c r="E604" s="182" t="str">
        <f>VLOOKUP(MID(B604,5,2),代码!$H$5:$I$50,2,0)</f>
        <v>住房</v>
      </c>
      <c r="F604" s="183" t="s">
        <v>10984</v>
      </c>
      <c r="G604" s="183" t="s">
        <v>12702</v>
      </c>
      <c r="H604" s="183" t="s">
        <v>10236</v>
      </c>
      <c r="I604" s="183" t="s">
        <v>11676</v>
      </c>
    </row>
    <row r="605" spans="1:9" ht="21.6">
      <c r="A605" s="184">
        <v>601</v>
      </c>
      <c r="B605" s="185" t="s">
        <v>11677</v>
      </c>
      <c r="C605" s="186" t="str">
        <f>VLOOKUP(MID(B605,1,2),代码!$B$5:$C$22,2,0)</f>
        <v>契税</v>
      </c>
      <c r="D605" s="186" t="str">
        <f>VLOOKUP(MID(B605,3,2),代码!$E$5:$F$15,2,0)</f>
        <v>改善民生</v>
      </c>
      <c r="E605" s="186" t="str">
        <f>VLOOKUP(MID(B605,5,2),代码!$H$5:$I$50,2,0)</f>
        <v>住房</v>
      </c>
      <c r="F605" s="187" t="s">
        <v>10984</v>
      </c>
      <c r="G605" s="187" t="s">
        <v>12702</v>
      </c>
      <c r="H605" s="187" t="s">
        <v>10117</v>
      </c>
      <c r="I605" s="187" t="s">
        <v>11678</v>
      </c>
    </row>
    <row r="606" spans="1:9" ht="21.6">
      <c r="A606" s="180">
        <v>602</v>
      </c>
      <c r="B606" s="181" t="s">
        <v>11679</v>
      </c>
      <c r="C606" s="182" t="str">
        <f>VLOOKUP(MID(B606,1,2),代码!$B$5:$C$22,2,0)</f>
        <v>契税</v>
      </c>
      <c r="D606" s="182" t="str">
        <f>VLOOKUP(MID(B606,3,2),代码!$E$5:$F$15,2,0)</f>
        <v>改善民生</v>
      </c>
      <c r="E606" s="182" t="str">
        <f>VLOOKUP(MID(B606,5,2),代码!$H$5:$I$50,2,0)</f>
        <v>住房</v>
      </c>
      <c r="F606" s="183" t="s">
        <v>10984</v>
      </c>
      <c r="G606" s="183" t="s">
        <v>12702</v>
      </c>
      <c r="H606" s="183" t="s">
        <v>10117</v>
      </c>
      <c r="I606" s="183" t="s">
        <v>11680</v>
      </c>
    </row>
    <row r="607" spans="1:9" ht="21.6">
      <c r="A607" s="184">
        <v>603</v>
      </c>
      <c r="B607" s="185" t="s">
        <v>11681</v>
      </c>
      <c r="C607" s="186" t="str">
        <f>VLOOKUP(MID(B607,1,2),代码!$B$5:$C$22,2,0)</f>
        <v>契税</v>
      </c>
      <c r="D607" s="186" t="str">
        <f>VLOOKUP(MID(B607,3,2),代码!$E$5:$F$15,2,0)</f>
        <v>促进区域发展</v>
      </c>
      <c r="E607" s="186" t="str">
        <f>VLOOKUP(MID(B607,5,2),代码!$H$5:$I$50,2,0)</f>
        <v>西部开发</v>
      </c>
      <c r="F607" s="187" t="s">
        <v>11043</v>
      </c>
      <c r="G607" s="187" t="s">
        <v>12705</v>
      </c>
      <c r="H607" s="187" t="s">
        <v>10236</v>
      </c>
      <c r="I607" s="187" t="s">
        <v>11682</v>
      </c>
    </row>
    <row r="608" spans="1:9" ht="21.6">
      <c r="A608" s="180">
        <v>604</v>
      </c>
      <c r="B608" s="181" t="s">
        <v>11683</v>
      </c>
      <c r="C608" s="182" t="str">
        <f>VLOOKUP(MID(B608,1,2),代码!$B$5:$C$22,2,0)</f>
        <v>契税</v>
      </c>
      <c r="D608" s="182" t="str">
        <f>VLOOKUP(MID(B608,3,2),代码!$E$5:$F$15,2,0)</f>
        <v>转制升级</v>
      </c>
      <c r="E608" s="182" t="str">
        <f>VLOOKUP(MID(B608,5,2),代码!$H$5:$I$50,2,0)</f>
        <v>企业发展</v>
      </c>
      <c r="F608" s="183" t="s">
        <v>10159</v>
      </c>
      <c r="G608" s="183" t="s">
        <v>12702</v>
      </c>
      <c r="H608" s="183" t="s">
        <v>10117</v>
      </c>
      <c r="I608" s="183" t="s">
        <v>11684</v>
      </c>
    </row>
    <row r="609" spans="1:9" ht="21.6">
      <c r="A609" s="184">
        <v>605</v>
      </c>
      <c r="B609" s="185" t="s">
        <v>11685</v>
      </c>
      <c r="C609" s="186" t="str">
        <f>VLOOKUP(MID(B609,1,2),代码!$B$5:$C$22,2,0)</f>
        <v>契税</v>
      </c>
      <c r="D609" s="186" t="str">
        <f>VLOOKUP(MID(B609,3,2),代码!$E$5:$F$15,2,0)</f>
        <v>转制升级</v>
      </c>
      <c r="E609" s="186" t="str">
        <f>VLOOKUP(MID(B609,5,2),代码!$H$5:$I$50,2,0)</f>
        <v>企业重组改制</v>
      </c>
      <c r="F609" s="187" t="s">
        <v>11686</v>
      </c>
      <c r="G609" s="187" t="s">
        <v>12703</v>
      </c>
      <c r="H609" s="187" t="s">
        <v>10104</v>
      </c>
      <c r="I609" s="187" t="s">
        <v>11687</v>
      </c>
    </row>
    <row r="610" spans="1:9" ht="21.6">
      <c r="A610" s="180">
        <v>606</v>
      </c>
      <c r="B610" s="181" t="s">
        <v>11688</v>
      </c>
      <c r="C610" s="182" t="str">
        <f>VLOOKUP(MID(B610,1,2),代码!$B$5:$C$22,2,0)</f>
        <v>契税</v>
      </c>
      <c r="D610" s="182" t="str">
        <f>VLOOKUP(MID(B610,3,2),代码!$E$5:$F$15,2,0)</f>
        <v>转制升级</v>
      </c>
      <c r="E610" s="182" t="str">
        <f>VLOOKUP(MID(B610,5,2),代码!$H$5:$I$50,2,0)</f>
        <v>企业重组改制</v>
      </c>
      <c r="F610" s="183" t="s">
        <v>11686</v>
      </c>
      <c r="G610" s="183" t="s">
        <v>12703</v>
      </c>
      <c r="H610" s="183" t="s">
        <v>10142</v>
      </c>
      <c r="I610" s="183" t="s">
        <v>11689</v>
      </c>
    </row>
    <row r="611" spans="1:9" ht="21.6">
      <c r="A611" s="184">
        <v>607</v>
      </c>
      <c r="B611" s="185" t="s">
        <v>11690</v>
      </c>
      <c r="C611" s="186" t="str">
        <f>VLOOKUP(MID(B611,1,2),代码!$B$5:$C$22,2,0)</f>
        <v>契税</v>
      </c>
      <c r="D611" s="186" t="str">
        <f>VLOOKUP(MID(B611,3,2),代码!$E$5:$F$15,2,0)</f>
        <v>转制升级</v>
      </c>
      <c r="E611" s="186" t="str">
        <f>VLOOKUP(MID(B611,5,2),代码!$H$5:$I$50,2,0)</f>
        <v>企业重组改制</v>
      </c>
      <c r="F611" s="187" t="s">
        <v>11686</v>
      </c>
      <c r="G611" s="187" t="s">
        <v>12703</v>
      </c>
      <c r="H611" s="187" t="s">
        <v>10160</v>
      </c>
      <c r="I611" s="187" t="s">
        <v>11691</v>
      </c>
    </row>
    <row r="612" spans="1:9" ht="21.6">
      <c r="A612" s="180">
        <v>608</v>
      </c>
      <c r="B612" s="181" t="s">
        <v>11692</v>
      </c>
      <c r="C612" s="182" t="str">
        <f>VLOOKUP(MID(B612,1,2),代码!$B$5:$C$22,2,0)</f>
        <v>契税</v>
      </c>
      <c r="D612" s="182" t="str">
        <f>VLOOKUP(MID(B612,3,2),代码!$E$5:$F$15,2,0)</f>
        <v>转制升级</v>
      </c>
      <c r="E612" s="182" t="str">
        <f>VLOOKUP(MID(B612,5,2),代码!$H$5:$I$50,2,0)</f>
        <v>企业重组改制</v>
      </c>
      <c r="F612" s="183" t="s">
        <v>11686</v>
      </c>
      <c r="G612" s="183" t="s">
        <v>12703</v>
      </c>
      <c r="H612" s="183" t="s">
        <v>10236</v>
      </c>
      <c r="I612" s="183" t="s">
        <v>11693</v>
      </c>
    </row>
    <row r="613" spans="1:9" ht="21.6">
      <c r="A613" s="184">
        <v>609</v>
      </c>
      <c r="B613" s="185" t="s">
        <v>11694</v>
      </c>
      <c r="C613" s="186" t="str">
        <f>VLOOKUP(MID(B613,1,2),代码!$B$5:$C$22,2,0)</f>
        <v>契税</v>
      </c>
      <c r="D613" s="186" t="str">
        <f>VLOOKUP(MID(B613,3,2),代码!$E$5:$F$15,2,0)</f>
        <v>转制升级</v>
      </c>
      <c r="E613" s="186" t="str">
        <f>VLOOKUP(MID(B613,5,2),代码!$H$5:$I$50,2,0)</f>
        <v>企业重组改制</v>
      </c>
      <c r="F613" s="187" t="s">
        <v>11686</v>
      </c>
      <c r="G613" s="187" t="s">
        <v>12703</v>
      </c>
      <c r="H613" s="187" t="s">
        <v>10117</v>
      </c>
      <c r="I613" s="187" t="s">
        <v>11695</v>
      </c>
    </row>
    <row r="614" spans="1:9" ht="21.6">
      <c r="A614" s="180">
        <v>610</v>
      </c>
      <c r="B614" s="181" t="s">
        <v>11696</v>
      </c>
      <c r="C614" s="182" t="str">
        <f>VLOOKUP(MID(B614,1,2),代码!$B$5:$C$22,2,0)</f>
        <v>契税</v>
      </c>
      <c r="D614" s="182" t="str">
        <f>VLOOKUP(MID(B614,3,2),代码!$E$5:$F$15,2,0)</f>
        <v>转制升级</v>
      </c>
      <c r="E614" s="182" t="str">
        <f>VLOOKUP(MID(B614,5,2),代码!$H$5:$I$50,2,0)</f>
        <v>企业重组改制</v>
      </c>
      <c r="F614" s="183" t="s">
        <v>11686</v>
      </c>
      <c r="G614" s="183" t="s">
        <v>12703</v>
      </c>
      <c r="H614" s="183" t="s">
        <v>11697</v>
      </c>
      <c r="I614" s="183" t="s">
        <v>11698</v>
      </c>
    </row>
    <row r="615" spans="1:9" ht="21.6">
      <c r="A615" s="184">
        <v>611</v>
      </c>
      <c r="B615" s="185" t="s">
        <v>11699</v>
      </c>
      <c r="C615" s="186" t="str">
        <f>VLOOKUP(MID(B615,1,2),代码!$B$5:$C$22,2,0)</f>
        <v>契税</v>
      </c>
      <c r="D615" s="186" t="str">
        <f>VLOOKUP(MID(B615,3,2),代码!$E$5:$F$15,2,0)</f>
        <v>转制升级</v>
      </c>
      <c r="E615" s="186" t="str">
        <f>VLOOKUP(MID(B615,5,2),代码!$H$5:$I$50,2,0)</f>
        <v>企业重组改制</v>
      </c>
      <c r="F615" s="187" t="s">
        <v>11686</v>
      </c>
      <c r="G615" s="187" t="s">
        <v>12703</v>
      </c>
      <c r="H615" s="187" t="s">
        <v>11653</v>
      </c>
      <c r="I615" s="187" t="s">
        <v>11700</v>
      </c>
    </row>
    <row r="616" spans="1:9" ht="21.6">
      <c r="A616" s="180">
        <v>612</v>
      </c>
      <c r="B616" s="181" t="s">
        <v>11701</v>
      </c>
      <c r="C616" s="182" t="str">
        <f>VLOOKUP(MID(B616,1,2),代码!$B$5:$C$22,2,0)</f>
        <v>契税</v>
      </c>
      <c r="D616" s="182" t="str">
        <f>VLOOKUP(MID(B616,3,2),代码!$E$5:$F$15,2,0)</f>
        <v>转制升级</v>
      </c>
      <c r="E616" s="182" t="str">
        <f>VLOOKUP(MID(B616,5,2),代码!$H$5:$I$50,2,0)</f>
        <v>企业重组改制</v>
      </c>
      <c r="F616" s="183" t="s">
        <v>11686</v>
      </c>
      <c r="G616" s="183" t="s">
        <v>12703</v>
      </c>
      <c r="H616" s="183" t="s">
        <v>10409</v>
      </c>
      <c r="I616" s="183" t="s">
        <v>11702</v>
      </c>
    </row>
    <row r="617" spans="1:9" ht="21.6">
      <c r="A617" s="184">
        <v>613</v>
      </c>
      <c r="B617" s="185" t="s">
        <v>11703</v>
      </c>
      <c r="C617" s="186" t="str">
        <f>VLOOKUP(MID(B617,1,2),代码!$B$5:$C$22,2,0)</f>
        <v>契税</v>
      </c>
      <c r="D617" s="186" t="str">
        <f>VLOOKUP(MID(B617,3,2),代码!$E$5:$F$15,2,0)</f>
        <v>转制升级</v>
      </c>
      <c r="E617" s="186" t="str">
        <f>VLOOKUP(MID(B617,5,2),代码!$H$5:$I$50,2,0)</f>
        <v>企业重组改制</v>
      </c>
      <c r="F617" s="187" t="s">
        <v>11704</v>
      </c>
      <c r="G617" s="187" t="s">
        <v>12717</v>
      </c>
      <c r="H617" s="187"/>
      <c r="I617" s="187" t="s">
        <v>11705</v>
      </c>
    </row>
    <row r="618" spans="1:9" ht="21.6">
      <c r="A618" s="180">
        <v>614</v>
      </c>
      <c r="B618" s="181" t="s">
        <v>11706</v>
      </c>
      <c r="C618" s="182" t="str">
        <f>VLOOKUP(MID(B618,1,2),代码!$B$5:$C$22,2,0)</f>
        <v>契税</v>
      </c>
      <c r="D618" s="182" t="str">
        <f>VLOOKUP(MID(B618,3,2),代码!$E$5:$F$15,2,0)</f>
        <v>支持金融资本市场</v>
      </c>
      <c r="E618" s="182" t="str">
        <f>VLOOKUP(MID(B618,5,2),代码!$H$5:$I$50,2,0)</f>
        <v>金融市场</v>
      </c>
      <c r="F618" s="183" t="s">
        <v>10189</v>
      </c>
      <c r="G618" s="183" t="s">
        <v>12709</v>
      </c>
      <c r="H618" s="183" t="s">
        <v>11353</v>
      </c>
      <c r="I618" s="183" t="s">
        <v>11707</v>
      </c>
    </row>
    <row r="619" spans="1:9" ht="32.4">
      <c r="A619" s="184">
        <v>615</v>
      </c>
      <c r="B619" s="185" t="s">
        <v>11708</v>
      </c>
      <c r="C619" s="186" t="str">
        <f>VLOOKUP(MID(B619,1,2),代码!$B$5:$C$22,2,0)</f>
        <v>契税</v>
      </c>
      <c r="D619" s="186" t="str">
        <f>VLOOKUP(MID(B619,3,2),代码!$E$5:$F$15,2,0)</f>
        <v>支持金融资本市场</v>
      </c>
      <c r="E619" s="186" t="str">
        <f>VLOOKUP(MID(B619,5,2),代码!$H$5:$I$50,2,0)</f>
        <v>资本市场</v>
      </c>
      <c r="F619" s="187" t="s">
        <v>11285</v>
      </c>
      <c r="G619" s="187" t="s">
        <v>12716</v>
      </c>
      <c r="H619" s="187" t="s">
        <v>10057</v>
      </c>
      <c r="I619" s="187" t="s">
        <v>11709</v>
      </c>
    </row>
    <row r="620" spans="1:9" ht="21.6">
      <c r="A620" s="180">
        <v>616</v>
      </c>
      <c r="B620" s="181" t="s">
        <v>11710</v>
      </c>
      <c r="C620" s="182" t="str">
        <f>VLOOKUP(MID(B620,1,2),代码!$B$5:$C$22,2,0)</f>
        <v>契税</v>
      </c>
      <c r="D620" s="182" t="str">
        <f>VLOOKUP(MID(B620,3,2),代码!$E$5:$F$15,2,0)</f>
        <v>支持金融资本市场</v>
      </c>
      <c r="E620" s="182" t="str">
        <f>VLOOKUP(MID(B620,5,2),代码!$H$5:$I$50,2,0)</f>
        <v>资本市场</v>
      </c>
      <c r="F620" s="183" t="s">
        <v>11711</v>
      </c>
      <c r="G620" s="183" t="s">
        <v>12709</v>
      </c>
      <c r="H620" s="183" t="s">
        <v>11712</v>
      </c>
      <c r="I620" s="183" t="s">
        <v>11713</v>
      </c>
    </row>
    <row r="621" spans="1:9" ht="21.6">
      <c r="A621" s="184">
        <v>617</v>
      </c>
      <c r="B621" s="185" t="s">
        <v>11714</v>
      </c>
      <c r="C621" s="186" t="str">
        <f>VLOOKUP(MID(B621,1,2),代码!$B$5:$C$22,2,0)</f>
        <v>契税</v>
      </c>
      <c r="D621" s="186" t="str">
        <f>VLOOKUP(MID(B621,3,2),代码!$E$5:$F$15,2,0)</f>
        <v>支持金融资本市场</v>
      </c>
      <c r="E621" s="186" t="str">
        <f>VLOOKUP(MID(B621,5,2),代码!$H$5:$I$50,2,0)</f>
        <v>资本市场</v>
      </c>
      <c r="F621" s="187" t="s">
        <v>10219</v>
      </c>
      <c r="G621" s="187" t="s">
        <v>12702</v>
      </c>
      <c r="H621" s="187" t="s">
        <v>10163</v>
      </c>
      <c r="I621" s="187" t="s">
        <v>11715</v>
      </c>
    </row>
    <row r="622" spans="1:9" ht="21.6">
      <c r="A622" s="180">
        <v>618</v>
      </c>
      <c r="B622" s="181" t="s">
        <v>11716</v>
      </c>
      <c r="C622" s="182" t="str">
        <f>VLOOKUP(MID(B622,1,2),代码!$B$5:$C$22,2,0)</f>
        <v>契税</v>
      </c>
      <c r="D622" s="182" t="str">
        <f>VLOOKUP(MID(B622,3,2),代码!$E$5:$F$15,2,0)</f>
        <v>支持三农</v>
      </c>
      <c r="E622" s="182" t="str">
        <f>VLOOKUP(MID(B622,5,2),代码!$H$5:$I$50,2,0)</f>
        <v>农村建设</v>
      </c>
      <c r="F622" s="183" t="s">
        <v>10235</v>
      </c>
      <c r="G622" s="183" t="s">
        <v>12700</v>
      </c>
      <c r="H622" s="183" t="s">
        <v>10104</v>
      </c>
      <c r="I622" s="183" t="s">
        <v>11717</v>
      </c>
    </row>
    <row r="623" spans="1:9">
      <c r="A623" s="184">
        <v>619</v>
      </c>
      <c r="B623" s="185" t="s">
        <v>11718</v>
      </c>
      <c r="C623" s="186" t="str">
        <f>VLOOKUP(MID(B623,1,2),代码!$B$5:$C$22,2,0)</f>
        <v>契税</v>
      </c>
      <c r="D623" s="186" t="str">
        <f>VLOOKUP(MID(B623,3,2),代码!$E$5:$F$15,2,0)</f>
        <v>支持三农</v>
      </c>
      <c r="E623" s="186" t="str">
        <f>VLOOKUP(MID(B623,5,2),代码!$H$5:$I$50,2,0)</f>
        <v>其他</v>
      </c>
      <c r="F623" s="187" t="s">
        <v>11661</v>
      </c>
      <c r="G623" s="187" t="s">
        <v>12715</v>
      </c>
      <c r="H623" s="187" t="s">
        <v>11719</v>
      </c>
      <c r="I623" s="187" t="s">
        <v>11720</v>
      </c>
    </row>
    <row r="624" spans="1:9" ht="21.6">
      <c r="A624" s="180">
        <v>620</v>
      </c>
      <c r="B624" s="181" t="s">
        <v>11721</v>
      </c>
      <c r="C624" s="182" t="str">
        <f>VLOOKUP(MID(B624,1,2),代码!$B$5:$C$22,2,0)</f>
        <v>契税</v>
      </c>
      <c r="D624" s="182" t="str">
        <f>VLOOKUP(MID(B624,3,2),代码!$E$5:$F$15,2,0)</f>
        <v>支持文化教育体育</v>
      </c>
      <c r="E624" s="182" t="str">
        <f>VLOOKUP(MID(B624,5,2),代码!$H$5:$I$50,2,0)</f>
        <v>教育</v>
      </c>
      <c r="F624" s="183" t="s">
        <v>11722</v>
      </c>
      <c r="G624" s="183" t="s">
        <v>12708</v>
      </c>
      <c r="H624" s="183" t="s">
        <v>10057</v>
      </c>
      <c r="I624" s="183" t="s">
        <v>11723</v>
      </c>
    </row>
    <row r="625" spans="1:9" ht="21.6">
      <c r="A625" s="184">
        <v>621</v>
      </c>
      <c r="B625" s="185" t="s">
        <v>11724</v>
      </c>
      <c r="C625" s="186" t="str">
        <f>VLOOKUP(MID(B625,1,2),代码!$B$5:$C$22,2,0)</f>
        <v>契税</v>
      </c>
      <c r="D625" s="186" t="str">
        <f>VLOOKUP(MID(B625,3,2),代码!$E$5:$F$15,2,0)</f>
        <v>支持其他各项事业</v>
      </c>
      <c r="E625" s="186" t="str">
        <f>VLOOKUP(MID(B625,5,2),代码!$H$5:$I$50,2,0)</f>
        <v>商品储备</v>
      </c>
      <c r="F625" s="187" t="s">
        <v>10628</v>
      </c>
      <c r="G625" s="187" t="s">
        <v>12719</v>
      </c>
      <c r="H625" s="187" t="s">
        <v>10104</v>
      </c>
      <c r="I625" s="187" t="s">
        <v>11725</v>
      </c>
    </row>
    <row r="626" spans="1:9" ht="21.6">
      <c r="A626" s="180">
        <v>622</v>
      </c>
      <c r="B626" s="181" t="s">
        <v>11726</v>
      </c>
      <c r="C626" s="182" t="str">
        <f>VLOOKUP(MID(B626,1,2),代码!$B$5:$C$22,2,0)</f>
        <v>契税</v>
      </c>
      <c r="D626" s="182" t="str">
        <f>VLOOKUP(MID(B626,3,2),代码!$E$5:$F$15,2,0)</f>
        <v>支持其他各项事业</v>
      </c>
      <c r="E626" s="182" t="str">
        <f>VLOOKUP(MID(B626,5,2),代码!$H$5:$I$50,2,0)</f>
        <v>商品储备</v>
      </c>
      <c r="F626" s="183" t="s">
        <v>11317</v>
      </c>
      <c r="G626" s="183" t="s">
        <v>12701</v>
      </c>
      <c r="H626" s="183" t="s">
        <v>10057</v>
      </c>
      <c r="I626" s="183" t="s">
        <v>11727</v>
      </c>
    </row>
    <row r="627" spans="1:9" ht="21.6">
      <c r="A627" s="184">
        <v>623</v>
      </c>
      <c r="B627" s="185" t="s">
        <v>11728</v>
      </c>
      <c r="C627" s="186" t="str">
        <f>VLOOKUP(MID(B627,1,2),代码!$B$5:$C$22,2,0)</f>
        <v>契税</v>
      </c>
      <c r="D627" s="186" t="str">
        <f>VLOOKUP(MID(B627,3,2),代码!$E$5:$F$15,2,0)</f>
        <v>支持其他各项事业</v>
      </c>
      <c r="E627" s="186" t="str">
        <f>VLOOKUP(MID(B627,5,2),代码!$H$5:$I$50,2,0)</f>
        <v>其他</v>
      </c>
      <c r="F627" s="187" t="s">
        <v>11729</v>
      </c>
      <c r="G627" s="187" t="s">
        <v>12700</v>
      </c>
      <c r="H627" s="187" t="s">
        <v>10104</v>
      </c>
      <c r="I627" s="187" t="s">
        <v>11730</v>
      </c>
    </row>
    <row r="628" spans="1:9" ht="21.6">
      <c r="A628" s="180">
        <v>624</v>
      </c>
      <c r="B628" s="181" t="s">
        <v>11731</v>
      </c>
      <c r="C628" s="182" t="str">
        <f>VLOOKUP(MID(B628,1,2),代码!$B$5:$C$22,2,0)</f>
        <v>契税</v>
      </c>
      <c r="D628" s="182" t="str">
        <f>VLOOKUP(MID(B628,3,2),代码!$E$5:$F$15,2,0)</f>
        <v>支持其他各项事业</v>
      </c>
      <c r="E628" s="182" t="str">
        <f>VLOOKUP(MID(B628,5,2),代码!$H$5:$I$50,2,0)</f>
        <v>其他</v>
      </c>
      <c r="F628" s="183" t="s">
        <v>11652</v>
      </c>
      <c r="G628" s="183"/>
      <c r="H628" s="183" t="s">
        <v>11697</v>
      </c>
      <c r="I628" s="183" t="s">
        <v>11732</v>
      </c>
    </row>
    <row r="629" spans="1:9" ht="21.6">
      <c r="A629" s="184">
        <v>625</v>
      </c>
      <c r="B629" s="185" t="s">
        <v>11733</v>
      </c>
      <c r="C629" s="186" t="str">
        <f>VLOOKUP(MID(B629,1,2),代码!$B$5:$C$22,2,0)</f>
        <v>契税</v>
      </c>
      <c r="D629" s="186" t="str">
        <f>VLOOKUP(MID(B629,3,2),代码!$E$5:$F$15,2,0)</f>
        <v>支持其他各项事业</v>
      </c>
      <c r="E629" s="186" t="str">
        <f>VLOOKUP(MID(B629,5,2),代码!$H$5:$I$50,2,0)</f>
        <v>其他</v>
      </c>
      <c r="F629" s="187" t="s">
        <v>10636</v>
      </c>
      <c r="G629" s="187" t="s">
        <v>12710</v>
      </c>
      <c r="H629" s="187" t="s">
        <v>11734</v>
      </c>
      <c r="I629" s="187" t="s">
        <v>11735</v>
      </c>
    </row>
    <row r="630" spans="1:9" ht="21.6">
      <c r="A630" s="180">
        <v>626</v>
      </c>
      <c r="B630" s="181" t="s">
        <v>11736</v>
      </c>
      <c r="C630" s="182" t="str">
        <f>VLOOKUP(MID(B630,1,2),代码!$B$5:$C$22,2,0)</f>
        <v>契税</v>
      </c>
      <c r="D630" s="182" t="str">
        <f>VLOOKUP(MID(B630,3,2),代码!$E$5:$F$15,2,0)</f>
        <v>支持其他各项事业</v>
      </c>
      <c r="E630" s="182" t="str">
        <f>VLOOKUP(MID(B630,5,2),代码!$H$5:$I$50,2,0)</f>
        <v>其他</v>
      </c>
      <c r="F630" s="183" t="s">
        <v>11729</v>
      </c>
      <c r="G630" s="183" t="s">
        <v>12700</v>
      </c>
      <c r="H630" s="183" t="s">
        <v>10160</v>
      </c>
      <c r="I630" s="183" t="s">
        <v>11737</v>
      </c>
    </row>
    <row r="631" spans="1:9" ht="21.6">
      <c r="A631" s="184">
        <v>627</v>
      </c>
      <c r="B631" s="185" t="s">
        <v>11738</v>
      </c>
      <c r="C631" s="186" t="str">
        <f>VLOOKUP(MID(B631,1,2),代码!$B$5:$C$22,2,0)</f>
        <v>契税</v>
      </c>
      <c r="D631" s="186" t="str">
        <f>VLOOKUP(MID(B631,3,2),代码!$E$5:$F$15,2,0)</f>
        <v>支持其他各项事业</v>
      </c>
      <c r="E631" s="186" t="str">
        <f>VLOOKUP(MID(B631,5,2),代码!$H$5:$I$50,2,0)</f>
        <v>其他</v>
      </c>
      <c r="F631" s="187" t="s">
        <v>11739</v>
      </c>
      <c r="G631" s="187" t="s">
        <v>12700</v>
      </c>
      <c r="H631" s="187" t="s">
        <v>10160</v>
      </c>
      <c r="I631" s="187" t="s">
        <v>11740</v>
      </c>
    </row>
    <row r="632" spans="1:9">
      <c r="A632" s="180">
        <v>628</v>
      </c>
      <c r="B632" s="181" t="s">
        <v>11741</v>
      </c>
      <c r="C632" s="182" t="str">
        <f>VLOOKUP(MID(B632,1,2),代码!$B$5:$C$22,2,0)</f>
        <v>契税</v>
      </c>
      <c r="D632" s="182" t="str">
        <f>VLOOKUP(MID(B632,3,2),代码!$E$5:$F$15,2,0)</f>
        <v>支持其他各项事业</v>
      </c>
      <c r="E632" s="182" t="str">
        <f>VLOOKUP(MID(B632,5,2),代码!$H$5:$I$50,2,0)</f>
        <v>其他</v>
      </c>
      <c r="F632" s="183" t="s">
        <v>11661</v>
      </c>
      <c r="G632" s="183" t="s">
        <v>12715</v>
      </c>
      <c r="H632" s="183" t="s">
        <v>11742</v>
      </c>
      <c r="I632" s="183" t="s">
        <v>11743</v>
      </c>
    </row>
    <row r="633" spans="1:9">
      <c r="A633" s="184">
        <v>629</v>
      </c>
      <c r="B633" s="185" t="s">
        <v>11744</v>
      </c>
      <c r="C633" s="186" t="str">
        <f>VLOOKUP(MID(B633,1,2),代码!$B$5:$C$22,2,0)</f>
        <v>契税</v>
      </c>
      <c r="D633" s="186" t="str">
        <f>VLOOKUP(MID(B633,3,2),代码!$E$5:$F$15,2,0)</f>
        <v>支持其他各项事业</v>
      </c>
      <c r="E633" s="186" t="str">
        <f>VLOOKUP(MID(B633,5,2),代码!$H$5:$I$50,2,0)</f>
        <v>其他</v>
      </c>
      <c r="F633" s="187" t="s">
        <v>4218</v>
      </c>
      <c r="G633" s="187"/>
      <c r="H633" s="187" t="s">
        <v>10057</v>
      </c>
      <c r="I633" s="187" t="s">
        <v>4218</v>
      </c>
    </row>
    <row r="634" spans="1:9" ht="21.6">
      <c r="A634" s="180">
        <v>630</v>
      </c>
      <c r="B634" s="181" t="s">
        <v>11745</v>
      </c>
      <c r="C634" s="182" t="str">
        <f>VLOOKUP(MID(B634,1,2),代码!$B$5:$C$22,2,0)</f>
        <v>教育费附加</v>
      </c>
      <c r="D634" s="182" t="str">
        <f>VLOOKUP(MID(B634,3,2),代码!$E$5:$F$15,2,0)</f>
        <v>促进小微企业发展</v>
      </c>
      <c r="E634" s="182" t="str">
        <f>VLOOKUP(MID(B634,5,2),代码!$H$5:$I$50,2,0)</f>
        <v>未达起征点</v>
      </c>
      <c r="F634" s="183" t="s">
        <v>11746</v>
      </c>
      <c r="G634" s="183" t="s">
        <v>12706</v>
      </c>
      <c r="H634" s="183" t="s">
        <v>10104</v>
      </c>
      <c r="I634" s="183" t="s">
        <v>11747</v>
      </c>
    </row>
    <row r="635" spans="1:9" ht="21.6">
      <c r="A635" s="184">
        <v>631</v>
      </c>
      <c r="B635" s="185" t="s">
        <v>11748</v>
      </c>
      <c r="C635" s="186" t="str">
        <f>VLOOKUP(MID(B635,1,2),代码!$B$5:$C$22,2,0)</f>
        <v>教育费附加</v>
      </c>
      <c r="D635" s="186" t="str">
        <f>VLOOKUP(MID(B635,3,2),代码!$E$5:$F$15,2,0)</f>
        <v>节能环保</v>
      </c>
      <c r="E635" s="186" t="str">
        <f>VLOOKUP(MID(B635,5,2),代码!$H$5:$I$50,2,0)</f>
        <v>资源综合利用</v>
      </c>
      <c r="F635" s="187" t="s">
        <v>11078</v>
      </c>
      <c r="G635" s="187" t="s">
        <v>12707</v>
      </c>
      <c r="H635" s="187" t="s">
        <v>10057</v>
      </c>
      <c r="I635" s="187" t="s">
        <v>11749</v>
      </c>
    </row>
    <row r="636" spans="1:9">
      <c r="A636" s="180">
        <v>632</v>
      </c>
      <c r="B636" s="181" t="s">
        <v>11750</v>
      </c>
      <c r="C636" s="182" t="str">
        <f>VLOOKUP(MID(B636,1,2),代码!$B$5:$C$22,2,0)</f>
        <v>教育费附加</v>
      </c>
      <c r="D636" s="182" t="str">
        <f>VLOOKUP(MID(B636,3,2),代码!$E$5:$F$15,2,0)</f>
        <v>支持其他各项事业</v>
      </c>
      <c r="E636" s="182" t="str">
        <f>VLOOKUP(MID(B636,5,2),代码!$H$5:$I$50,2,0)</f>
        <v>其他</v>
      </c>
      <c r="F636" s="183" t="s">
        <v>4218</v>
      </c>
      <c r="G636" s="183"/>
      <c r="H636" s="183" t="s">
        <v>10057</v>
      </c>
      <c r="I636" s="183" t="s">
        <v>4218</v>
      </c>
    </row>
    <row r="637" spans="1:9" ht="21.6">
      <c r="A637" s="184">
        <v>633</v>
      </c>
      <c r="B637" s="185" t="s">
        <v>11751</v>
      </c>
      <c r="C637" s="186" t="str">
        <f>VLOOKUP(MID(B637,1,2),代码!$B$5:$C$22,2,0)</f>
        <v>文化事业建设费</v>
      </c>
      <c r="D637" s="186" t="str">
        <f>VLOOKUP(MID(B637,3,2),代码!$E$5:$F$15,2,0)</f>
        <v>促进小微企业发展</v>
      </c>
      <c r="E637" s="186" t="str">
        <f>VLOOKUP(MID(B637,5,2),代码!$H$5:$I$50,2,0)</f>
        <v>未达起征点</v>
      </c>
      <c r="F637" s="187" t="s">
        <v>11752</v>
      </c>
      <c r="G637" s="187" t="s">
        <v>12702</v>
      </c>
      <c r="H637" s="187" t="s">
        <v>10057</v>
      </c>
      <c r="I637" s="187" t="s">
        <v>4218</v>
      </c>
    </row>
    <row r="638" spans="1:9" ht="21.6">
      <c r="A638" s="180">
        <v>634</v>
      </c>
      <c r="B638" s="181" t="s">
        <v>11753</v>
      </c>
      <c r="C638" s="182" t="str">
        <f>VLOOKUP(MID(B638,1,2),代码!$B$5:$C$22,2,0)</f>
        <v>文化事业建设费</v>
      </c>
      <c r="D638" s="182" t="str">
        <f>VLOOKUP(MID(B638,3,2),代码!$E$5:$F$15,2,0)</f>
        <v>促进小微企业发展</v>
      </c>
      <c r="E638" s="182" t="str">
        <f>VLOOKUP(MID(B638,5,2),代码!$H$5:$I$50,2,0)</f>
        <v>未达起征点</v>
      </c>
      <c r="F638" s="183" t="s">
        <v>11746</v>
      </c>
      <c r="G638" s="183" t="s">
        <v>12706</v>
      </c>
      <c r="H638" s="183" t="s">
        <v>10104</v>
      </c>
      <c r="I638" s="183" t="s">
        <v>11754</v>
      </c>
    </row>
    <row r="639" spans="1:9">
      <c r="A639" s="184">
        <v>635</v>
      </c>
      <c r="B639" s="185" t="s">
        <v>11755</v>
      </c>
      <c r="C639" s="186" t="str">
        <f>VLOOKUP(MID(B639,1,2),代码!$B$5:$C$22,2,0)</f>
        <v>文化事业建设费</v>
      </c>
      <c r="D639" s="186" t="str">
        <f>VLOOKUP(MID(B639,3,2),代码!$E$5:$F$15,2,0)</f>
        <v>支持其他各项事业</v>
      </c>
      <c r="E639" s="186" t="str">
        <f>VLOOKUP(MID(B639,5,2),代码!$H$5:$I$50,2,0)</f>
        <v>其他</v>
      </c>
      <c r="F639" s="187" t="s">
        <v>4218</v>
      </c>
      <c r="G639" s="187"/>
      <c r="H639" s="187" t="s">
        <v>10057</v>
      </c>
      <c r="I639" s="187" t="s">
        <v>4218</v>
      </c>
    </row>
    <row r="640" spans="1:9" ht="21.6">
      <c r="A640" s="180">
        <v>636</v>
      </c>
      <c r="B640" s="181" t="s">
        <v>11756</v>
      </c>
      <c r="C640" s="182" t="str">
        <f>VLOOKUP(MID(B640,1,2),代码!$B$5:$C$22,2,0)</f>
        <v>其他收入</v>
      </c>
      <c r="D640" s="182" t="str">
        <f>VLOOKUP(MID(B640,3,2),代码!$E$5:$F$15,2,0)</f>
        <v>鼓励高新技术</v>
      </c>
      <c r="E640" s="182" t="str">
        <f>VLOOKUP(MID(B640,5,2),代码!$H$5:$I$50,2,0)</f>
        <v>科技发展</v>
      </c>
      <c r="F640" s="183" t="s">
        <v>11757</v>
      </c>
      <c r="G640" s="183" t="s">
        <v>12702</v>
      </c>
      <c r="H640" s="183"/>
      <c r="I640" s="183" t="s">
        <v>11758</v>
      </c>
    </row>
    <row r="641" spans="1:9" ht="21.6">
      <c r="A641" s="184">
        <v>637</v>
      </c>
      <c r="B641" s="185" t="s">
        <v>11759</v>
      </c>
      <c r="C641" s="186" t="str">
        <f>VLOOKUP(MID(B641,1,2),代码!$B$5:$C$22,2,0)</f>
        <v>其他收入</v>
      </c>
      <c r="D641" s="186" t="str">
        <f>VLOOKUP(MID(B641,3,2),代码!$E$5:$F$15,2,0)</f>
        <v>促进小微企业发展</v>
      </c>
      <c r="E641" s="186" t="str">
        <f>VLOOKUP(MID(B641,5,2),代码!$H$5:$I$50,2,0)</f>
        <v>未达起征点</v>
      </c>
      <c r="F641" s="187" t="s">
        <v>11746</v>
      </c>
      <c r="G641" s="187" t="s">
        <v>12706</v>
      </c>
      <c r="H641" s="187" t="s">
        <v>10163</v>
      </c>
      <c r="I641" s="187" t="s">
        <v>11760</v>
      </c>
    </row>
    <row r="642" spans="1:9">
      <c r="A642" s="180">
        <v>638</v>
      </c>
      <c r="B642" s="181" t="s">
        <v>11761</v>
      </c>
      <c r="C642" s="182" t="str">
        <f>VLOOKUP(MID(B642,1,2),代码!$B$5:$C$22,2,0)</f>
        <v>其他收入</v>
      </c>
      <c r="D642" s="182" t="str">
        <f>VLOOKUP(MID(B642,3,2),代码!$E$5:$F$15,2,0)</f>
        <v>支持其他各项事业</v>
      </c>
      <c r="E642" s="182" t="str">
        <f>VLOOKUP(MID(B642,5,2),代码!$H$5:$I$50,2,0)</f>
        <v>其他</v>
      </c>
      <c r="F642" s="183" t="s">
        <v>4218</v>
      </c>
      <c r="G642" s="183"/>
      <c r="H642" s="183" t="s">
        <v>10057</v>
      </c>
      <c r="I642" s="183" t="s">
        <v>4218</v>
      </c>
    </row>
  </sheetData>
  <mergeCells count="1">
    <mergeCell ref="A2:I2"/>
  </mergeCells>
  <phoneticPr fontId="4" type="noConversion"/>
  <pageMargins left="0.6692913385826772" right="0.39370078740157483" top="0.59055118110236227" bottom="0.59055118110236227" header="0.31496062992125984" footer="0.31496062992125984"/>
  <pageSetup paperSize="9" orientation="landscape" horizontalDpi="4294967295" verticalDpi="4294967295"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318B9-B069-492F-BD55-AFC7B181DC6D}">
  <sheetPr>
    <tabColor rgb="FF0070C0"/>
  </sheetPr>
  <dimension ref="A1:I49"/>
  <sheetViews>
    <sheetView showGridLines="0" topLeftCell="A7" workbookViewId="0">
      <selection activeCell="E4" sqref="E4"/>
    </sheetView>
  </sheetViews>
  <sheetFormatPr defaultColWidth="9" defaultRowHeight="14.4"/>
  <cols>
    <col min="1" max="1" width="5.33203125" style="65" customWidth="1"/>
    <col min="2" max="2" width="14.109375" style="189" customWidth="1"/>
    <col min="3" max="3" width="13.109375" style="189" bestFit="1" customWidth="1"/>
    <col min="4" max="4" width="5" style="189" customWidth="1"/>
    <col min="5" max="5" width="14.33203125" style="189" customWidth="1"/>
    <col min="6" max="6" width="16.77734375" style="189" bestFit="1" customWidth="1"/>
    <col min="7" max="7" width="5" style="189" customWidth="1"/>
    <col min="8" max="8" width="14.109375" style="189" customWidth="1"/>
    <col min="9" max="9" width="18.88671875" style="189" bestFit="1" customWidth="1"/>
    <col min="10" max="16384" width="9" style="189"/>
  </cols>
  <sheetData>
    <row r="1" spans="2:9" s="189" customFormat="1" ht="9" customHeight="1"/>
    <row r="2" spans="2:9" s="189" customFormat="1" ht="29.25" customHeight="1" thickBot="1">
      <c r="B2" s="310" t="s">
        <v>11762</v>
      </c>
      <c r="C2" s="310"/>
      <c r="D2" s="310"/>
      <c r="E2" s="310"/>
      <c r="F2" s="310"/>
      <c r="G2" s="310"/>
      <c r="H2" s="310"/>
      <c r="I2" s="310"/>
    </row>
    <row r="3" spans="2:9" s="189" customFormat="1" ht="10.5" customHeight="1" thickTop="1"/>
    <row r="4" spans="2:9" s="189" customFormat="1" ht="21" customHeight="1">
      <c r="B4" s="190" t="s">
        <v>11763</v>
      </c>
      <c r="C4" s="191" t="s">
        <v>11764</v>
      </c>
      <c r="D4" s="192"/>
      <c r="E4" s="193" t="s">
        <v>11765</v>
      </c>
      <c r="F4" s="194" t="s">
        <v>11766</v>
      </c>
      <c r="G4" s="192"/>
      <c r="H4" s="195" t="s">
        <v>11767</v>
      </c>
      <c r="I4" s="196" t="s">
        <v>11768</v>
      </c>
    </row>
    <row r="5" spans="2:9" s="189" customFormat="1">
      <c r="B5" s="197" t="s">
        <v>11769</v>
      </c>
      <c r="C5" s="198" t="s">
        <v>11770</v>
      </c>
      <c r="D5" s="199"/>
      <c r="E5" s="200" t="s">
        <v>11769</v>
      </c>
      <c r="F5" s="201" t="s">
        <v>11771</v>
      </c>
      <c r="G5" s="199"/>
      <c r="H5" s="202" t="s">
        <v>11772</v>
      </c>
      <c r="I5" s="203" t="s">
        <v>11773</v>
      </c>
    </row>
    <row r="6" spans="2:9" s="189" customFormat="1">
      <c r="B6" s="204" t="s">
        <v>11774</v>
      </c>
      <c r="C6" s="205" t="s">
        <v>11775</v>
      </c>
      <c r="D6" s="199"/>
      <c r="E6" s="206" t="s">
        <v>11774</v>
      </c>
      <c r="F6" s="207" t="s">
        <v>11776</v>
      </c>
      <c r="G6" s="199"/>
      <c r="H6" s="208" t="s">
        <v>11777</v>
      </c>
      <c r="I6" s="209" t="s">
        <v>11778</v>
      </c>
    </row>
    <row r="7" spans="2:9" s="189" customFormat="1">
      <c r="B7" s="197" t="s">
        <v>11772</v>
      </c>
      <c r="C7" s="198" t="s">
        <v>11779</v>
      </c>
      <c r="D7" s="199"/>
      <c r="E7" s="200" t="s">
        <v>11772</v>
      </c>
      <c r="F7" s="201" t="s">
        <v>11780</v>
      </c>
      <c r="G7" s="199"/>
      <c r="H7" s="202" t="s">
        <v>11781</v>
      </c>
      <c r="I7" s="203" t="s">
        <v>11782</v>
      </c>
    </row>
    <row r="8" spans="2:9" s="189" customFormat="1">
      <c r="B8" s="204" t="s">
        <v>11777</v>
      </c>
      <c r="C8" s="205" t="s">
        <v>11783</v>
      </c>
      <c r="D8" s="199"/>
      <c r="E8" s="206" t="s">
        <v>11777</v>
      </c>
      <c r="F8" s="207" t="s">
        <v>11784</v>
      </c>
      <c r="G8" s="199"/>
      <c r="H8" s="208" t="s">
        <v>11785</v>
      </c>
      <c r="I8" s="209" t="s">
        <v>11786</v>
      </c>
    </row>
    <row r="9" spans="2:9" s="189" customFormat="1">
      <c r="B9" s="197" t="s">
        <v>11781</v>
      </c>
      <c r="C9" s="198" t="s">
        <v>11787</v>
      </c>
      <c r="D9" s="199"/>
      <c r="E9" s="200" t="s">
        <v>11781</v>
      </c>
      <c r="F9" s="201" t="s">
        <v>11788</v>
      </c>
      <c r="G9" s="199"/>
      <c r="H9" s="202" t="s">
        <v>11789</v>
      </c>
      <c r="I9" s="203" t="s">
        <v>11790</v>
      </c>
    </row>
    <row r="10" spans="2:9" s="189" customFormat="1">
      <c r="B10" s="204" t="s">
        <v>11785</v>
      </c>
      <c r="C10" s="205" t="s">
        <v>11791</v>
      </c>
      <c r="D10" s="199"/>
      <c r="E10" s="206" t="s">
        <v>11785</v>
      </c>
      <c r="F10" s="207" t="s">
        <v>11792</v>
      </c>
      <c r="G10" s="199"/>
      <c r="H10" s="208" t="s">
        <v>11793</v>
      </c>
      <c r="I10" s="209" t="s">
        <v>11794</v>
      </c>
    </row>
    <row r="11" spans="2:9" s="189" customFormat="1">
      <c r="B11" s="197" t="s">
        <v>11789</v>
      </c>
      <c r="C11" s="198" t="s">
        <v>11795</v>
      </c>
      <c r="D11" s="199"/>
      <c r="E11" s="200" t="s">
        <v>11796</v>
      </c>
      <c r="F11" s="201" t="s">
        <v>11797</v>
      </c>
      <c r="G11" s="199"/>
      <c r="H11" s="202" t="s">
        <v>4155</v>
      </c>
      <c r="I11" s="203" t="s">
        <v>11798</v>
      </c>
    </row>
    <row r="12" spans="2:9" s="189" customFormat="1">
      <c r="B12" s="204" t="s">
        <v>11796</v>
      </c>
      <c r="C12" s="205" t="s">
        <v>11799</v>
      </c>
      <c r="D12" s="199"/>
      <c r="E12" s="206" t="s">
        <v>11800</v>
      </c>
      <c r="F12" s="207" t="s">
        <v>11801</v>
      </c>
      <c r="G12" s="199"/>
      <c r="H12" s="208" t="s">
        <v>4157</v>
      </c>
      <c r="I12" s="209" t="s">
        <v>11802</v>
      </c>
    </row>
    <row r="13" spans="2:9" s="189" customFormat="1">
      <c r="B13" s="197" t="s">
        <v>11800</v>
      </c>
      <c r="C13" s="198" t="s">
        <v>11803</v>
      </c>
      <c r="D13" s="199"/>
      <c r="E13" s="200" t="s">
        <v>11793</v>
      </c>
      <c r="F13" s="201" t="s">
        <v>11804</v>
      </c>
      <c r="G13" s="199"/>
      <c r="H13" s="202" t="s">
        <v>4159</v>
      </c>
      <c r="I13" s="203" t="s">
        <v>11805</v>
      </c>
    </row>
    <row r="14" spans="2:9" s="189" customFormat="1">
      <c r="B14" s="204" t="s">
        <v>11793</v>
      </c>
      <c r="C14" s="205" t="s">
        <v>11806</v>
      </c>
      <c r="D14" s="199"/>
      <c r="E14" s="206" t="s">
        <v>4157</v>
      </c>
      <c r="F14" s="207" t="s">
        <v>11807</v>
      </c>
      <c r="G14" s="199"/>
      <c r="H14" s="208" t="s">
        <v>4161</v>
      </c>
      <c r="I14" s="209" t="s">
        <v>11808</v>
      </c>
    </row>
    <row r="15" spans="2:9" s="189" customFormat="1">
      <c r="B15" s="197" t="s">
        <v>4155</v>
      </c>
      <c r="C15" s="198" t="s">
        <v>11809</v>
      </c>
      <c r="D15" s="199"/>
      <c r="E15" s="210" t="s">
        <v>4159</v>
      </c>
      <c r="F15" s="211" t="s">
        <v>11810</v>
      </c>
      <c r="G15" s="199"/>
      <c r="H15" s="202" t="s">
        <v>4163</v>
      </c>
      <c r="I15" s="203" t="s">
        <v>11811</v>
      </c>
    </row>
    <row r="16" spans="2:9" s="189" customFormat="1">
      <c r="B16" s="204" t="s">
        <v>4157</v>
      </c>
      <c r="C16" s="205" t="s">
        <v>11812</v>
      </c>
      <c r="D16" s="199"/>
      <c r="E16" s="199"/>
      <c r="F16" s="199"/>
      <c r="G16" s="199"/>
      <c r="H16" s="208" t="s">
        <v>11813</v>
      </c>
      <c r="I16" s="209" t="s">
        <v>11814</v>
      </c>
    </row>
    <row r="17" spans="2:9" s="189" customFormat="1">
      <c r="B17" s="197" t="s">
        <v>4159</v>
      </c>
      <c r="C17" s="198" t="s">
        <v>11815</v>
      </c>
      <c r="D17" s="199"/>
      <c r="E17" s="199"/>
      <c r="F17" s="199"/>
      <c r="G17" s="199"/>
      <c r="H17" s="202" t="s">
        <v>11816</v>
      </c>
      <c r="I17" s="203" t="s">
        <v>11817</v>
      </c>
    </row>
    <row r="18" spans="2:9" s="189" customFormat="1">
      <c r="B18" s="204" t="s">
        <v>4161</v>
      </c>
      <c r="C18" s="205" t="s">
        <v>11818</v>
      </c>
      <c r="D18" s="199"/>
      <c r="E18" s="199"/>
      <c r="F18" s="199"/>
      <c r="G18" s="199"/>
      <c r="H18" s="208" t="s">
        <v>11819</v>
      </c>
      <c r="I18" s="209" t="s">
        <v>11820</v>
      </c>
    </row>
    <row r="19" spans="2:9" s="189" customFormat="1">
      <c r="B19" s="197" t="s">
        <v>4163</v>
      </c>
      <c r="C19" s="198" t="s">
        <v>11821</v>
      </c>
      <c r="D19" s="199"/>
      <c r="E19" s="199"/>
      <c r="F19" s="199"/>
      <c r="G19" s="199"/>
      <c r="H19" s="202" t="s">
        <v>11822</v>
      </c>
      <c r="I19" s="203" t="s">
        <v>11823</v>
      </c>
    </row>
    <row r="20" spans="2:9" s="189" customFormat="1">
      <c r="B20" s="204" t="s">
        <v>4207</v>
      </c>
      <c r="C20" s="205" t="s">
        <v>11824</v>
      </c>
      <c r="D20" s="199"/>
      <c r="E20" s="199"/>
      <c r="F20" s="199"/>
      <c r="G20" s="199"/>
      <c r="H20" s="208" t="s">
        <v>11825</v>
      </c>
      <c r="I20" s="209" t="s">
        <v>11826</v>
      </c>
    </row>
    <row r="21" spans="2:9" s="189" customFormat="1">
      <c r="B21" s="197" t="s">
        <v>4209</v>
      </c>
      <c r="C21" s="198" t="s">
        <v>11827</v>
      </c>
      <c r="D21" s="199"/>
      <c r="E21" s="199"/>
      <c r="F21" s="199"/>
      <c r="G21" s="199"/>
      <c r="H21" s="202" t="s">
        <v>4165</v>
      </c>
      <c r="I21" s="203" t="s">
        <v>11828</v>
      </c>
    </row>
    <row r="22" spans="2:9" s="189" customFormat="1">
      <c r="B22" s="212" t="s">
        <v>11829</v>
      </c>
      <c r="C22" s="213" t="s">
        <v>11830</v>
      </c>
      <c r="D22" s="199"/>
      <c r="E22" s="199"/>
      <c r="F22" s="199"/>
      <c r="G22" s="199"/>
      <c r="H22" s="208" t="s">
        <v>4167</v>
      </c>
      <c r="I22" s="209" t="s">
        <v>11831</v>
      </c>
    </row>
    <row r="23" spans="2:9" s="189" customFormat="1">
      <c r="B23" s="214"/>
      <c r="C23" s="199"/>
      <c r="D23" s="199"/>
      <c r="E23" s="199"/>
      <c r="F23" s="199"/>
      <c r="G23" s="199"/>
      <c r="H23" s="202" t="s">
        <v>4169</v>
      </c>
      <c r="I23" s="203" t="s">
        <v>11832</v>
      </c>
    </row>
    <row r="24" spans="2:9" s="189" customFormat="1">
      <c r="B24" s="199"/>
      <c r="C24" s="199"/>
      <c r="D24" s="199"/>
      <c r="E24" s="199"/>
      <c r="F24" s="199"/>
      <c r="G24" s="199"/>
      <c r="H24" s="208" t="s">
        <v>11833</v>
      </c>
      <c r="I24" s="209" t="s">
        <v>11834</v>
      </c>
    </row>
    <row r="25" spans="2:9" s="189" customFormat="1">
      <c r="B25" s="199"/>
      <c r="C25" s="199"/>
      <c r="D25" s="199"/>
      <c r="E25" s="199"/>
      <c r="F25" s="199"/>
      <c r="G25" s="199"/>
      <c r="H25" s="202" t="s">
        <v>11835</v>
      </c>
      <c r="I25" s="203" t="s">
        <v>11836</v>
      </c>
    </row>
    <row r="26" spans="2:9" s="189" customFormat="1">
      <c r="B26" s="199"/>
      <c r="C26" s="199"/>
      <c r="D26" s="199"/>
      <c r="E26" s="199"/>
      <c r="F26" s="199"/>
      <c r="G26" s="199"/>
      <c r="H26" s="208" t="s">
        <v>11837</v>
      </c>
      <c r="I26" s="209" t="s">
        <v>11838</v>
      </c>
    </row>
    <row r="27" spans="2:9" s="189" customFormat="1">
      <c r="B27" s="199"/>
      <c r="C27" s="199"/>
      <c r="D27" s="199"/>
      <c r="E27" s="199"/>
      <c r="F27" s="199"/>
      <c r="G27" s="199"/>
      <c r="H27" s="202" t="s">
        <v>11839</v>
      </c>
      <c r="I27" s="203" t="s">
        <v>11840</v>
      </c>
    </row>
    <row r="28" spans="2:9" s="189" customFormat="1">
      <c r="B28" s="199"/>
      <c r="C28" s="199"/>
      <c r="D28" s="199"/>
      <c r="E28" s="199"/>
      <c r="F28" s="199"/>
      <c r="G28" s="199"/>
      <c r="H28" s="208" t="s">
        <v>11841</v>
      </c>
      <c r="I28" s="209" t="s">
        <v>11842</v>
      </c>
    </row>
    <row r="29" spans="2:9" s="189" customFormat="1">
      <c r="B29" s="199"/>
      <c r="C29" s="199"/>
      <c r="D29" s="199"/>
      <c r="E29" s="199"/>
      <c r="F29" s="199"/>
      <c r="G29" s="199"/>
      <c r="H29" s="202" t="s">
        <v>11843</v>
      </c>
      <c r="I29" s="203" t="s">
        <v>11844</v>
      </c>
    </row>
    <row r="30" spans="2:9" s="189" customFormat="1">
      <c r="B30" s="199"/>
      <c r="C30" s="199"/>
      <c r="D30" s="199"/>
      <c r="E30" s="199"/>
      <c r="F30" s="199"/>
      <c r="G30" s="199"/>
      <c r="H30" s="208" t="s">
        <v>11845</v>
      </c>
      <c r="I30" s="209" t="s">
        <v>11846</v>
      </c>
    </row>
    <row r="31" spans="2:9" s="189" customFormat="1">
      <c r="B31" s="199"/>
      <c r="C31" s="199"/>
      <c r="D31" s="199"/>
      <c r="E31" s="199"/>
      <c r="F31" s="199"/>
      <c r="G31" s="199"/>
      <c r="H31" s="202" t="s">
        <v>4173</v>
      </c>
      <c r="I31" s="203" t="s">
        <v>11847</v>
      </c>
    </row>
    <row r="32" spans="2:9" s="189" customFormat="1">
      <c r="B32" s="199"/>
      <c r="C32" s="199"/>
      <c r="D32" s="199"/>
      <c r="E32" s="199"/>
      <c r="F32" s="199"/>
      <c r="G32" s="199"/>
      <c r="H32" s="208" t="s">
        <v>4175</v>
      </c>
      <c r="I32" s="209" t="s">
        <v>11848</v>
      </c>
    </row>
    <row r="33" spans="2:9" s="189" customFormat="1">
      <c r="B33" s="199"/>
      <c r="C33" s="199"/>
      <c r="D33" s="199"/>
      <c r="E33" s="199"/>
      <c r="F33" s="199"/>
      <c r="G33" s="199"/>
      <c r="H33" s="202" t="s">
        <v>4177</v>
      </c>
      <c r="I33" s="203" t="s">
        <v>11849</v>
      </c>
    </row>
    <row r="34" spans="2:9" s="189" customFormat="1">
      <c r="B34" s="199"/>
      <c r="C34" s="199"/>
      <c r="D34" s="199"/>
      <c r="E34" s="199"/>
      <c r="F34" s="199"/>
      <c r="G34" s="199"/>
      <c r="H34" s="208" t="s">
        <v>4181</v>
      </c>
      <c r="I34" s="209" t="s">
        <v>11850</v>
      </c>
    </row>
    <row r="35" spans="2:9" s="189" customFormat="1">
      <c r="B35" s="199"/>
      <c r="C35" s="199"/>
      <c r="D35" s="199"/>
      <c r="E35" s="199"/>
      <c r="F35" s="199"/>
      <c r="G35" s="199"/>
      <c r="H35" s="202" t="s">
        <v>11851</v>
      </c>
      <c r="I35" s="203" t="s">
        <v>11852</v>
      </c>
    </row>
    <row r="36" spans="2:9" s="189" customFormat="1">
      <c r="B36" s="199"/>
      <c r="C36" s="199"/>
      <c r="D36" s="199"/>
      <c r="E36" s="199"/>
      <c r="F36" s="199"/>
      <c r="G36" s="199"/>
      <c r="H36" s="208" t="s">
        <v>11853</v>
      </c>
      <c r="I36" s="209" t="s">
        <v>11854</v>
      </c>
    </row>
    <row r="37" spans="2:9" s="189" customFormat="1">
      <c r="B37" s="199"/>
      <c r="C37" s="199"/>
      <c r="D37" s="199"/>
      <c r="E37" s="199"/>
      <c r="F37" s="199"/>
      <c r="G37" s="199"/>
      <c r="H37" s="202" t="s">
        <v>4185</v>
      </c>
      <c r="I37" s="203" t="s">
        <v>11855</v>
      </c>
    </row>
    <row r="38" spans="2:9" s="189" customFormat="1">
      <c r="B38" s="199"/>
      <c r="C38" s="199"/>
      <c r="D38" s="199"/>
      <c r="E38" s="199"/>
      <c r="F38" s="199"/>
      <c r="G38" s="199"/>
      <c r="H38" s="208" t="s">
        <v>4187</v>
      </c>
      <c r="I38" s="209" t="s">
        <v>11856</v>
      </c>
    </row>
    <row r="39" spans="2:9" s="189" customFormat="1">
      <c r="B39" s="199"/>
      <c r="C39" s="199"/>
      <c r="D39" s="199"/>
      <c r="E39" s="199"/>
      <c r="F39" s="199"/>
      <c r="G39" s="199"/>
      <c r="H39" s="202" t="s">
        <v>4189</v>
      </c>
      <c r="I39" s="203" t="s">
        <v>11857</v>
      </c>
    </row>
    <row r="40" spans="2:9" s="189" customFormat="1">
      <c r="B40" s="199"/>
      <c r="C40" s="199"/>
      <c r="D40" s="199"/>
      <c r="E40" s="199"/>
      <c r="F40" s="199"/>
      <c r="G40" s="199"/>
      <c r="H40" s="208" t="s">
        <v>4191</v>
      </c>
      <c r="I40" s="209" t="s">
        <v>11858</v>
      </c>
    </row>
    <row r="41" spans="2:9" s="189" customFormat="1">
      <c r="B41" s="199"/>
      <c r="C41" s="199"/>
      <c r="D41" s="199"/>
      <c r="E41" s="199"/>
      <c r="F41" s="199"/>
      <c r="G41" s="199"/>
      <c r="H41" s="202" t="s">
        <v>4193</v>
      </c>
      <c r="I41" s="203" t="s">
        <v>11859</v>
      </c>
    </row>
    <row r="42" spans="2:9" s="189" customFormat="1">
      <c r="B42" s="199"/>
      <c r="C42" s="199"/>
      <c r="D42" s="199"/>
      <c r="E42" s="199"/>
      <c r="F42" s="199"/>
      <c r="G42" s="199"/>
      <c r="H42" s="208" t="s">
        <v>4197</v>
      </c>
      <c r="I42" s="209" t="s">
        <v>11860</v>
      </c>
    </row>
    <row r="43" spans="2:9" s="189" customFormat="1">
      <c r="B43" s="199"/>
      <c r="C43" s="199"/>
      <c r="D43" s="199"/>
      <c r="E43" s="199"/>
      <c r="F43" s="199"/>
      <c r="G43" s="199"/>
      <c r="H43" s="202" t="s">
        <v>4201</v>
      </c>
      <c r="I43" s="203" t="s">
        <v>11861</v>
      </c>
    </row>
    <row r="44" spans="2:9" s="189" customFormat="1">
      <c r="B44" s="199"/>
      <c r="C44" s="199"/>
      <c r="D44" s="199"/>
      <c r="E44" s="199"/>
      <c r="F44" s="199"/>
      <c r="G44" s="199"/>
      <c r="H44" s="208" t="s">
        <v>4203</v>
      </c>
      <c r="I44" s="209" t="s">
        <v>11862</v>
      </c>
    </row>
    <row r="45" spans="2:9" s="189" customFormat="1">
      <c r="B45" s="199"/>
      <c r="C45" s="199"/>
      <c r="D45" s="199"/>
      <c r="E45" s="199"/>
      <c r="F45" s="199"/>
      <c r="G45" s="199"/>
      <c r="H45" s="202" t="s">
        <v>4205</v>
      </c>
      <c r="I45" s="203" t="s">
        <v>11863</v>
      </c>
    </row>
    <row r="46" spans="2:9" s="189" customFormat="1">
      <c r="B46" s="199"/>
      <c r="C46" s="199"/>
      <c r="D46" s="199"/>
      <c r="E46" s="199"/>
      <c r="F46" s="199"/>
      <c r="G46" s="199"/>
      <c r="H46" s="208" t="s">
        <v>11864</v>
      </c>
      <c r="I46" s="209" t="s">
        <v>11865</v>
      </c>
    </row>
    <row r="47" spans="2:9" s="189" customFormat="1">
      <c r="B47" s="199"/>
      <c r="C47" s="199"/>
      <c r="D47" s="199"/>
      <c r="E47" s="199"/>
      <c r="F47" s="199"/>
      <c r="G47" s="199"/>
      <c r="H47" s="202" t="s">
        <v>11866</v>
      </c>
      <c r="I47" s="203" t="s">
        <v>11867</v>
      </c>
    </row>
    <row r="48" spans="2:9" s="189" customFormat="1">
      <c r="B48" s="199"/>
      <c r="C48" s="199"/>
      <c r="D48" s="199"/>
      <c r="E48" s="199"/>
      <c r="F48" s="199"/>
      <c r="G48" s="199"/>
      <c r="H48" s="208" t="s">
        <v>11868</v>
      </c>
      <c r="I48" s="209" t="s">
        <v>11869</v>
      </c>
    </row>
    <row r="49" spans="2:9" s="189" customFormat="1">
      <c r="B49" s="199"/>
      <c r="C49" s="199"/>
      <c r="D49" s="199"/>
      <c r="E49" s="199"/>
      <c r="F49" s="199"/>
      <c r="G49" s="199"/>
      <c r="H49" s="215" t="s">
        <v>11829</v>
      </c>
      <c r="I49" s="216" t="s">
        <v>4218</v>
      </c>
    </row>
  </sheetData>
  <mergeCells count="1">
    <mergeCell ref="B2:I2"/>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DC3C-D59C-4EBC-8404-F11BE43D1673}">
  <sheetPr>
    <tabColor rgb="FFFF0066"/>
  </sheetPr>
  <dimension ref="A1:I21"/>
  <sheetViews>
    <sheetView workbookViewId="0">
      <selection activeCell="C2" sqref="C2"/>
    </sheetView>
  </sheetViews>
  <sheetFormatPr defaultColWidth="9" defaultRowHeight="15.6"/>
  <cols>
    <col min="1" max="1" width="15.88671875" style="218" customWidth="1"/>
    <col min="2" max="2" width="15.77734375" style="218" customWidth="1"/>
    <col min="3" max="3" width="16.6640625" style="218" customWidth="1"/>
    <col min="4" max="4" width="10.88671875" style="218" customWidth="1"/>
    <col min="5" max="5" width="17.109375" style="218" customWidth="1"/>
    <col min="6" max="6" width="10.88671875" style="218" customWidth="1"/>
    <col min="7" max="7" width="17.88671875" style="218" customWidth="1"/>
    <col min="8" max="8" width="15.33203125" style="218" customWidth="1"/>
    <col min="9" max="16384" width="9" style="218"/>
  </cols>
  <sheetData>
    <row r="1" spans="1:9" ht="33" customHeight="1" thickBot="1">
      <c r="A1" s="217" t="s">
        <v>11870</v>
      </c>
      <c r="B1" s="217" t="s">
        <v>11871</v>
      </c>
      <c r="C1" s="217" t="s">
        <v>11872</v>
      </c>
    </row>
    <row r="2" spans="1:9" ht="17.25" customHeight="1">
      <c r="A2" s="219" t="s">
        <v>11873</v>
      </c>
      <c r="B2" s="219" t="s">
        <v>11874</v>
      </c>
      <c r="C2" s="220">
        <v>1654</v>
      </c>
      <c r="F2" s="221"/>
    </row>
    <row r="3" spans="1:9" ht="17.25" customHeight="1">
      <c r="A3" s="222" t="s">
        <v>11873</v>
      </c>
      <c r="B3" s="222" t="s">
        <v>11875</v>
      </c>
      <c r="C3" s="223">
        <v>786</v>
      </c>
      <c r="F3" s="221"/>
    </row>
    <row r="4" spans="1:9" ht="17.25" customHeight="1">
      <c r="A4" s="224" t="s">
        <v>11876</v>
      </c>
      <c r="B4" s="224" t="s">
        <v>11877</v>
      </c>
      <c r="C4" s="225">
        <v>4345</v>
      </c>
      <c r="F4" s="221"/>
      <c r="G4" s="226"/>
    </row>
    <row r="5" spans="1:9" ht="17.25" customHeight="1">
      <c r="A5" s="222" t="s">
        <v>11876</v>
      </c>
      <c r="B5" s="222" t="s">
        <v>11878</v>
      </c>
      <c r="C5" s="223">
        <v>2143</v>
      </c>
      <c r="F5" s="221"/>
    </row>
    <row r="6" spans="1:9" ht="17.25" customHeight="1">
      <c r="A6" s="224" t="s">
        <v>11876</v>
      </c>
      <c r="B6" s="224" t="s">
        <v>11879</v>
      </c>
      <c r="C6" s="225">
        <v>849</v>
      </c>
    </row>
    <row r="7" spans="1:9" ht="17.25" customHeight="1">
      <c r="A7" s="222" t="s">
        <v>11880</v>
      </c>
      <c r="B7" s="222" t="s">
        <v>11881</v>
      </c>
      <c r="C7" s="223">
        <v>619</v>
      </c>
    </row>
    <row r="8" spans="1:9" ht="17.25" customHeight="1">
      <c r="A8" s="224" t="s">
        <v>11880</v>
      </c>
      <c r="B8" s="224" t="s">
        <v>11882</v>
      </c>
      <c r="C8" s="225">
        <v>598</v>
      </c>
    </row>
    <row r="9" spans="1:9" ht="17.25" customHeight="1">
      <c r="A9" s="222" t="s">
        <v>11883</v>
      </c>
      <c r="B9" s="222" t="s">
        <v>11884</v>
      </c>
      <c r="C9" s="223">
        <v>928</v>
      </c>
    </row>
    <row r="10" spans="1:9" ht="17.25" customHeight="1">
      <c r="A10" s="224" t="s">
        <v>11883</v>
      </c>
      <c r="B10" s="224" t="s">
        <v>11885</v>
      </c>
      <c r="C10" s="225">
        <v>769</v>
      </c>
    </row>
    <row r="11" spans="1:9" ht="17.25" customHeight="1">
      <c r="A11" s="222" t="s">
        <v>11883</v>
      </c>
      <c r="B11" s="222" t="s">
        <v>11886</v>
      </c>
      <c r="C11" s="223">
        <v>178</v>
      </c>
      <c r="F11" s="221"/>
    </row>
    <row r="12" spans="1:9" ht="17.25" customHeight="1">
      <c r="A12" s="224" t="s">
        <v>11883</v>
      </c>
      <c r="B12" s="224" t="s">
        <v>11887</v>
      </c>
      <c r="C12" s="225">
        <v>1452</v>
      </c>
      <c r="F12" s="226"/>
      <c r="I12" s="226"/>
    </row>
    <row r="13" spans="1:9" ht="17.25" customHeight="1">
      <c r="A13" s="222" t="s">
        <v>11883</v>
      </c>
      <c r="B13" s="222" t="s">
        <v>11888</v>
      </c>
      <c r="C13" s="223">
        <v>625</v>
      </c>
      <c r="F13" s="226"/>
      <c r="I13" s="226"/>
    </row>
    <row r="14" spans="1:9" ht="17.25" customHeight="1">
      <c r="A14" s="224" t="s">
        <v>11883</v>
      </c>
      <c r="B14" s="224" t="s">
        <v>11889</v>
      </c>
      <c r="C14" s="225">
        <v>3786</v>
      </c>
      <c r="F14" s="226"/>
      <c r="I14" s="226"/>
    </row>
    <row r="15" spans="1:9" ht="17.25" customHeight="1">
      <c r="A15" s="222" t="s">
        <v>11890</v>
      </c>
      <c r="B15" s="222" t="s">
        <v>11891</v>
      </c>
      <c r="C15" s="223">
        <v>914</v>
      </c>
      <c r="F15" s="226"/>
      <c r="I15" s="226"/>
    </row>
    <row r="16" spans="1:9" ht="17.25" customHeight="1">
      <c r="A16" s="224" t="s">
        <v>11890</v>
      </c>
      <c r="B16" s="224" t="s">
        <v>11892</v>
      </c>
      <c r="C16" s="225">
        <v>1208</v>
      </c>
      <c r="F16" s="226"/>
      <c r="I16" s="226"/>
    </row>
    <row r="17" spans="1:9" ht="17.25" customHeight="1">
      <c r="A17" s="222" t="s">
        <v>11893</v>
      </c>
      <c r="B17" s="222" t="s">
        <v>11894</v>
      </c>
      <c r="C17" s="223">
        <v>870</v>
      </c>
      <c r="I17" s="226"/>
    </row>
    <row r="18" spans="1:9" ht="17.25" customHeight="1">
      <c r="A18" s="224" t="s">
        <v>11893</v>
      </c>
      <c r="B18" s="224" t="s">
        <v>11895</v>
      </c>
      <c r="C18" s="225">
        <v>349</v>
      </c>
    </row>
    <row r="19" spans="1:9" ht="17.25" customHeight="1">
      <c r="A19" s="222" t="s">
        <v>11893</v>
      </c>
      <c r="B19" s="222" t="s">
        <v>11896</v>
      </c>
      <c r="C19" s="223">
        <v>329</v>
      </c>
    </row>
    <row r="20" spans="1:9" ht="17.25" customHeight="1">
      <c r="A20" s="224" t="s">
        <v>11893</v>
      </c>
      <c r="B20" s="224" t="s">
        <v>11897</v>
      </c>
      <c r="C20" s="225">
        <v>489</v>
      </c>
    </row>
    <row r="21" spans="1:9" ht="17.25" customHeight="1" thickBot="1">
      <c r="A21" s="227" t="s">
        <v>11893</v>
      </c>
      <c r="B21" s="227" t="s">
        <v>11898</v>
      </c>
      <c r="C21" s="228">
        <v>1282</v>
      </c>
    </row>
  </sheetData>
  <phoneticPr fontId="4" type="noConversion"/>
  <pageMargins left="0.75" right="0.75" top="1" bottom="1" header="0.5" footer="0.5"/>
  <pageSetup paperSize="9"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28566-F9BA-476A-9460-64A314349C5D}">
  <sheetPr>
    <tabColor rgb="FFFF0066"/>
  </sheetPr>
  <dimension ref="A1:J45"/>
  <sheetViews>
    <sheetView workbookViewId="0">
      <selection activeCell="G2" sqref="G2"/>
    </sheetView>
  </sheetViews>
  <sheetFormatPr defaultColWidth="9" defaultRowHeight="15.6"/>
  <cols>
    <col min="1" max="1" width="14.6640625" style="246" customWidth="1"/>
    <col min="2" max="2" width="10.21875" style="246" customWidth="1"/>
    <col min="3" max="3" width="11.21875" style="246" customWidth="1"/>
    <col min="4" max="4" width="13.88671875" style="248" customWidth="1"/>
    <col min="5" max="5" width="14.44140625" style="248" customWidth="1"/>
    <col min="6" max="6" width="20.88671875" style="248" customWidth="1"/>
    <col min="7" max="7" width="17" style="218" customWidth="1"/>
    <col min="8" max="8" width="15.77734375" style="218" customWidth="1"/>
    <col min="9" max="9" width="8.88671875" style="218" customWidth="1"/>
    <col min="10" max="16384" width="9" style="218"/>
  </cols>
  <sheetData>
    <row r="1" spans="1:10" ht="25.2">
      <c r="A1" s="229" t="s">
        <v>11870</v>
      </c>
      <c r="B1" s="230" t="s">
        <v>11871</v>
      </c>
      <c r="C1" s="230" t="s">
        <v>11899</v>
      </c>
      <c r="D1" s="230" t="s">
        <v>11900</v>
      </c>
      <c r="E1" s="230" t="s">
        <v>11901</v>
      </c>
      <c r="F1" s="231" t="s">
        <v>11902</v>
      </c>
      <c r="H1" s="218" ph="1"/>
      <c r="I1" s="218" ph="1"/>
      <c r="J1" s="218" ph="1"/>
    </row>
    <row r="2" spans="1:10">
      <c r="A2" s="232" t="s">
        <v>11893</v>
      </c>
      <c r="B2" s="233" t="s">
        <v>11898</v>
      </c>
      <c r="C2" s="233" t="s">
        <v>11903</v>
      </c>
      <c r="D2" s="234">
        <v>176</v>
      </c>
      <c r="E2" s="235">
        <f>VLOOKUP(B2,产品基本信息表!$B$2:$C$21,2,0)</f>
        <v>1282</v>
      </c>
      <c r="F2" s="236">
        <f>E2*D2</f>
        <v>225632</v>
      </c>
      <c r="G2" s="237"/>
    </row>
    <row r="3" spans="1:10">
      <c r="A3" s="238" t="s">
        <v>11893</v>
      </c>
      <c r="B3" s="239" t="s">
        <v>11898</v>
      </c>
      <c r="C3" s="239" t="s">
        <v>11904</v>
      </c>
      <c r="D3" s="240">
        <v>80</v>
      </c>
      <c r="E3" s="235">
        <f>VLOOKUP(B3,产品基本信息表!$B$2:$C$21,2,0)</f>
        <v>1282</v>
      </c>
      <c r="F3" s="241">
        <f t="shared" ref="F3:F44" si="0">E3*D3</f>
        <v>102560</v>
      </c>
      <c r="G3" s="237"/>
    </row>
    <row r="4" spans="1:10">
      <c r="A4" s="232" t="s">
        <v>11893</v>
      </c>
      <c r="B4" s="233" t="s">
        <v>11897</v>
      </c>
      <c r="C4" s="233" t="s">
        <v>11905</v>
      </c>
      <c r="D4" s="234">
        <v>213</v>
      </c>
      <c r="E4" s="235">
        <f>VLOOKUP(B4,产品基本信息表!$B$2:$C$21,2,0)</f>
        <v>489</v>
      </c>
      <c r="F4" s="236">
        <f t="shared" si="0"/>
        <v>104157</v>
      </c>
      <c r="G4" s="237"/>
    </row>
    <row r="5" spans="1:10">
      <c r="A5" s="238" t="s">
        <v>11893</v>
      </c>
      <c r="B5" s="239" t="s">
        <v>11897</v>
      </c>
      <c r="C5" s="239" t="s">
        <v>11904</v>
      </c>
      <c r="D5" s="240">
        <v>179</v>
      </c>
      <c r="E5" s="235">
        <f>VLOOKUP(B5,产品基本信息表!$B$2:$C$21,2,0)</f>
        <v>489</v>
      </c>
      <c r="F5" s="241">
        <f t="shared" si="0"/>
        <v>87531</v>
      </c>
      <c r="G5" s="237"/>
    </row>
    <row r="6" spans="1:10">
      <c r="A6" s="232" t="s">
        <v>11893</v>
      </c>
      <c r="B6" s="233" t="s">
        <v>11896</v>
      </c>
      <c r="C6" s="233" t="s">
        <v>11903</v>
      </c>
      <c r="D6" s="234">
        <v>149</v>
      </c>
      <c r="E6" s="235">
        <f>VLOOKUP(B6,产品基本信息表!$B$2:$C$21,2,0)</f>
        <v>329</v>
      </c>
      <c r="F6" s="236">
        <f t="shared" si="0"/>
        <v>49021</v>
      </c>
      <c r="G6" s="237"/>
    </row>
    <row r="7" spans="1:10">
      <c r="A7" s="238" t="s">
        <v>11893</v>
      </c>
      <c r="B7" s="239" t="s">
        <v>11896</v>
      </c>
      <c r="C7" s="239" t="s">
        <v>11905</v>
      </c>
      <c r="D7" s="240">
        <v>169</v>
      </c>
      <c r="E7" s="235">
        <f>VLOOKUP(B7,产品基本信息表!$B$2:$C$21,2,0)</f>
        <v>329</v>
      </c>
      <c r="F7" s="241">
        <f t="shared" si="0"/>
        <v>55601</v>
      </c>
      <c r="G7" s="237"/>
    </row>
    <row r="8" spans="1:10">
      <c r="A8" s="232" t="s">
        <v>11893</v>
      </c>
      <c r="B8" s="233" t="s">
        <v>11895</v>
      </c>
      <c r="C8" s="233" t="s">
        <v>11903</v>
      </c>
      <c r="D8" s="234">
        <v>156</v>
      </c>
      <c r="E8" s="235">
        <f>VLOOKUP(B8,产品基本信息表!$B$2:$C$21,2,0)</f>
        <v>349</v>
      </c>
      <c r="F8" s="236">
        <f t="shared" si="0"/>
        <v>54444</v>
      </c>
      <c r="G8" s="237"/>
    </row>
    <row r="9" spans="1:10">
      <c r="A9" s="238" t="s">
        <v>11893</v>
      </c>
      <c r="B9" s="239" t="s">
        <v>11895</v>
      </c>
      <c r="C9" s="239" t="s">
        <v>11905</v>
      </c>
      <c r="D9" s="240">
        <v>218</v>
      </c>
      <c r="E9" s="235">
        <f>VLOOKUP(B9,产品基本信息表!$B$2:$C$21,2,0)</f>
        <v>349</v>
      </c>
      <c r="F9" s="241">
        <f t="shared" si="0"/>
        <v>76082</v>
      </c>
      <c r="G9" s="237"/>
    </row>
    <row r="10" spans="1:10">
      <c r="A10" s="232" t="s">
        <v>11893</v>
      </c>
      <c r="B10" s="233" t="s">
        <v>11895</v>
      </c>
      <c r="C10" s="233" t="s">
        <v>11904</v>
      </c>
      <c r="D10" s="234">
        <v>284</v>
      </c>
      <c r="E10" s="235">
        <f>VLOOKUP(B10,产品基本信息表!$B$2:$C$21,2,0)</f>
        <v>349</v>
      </c>
      <c r="F10" s="236">
        <f t="shared" si="0"/>
        <v>99116</v>
      </c>
      <c r="G10" s="237"/>
    </row>
    <row r="11" spans="1:10">
      <c r="A11" s="238" t="s">
        <v>11893</v>
      </c>
      <c r="B11" s="239" t="s">
        <v>11894</v>
      </c>
      <c r="C11" s="239" t="s">
        <v>11904</v>
      </c>
      <c r="D11" s="240">
        <v>124</v>
      </c>
      <c r="E11" s="235">
        <f>VLOOKUP(B11,产品基本信息表!$B$2:$C$21,2,0)</f>
        <v>870</v>
      </c>
      <c r="F11" s="241">
        <f t="shared" si="0"/>
        <v>107880</v>
      </c>
      <c r="G11" s="237"/>
    </row>
    <row r="12" spans="1:10">
      <c r="A12" s="232" t="s">
        <v>11890</v>
      </c>
      <c r="B12" s="233" t="s">
        <v>11892</v>
      </c>
      <c r="C12" s="233" t="s">
        <v>11903</v>
      </c>
      <c r="D12" s="234">
        <v>123</v>
      </c>
      <c r="E12" s="235">
        <f>VLOOKUP(B12,产品基本信息表!$B$2:$C$21,2,0)</f>
        <v>1208</v>
      </c>
      <c r="F12" s="236">
        <f t="shared" si="0"/>
        <v>148584</v>
      </c>
      <c r="G12" s="237"/>
    </row>
    <row r="13" spans="1:10">
      <c r="A13" s="238" t="s">
        <v>11890</v>
      </c>
      <c r="B13" s="239" t="s">
        <v>11892</v>
      </c>
      <c r="C13" s="239" t="s">
        <v>11905</v>
      </c>
      <c r="D13" s="240">
        <v>190</v>
      </c>
      <c r="E13" s="235">
        <f>VLOOKUP(B13,产品基本信息表!$B$2:$C$21,2,0)</f>
        <v>1208</v>
      </c>
      <c r="F13" s="241">
        <f t="shared" si="0"/>
        <v>229520</v>
      </c>
      <c r="G13" s="237"/>
    </row>
    <row r="14" spans="1:10">
      <c r="A14" s="232" t="s">
        <v>11890</v>
      </c>
      <c r="B14" s="233" t="s">
        <v>11892</v>
      </c>
      <c r="C14" s="233" t="s">
        <v>11904</v>
      </c>
      <c r="D14" s="234">
        <v>242</v>
      </c>
      <c r="E14" s="235">
        <f>VLOOKUP(B14,产品基本信息表!$B$2:$C$21,2,0)</f>
        <v>1208</v>
      </c>
      <c r="F14" s="236">
        <f t="shared" si="0"/>
        <v>292336</v>
      </c>
      <c r="G14" s="237"/>
    </row>
    <row r="15" spans="1:10">
      <c r="A15" s="238" t="s">
        <v>11890</v>
      </c>
      <c r="B15" s="239" t="s">
        <v>11906</v>
      </c>
      <c r="C15" s="239" t="s">
        <v>11903</v>
      </c>
      <c r="D15" s="240">
        <v>156</v>
      </c>
      <c r="E15" s="235">
        <f>VLOOKUP(B15,产品基本信息表!$B$2:$C$21,2,0)</f>
        <v>914</v>
      </c>
      <c r="F15" s="241">
        <f t="shared" si="0"/>
        <v>142584</v>
      </c>
      <c r="G15" s="237"/>
    </row>
    <row r="16" spans="1:10">
      <c r="A16" s="232" t="s">
        <v>11890</v>
      </c>
      <c r="B16" s="233" t="s">
        <v>11906</v>
      </c>
      <c r="C16" s="233" t="s">
        <v>11905</v>
      </c>
      <c r="D16" s="234">
        <v>94</v>
      </c>
      <c r="E16" s="235">
        <f>VLOOKUP(B16,产品基本信息表!$B$2:$C$21,2,0)</f>
        <v>914</v>
      </c>
      <c r="F16" s="236">
        <f t="shared" si="0"/>
        <v>85916</v>
      </c>
    </row>
    <row r="17" spans="1:6">
      <c r="A17" s="238" t="s">
        <v>11883</v>
      </c>
      <c r="B17" s="239" t="s">
        <v>11889</v>
      </c>
      <c r="C17" s="239" t="s">
        <v>11903</v>
      </c>
      <c r="D17" s="240">
        <v>86</v>
      </c>
      <c r="E17" s="235">
        <f>VLOOKUP(B17,产品基本信息表!$B$2:$C$21,2,0)</f>
        <v>3786</v>
      </c>
      <c r="F17" s="241">
        <f t="shared" si="0"/>
        <v>325596</v>
      </c>
    </row>
    <row r="18" spans="1:6">
      <c r="A18" s="232" t="s">
        <v>11883</v>
      </c>
      <c r="B18" s="233" t="s">
        <v>11889</v>
      </c>
      <c r="C18" s="233" t="s">
        <v>11905</v>
      </c>
      <c r="D18" s="234">
        <v>242</v>
      </c>
      <c r="E18" s="235">
        <f>VLOOKUP(B18,产品基本信息表!$B$2:$C$21,2,0)</f>
        <v>3786</v>
      </c>
      <c r="F18" s="236">
        <f t="shared" si="0"/>
        <v>916212</v>
      </c>
    </row>
    <row r="19" spans="1:6">
      <c r="A19" s="238" t="s">
        <v>11883</v>
      </c>
      <c r="B19" s="239" t="s">
        <v>11888</v>
      </c>
      <c r="C19" s="239" t="s">
        <v>11905</v>
      </c>
      <c r="D19" s="240">
        <v>188</v>
      </c>
      <c r="E19" s="235">
        <f>VLOOKUP(B19,产品基本信息表!$B$2:$C$21,2,0)</f>
        <v>625</v>
      </c>
      <c r="F19" s="241">
        <f t="shared" si="0"/>
        <v>117500</v>
      </c>
    </row>
    <row r="20" spans="1:6">
      <c r="A20" s="232" t="s">
        <v>11883</v>
      </c>
      <c r="B20" s="233" t="s">
        <v>11888</v>
      </c>
      <c r="C20" s="233" t="s">
        <v>11904</v>
      </c>
      <c r="D20" s="234">
        <v>172</v>
      </c>
      <c r="E20" s="235">
        <f>VLOOKUP(B20,产品基本信息表!$B$2:$C$21,2,0)</f>
        <v>625</v>
      </c>
      <c r="F20" s="236">
        <f t="shared" si="0"/>
        <v>107500</v>
      </c>
    </row>
    <row r="21" spans="1:6">
      <c r="A21" s="238" t="s">
        <v>11883</v>
      </c>
      <c r="B21" s="239" t="s">
        <v>11887</v>
      </c>
      <c r="C21" s="239" t="s">
        <v>11903</v>
      </c>
      <c r="D21" s="240">
        <v>121</v>
      </c>
      <c r="E21" s="235">
        <f>VLOOKUP(B21,产品基本信息表!$B$2:$C$21,2,0)</f>
        <v>1452</v>
      </c>
      <c r="F21" s="241">
        <f t="shared" si="0"/>
        <v>175692</v>
      </c>
    </row>
    <row r="22" spans="1:6">
      <c r="A22" s="232" t="s">
        <v>11883</v>
      </c>
      <c r="B22" s="233" t="s">
        <v>11887</v>
      </c>
      <c r="C22" s="233" t="s">
        <v>11904</v>
      </c>
      <c r="D22" s="234">
        <v>153</v>
      </c>
      <c r="E22" s="235">
        <f>VLOOKUP(B22,产品基本信息表!$B$2:$C$21,2,0)</f>
        <v>1452</v>
      </c>
      <c r="F22" s="236">
        <f t="shared" si="0"/>
        <v>222156</v>
      </c>
    </row>
    <row r="23" spans="1:6">
      <c r="A23" s="238" t="s">
        <v>11883</v>
      </c>
      <c r="B23" s="239" t="s">
        <v>11886</v>
      </c>
      <c r="C23" s="239" t="s">
        <v>11903</v>
      </c>
      <c r="D23" s="240">
        <v>165</v>
      </c>
      <c r="E23" s="235">
        <f>VLOOKUP(B23,产品基本信息表!$B$2:$C$21,2,0)</f>
        <v>178</v>
      </c>
      <c r="F23" s="241">
        <f t="shared" si="0"/>
        <v>29370</v>
      </c>
    </row>
    <row r="24" spans="1:6">
      <c r="A24" s="232" t="s">
        <v>11883</v>
      </c>
      <c r="B24" s="233" t="s">
        <v>11886</v>
      </c>
      <c r="C24" s="233" t="s">
        <v>11905</v>
      </c>
      <c r="D24" s="234">
        <v>176</v>
      </c>
      <c r="E24" s="235">
        <f>VLOOKUP(B24,产品基本信息表!$B$2:$C$21,2,0)</f>
        <v>178</v>
      </c>
      <c r="F24" s="236">
        <f t="shared" si="0"/>
        <v>31328</v>
      </c>
    </row>
    <row r="25" spans="1:6">
      <c r="A25" s="238" t="s">
        <v>11883</v>
      </c>
      <c r="B25" s="239" t="s">
        <v>11886</v>
      </c>
      <c r="C25" s="239" t="s">
        <v>11904</v>
      </c>
      <c r="D25" s="240">
        <v>177</v>
      </c>
      <c r="E25" s="235">
        <f>VLOOKUP(B25,产品基本信息表!$B$2:$C$21,2,0)</f>
        <v>178</v>
      </c>
      <c r="F25" s="241">
        <f t="shared" si="0"/>
        <v>31506</v>
      </c>
    </row>
    <row r="26" spans="1:6">
      <c r="A26" s="232" t="s">
        <v>11883</v>
      </c>
      <c r="B26" s="233" t="s">
        <v>11885</v>
      </c>
      <c r="C26" s="233" t="s">
        <v>11903</v>
      </c>
      <c r="D26" s="234">
        <v>95</v>
      </c>
      <c r="E26" s="235">
        <f>VLOOKUP(B26,产品基本信息表!$B$2:$C$21,2,0)</f>
        <v>769</v>
      </c>
      <c r="F26" s="236">
        <f t="shared" si="0"/>
        <v>73055</v>
      </c>
    </row>
    <row r="27" spans="1:6">
      <c r="A27" s="238" t="s">
        <v>11883</v>
      </c>
      <c r="B27" s="239" t="s">
        <v>11885</v>
      </c>
      <c r="C27" s="239" t="s">
        <v>11905</v>
      </c>
      <c r="D27" s="240">
        <v>278</v>
      </c>
      <c r="E27" s="235">
        <f>VLOOKUP(B27,产品基本信息表!$B$2:$C$21,2,0)</f>
        <v>769</v>
      </c>
      <c r="F27" s="241">
        <f t="shared" si="0"/>
        <v>213782</v>
      </c>
    </row>
    <row r="28" spans="1:6">
      <c r="A28" s="232" t="s">
        <v>11883</v>
      </c>
      <c r="B28" s="233" t="s">
        <v>11884</v>
      </c>
      <c r="C28" s="233" t="s">
        <v>11904</v>
      </c>
      <c r="D28" s="234">
        <v>101</v>
      </c>
      <c r="E28" s="235">
        <f>VLOOKUP(B28,产品基本信息表!$B$2:$C$21,2,0)</f>
        <v>928</v>
      </c>
      <c r="F28" s="236">
        <f t="shared" si="0"/>
        <v>93728</v>
      </c>
    </row>
    <row r="29" spans="1:6">
      <c r="A29" s="238" t="s">
        <v>11880</v>
      </c>
      <c r="B29" s="239" t="s">
        <v>11882</v>
      </c>
      <c r="C29" s="239" t="s">
        <v>11903</v>
      </c>
      <c r="D29" s="240">
        <v>89</v>
      </c>
      <c r="E29" s="235">
        <f>VLOOKUP(B29,产品基本信息表!$B$2:$C$21,2,0)</f>
        <v>598</v>
      </c>
      <c r="F29" s="241">
        <f t="shared" si="0"/>
        <v>53222</v>
      </c>
    </row>
    <row r="30" spans="1:6">
      <c r="A30" s="232" t="s">
        <v>11880</v>
      </c>
      <c r="B30" s="233" t="s">
        <v>11882</v>
      </c>
      <c r="C30" s="233" t="s">
        <v>11905</v>
      </c>
      <c r="D30" s="234">
        <v>187</v>
      </c>
      <c r="E30" s="235">
        <f>VLOOKUP(B30,产品基本信息表!$B$2:$C$21,2,0)</f>
        <v>598</v>
      </c>
      <c r="F30" s="236">
        <f t="shared" si="0"/>
        <v>111826</v>
      </c>
    </row>
    <row r="31" spans="1:6">
      <c r="A31" s="238" t="s">
        <v>11880</v>
      </c>
      <c r="B31" s="239" t="s">
        <v>11882</v>
      </c>
      <c r="C31" s="239" t="s">
        <v>11904</v>
      </c>
      <c r="D31" s="240">
        <v>212</v>
      </c>
      <c r="E31" s="235">
        <f>VLOOKUP(B31,产品基本信息表!$B$2:$C$21,2,0)</f>
        <v>598</v>
      </c>
      <c r="F31" s="241">
        <f t="shared" si="0"/>
        <v>126776</v>
      </c>
    </row>
    <row r="32" spans="1:6">
      <c r="A32" s="232" t="s">
        <v>11880</v>
      </c>
      <c r="B32" s="233" t="s">
        <v>11907</v>
      </c>
      <c r="C32" s="233" t="s">
        <v>11903</v>
      </c>
      <c r="D32" s="234">
        <v>97</v>
      </c>
      <c r="E32" s="235">
        <f>VLOOKUP(B32,产品基本信息表!$B$2:$C$21,2,0)</f>
        <v>619</v>
      </c>
      <c r="F32" s="236">
        <f t="shared" si="0"/>
        <v>60043</v>
      </c>
    </row>
    <row r="33" spans="1:6">
      <c r="A33" s="238" t="s">
        <v>11880</v>
      </c>
      <c r="B33" s="239" t="s">
        <v>11907</v>
      </c>
      <c r="C33" s="239" t="s">
        <v>11905</v>
      </c>
      <c r="D33" s="240">
        <v>272</v>
      </c>
      <c r="E33" s="235">
        <f>VLOOKUP(B33,产品基本信息表!$B$2:$C$21,2,0)</f>
        <v>619</v>
      </c>
      <c r="F33" s="241">
        <f t="shared" si="0"/>
        <v>168368</v>
      </c>
    </row>
    <row r="34" spans="1:6">
      <c r="A34" s="232" t="s">
        <v>11880</v>
      </c>
      <c r="B34" s="233" t="s">
        <v>11907</v>
      </c>
      <c r="C34" s="233" t="s">
        <v>11904</v>
      </c>
      <c r="D34" s="234">
        <v>208</v>
      </c>
      <c r="E34" s="235">
        <f>VLOOKUP(B34,产品基本信息表!$B$2:$C$21,2,0)</f>
        <v>619</v>
      </c>
      <c r="F34" s="236">
        <f t="shared" si="0"/>
        <v>128752</v>
      </c>
    </row>
    <row r="35" spans="1:6">
      <c r="A35" s="238" t="s">
        <v>11876</v>
      </c>
      <c r="B35" s="239" t="s">
        <v>11908</v>
      </c>
      <c r="C35" s="239" t="s">
        <v>11905</v>
      </c>
      <c r="D35" s="240">
        <v>179</v>
      </c>
      <c r="E35" s="235">
        <f>VLOOKUP(B35,产品基本信息表!$B$2:$C$21,2,0)</f>
        <v>849</v>
      </c>
      <c r="F35" s="241">
        <f t="shared" si="0"/>
        <v>151971</v>
      </c>
    </row>
    <row r="36" spans="1:6">
      <c r="A36" s="232" t="s">
        <v>11876</v>
      </c>
      <c r="B36" s="233" t="s">
        <v>11908</v>
      </c>
      <c r="C36" s="233" t="s">
        <v>11904</v>
      </c>
      <c r="D36" s="234">
        <v>258</v>
      </c>
      <c r="E36" s="235">
        <f>VLOOKUP(B36,产品基本信息表!$B$2:$C$21,2,0)</f>
        <v>849</v>
      </c>
      <c r="F36" s="236">
        <f t="shared" si="0"/>
        <v>219042</v>
      </c>
    </row>
    <row r="37" spans="1:6">
      <c r="A37" s="238" t="s">
        <v>11876</v>
      </c>
      <c r="B37" s="239" t="s">
        <v>11909</v>
      </c>
      <c r="C37" s="239" t="s">
        <v>11903</v>
      </c>
      <c r="D37" s="240">
        <v>166</v>
      </c>
      <c r="E37" s="235">
        <f>VLOOKUP(B37,产品基本信息表!$B$2:$C$21,2,0)</f>
        <v>2143</v>
      </c>
      <c r="F37" s="241">
        <f t="shared" si="0"/>
        <v>355738</v>
      </c>
    </row>
    <row r="38" spans="1:6">
      <c r="A38" s="232" t="s">
        <v>11876</v>
      </c>
      <c r="B38" s="233" t="s">
        <v>11910</v>
      </c>
      <c r="C38" s="233" t="s">
        <v>11905</v>
      </c>
      <c r="D38" s="234">
        <v>281</v>
      </c>
      <c r="E38" s="235">
        <f>VLOOKUP(B38,产品基本信息表!$B$2:$C$21,2,0)</f>
        <v>4345</v>
      </c>
      <c r="F38" s="236">
        <f t="shared" si="0"/>
        <v>1220945</v>
      </c>
    </row>
    <row r="39" spans="1:6">
      <c r="A39" s="238" t="s">
        <v>11876</v>
      </c>
      <c r="B39" s="239" t="s">
        <v>11910</v>
      </c>
      <c r="C39" s="239" t="s">
        <v>11904</v>
      </c>
      <c r="D39" s="240">
        <v>97</v>
      </c>
      <c r="E39" s="235">
        <f>VLOOKUP(B39,产品基本信息表!$B$2:$C$21,2,0)</f>
        <v>4345</v>
      </c>
      <c r="F39" s="241">
        <f t="shared" si="0"/>
        <v>421465</v>
      </c>
    </row>
    <row r="40" spans="1:6">
      <c r="A40" s="232" t="s">
        <v>11873</v>
      </c>
      <c r="B40" s="233" t="s">
        <v>11911</v>
      </c>
      <c r="C40" s="233" t="s">
        <v>11903</v>
      </c>
      <c r="D40" s="234">
        <v>78</v>
      </c>
      <c r="E40" s="235">
        <f>VLOOKUP(B40,产品基本信息表!$B$2:$C$21,2,0)</f>
        <v>786</v>
      </c>
      <c r="F40" s="236">
        <f t="shared" si="0"/>
        <v>61308</v>
      </c>
    </row>
    <row r="41" spans="1:6">
      <c r="A41" s="238" t="s">
        <v>11873</v>
      </c>
      <c r="B41" s="239" t="s">
        <v>11911</v>
      </c>
      <c r="C41" s="239" t="s">
        <v>11905</v>
      </c>
      <c r="D41" s="240">
        <v>285</v>
      </c>
      <c r="E41" s="235">
        <f>VLOOKUP(B41,产品基本信息表!$B$2:$C$21,2,0)</f>
        <v>786</v>
      </c>
      <c r="F41" s="241">
        <f t="shared" si="0"/>
        <v>224010</v>
      </c>
    </row>
    <row r="42" spans="1:6">
      <c r="A42" s="232" t="s">
        <v>11873</v>
      </c>
      <c r="B42" s="233" t="s">
        <v>11911</v>
      </c>
      <c r="C42" s="233" t="s">
        <v>11904</v>
      </c>
      <c r="D42" s="234">
        <v>207</v>
      </c>
      <c r="E42" s="235">
        <f>VLOOKUP(B42,产品基本信息表!$B$2:$C$21,2,0)</f>
        <v>786</v>
      </c>
      <c r="F42" s="236">
        <f t="shared" si="0"/>
        <v>162702</v>
      </c>
    </row>
    <row r="43" spans="1:6">
      <c r="A43" s="238" t="s">
        <v>11873</v>
      </c>
      <c r="B43" s="239" t="s">
        <v>11912</v>
      </c>
      <c r="C43" s="239" t="s">
        <v>11903</v>
      </c>
      <c r="D43" s="240">
        <v>231</v>
      </c>
      <c r="E43" s="235">
        <f>VLOOKUP(B43,产品基本信息表!$B$2:$C$21,2,0)</f>
        <v>1654</v>
      </c>
      <c r="F43" s="241">
        <f t="shared" si="0"/>
        <v>382074</v>
      </c>
    </row>
    <row r="44" spans="1:6">
      <c r="A44" s="242" t="s">
        <v>11873</v>
      </c>
      <c r="B44" s="243" t="s">
        <v>11912</v>
      </c>
      <c r="C44" s="243" t="s">
        <v>11904</v>
      </c>
      <c r="D44" s="244">
        <v>277</v>
      </c>
      <c r="E44" s="235">
        <f>VLOOKUP(B44,产品基本信息表!$B$2:$C$21,2,0)</f>
        <v>1654</v>
      </c>
      <c r="F44" s="245">
        <f t="shared" si="0"/>
        <v>458158</v>
      </c>
    </row>
    <row r="45" spans="1:6">
      <c r="D45" s="247"/>
    </row>
  </sheetData>
  <dataConsolidate/>
  <phoneticPr fontId="4" type="noConversion"/>
  <pageMargins left="0.75" right="0.75" top="1" bottom="1" header="0.5" footer="0.5"/>
  <pageSetup paperSize="9"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0A95-DAFD-4E32-A618-4C7B1D6A0469}">
  <sheetPr>
    <tabColor rgb="FFFF0066"/>
  </sheetPr>
  <dimension ref="A1:J44"/>
  <sheetViews>
    <sheetView workbookViewId="0">
      <selection activeCell="E2" sqref="E2:E43"/>
    </sheetView>
  </sheetViews>
  <sheetFormatPr defaultColWidth="9" defaultRowHeight="17.399999999999999"/>
  <cols>
    <col min="1" max="1" width="14" style="267" customWidth="1"/>
    <col min="2" max="2" width="10.21875" style="267" customWidth="1"/>
    <col min="3" max="3" width="9.6640625" style="267" customWidth="1"/>
    <col min="4" max="5" width="14" style="269" customWidth="1"/>
    <col min="6" max="6" width="18" style="269" customWidth="1"/>
    <col min="7" max="7" width="8.88671875" style="218" customWidth="1"/>
    <col min="8" max="16384" width="9" style="218"/>
  </cols>
  <sheetData>
    <row r="1" spans="1:10" ht="25.2">
      <c r="A1" s="249" t="s">
        <v>11870</v>
      </c>
      <c r="B1" s="250" t="s">
        <v>11871</v>
      </c>
      <c r="C1" s="250" t="s">
        <v>11899</v>
      </c>
      <c r="D1" s="250" t="s">
        <v>11900</v>
      </c>
      <c r="E1" s="250" t="s">
        <v>11901</v>
      </c>
      <c r="F1" s="251" t="s">
        <v>11913</v>
      </c>
      <c r="G1" s="218" ph="1"/>
      <c r="H1" s="218" ph="1"/>
      <c r="I1" s="218" ph="1"/>
      <c r="J1" s="218" ph="1"/>
    </row>
    <row r="2" spans="1:10" ht="15.6">
      <c r="A2" s="252" t="s">
        <v>11873</v>
      </c>
      <c r="B2" s="253" t="s">
        <v>11912</v>
      </c>
      <c r="C2" s="253" t="s">
        <v>11914</v>
      </c>
      <c r="D2" s="254">
        <v>202</v>
      </c>
      <c r="E2" s="255">
        <f>VLOOKUP(B2,产品基本信息表!$B$2:$C$21,2,0)</f>
        <v>1654</v>
      </c>
      <c r="F2" s="256">
        <f>E2*D2</f>
        <v>334108</v>
      </c>
    </row>
    <row r="3" spans="1:10" ht="15.6">
      <c r="A3" s="257" t="s">
        <v>11873</v>
      </c>
      <c r="B3" s="258" t="s">
        <v>11912</v>
      </c>
      <c r="C3" s="258" t="s">
        <v>11915</v>
      </c>
      <c r="D3" s="259">
        <v>226</v>
      </c>
      <c r="E3" s="260">
        <f>VLOOKUP(B3,产品基本信息表!$B$2:$C$21,2,0)</f>
        <v>1654</v>
      </c>
      <c r="F3" s="261">
        <f t="shared" ref="F3:F43" si="0">E3*D3</f>
        <v>373804</v>
      </c>
    </row>
    <row r="4" spans="1:10" ht="15.6">
      <c r="A4" s="252" t="s">
        <v>11873</v>
      </c>
      <c r="B4" s="253" t="s">
        <v>11911</v>
      </c>
      <c r="C4" s="253" t="s">
        <v>11916</v>
      </c>
      <c r="D4" s="254">
        <v>93</v>
      </c>
      <c r="E4" s="255">
        <f>VLOOKUP(B4,产品基本信息表!$B$2:$C$21,2,0)</f>
        <v>786</v>
      </c>
      <c r="F4" s="256">
        <f t="shared" si="0"/>
        <v>73098</v>
      </c>
    </row>
    <row r="5" spans="1:10" ht="15.6">
      <c r="A5" s="257" t="s">
        <v>11873</v>
      </c>
      <c r="B5" s="258" t="s">
        <v>11911</v>
      </c>
      <c r="C5" s="258" t="s">
        <v>11914</v>
      </c>
      <c r="D5" s="259">
        <v>173</v>
      </c>
      <c r="E5" s="260">
        <f>VLOOKUP(B5,产品基本信息表!$B$2:$C$21,2,0)</f>
        <v>786</v>
      </c>
      <c r="F5" s="261">
        <f t="shared" si="0"/>
        <v>135978</v>
      </c>
    </row>
    <row r="6" spans="1:10" ht="15.6">
      <c r="A6" s="252" t="s">
        <v>11873</v>
      </c>
      <c r="B6" s="253" t="s">
        <v>11911</v>
      </c>
      <c r="C6" s="253" t="s">
        <v>11915</v>
      </c>
      <c r="D6" s="254">
        <v>117</v>
      </c>
      <c r="E6" s="255">
        <f>VLOOKUP(B6,产品基本信息表!$B$2:$C$21,2,0)</f>
        <v>786</v>
      </c>
      <c r="F6" s="256">
        <f t="shared" si="0"/>
        <v>91962</v>
      </c>
    </row>
    <row r="7" spans="1:10" ht="15.6">
      <c r="A7" s="257" t="s">
        <v>11876</v>
      </c>
      <c r="B7" s="258" t="s">
        <v>11910</v>
      </c>
      <c r="C7" s="258" t="s">
        <v>11916</v>
      </c>
      <c r="D7" s="259">
        <v>221</v>
      </c>
      <c r="E7" s="260">
        <f>VLOOKUP(B7,产品基本信息表!$B$2:$C$21,2,0)</f>
        <v>4345</v>
      </c>
      <c r="F7" s="261">
        <f t="shared" si="0"/>
        <v>960245</v>
      </c>
    </row>
    <row r="8" spans="1:10" ht="15.6">
      <c r="A8" s="252" t="s">
        <v>11876</v>
      </c>
      <c r="B8" s="253" t="s">
        <v>11910</v>
      </c>
      <c r="C8" s="253" t="s">
        <v>11915</v>
      </c>
      <c r="D8" s="254">
        <v>190</v>
      </c>
      <c r="E8" s="255">
        <f>VLOOKUP(B8,产品基本信息表!$B$2:$C$21,2,0)</f>
        <v>4345</v>
      </c>
      <c r="F8" s="256">
        <f t="shared" si="0"/>
        <v>825550</v>
      </c>
    </row>
    <row r="9" spans="1:10" ht="15.6">
      <c r="A9" s="257" t="s">
        <v>11876</v>
      </c>
      <c r="B9" s="258" t="s">
        <v>11909</v>
      </c>
      <c r="C9" s="258" t="s">
        <v>11914</v>
      </c>
      <c r="D9" s="259">
        <v>186</v>
      </c>
      <c r="E9" s="260">
        <f>VLOOKUP(B9,产品基本信息表!$B$2:$C$21,2,0)</f>
        <v>2143</v>
      </c>
      <c r="F9" s="261">
        <f t="shared" si="0"/>
        <v>398598</v>
      </c>
    </row>
    <row r="10" spans="1:10" ht="15.6">
      <c r="A10" s="252" t="s">
        <v>11876</v>
      </c>
      <c r="B10" s="253" t="s">
        <v>11908</v>
      </c>
      <c r="C10" s="253" t="s">
        <v>11916</v>
      </c>
      <c r="D10" s="254">
        <v>134</v>
      </c>
      <c r="E10" s="255">
        <f>VLOOKUP(B10,产品基本信息表!$B$2:$C$21,2,0)</f>
        <v>849</v>
      </c>
      <c r="F10" s="256">
        <f t="shared" si="0"/>
        <v>113766</v>
      </c>
    </row>
    <row r="11" spans="1:10" ht="15.6">
      <c r="A11" s="257" t="s">
        <v>11876</v>
      </c>
      <c r="B11" s="258" t="s">
        <v>11908</v>
      </c>
      <c r="C11" s="258" t="s">
        <v>11915</v>
      </c>
      <c r="D11" s="259">
        <v>120</v>
      </c>
      <c r="E11" s="260">
        <f>VLOOKUP(B11,产品基本信息表!$B$2:$C$21,2,0)</f>
        <v>849</v>
      </c>
      <c r="F11" s="261">
        <f t="shared" si="0"/>
        <v>101880</v>
      </c>
    </row>
    <row r="12" spans="1:10" ht="15.6">
      <c r="A12" s="252" t="s">
        <v>11880</v>
      </c>
      <c r="B12" s="253" t="s">
        <v>11907</v>
      </c>
      <c r="C12" s="253" t="s">
        <v>11914</v>
      </c>
      <c r="D12" s="254">
        <v>116</v>
      </c>
      <c r="E12" s="255">
        <f>VLOOKUP(B12,产品基本信息表!$B$2:$C$21,2,0)</f>
        <v>619</v>
      </c>
      <c r="F12" s="256">
        <f t="shared" si="0"/>
        <v>71804</v>
      </c>
    </row>
    <row r="13" spans="1:10" ht="15.6">
      <c r="A13" s="257" t="s">
        <v>11880</v>
      </c>
      <c r="B13" s="258" t="s">
        <v>11882</v>
      </c>
      <c r="C13" s="258" t="s">
        <v>11916</v>
      </c>
      <c r="D13" s="259">
        <v>115</v>
      </c>
      <c r="E13" s="260">
        <f>VLOOKUP(B13,产品基本信息表!$B$2:$C$21,2,0)</f>
        <v>598</v>
      </c>
      <c r="F13" s="261">
        <f t="shared" si="0"/>
        <v>68770</v>
      </c>
    </row>
    <row r="14" spans="1:10" ht="15.6">
      <c r="A14" s="252" t="s">
        <v>11880</v>
      </c>
      <c r="B14" s="253" t="s">
        <v>11882</v>
      </c>
      <c r="C14" s="253" t="s">
        <v>11915</v>
      </c>
      <c r="D14" s="254">
        <v>194</v>
      </c>
      <c r="E14" s="255">
        <f>VLOOKUP(B14,产品基本信息表!$B$2:$C$21,2,0)</f>
        <v>598</v>
      </c>
      <c r="F14" s="256">
        <f t="shared" si="0"/>
        <v>116012</v>
      </c>
    </row>
    <row r="15" spans="1:10" ht="15.6">
      <c r="A15" s="257" t="s">
        <v>11883</v>
      </c>
      <c r="B15" s="258" t="s">
        <v>11884</v>
      </c>
      <c r="C15" s="258" t="s">
        <v>11916</v>
      </c>
      <c r="D15" s="259">
        <v>78</v>
      </c>
      <c r="E15" s="260">
        <f>VLOOKUP(B15,产品基本信息表!$B$2:$C$21,2,0)</f>
        <v>928</v>
      </c>
      <c r="F15" s="261">
        <f t="shared" si="0"/>
        <v>72384</v>
      </c>
    </row>
    <row r="16" spans="1:10" ht="15.6">
      <c r="A16" s="252" t="s">
        <v>11883</v>
      </c>
      <c r="B16" s="253" t="s">
        <v>11884</v>
      </c>
      <c r="C16" s="253" t="s">
        <v>11914</v>
      </c>
      <c r="D16" s="254">
        <v>206</v>
      </c>
      <c r="E16" s="255">
        <f>VLOOKUP(B16,产品基本信息表!$B$2:$C$21,2,0)</f>
        <v>928</v>
      </c>
      <c r="F16" s="256">
        <f t="shared" si="0"/>
        <v>191168</v>
      </c>
    </row>
    <row r="17" spans="1:6" ht="15.6">
      <c r="A17" s="257" t="s">
        <v>11883</v>
      </c>
      <c r="B17" s="258" t="s">
        <v>11884</v>
      </c>
      <c r="C17" s="258" t="s">
        <v>11915</v>
      </c>
      <c r="D17" s="259">
        <v>269</v>
      </c>
      <c r="E17" s="260">
        <f>VLOOKUP(B17,产品基本信息表!$B$2:$C$21,2,0)</f>
        <v>928</v>
      </c>
      <c r="F17" s="261">
        <f t="shared" si="0"/>
        <v>249632</v>
      </c>
    </row>
    <row r="18" spans="1:6" ht="15.6">
      <c r="A18" s="252" t="s">
        <v>11883</v>
      </c>
      <c r="B18" s="253" t="s">
        <v>11885</v>
      </c>
      <c r="C18" s="253" t="s">
        <v>11916</v>
      </c>
      <c r="D18" s="254">
        <v>129</v>
      </c>
      <c r="E18" s="255">
        <f>VLOOKUP(B18,产品基本信息表!$B$2:$C$21,2,0)</f>
        <v>769</v>
      </c>
      <c r="F18" s="256">
        <f t="shared" si="0"/>
        <v>99201</v>
      </c>
    </row>
    <row r="19" spans="1:6" ht="15.6">
      <c r="A19" s="257" t="s">
        <v>11883</v>
      </c>
      <c r="B19" s="258" t="s">
        <v>11885</v>
      </c>
      <c r="C19" s="258" t="s">
        <v>11914</v>
      </c>
      <c r="D19" s="259">
        <v>289</v>
      </c>
      <c r="E19" s="260">
        <f>VLOOKUP(B19,产品基本信息表!$B$2:$C$21,2,0)</f>
        <v>769</v>
      </c>
      <c r="F19" s="261">
        <f t="shared" si="0"/>
        <v>222241</v>
      </c>
    </row>
    <row r="20" spans="1:6" ht="15.6">
      <c r="A20" s="252" t="s">
        <v>11883</v>
      </c>
      <c r="B20" s="253" t="s">
        <v>11885</v>
      </c>
      <c r="C20" s="253" t="s">
        <v>11915</v>
      </c>
      <c r="D20" s="254">
        <v>249</v>
      </c>
      <c r="E20" s="255">
        <f>VLOOKUP(B20,产品基本信息表!$B$2:$C$21,2,0)</f>
        <v>769</v>
      </c>
      <c r="F20" s="256">
        <f t="shared" si="0"/>
        <v>191481</v>
      </c>
    </row>
    <row r="21" spans="1:6" ht="15.6">
      <c r="A21" s="257" t="s">
        <v>11883</v>
      </c>
      <c r="B21" s="258" t="s">
        <v>11886</v>
      </c>
      <c r="C21" s="258" t="s">
        <v>11914</v>
      </c>
      <c r="D21" s="259">
        <v>292</v>
      </c>
      <c r="E21" s="260">
        <f>VLOOKUP(B21,产品基本信息表!$B$2:$C$21,2,0)</f>
        <v>178</v>
      </c>
      <c r="F21" s="261">
        <f t="shared" si="0"/>
        <v>51976</v>
      </c>
    </row>
    <row r="22" spans="1:6" ht="15.6">
      <c r="A22" s="252" t="s">
        <v>11883</v>
      </c>
      <c r="B22" s="253" t="s">
        <v>11887</v>
      </c>
      <c r="C22" s="253" t="s">
        <v>11916</v>
      </c>
      <c r="D22" s="254">
        <v>89</v>
      </c>
      <c r="E22" s="255">
        <f>VLOOKUP(B22,产品基本信息表!$B$2:$C$21,2,0)</f>
        <v>1452</v>
      </c>
      <c r="F22" s="256">
        <f t="shared" si="0"/>
        <v>129228</v>
      </c>
    </row>
    <row r="23" spans="1:6" ht="15.6">
      <c r="A23" s="257" t="s">
        <v>11883</v>
      </c>
      <c r="B23" s="258" t="s">
        <v>11887</v>
      </c>
      <c r="C23" s="258" t="s">
        <v>11915</v>
      </c>
      <c r="D23" s="259">
        <v>91</v>
      </c>
      <c r="E23" s="260">
        <f>VLOOKUP(B23,产品基本信息表!$B$2:$C$21,2,0)</f>
        <v>1452</v>
      </c>
      <c r="F23" s="261">
        <f t="shared" si="0"/>
        <v>132132</v>
      </c>
    </row>
    <row r="24" spans="1:6" ht="15.6">
      <c r="A24" s="252" t="s">
        <v>11883</v>
      </c>
      <c r="B24" s="253" t="s">
        <v>11888</v>
      </c>
      <c r="C24" s="253" t="s">
        <v>11916</v>
      </c>
      <c r="D24" s="254">
        <v>176</v>
      </c>
      <c r="E24" s="255">
        <f>VLOOKUP(B24,产品基本信息表!$B$2:$C$21,2,0)</f>
        <v>625</v>
      </c>
      <c r="F24" s="256">
        <f t="shared" si="0"/>
        <v>110000</v>
      </c>
    </row>
    <row r="25" spans="1:6" ht="15.6">
      <c r="A25" s="257" t="s">
        <v>11883</v>
      </c>
      <c r="B25" s="258" t="s">
        <v>11888</v>
      </c>
      <c r="C25" s="258" t="s">
        <v>11914</v>
      </c>
      <c r="D25" s="259">
        <v>168</v>
      </c>
      <c r="E25" s="260">
        <f>VLOOKUP(B25,产品基本信息表!$B$2:$C$21,2,0)</f>
        <v>625</v>
      </c>
      <c r="F25" s="261">
        <f t="shared" si="0"/>
        <v>105000</v>
      </c>
    </row>
    <row r="26" spans="1:6" ht="15.6">
      <c r="A26" s="252" t="s">
        <v>11883</v>
      </c>
      <c r="B26" s="253" t="s">
        <v>11888</v>
      </c>
      <c r="C26" s="253" t="s">
        <v>11915</v>
      </c>
      <c r="D26" s="254">
        <v>153</v>
      </c>
      <c r="E26" s="255">
        <f>VLOOKUP(B26,产品基本信息表!$B$2:$C$21,2,0)</f>
        <v>625</v>
      </c>
      <c r="F26" s="256">
        <f t="shared" si="0"/>
        <v>95625</v>
      </c>
    </row>
    <row r="27" spans="1:6" ht="15.6">
      <c r="A27" s="257" t="s">
        <v>11883</v>
      </c>
      <c r="B27" s="258" t="s">
        <v>11889</v>
      </c>
      <c r="C27" s="258" t="s">
        <v>11914</v>
      </c>
      <c r="D27" s="259">
        <v>87</v>
      </c>
      <c r="E27" s="260">
        <f>VLOOKUP(B27,产品基本信息表!$B$2:$C$21,2,0)</f>
        <v>3786</v>
      </c>
      <c r="F27" s="261">
        <f t="shared" si="0"/>
        <v>329382</v>
      </c>
    </row>
    <row r="28" spans="1:6" ht="15.6">
      <c r="A28" s="252" t="s">
        <v>11883</v>
      </c>
      <c r="B28" s="253" t="s">
        <v>11889</v>
      </c>
      <c r="C28" s="253" t="s">
        <v>11915</v>
      </c>
      <c r="D28" s="254">
        <v>220</v>
      </c>
      <c r="E28" s="255">
        <f>VLOOKUP(B28,产品基本信息表!$B$2:$C$21,2,0)</f>
        <v>3786</v>
      </c>
      <c r="F28" s="256">
        <f t="shared" si="0"/>
        <v>832920</v>
      </c>
    </row>
    <row r="29" spans="1:6" ht="15.6">
      <c r="A29" s="257" t="s">
        <v>11890</v>
      </c>
      <c r="B29" s="258" t="s">
        <v>11906</v>
      </c>
      <c r="C29" s="258" t="s">
        <v>11916</v>
      </c>
      <c r="D29" s="259">
        <v>211</v>
      </c>
      <c r="E29" s="260">
        <f>VLOOKUP(B29,产品基本信息表!$B$2:$C$21,2,0)</f>
        <v>914</v>
      </c>
      <c r="F29" s="261">
        <f t="shared" si="0"/>
        <v>192854</v>
      </c>
    </row>
    <row r="30" spans="1:6" ht="15.6">
      <c r="A30" s="252" t="s">
        <v>11890</v>
      </c>
      <c r="B30" s="253" t="s">
        <v>11906</v>
      </c>
      <c r="C30" s="253" t="s">
        <v>11914</v>
      </c>
      <c r="D30" s="254">
        <v>167</v>
      </c>
      <c r="E30" s="255">
        <f>VLOOKUP(B30,产品基本信息表!$B$2:$C$21,2,0)</f>
        <v>914</v>
      </c>
      <c r="F30" s="256">
        <f t="shared" si="0"/>
        <v>152638</v>
      </c>
    </row>
    <row r="31" spans="1:6" ht="15.6">
      <c r="A31" s="257" t="s">
        <v>11890</v>
      </c>
      <c r="B31" s="258" t="s">
        <v>11892</v>
      </c>
      <c r="C31" s="258" t="s">
        <v>11914</v>
      </c>
      <c r="D31" s="259">
        <v>123</v>
      </c>
      <c r="E31" s="260">
        <f>VLOOKUP(B31,产品基本信息表!$B$2:$C$21,2,0)</f>
        <v>1208</v>
      </c>
      <c r="F31" s="261">
        <f t="shared" si="0"/>
        <v>148584</v>
      </c>
    </row>
    <row r="32" spans="1:6" ht="15.6">
      <c r="A32" s="252" t="s">
        <v>11890</v>
      </c>
      <c r="B32" s="253" t="s">
        <v>11892</v>
      </c>
      <c r="C32" s="253" t="s">
        <v>11915</v>
      </c>
      <c r="D32" s="254">
        <v>288</v>
      </c>
      <c r="E32" s="255">
        <f>VLOOKUP(B32,产品基本信息表!$B$2:$C$21,2,0)</f>
        <v>1208</v>
      </c>
      <c r="F32" s="256">
        <f t="shared" si="0"/>
        <v>347904</v>
      </c>
    </row>
    <row r="33" spans="1:6" ht="15.6">
      <c r="A33" s="257" t="s">
        <v>11893</v>
      </c>
      <c r="B33" s="258" t="s">
        <v>11894</v>
      </c>
      <c r="C33" s="258" t="s">
        <v>11916</v>
      </c>
      <c r="D33" s="259">
        <v>99</v>
      </c>
      <c r="E33" s="260">
        <f>VLOOKUP(B33,产品基本信息表!$B$2:$C$21,2,0)</f>
        <v>870</v>
      </c>
      <c r="F33" s="261">
        <f t="shared" si="0"/>
        <v>86130</v>
      </c>
    </row>
    <row r="34" spans="1:6" ht="15.6">
      <c r="A34" s="252" t="s">
        <v>11893</v>
      </c>
      <c r="B34" s="253" t="s">
        <v>11894</v>
      </c>
      <c r="C34" s="253" t="s">
        <v>11915</v>
      </c>
      <c r="D34" s="254">
        <v>80</v>
      </c>
      <c r="E34" s="255">
        <f>VLOOKUP(B34,产品基本信息表!$B$2:$C$21,2,0)</f>
        <v>870</v>
      </c>
      <c r="F34" s="256">
        <f t="shared" si="0"/>
        <v>69600</v>
      </c>
    </row>
    <row r="35" spans="1:6" ht="15.6">
      <c r="A35" s="257" t="s">
        <v>11893</v>
      </c>
      <c r="B35" s="258" t="s">
        <v>11895</v>
      </c>
      <c r="C35" s="258" t="s">
        <v>11916</v>
      </c>
      <c r="D35" s="259">
        <v>165</v>
      </c>
      <c r="E35" s="260">
        <f>VLOOKUP(B35,产品基本信息表!$B$2:$C$21,2,0)</f>
        <v>349</v>
      </c>
      <c r="F35" s="261">
        <f t="shared" si="0"/>
        <v>57585</v>
      </c>
    </row>
    <row r="36" spans="1:6" ht="15.6">
      <c r="A36" s="252" t="s">
        <v>11893</v>
      </c>
      <c r="B36" s="253" t="s">
        <v>11895</v>
      </c>
      <c r="C36" s="253" t="s">
        <v>11914</v>
      </c>
      <c r="D36" s="254">
        <v>197</v>
      </c>
      <c r="E36" s="255">
        <f>VLOOKUP(B36,产品基本信息表!$B$2:$C$21,2,0)</f>
        <v>349</v>
      </c>
      <c r="F36" s="256">
        <f t="shared" si="0"/>
        <v>68753</v>
      </c>
    </row>
    <row r="37" spans="1:6" ht="15.6">
      <c r="A37" s="257" t="s">
        <v>11893</v>
      </c>
      <c r="B37" s="258" t="s">
        <v>11896</v>
      </c>
      <c r="C37" s="258" t="s">
        <v>11916</v>
      </c>
      <c r="D37" s="259">
        <v>201</v>
      </c>
      <c r="E37" s="260">
        <f>VLOOKUP(B37,产品基本信息表!$B$2:$C$21,2,0)</f>
        <v>329</v>
      </c>
      <c r="F37" s="261">
        <f t="shared" si="0"/>
        <v>66129</v>
      </c>
    </row>
    <row r="38" spans="1:6" ht="15.6">
      <c r="A38" s="252" t="s">
        <v>11893</v>
      </c>
      <c r="B38" s="253" t="s">
        <v>11896</v>
      </c>
      <c r="C38" s="253" t="s">
        <v>11914</v>
      </c>
      <c r="D38" s="254">
        <v>187</v>
      </c>
      <c r="E38" s="255">
        <f>VLOOKUP(B38,产品基本信息表!$B$2:$C$21,2,0)</f>
        <v>329</v>
      </c>
      <c r="F38" s="256">
        <f t="shared" si="0"/>
        <v>61523</v>
      </c>
    </row>
    <row r="39" spans="1:6" ht="15.6">
      <c r="A39" s="257" t="s">
        <v>11893</v>
      </c>
      <c r="B39" s="258" t="s">
        <v>11896</v>
      </c>
      <c r="C39" s="258" t="s">
        <v>11915</v>
      </c>
      <c r="D39" s="259">
        <v>262</v>
      </c>
      <c r="E39" s="260">
        <f>VLOOKUP(B39,产品基本信息表!$B$2:$C$21,2,0)</f>
        <v>329</v>
      </c>
      <c r="F39" s="261">
        <f t="shared" si="0"/>
        <v>86198</v>
      </c>
    </row>
    <row r="40" spans="1:6" ht="15.6">
      <c r="A40" s="252" t="s">
        <v>11893</v>
      </c>
      <c r="B40" s="253" t="s">
        <v>11897</v>
      </c>
      <c r="C40" s="253" t="s">
        <v>11914</v>
      </c>
      <c r="D40" s="254">
        <v>92</v>
      </c>
      <c r="E40" s="255">
        <f>VLOOKUP(B40,产品基本信息表!$B$2:$C$21,2,0)</f>
        <v>489</v>
      </c>
      <c r="F40" s="256">
        <f t="shared" si="0"/>
        <v>44988</v>
      </c>
    </row>
    <row r="41" spans="1:6" ht="15.6">
      <c r="A41" s="257" t="s">
        <v>11893</v>
      </c>
      <c r="B41" s="258" t="s">
        <v>11897</v>
      </c>
      <c r="C41" s="258" t="s">
        <v>11915</v>
      </c>
      <c r="D41" s="259">
        <v>187</v>
      </c>
      <c r="E41" s="260">
        <f>VLOOKUP(B41,产品基本信息表!$B$2:$C$21,2,0)</f>
        <v>489</v>
      </c>
      <c r="F41" s="261">
        <f t="shared" si="0"/>
        <v>91443</v>
      </c>
    </row>
    <row r="42" spans="1:6" ht="15.6">
      <c r="A42" s="252" t="s">
        <v>11893</v>
      </c>
      <c r="B42" s="253" t="s">
        <v>11898</v>
      </c>
      <c r="C42" s="253" t="s">
        <v>11916</v>
      </c>
      <c r="D42" s="254">
        <v>186</v>
      </c>
      <c r="E42" s="255">
        <f>VLOOKUP(B42,产品基本信息表!$B$2:$C$21,2,0)</f>
        <v>1282</v>
      </c>
      <c r="F42" s="256">
        <f t="shared" si="0"/>
        <v>238452</v>
      </c>
    </row>
    <row r="43" spans="1:6" ht="15.6">
      <c r="A43" s="262" t="s">
        <v>11893</v>
      </c>
      <c r="B43" s="263" t="s">
        <v>11898</v>
      </c>
      <c r="C43" s="263" t="s">
        <v>11915</v>
      </c>
      <c r="D43" s="264">
        <v>252</v>
      </c>
      <c r="E43" s="265">
        <f>VLOOKUP(B43,产品基本信息表!$B$2:$C$21,2,0)</f>
        <v>1282</v>
      </c>
      <c r="F43" s="266">
        <f t="shared" si="0"/>
        <v>323064</v>
      </c>
    </row>
    <row r="44" spans="1:6">
      <c r="D44" s="268"/>
    </row>
  </sheetData>
  <dataConsolidate/>
  <phoneticPr fontId="4" type="noConversion"/>
  <pageMargins left="0.75" right="0.75" top="1" bottom="1" header="0.5" footer="0.5"/>
  <pageSetup paperSize="9"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A4EC-57DF-4995-B120-A0106F175858}">
  <sheetPr>
    <tabColor rgb="FF00B050"/>
  </sheetPr>
  <dimension ref="A1:H648"/>
  <sheetViews>
    <sheetView tabSelected="1" zoomScale="110" zoomScaleNormal="110" workbookViewId="0">
      <selection activeCell="I8" sqref="I8"/>
    </sheetView>
  </sheetViews>
  <sheetFormatPr defaultColWidth="9" defaultRowHeight="13.8"/>
  <cols>
    <col min="1" max="1" width="14.6640625" style="3" customWidth="1"/>
    <col min="2" max="2" width="13" style="290" customWidth="1"/>
    <col min="3" max="3" width="8.77734375" style="3" customWidth="1"/>
    <col min="4" max="4" width="26" style="2" customWidth="1"/>
    <col min="5" max="5" width="9.44140625" style="291" customWidth="1"/>
    <col min="6" max="6" width="10.33203125" style="3" customWidth="1"/>
    <col min="7" max="7" width="42.109375" style="2" customWidth="1"/>
    <col min="8" max="16384" width="9" style="2"/>
  </cols>
  <sheetData>
    <row r="1" spans="1:8" ht="54" customHeight="1"/>
    <row r="2" spans="1:8" ht="35.1" customHeight="1">
      <c r="A2" s="311" t="s">
        <v>11917</v>
      </c>
      <c r="B2" s="311"/>
      <c r="C2" s="311"/>
      <c r="D2" s="311"/>
      <c r="E2" s="311"/>
      <c r="F2" s="311"/>
      <c r="G2" s="311"/>
      <c r="H2" s="311"/>
    </row>
    <row r="3" spans="1:8" ht="14.4" thickBot="1">
      <c r="A3" s="270" t="s">
        <v>11918</v>
      </c>
      <c r="B3" s="271" t="s">
        <v>1147</v>
      </c>
      <c r="C3" s="272" t="s">
        <v>11919</v>
      </c>
      <c r="D3" s="273" t="s">
        <v>11920</v>
      </c>
      <c r="E3" s="274" t="s">
        <v>11921</v>
      </c>
      <c r="F3" s="272" t="s">
        <v>11922</v>
      </c>
      <c r="G3" s="302" t="s">
        <v>11923</v>
      </c>
      <c r="H3" s="302" t="s">
        <v>11924</v>
      </c>
    </row>
    <row r="4" spans="1:8" ht="15" thickTop="1" thickBot="1">
      <c r="A4" s="275" t="s">
        <v>11925</v>
      </c>
      <c r="B4" s="276">
        <v>40910</v>
      </c>
      <c r="C4" s="277" t="s">
        <v>11926</v>
      </c>
      <c r="D4" s="278" t="s">
        <v>11927</v>
      </c>
      <c r="E4" s="279">
        <f>VLOOKUP(D4,图书定价!$A$3:$B$19,2,0)</f>
        <v>41.3</v>
      </c>
      <c r="F4" s="277">
        <v>12</v>
      </c>
      <c r="G4" s="303" t="s">
        <v>12728</v>
      </c>
      <c r="H4" s="303" t="str">
        <f>VLOOKUP(MID(G4,1,3),表3[],2,0)</f>
        <v>南区</v>
      </c>
    </row>
    <row r="5" spans="1:8" ht="15" thickTop="1" thickBot="1">
      <c r="A5" s="280" t="s">
        <v>11929</v>
      </c>
      <c r="B5" s="281">
        <v>40912</v>
      </c>
      <c r="C5" s="282" t="s">
        <v>11930</v>
      </c>
      <c r="D5" s="283" t="s">
        <v>11931</v>
      </c>
      <c r="E5" s="284">
        <f>VLOOKUP(D5,图书定价!$A$3:$B$19,2,0)</f>
        <v>43.9</v>
      </c>
      <c r="F5" s="282">
        <v>20</v>
      </c>
      <c r="G5" s="304" t="s">
        <v>12729</v>
      </c>
      <c r="H5" s="303" t="str">
        <f>VLOOKUP(MID(G5,1,3),表3[],2,0)</f>
        <v>南区</v>
      </c>
    </row>
    <row r="6" spans="1:8" ht="15" thickTop="1" thickBot="1">
      <c r="A6" s="285" t="s">
        <v>11933</v>
      </c>
      <c r="B6" s="286">
        <v>40912</v>
      </c>
      <c r="C6" s="287" t="s">
        <v>11930</v>
      </c>
      <c r="D6" s="288" t="s">
        <v>11934</v>
      </c>
      <c r="E6" s="289">
        <f>VLOOKUP(D6,图书定价!$A$3:$B$19,2,0)</f>
        <v>41.1</v>
      </c>
      <c r="F6" s="287">
        <v>41</v>
      </c>
      <c r="G6" s="305" t="s">
        <v>11935</v>
      </c>
      <c r="H6" s="303" t="str">
        <f>VLOOKUP(MID(G6,1,3),表3[],2,0)</f>
        <v>东区</v>
      </c>
    </row>
    <row r="7" spans="1:8" ht="15" thickTop="1" thickBot="1">
      <c r="A7" s="280" t="s">
        <v>11936</v>
      </c>
      <c r="B7" s="281">
        <v>40913</v>
      </c>
      <c r="C7" s="282" t="s">
        <v>11930</v>
      </c>
      <c r="D7" s="283" t="s">
        <v>11937</v>
      </c>
      <c r="E7" s="284">
        <f>VLOOKUP(D7,图书定价!$A$3:$B$19,2,0)</f>
        <v>39.200000000000003</v>
      </c>
      <c r="F7" s="282">
        <v>21</v>
      </c>
      <c r="G7" s="304" t="s">
        <v>11938</v>
      </c>
      <c r="H7" s="303" t="str">
        <f>VLOOKUP(MID(G7,1,3),表3[],2,0)</f>
        <v>东区</v>
      </c>
    </row>
    <row r="8" spans="1:8" ht="15" thickTop="1" thickBot="1">
      <c r="A8" s="285" t="s">
        <v>11939</v>
      </c>
      <c r="B8" s="286">
        <v>40914</v>
      </c>
      <c r="C8" s="287" t="s">
        <v>11926</v>
      </c>
      <c r="D8" s="288" t="s">
        <v>11940</v>
      </c>
      <c r="E8" s="289">
        <f>VLOOKUP(D8,图书定价!$A$3:$B$19,2,0)</f>
        <v>36.299999999999997</v>
      </c>
      <c r="F8" s="287">
        <v>32</v>
      </c>
      <c r="G8" s="305" t="s">
        <v>11941</v>
      </c>
      <c r="H8" s="303" t="str">
        <f>VLOOKUP(MID(G8,1,3),表3[],2,0)</f>
        <v>南区</v>
      </c>
    </row>
    <row r="9" spans="1:8" ht="15" thickTop="1" thickBot="1">
      <c r="A9" s="280" t="s">
        <v>11942</v>
      </c>
      <c r="B9" s="281">
        <v>40917</v>
      </c>
      <c r="C9" s="282" t="s">
        <v>11926</v>
      </c>
      <c r="D9" s="283" t="s">
        <v>11943</v>
      </c>
      <c r="E9" s="284">
        <f>VLOOKUP(D9,图书定价!$A$3:$B$19,2,0)</f>
        <v>34.9</v>
      </c>
      <c r="F9" s="282">
        <v>22</v>
      </c>
      <c r="G9" s="304" t="s">
        <v>11944</v>
      </c>
      <c r="H9" s="303" t="str">
        <f>VLOOKUP(MID(G9,1,3),表3[],2,0)</f>
        <v>西区</v>
      </c>
    </row>
    <row r="10" spans="1:8" ht="15" thickTop="1" thickBot="1">
      <c r="A10" s="285" t="s">
        <v>11945</v>
      </c>
      <c r="B10" s="286">
        <v>41103</v>
      </c>
      <c r="C10" s="287" t="s">
        <v>11926</v>
      </c>
      <c r="D10" s="288" t="s">
        <v>11946</v>
      </c>
      <c r="E10" s="289">
        <f>VLOOKUP(D10,图书定价!$A$3:$B$19,2,0)</f>
        <v>43.2</v>
      </c>
      <c r="F10" s="287">
        <v>49</v>
      </c>
      <c r="G10" s="305" t="s">
        <v>11947</v>
      </c>
      <c r="H10" s="303" t="str">
        <f>VLOOKUP(MID(G10,1,3),表3[],2,0)</f>
        <v>北区</v>
      </c>
    </row>
    <row r="11" spans="1:8" ht="15" thickTop="1" thickBot="1">
      <c r="A11" s="280" t="s">
        <v>11948</v>
      </c>
      <c r="B11" s="281">
        <v>41104</v>
      </c>
      <c r="C11" s="282" t="s">
        <v>11930</v>
      </c>
      <c r="D11" s="283" t="s">
        <v>11949</v>
      </c>
      <c r="E11" s="284">
        <f>VLOOKUP(D11,图书定价!$A$3:$B$19,2,0)</f>
        <v>39.799999999999997</v>
      </c>
      <c r="F11" s="282">
        <v>20</v>
      </c>
      <c r="G11" s="304" t="s">
        <v>11950</v>
      </c>
      <c r="H11" s="303" t="str">
        <f>VLOOKUP(MID(G11,1,3),表3[],2,0)</f>
        <v>西区</v>
      </c>
    </row>
    <row r="12" spans="1:8" ht="15" thickTop="1" thickBot="1">
      <c r="A12" s="285" t="s">
        <v>11951</v>
      </c>
      <c r="B12" s="286">
        <v>40917</v>
      </c>
      <c r="C12" s="287" t="s">
        <v>11930</v>
      </c>
      <c r="D12" s="288" t="s">
        <v>11952</v>
      </c>
      <c r="E12" s="289">
        <f>VLOOKUP(D12,图书定价!$A$3:$B$19,2,0)</f>
        <v>40.5</v>
      </c>
      <c r="F12" s="287">
        <v>12</v>
      </c>
      <c r="G12" s="305" t="s">
        <v>11953</v>
      </c>
      <c r="H12" s="303" t="str">
        <f>VLOOKUP(MID(G12,1,3),表3[],2,0)</f>
        <v>南区</v>
      </c>
    </row>
    <row r="13" spans="1:8" ht="15" thickTop="1" thickBot="1">
      <c r="A13" s="280" t="s">
        <v>11954</v>
      </c>
      <c r="B13" s="281">
        <v>40918</v>
      </c>
      <c r="C13" s="282" t="s">
        <v>11926</v>
      </c>
      <c r="D13" s="283" t="s">
        <v>11955</v>
      </c>
      <c r="E13" s="284">
        <f>VLOOKUP(D13,图书定价!$A$3:$B$19,2,0)</f>
        <v>44.5</v>
      </c>
      <c r="F13" s="282">
        <v>32</v>
      </c>
      <c r="G13" s="304" t="s">
        <v>11956</v>
      </c>
      <c r="H13" s="303" t="str">
        <f>VLOOKUP(MID(G13,1,3),表3[],2,0)</f>
        <v>东区</v>
      </c>
    </row>
    <row r="14" spans="1:8" ht="15" thickTop="1" thickBot="1">
      <c r="A14" s="285" t="s">
        <v>11957</v>
      </c>
      <c r="B14" s="286">
        <v>40918</v>
      </c>
      <c r="C14" s="287" t="s">
        <v>11930</v>
      </c>
      <c r="D14" s="288" t="s">
        <v>11958</v>
      </c>
      <c r="E14" s="289">
        <f>VLOOKUP(D14,图书定价!$A$3:$B$19,2,0)</f>
        <v>37.799999999999997</v>
      </c>
      <c r="F14" s="287">
        <v>43</v>
      </c>
      <c r="G14" s="305" t="s">
        <v>11959</v>
      </c>
      <c r="H14" s="303" t="str">
        <f>VLOOKUP(MID(G14,1,3),表3[],2,0)</f>
        <v>北区</v>
      </c>
    </row>
    <row r="15" spans="1:8" ht="15" thickTop="1" thickBot="1">
      <c r="A15" s="280" t="s">
        <v>11960</v>
      </c>
      <c r="B15" s="281">
        <v>40919</v>
      </c>
      <c r="C15" s="282" t="s">
        <v>11961</v>
      </c>
      <c r="D15" s="283" t="s">
        <v>11962</v>
      </c>
      <c r="E15" s="284">
        <f>VLOOKUP(D15,图书定价!$A$3:$B$19,2,0)</f>
        <v>42.5</v>
      </c>
      <c r="F15" s="282">
        <v>22</v>
      </c>
      <c r="G15" s="304" t="s">
        <v>11963</v>
      </c>
      <c r="H15" s="303" t="str">
        <f>VLOOKUP(MID(G15,1,3),表3[],2,0)</f>
        <v>北区</v>
      </c>
    </row>
    <row r="16" spans="1:8" ht="15" thickTop="1" thickBot="1">
      <c r="A16" s="285" t="s">
        <v>11964</v>
      </c>
      <c r="B16" s="286">
        <v>40919</v>
      </c>
      <c r="C16" s="287" t="s">
        <v>11926</v>
      </c>
      <c r="D16" s="288" t="s">
        <v>11965</v>
      </c>
      <c r="E16" s="289">
        <f>VLOOKUP(D16,图书定价!$A$3:$B$19,2,0)</f>
        <v>39.4</v>
      </c>
      <c r="F16" s="287">
        <v>31</v>
      </c>
      <c r="G16" s="305" t="s">
        <v>11966</v>
      </c>
      <c r="H16" s="303" t="str">
        <f>VLOOKUP(MID(G16,1,3),表3[],2,0)</f>
        <v>西区</v>
      </c>
    </row>
    <row r="17" spans="1:8" ht="15" thickTop="1" thickBot="1">
      <c r="A17" s="280" t="s">
        <v>11967</v>
      </c>
      <c r="B17" s="281">
        <v>40920</v>
      </c>
      <c r="C17" s="282" t="s">
        <v>11961</v>
      </c>
      <c r="D17" s="283" t="s">
        <v>11968</v>
      </c>
      <c r="E17" s="284">
        <f>VLOOKUP(D17,图书定价!$A$3:$B$19,2,0)</f>
        <v>36.799999999999997</v>
      </c>
      <c r="F17" s="282">
        <v>19</v>
      </c>
      <c r="G17" s="304" t="s">
        <v>11969</v>
      </c>
      <c r="H17" s="303" t="str">
        <f>VLOOKUP(MID(G17,1,3),表3[],2,0)</f>
        <v>西区</v>
      </c>
    </row>
    <row r="18" spans="1:8" ht="15" thickTop="1" thickBot="1">
      <c r="A18" s="285" t="s">
        <v>11970</v>
      </c>
      <c r="B18" s="286">
        <v>40920</v>
      </c>
      <c r="C18" s="287" t="s">
        <v>11926</v>
      </c>
      <c r="D18" s="288" t="s">
        <v>11946</v>
      </c>
      <c r="E18" s="289">
        <f>VLOOKUP(D18,图书定价!$A$3:$B$19,2,0)</f>
        <v>43.2</v>
      </c>
      <c r="F18" s="287">
        <v>43</v>
      </c>
      <c r="G18" s="305" t="s">
        <v>11971</v>
      </c>
      <c r="H18" s="303" t="str">
        <f>VLOOKUP(MID(G18,1,3),表3[],2,0)</f>
        <v>北区</v>
      </c>
    </row>
    <row r="19" spans="1:8" ht="15" thickTop="1" thickBot="1">
      <c r="A19" s="280" t="s">
        <v>11972</v>
      </c>
      <c r="B19" s="281">
        <v>40921</v>
      </c>
      <c r="C19" s="282" t="s">
        <v>11961</v>
      </c>
      <c r="D19" s="283" t="s">
        <v>11949</v>
      </c>
      <c r="E19" s="284">
        <f>VLOOKUP(D19,图书定价!$A$3:$B$19,2,0)</f>
        <v>39.799999999999997</v>
      </c>
      <c r="F19" s="282">
        <v>39</v>
      </c>
      <c r="G19" s="304" t="s">
        <v>11973</v>
      </c>
      <c r="H19" s="303" t="str">
        <f>VLOOKUP(MID(G19,1,3),表3[],2,0)</f>
        <v>西区</v>
      </c>
    </row>
    <row r="20" spans="1:8" ht="15" thickTop="1" thickBot="1">
      <c r="A20" s="285" t="s">
        <v>11974</v>
      </c>
      <c r="B20" s="286">
        <v>40923</v>
      </c>
      <c r="C20" s="287" t="s">
        <v>11926</v>
      </c>
      <c r="D20" s="288" t="s">
        <v>11975</v>
      </c>
      <c r="E20" s="289">
        <f>VLOOKUP(D20,图书定价!$A$3:$B$19,2,0)</f>
        <v>40.6</v>
      </c>
      <c r="F20" s="287">
        <v>30</v>
      </c>
      <c r="G20" s="305" t="s">
        <v>11976</v>
      </c>
      <c r="H20" s="303" t="str">
        <f>VLOOKUP(MID(G20,1,3),表3[],2,0)</f>
        <v>北区</v>
      </c>
    </row>
    <row r="21" spans="1:8" ht="15" thickTop="1" thickBot="1">
      <c r="A21" s="280" t="s">
        <v>11977</v>
      </c>
      <c r="B21" s="281">
        <v>40924</v>
      </c>
      <c r="C21" s="282" t="s">
        <v>11926</v>
      </c>
      <c r="D21" s="283" t="s">
        <v>11978</v>
      </c>
      <c r="E21" s="284">
        <f>VLOOKUP(D21,图书定价!$A$3:$B$19,2,0)</f>
        <v>38.6</v>
      </c>
      <c r="F21" s="282">
        <v>43</v>
      </c>
      <c r="G21" s="304" t="s">
        <v>11979</v>
      </c>
      <c r="H21" s="303" t="str">
        <f>VLOOKUP(MID(G21,1,3),表3[],2,0)</f>
        <v>东区</v>
      </c>
    </row>
    <row r="22" spans="1:8" ht="15" thickTop="1" thickBot="1">
      <c r="A22" s="285" t="s">
        <v>11980</v>
      </c>
      <c r="B22" s="286">
        <v>40924</v>
      </c>
      <c r="C22" s="287" t="s">
        <v>11926</v>
      </c>
      <c r="D22" s="288" t="s">
        <v>11981</v>
      </c>
      <c r="E22" s="289">
        <f>VLOOKUP(D22,图书定价!$A$3:$B$19,2,0)</f>
        <v>39.299999999999997</v>
      </c>
      <c r="F22" s="287">
        <v>40</v>
      </c>
      <c r="G22" s="305" t="s">
        <v>11982</v>
      </c>
      <c r="H22" s="303" t="str">
        <f>VLOOKUP(MID(G22,1,3),表3[],2,0)</f>
        <v>东区</v>
      </c>
    </row>
    <row r="23" spans="1:8" ht="15" thickTop="1" thickBot="1">
      <c r="A23" s="280" t="s">
        <v>11983</v>
      </c>
      <c r="B23" s="281">
        <v>40925</v>
      </c>
      <c r="C23" s="282" t="s">
        <v>11926</v>
      </c>
      <c r="D23" s="283" t="s">
        <v>11927</v>
      </c>
      <c r="E23" s="284">
        <f>VLOOKUP(D23,图书定价!$A$3:$B$19,2,0)</f>
        <v>41.3</v>
      </c>
      <c r="F23" s="282">
        <v>44</v>
      </c>
      <c r="G23" s="304" t="s">
        <v>11984</v>
      </c>
      <c r="H23" s="303" t="str">
        <f>VLOOKUP(MID(G23,1,3),表3[],2,0)</f>
        <v>北区</v>
      </c>
    </row>
    <row r="24" spans="1:8" ht="15" thickTop="1" thickBot="1">
      <c r="A24" s="285" t="s">
        <v>11985</v>
      </c>
      <c r="B24" s="286">
        <v>40926</v>
      </c>
      <c r="C24" s="287" t="s">
        <v>11930</v>
      </c>
      <c r="D24" s="288" t="s">
        <v>11931</v>
      </c>
      <c r="E24" s="289">
        <f>VLOOKUP(D24,图书定价!$A$3:$B$19,2,0)</f>
        <v>43.9</v>
      </c>
      <c r="F24" s="287">
        <v>33</v>
      </c>
      <c r="G24" s="305" t="s">
        <v>11986</v>
      </c>
      <c r="H24" s="303" t="str">
        <f>VLOOKUP(MID(G24,1,3),表3[],2,0)</f>
        <v>南区</v>
      </c>
    </row>
    <row r="25" spans="1:8" ht="15" thickTop="1" thickBot="1">
      <c r="A25" s="280" t="s">
        <v>11987</v>
      </c>
      <c r="B25" s="281">
        <v>40927</v>
      </c>
      <c r="C25" s="282" t="s">
        <v>11926</v>
      </c>
      <c r="D25" s="283" t="s">
        <v>11934</v>
      </c>
      <c r="E25" s="284">
        <f>VLOOKUP(D25,图书定价!$A$3:$B$19,2,0)</f>
        <v>41.1</v>
      </c>
      <c r="F25" s="282">
        <v>35</v>
      </c>
      <c r="G25" s="304" t="s">
        <v>11988</v>
      </c>
      <c r="H25" s="303" t="str">
        <f>VLOOKUP(MID(G25,1,3),表3[],2,0)</f>
        <v>南区</v>
      </c>
    </row>
    <row r="26" spans="1:8" ht="15" thickTop="1" thickBot="1">
      <c r="A26" s="285" t="s">
        <v>11989</v>
      </c>
      <c r="B26" s="286">
        <v>40930</v>
      </c>
      <c r="C26" s="287" t="s">
        <v>11930</v>
      </c>
      <c r="D26" s="288" t="s">
        <v>11937</v>
      </c>
      <c r="E26" s="289">
        <f>VLOOKUP(D26,图书定价!$A$3:$B$19,2,0)</f>
        <v>39.200000000000003</v>
      </c>
      <c r="F26" s="287">
        <v>22</v>
      </c>
      <c r="G26" s="305" t="s">
        <v>11990</v>
      </c>
      <c r="H26" s="303" t="str">
        <f>VLOOKUP(MID(G26,1,3),表3[],2,0)</f>
        <v>南区</v>
      </c>
    </row>
    <row r="27" spans="1:8" ht="15" thickTop="1" thickBot="1">
      <c r="A27" s="280" t="s">
        <v>11991</v>
      </c>
      <c r="B27" s="281">
        <v>40931</v>
      </c>
      <c r="C27" s="282" t="s">
        <v>11930</v>
      </c>
      <c r="D27" s="283" t="s">
        <v>11940</v>
      </c>
      <c r="E27" s="284">
        <f>VLOOKUP(D27,图书定价!$A$3:$B$19,2,0)</f>
        <v>36.299999999999997</v>
      </c>
      <c r="F27" s="282">
        <v>38</v>
      </c>
      <c r="G27" s="304" t="s">
        <v>11992</v>
      </c>
      <c r="H27" s="303" t="str">
        <f>VLOOKUP(MID(G27,1,3),表3[],2,0)</f>
        <v>东区</v>
      </c>
    </row>
    <row r="28" spans="1:8" ht="15" thickTop="1" thickBot="1">
      <c r="A28" s="285" t="s">
        <v>11993</v>
      </c>
      <c r="B28" s="286">
        <v>40932</v>
      </c>
      <c r="C28" s="287" t="s">
        <v>11961</v>
      </c>
      <c r="D28" s="288" t="s">
        <v>11943</v>
      </c>
      <c r="E28" s="289">
        <f>VLOOKUP(D28,图书定价!$A$3:$B$19,2,0)</f>
        <v>34.9</v>
      </c>
      <c r="F28" s="287">
        <v>20</v>
      </c>
      <c r="G28" s="305" t="s">
        <v>11994</v>
      </c>
      <c r="H28" s="303" t="str">
        <f>VLOOKUP(MID(G28,1,3),表3[],2,0)</f>
        <v>北区</v>
      </c>
    </row>
    <row r="29" spans="1:8" ht="15" thickTop="1" thickBot="1">
      <c r="A29" s="280" t="s">
        <v>11995</v>
      </c>
      <c r="B29" s="281">
        <v>40932</v>
      </c>
      <c r="C29" s="282" t="s">
        <v>11926</v>
      </c>
      <c r="D29" s="283" t="s">
        <v>11952</v>
      </c>
      <c r="E29" s="284">
        <f>VLOOKUP(D29,图书定价!$A$3:$B$19,2,0)</f>
        <v>40.5</v>
      </c>
      <c r="F29" s="282">
        <v>32</v>
      </c>
      <c r="G29" s="304" t="s">
        <v>11996</v>
      </c>
      <c r="H29" s="303" t="str">
        <f>VLOOKUP(MID(G29,1,3),表3[],2,0)</f>
        <v>北区</v>
      </c>
    </row>
    <row r="30" spans="1:8" ht="15" thickTop="1" thickBot="1">
      <c r="A30" s="285" t="s">
        <v>11997</v>
      </c>
      <c r="B30" s="286">
        <v>40933</v>
      </c>
      <c r="C30" s="287" t="s">
        <v>11926</v>
      </c>
      <c r="D30" s="288" t="s">
        <v>11955</v>
      </c>
      <c r="E30" s="289">
        <f>VLOOKUP(D30,图书定价!$A$3:$B$19,2,0)</f>
        <v>44.5</v>
      </c>
      <c r="F30" s="287">
        <v>19</v>
      </c>
      <c r="G30" s="305" t="s">
        <v>11998</v>
      </c>
      <c r="H30" s="303" t="str">
        <f>VLOOKUP(MID(G30,1,3),表3[],2,0)</f>
        <v>南区</v>
      </c>
    </row>
    <row r="31" spans="1:8" ht="15" thickTop="1" thickBot="1">
      <c r="A31" s="280" t="s">
        <v>11999</v>
      </c>
      <c r="B31" s="281">
        <v>40934</v>
      </c>
      <c r="C31" s="282" t="s">
        <v>11961</v>
      </c>
      <c r="D31" s="283" t="s">
        <v>11958</v>
      </c>
      <c r="E31" s="284">
        <f>VLOOKUP(D31,图书定价!$A$3:$B$19,2,0)</f>
        <v>37.799999999999997</v>
      </c>
      <c r="F31" s="282">
        <v>38</v>
      </c>
      <c r="G31" s="304" t="s">
        <v>11947</v>
      </c>
      <c r="H31" s="303" t="str">
        <f>VLOOKUP(MID(G31,1,3),表3[],2,0)</f>
        <v>北区</v>
      </c>
    </row>
    <row r="32" spans="1:8" ht="15" thickTop="1" thickBot="1">
      <c r="A32" s="285" t="s">
        <v>12000</v>
      </c>
      <c r="B32" s="286">
        <v>40934</v>
      </c>
      <c r="C32" s="287" t="s">
        <v>11926</v>
      </c>
      <c r="D32" s="288" t="s">
        <v>11962</v>
      </c>
      <c r="E32" s="289">
        <f>VLOOKUP(D32,图书定价!$A$3:$B$19,2,0)</f>
        <v>42.5</v>
      </c>
      <c r="F32" s="287">
        <v>29</v>
      </c>
      <c r="G32" s="305" t="s">
        <v>11950</v>
      </c>
      <c r="H32" s="303" t="str">
        <f>VLOOKUP(MID(G32,1,3),表3[],2,0)</f>
        <v>西区</v>
      </c>
    </row>
    <row r="33" spans="1:8" ht="15" thickTop="1" thickBot="1">
      <c r="A33" s="280" t="s">
        <v>12001</v>
      </c>
      <c r="B33" s="281">
        <v>40937</v>
      </c>
      <c r="C33" s="282" t="s">
        <v>11926</v>
      </c>
      <c r="D33" s="283" t="s">
        <v>11965</v>
      </c>
      <c r="E33" s="284">
        <f>VLOOKUP(D33,图书定价!$A$3:$B$19,2,0)</f>
        <v>39.4</v>
      </c>
      <c r="F33" s="282">
        <v>45</v>
      </c>
      <c r="G33" s="304" t="s">
        <v>12002</v>
      </c>
      <c r="H33" s="303" t="str">
        <f>VLOOKUP(MID(G33,1,3),表3[],2,0)</f>
        <v>北区</v>
      </c>
    </row>
    <row r="34" spans="1:8" ht="15" thickTop="1" thickBot="1">
      <c r="A34" s="285" t="s">
        <v>12003</v>
      </c>
      <c r="B34" s="286">
        <v>40938</v>
      </c>
      <c r="C34" s="287" t="s">
        <v>11926</v>
      </c>
      <c r="D34" s="288" t="s">
        <v>11968</v>
      </c>
      <c r="E34" s="289">
        <f>VLOOKUP(D34,图书定价!$A$3:$B$19,2,0)</f>
        <v>36.799999999999997</v>
      </c>
      <c r="F34" s="287">
        <v>15</v>
      </c>
      <c r="G34" s="305" t="s">
        <v>12004</v>
      </c>
      <c r="H34" s="303" t="str">
        <f>VLOOKUP(MID(G34,1,3),表3[],2,0)</f>
        <v>东区</v>
      </c>
    </row>
    <row r="35" spans="1:8" ht="15" thickTop="1" thickBot="1">
      <c r="A35" s="280" t="s">
        <v>12005</v>
      </c>
      <c r="B35" s="281">
        <v>40939</v>
      </c>
      <c r="C35" s="282" t="s">
        <v>11926</v>
      </c>
      <c r="D35" s="283" t="s">
        <v>11946</v>
      </c>
      <c r="E35" s="284">
        <f>VLOOKUP(D35,图书定价!$A$3:$B$19,2,0)</f>
        <v>43.2</v>
      </c>
      <c r="F35" s="282">
        <v>27</v>
      </c>
      <c r="G35" s="304" t="s">
        <v>12006</v>
      </c>
      <c r="H35" s="303" t="str">
        <f>VLOOKUP(MID(G35,1,3),表3[],2,0)</f>
        <v>东区</v>
      </c>
    </row>
    <row r="36" spans="1:8" ht="15" thickTop="1" thickBot="1">
      <c r="A36" s="285" t="s">
        <v>12007</v>
      </c>
      <c r="B36" s="286">
        <v>40939</v>
      </c>
      <c r="C36" s="287" t="s">
        <v>11961</v>
      </c>
      <c r="D36" s="288" t="s">
        <v>11949</v>
      </c>
      <c r="E36" s="289">
        <f>VLOOKUP(D36,图书定价!$A$3:$B$19,2,0)</f>
        <v>39.799999999999997</v>
      </c>
      <c r="F36" s="287">
        <v>34</v>
      </c>
      <c r="G36" s="305" t="s">
        <v>12008</v>
      </c>
      <c r="H36" s="303" t="str">
        <f>VLOOKUP(MID(G36,1,3),表3[],2,0)</f>
        <v>北区</v>
      </c>
    </row>
    <row r="37" spans="1:8" ht="15" thickTop="1" thickBot="1">
      <c r="A37" s="280" t="s">
        <v>12009</v>
      </c>
      <c r="B37" s="281">
        <v>40940</v>
      </c>
      <c r="C37" s="282" t="s">
        <v>11930</v>
      </c>
      <c r="D37" s="283" t="s">
        <v>11975</v>
      </c>
      <c r="E37" s="284">
        <f>VLOOKUP(D37,图书定价!$A$3:$B$19,2,0)</f>
        <v>40.6</v>
      </c>
      <c r="F37" s="282">
        <v>18</v>
      </c>
      <c r="G37" s="304" t="s">
        <v>12010</v>
      </c>
      <c r="H37" s="303" t="str">
        <f>VLOOKUP(MID(G37,1,3),表3[],2,0)</f>
        <v>北区</v>
      </c>
    </row>
    <row r="38" spans="1:8" ht="15" thickTop="1" thickBot="1">
      <c r="A38" s="285" t="s">
        <v>12011</v>
      </c>
      <c r="B38" s="286">
        <v>40940</v>
      </c>
      <c r="C38" s="287" t="s">
        <v>11961</v>
      </c>
      <c r="D38" s="288" t="s">
        <v>11978</v>
      </c>
      <c r="E38" s="289">
        <f>VLOOKUP(D38,图书定价!$A$3:$B$19,2,0)</f>
        <v>38.6</v>
      </c>
      <c r="F38" s="287">
        <v>15</v>
      </c>
      <c r="G38" s="305" t="s">
        <v>12012</v>
      </c>
      <c r="H38" s="303" t="str">
        <f>VLOOKUP(MID(G38,1,3),表3[],2,0)</f>
        <v>北区</v>
      </c>
    </row>
    <row r="39" spans="1:8" ht="15" thickTop="1" thickBot="1">
      <c r="A39" s="280" t="s">
        <v>12013</v>
      </c>
      <c r="B39" s="281">
        <v>40941</v>
      </c>
      <c r="C39" s="282" t="s">
        <v>11930</v>
      </c>
      <c r="D39" s="283" t="s">
        <v>11981</v>
      </c>
      <c r="E39" s="284">
        <f>VLOOKUP(D39,图书定价!$A$3:$B$19,2,0)</f>
        <v>39.299999999999997</v>
      </c>
      <c r="F39" s="282">
        <v>11</v>
      </c>
      <c r="G39" s="304" t="s">
        <v>12014</v>
      </c>
      <c r="H39" s="303" t="str">
        <f>VLOOKUP(MID(G39,1,3),表3[],2,0)</f>
        <v>南区</v>
      </c>
    </row>
    <row r="40" spans="1:8" ht="15" thickTop="1" thickBot="1">
      <c r="A40" s="285" t="s">
        <v>12015</v>
      </c>
      <c r="B40" s="286">
        <v>40944</v>
      </c>
      <c r="C40" s="287" t="s">
        <v>11926</v>
      </c>
      <c r="D40" s="288" t="s">
        <v>11952</v>
      </c>
      <c r="E40" s="289">
        <f>VLOOKUP(D40,图书定价!$A$3:$B$19,2,0)</f>
        <v>40.5</v>
      </c>
      <c r="F40" s="287">
        <v>30</v>
      </c>
      <c r="G40" s="305" t="s">
        <v>12016</v>
      </c>
      <c r="H40" s="303" t="str">
        <f>VLOOKUP(MID(G40,1,3),表3[],2,0)</f>
        <v>南区</v>
      </c>
    </row>
    <row r="41" spans="1:8" ht="15" thickTop="1" thickBot="1">
      <c r="A41" s="280" t="s">
        <v>12017</v>
      </c>
      <c r="B41" s="281">
        <v>40945</v>
      </c>
      <c r="C41" s="282" t="s">
        <v>11926</v>
      </c>
      <c r="D41" s="283" t="s">
        <v>11955</v>
      </c>
      <c r="E41" s="284">
        <f>VLOOKUP(D41,图书定价!$A$3:$B$19,2,0)</f>
        <v>44.5</v>
      </c>
      <c r="F41" s="282">
        <v>48</v>
      </c>
      <c r="G41" s="304" t="s">
        <v>12018</v>
      </c>
      <c r="H41" s="303" t="str">
        <f>VLOOKUP(MID(G41,1,3),表3[],2,0)</f>
        <v>北区</v>
      </c>
    </row>
    <row r="42" spans="1:8" ht="15" thickTop="1" thickBot="1">
      <c r="A42" s="285" t="s">
        <v>12019</v>
      </c>
      <c r="B42" s="286">
        <v>40946</v>
      </c>
      <c r="C42" s="287" t="s">
        <v>11926</v>
      </c>
      <c r="D42" s="288" t="s">
        <v>11958</v>
      </c>
      <c r="E42" s="289">
        <f>VLOOKUP(D42,图书定价!$A$3:$B$19,2,0)</f>
        <v>37.799999999999997</v>
      </c>
      <c r="F42" s="287">
        <v>3</v>
      </c>
      <c r="G42" s="305" t="s">
        <v>12020</v>
      </c>
      <c r="H42" s="303" t="str">
        <f>VLOOKUP(MID(G42,1,3),表3[],2,0)</f>
        <v>北区</v>
      </c>
    </row>
    <row r="43" spans="1:8" ht="15" thickTop="1" thickBot="1">
      <c r="A43" s="280" t="s">
        <v>12021</v>
      </c>
      <c r="B43" s="281">
        <v>40947</v>
      </c>
      <c r="C43" s="282" t="s">
        <v>11930</v>
      </c>
      <c r="D43" s="283" t="s">
        <v>11962</v>
      </c>
      <c r="E43" s="284">
        <f>VLOOKUP(D43,图书定价!$A$3:$B$19,2,0)</f>
        <v>42.5</v>
      </c>
      <c r="F43" s="282">
        <v>22</v>
      </c>
      <c r="G43" s="304" t="s">
        <v>12022</v>
      </c>
      <c r="H43" s="303" t="str">
        <f>VLOOKUP(MID(G43,1,3),表3[],2,0)</f>
        <v>北区</v>
      </c>
    </row>
    <row r="44" spans="1:8" ht="15" thickTop="1" thickBot="1">
      <c r="A44" s="285" t="s">
        <v>12023</v>
      </c>
      <c r="B44" s="286">
        <v>40948</v>
      </c>
      <c r="C44" s="287" t="s">
        <v>11926</v>
      </c>
      <c r="D44" s="288" t="s">
        <v>11965</v>
      </c>
      <c r="E44" s="289">
        <f>VLOOKUP(D44,图书定价!$A$3:$B$19,2,0)</f>
        <v>39.4</v>
      </c>
      <c r="F44" s="287">
        <v>3</v>
      </c>
      <c r="G44" s="305" t="s">
        <v>12024</v>
      </c>
      <c r="H44" s="303" t="str">
        <f>VLOOKUP(MID(G44,1,3),表3[],2,0)</f>
        <v>东区</v>
      </c>
    </row>
    <row r="45" spans="1:8" ht="15" thickTop="1" thickBot="1">
      <c r="A45" s="280" t="s">
        <v>12025</v>
      </c>
      <c r="B45" s="281">
        <v>40949</v>
      </c>
      <c r="C45" s="282" t="s">
        <v>11961</v>
      </c>
      <c r="D45" s="283" t="s">
        <v>11927</v>
      </c>
      <c r="E45" s="284">
        <f>VLOOKUP(D45,图书定价!$A$3:$B$19,2,0)</f>
        <v>41.3</v>
      </c>
      <c r="F45" s="282">
        <v>30</v>
      </c>
      <c r="G45" s="304" t="s">
        <v>12026</v>
      </c>
      <c r="H45" s="303" t="str">
        <f>VLOOKUP(MID(G45,1,3),表3[],2,0)</f>
        <v>东区</v>
      </c>
    </row>
    <row r="46" spans="1:8" ht="15" thickTop="1" thickBot="1">
      <c r="A46" s="285" t="s">
        <v>12027</v>
      </c>
      <c r="B46" s="286">
        <v>40951</v>
      </c>
      <c r="C46" s="287" t="s">
        <v>11926</v>
      </c>
      <c r="D46" s="288" t="s">
        <v>11931</v>
      </c>
      <c r="E46" s="289">
        <f>VLOOKUP(D46,图书定价!$A$3:$B$19,2,0)</f>
        <v>43.9</v>
      </c>
      <c r="F46" s="287">
        <v>25</v>
      </c>
      <c r="G46" s="305" t="s">
        <v>12028</v>
      </c>
      <c r="H46" s="303" t="str">
        <f>VLOOKUP(MID(G46,1,3),表3[],2,0)</f>
        <v>西区</v>
      </c>
    </row>
    <row r="47" spans="1:8" ht="15" thickTop="1" thickBot="1">
      <c r="A47" s="280" t="s">
        <v>12029</v>
      </c>
      <c r="B47" s="281">
        <v>40952</v>
      </c>
      <c r="C47" s="282" t="s">
        <v>11961</v>
      </c>
      <c r="D47" s="283" t="s">
        <v>11934</v>
      </c>
      <c r="E47" s="284">
        <f>VLOOKUP(D47,图书定价!$A$3:$B$19,2,0)</f>
        <v>41.1</v>
      </c>
      <c r="F47" s="282">
        <v>13</v>
      </c>
      <c r="G47" s="304" t="s">
        <v>12030</v>
      </c>
      <c r="H47" s="303" t="str">
        <f>VLOOKUP(MID(G47,1,3),表3[],2,0)</f>
        <v>西区</v>
      </c>
    </row>
    <row r="48" spans="1:8" ht="15" thickTop="1" thickBot="1">
      <c r="A48" s="285" t="s">
        <v>12031</v>
      </c>
      <c r="B48" s="286">
        <v>40953</v>
      </c>
      <c r="C48" s="287" t="s">
        <v>11926</v>
      </c>
      <c r="D48" s="288" t="s">
        <v>11937</v>
      </c>
      <c r="E48" s="289">
        <f>VLOOKUP(D48,图书定价!$A$3:$B$19,2,0)</f>
        <v>39.200000000000003</v>
      </c>
      <c r="F48" s="287">
        <v>17</v>
      </c>
      <c r="G48" s="305" t="s">
        <v>12032</v>
      </c>
      <c r="H48" s="303" t="str">
        <f>VLOOKUP(MID(G48,1,3),表3[],2,0)</f>
        <v>东区</v>
      </c>
    </row>
    <row r="49" spans="1:8" ht="15" thickTop="1" thickBot="1">
      <c r="A49" s="280" t="s">
        <v>12033</v>
      </c>
      <c r="B49" s="281">
        <v>40953</v>
      </c>
      <c r="C49" s="282" t="s">
        <v>11930</v>
      </c>
      <c r="D49" s="283" t="s">
        <v>11940</v>
      </c>
      <c r="E49" s="284">
        <f>VLOOKUP(D49,图书定价!$A$3:$B$19,2,0)</f>
        <v>36.299999999999997</v>
      </c>
      <c r="F49" s="282">
        <v>47</v>
      </c>
      <c r="G49" s="304" t="s">
        <v>12034</v>
      </c>
      <c r="H49" s="303" t="str">
        <f>VLOOKUP(MID(G49,1,3),表3[],2,0)</f>
        <v>西区</v>
      </c>
    </row>
    <row r="50" spans="1:8" ht="15" thickTop="1" thickBot="1">
      <c r="A50" s="285" t="s">
        <v>12035</v>
      </c>
      <c r="B50" s="286">
        <v>40954</v>
      </c>
      <c r="C50" s="287" t="s">
        <v>11926</v>
      </c>
      <c r="D50" s="288" t="s">
        <v>11943</v>
      </c>
      <c r="E50" s="289">
        <f>VLOOKUP(D50,图书定价!$A$3:$B$19,2,0)</f>
        <v>34.9</v>
      </c>
      <c r="F50" s="287">
        <v>10</v>
      </c>
      <c r="G50" s="305" t="s">
        <v>12036</v>
      </c>
      <c r="H50" s="303" t="str">
        <f>VLOOKUP(MID(G50,1,3),表3[],2,0)</f>
        <v>南区</v>
      </c>
    </row>
    <row r="51" spans="1:8" ht="15" thickTop="1" thickBot="1">
      <c r="A51" s="280" t="s">
        <v>12037</v>
      </c>
      <c r="B51" s="281">
        <v>40954</v>
      </c>
      <c r="C51" s="282" t="s">
        <v>11926</v>
      </c>
      <c r="D51" s="283" t="s">
        <v>11952</v>
      </c>
      <c r="E51" s="284">
        <f>VLOOKUP(D51,图书定价!$A$3:$B$19,2,0)</f>
        <v>40.5</v>
      </c>
      <c r="F51" s="282">
        <v>3</v>
      </c>
      <c r="G51" s="304" t="s">
        <v>12038</v>
      </c>
      <c r="H51" s="303" t="str">
        <f>VLOOKUP(MID(G51,1,3),表3[],2,0)</f>
        <v>南区</v>
      </c>
    </row>
    <row r="52" spans="1:8" ht="15" thickTop="1" thickBot="1">
      <c r="A52" s="285" t="s">
        <v>12039</v>
      </c>
      <c r="B52" s="286">
        <v>40955</v>
      </c>
      <c r="C52" s="287" t="s">
        <v>11926</v>
      </c>
      <c r="D52" s="288" t="s">
        <v>11955</v>
      </c>
      <c r="E52" s="289">
        <f>VLOOKUP(D52,图书定价!$A$3:$B$19,2,0)</f>
        <v>44.5</v>
      </c>
      <c r="F52" s="287">
        <v>8</v>
      </c>
      <c r="G52" s="305" t="s">
        <v>12040</v>
      </c>
      <c r="H52" s="303" t="str">
        <f>VLOOKUP(MID(G52,1,3),表3[],2,0)</f>
        <v>北区</v>
      </c>
    </row>
    <row r="53" spans="1:8" ht="15" thickTop="1" thickBot="1">
      <c r="A53" s="280" t="s">
        <v>12041</v>
      </c>
      <c r="B53" s="281">
        <v>40958</v>
      </c>
      <c r="C53" s="282" t="s">
        <v>11926</v>
      </c>
      <c r="D53" s="283" t="s">
        <v>11958</v>
      </c>
      <c r="E53" s="284">
        <f>VLOOKUP(D53,图书定价!$A$3:$B$19,2,0)</f>
        <v>37.799999999999997</v>
      </c>
      <c r="F53" s="282">
        <v>36</v>
      </c>
      <c r="G53" s="304" t="s">
        <v>12042</v>
      </c>
      <c r="H53" s="303" t="str">
        <f>VLOOKUP(MID(G53,1,3),表3[],2,0)</f>
        <v>东区</v>
      </c>
    </row>
    <row r="54" spans="1:8" ht="15" thickTop="1" thickBot="1">
      <c r="A54" s="285" t="s">
        <v>12043</v>
      </c>
      <c r="B54" s="286">
        <v>40959</v>
      </c>
      <c r="C54" s="287" t="s">
        <v>11926</v>
      </c>
      <c r="D54" s="288" t="s">
        <v>11962</v>
      </c>
      <c r="E54" s="289">
        <f>VLOOKUP(D54,图书定价!$A$3:$B$19,2,0)</f>
        <v>42.5</v>
      </c>
      <c r="F54" s="287">
        <v>37</v>
      </c>
      <c r="G54" s="305" t="s">
        <v>12044</v>
      </c>
      <c r="H54" s="303" t="str">
        <f>VLOOKUP(MID(G54,1,3),表3[],2,0)</f>
        <v>东区</v>
      </c>
    </row>
    <row r="55" spans="1:8" ht="15" thickTop="1" thickBot="1">
      <c r="A55" s="280" t="s">
        <v>12045</v>
      </c>
      <c r="B55" s="281">
        <v>40959</v>
      </c>
      <c r="C55" s="282" t="s">
        <v>11926</v>
      </c>
      <c r="D55" s="283" t="s">
        <v>11965</v>
      </c>
      <c r="E55" s="284">
        <f>VLOOKUP(D55,图书定价!$A$3:$B$19,2,0)</f>
        <v>39.4</v>
      </c>
      <c r="F55" s="282">
        <v>22</v>
      </c>
      <c r="G55" s="304" t="s">
        <v>12046</v>
      </c>
      <c r="H55" s="303" t="str">
        <f>VLOOKUP(MID(G55,1,3),表3[],2,0)</f>
        <v>北区</v>
      </c>
    </row>
    <row r="56" spans="1:8" ht="15" thickTop="1" thickBot="1">
      <c r="A56" s="285" t="s">
        <v>12047</v>
      </c>
      <c r="B56" s="286">
        <v>40961</v>
      </c>
      <c r="C56" s="287" t="s">
        <v>11930</v>
      </c>
      <c r="D56" s="288" t="s">
        <v>11968</v>
      </c>
      <c r="E56" s="289">
        <f>VLOOKUP(D56,图书定价!$A$3:$B$19,2,0)</f>
        <v>36.799999999999997</v>
      </c>
      <c r="F56" s="287">
        <v>7</v>
      </c>
      <c r="G56" s="305" t="s">
        <v>12048</v>
      </c>
      <c r="H56" s="303" t="str">
        <f>VLOOKUP(MID(G56,1,3),表3[],2,0)</f>
        <v>北区</v>
      </c>
    </row>
    <row r="57" spans="1:8" ht="15" thickTop="1" thickBot="1">
      <c r="A57" s="280" t="s">
        <v>12049</v>
      </c>
      <c r="B57" s="281">
        <v>40961</v>
      </c>
      <c r="C57" s="282" t="s">
        <v>11926</v>
      </c>
      <c r="D57" s="283" t="s">
        <v>11946</v>
      </c>
      <c r="E57" s="284">
        <f>VLOOKUP(D57,图书定价!$A$3:$B$19,2,0)</f>
        <v>43.2</v>
      </c>
      <c r="F57" s="282">
        <v>30</v>
      </c>
      <c r="G57" s="304" t="s">
        <v>12050</v>
      </c>
      <c r="H57" s="303" t="str">
        <f>VLOOKUP(MID(G57,1,3),表3[],2,0)</f>
        <v>北区</v>
      </c>
    </row>
    <row r="58" spans="1:8" ht="15" thickTop="1" thickBot="1">
      <c r="A58" s="285" t="s">
        <v>12051</v>
      </c>
      <c r="B58" s="286">
        <v>40962</v>
      </c>
      <c r="C58" s="287" t="s">
        <v>11961</v>
      </c>
      <c r="D58" s="288" t="s">
        <v>11949</v>
      </c>
      <c r="E58" s="289">
        <f>VLOOKUP(D58,图书定价!$A$3:$B$19,2,0)</f>
        <v>39.799999999999997</v>
      </c>
      <c r="F58" s="287">
        <v>21</v>
      </c>
      <c r="G58" s="305" t="s">
        <v>12052</v>
      </c>
      <c r="H58" s="303" t="str">
        <f>VLOOKUP(MID(G58,1,3),表3[],2,0)</f>
        <v>东区</v>
      </c>
    </row>
    <row r="59" spans="1:8" ht="15" thickTop="1" thickBot="1">
      <c r="A59" s="280" t="s">
        <v>12053</v>
      </c>
      <c r="B59" s="281">
        <v>40966</v>
      </c>
      <c r="C59" s="282" t="s">
        <v>11930</v>
      </c>
      <c r="D59" s="283" t="s">
        <v>11975</v>
      </c>
      <c r="E59" s="284">
        <f>VLOOKUP(D59,图书定价!$A$3:$B$19,2,0)</f>
        <v>40.6</v>
      </c>
      <c r="F59" s="282">
        <v>31</v>
      </c>
      <c r="G59" s="304" t="s">
        <v>12054</v>
      </c>
      <c r="H59" s="303" t="str">
        <f>VLOOKUP(MID(G59,1,3),表3[],2,0)</f>
        <v>东区</v>
      </c>
    </row>
    <row r="60" spans="1:8" ht="15" thickTop="1" thickBot="1">
      <c r="A60" s="285" t="s">
        <v>12055</v>
      </c>
      <c r="B60" s="286">
        <v>40966</v>
      </c>
      <c r="C60" s="287" t="s">
        <v>11926</v>
      </c>
      <c r="D60" s="288" t="s">
        <v>11978</v>
      </c>
      <c r="E60" s="289">
        <f>VLOOKUP(D60,图书定价!$A$3:$B$19,2,0)</f>
        <v>38.6</v>
      </c>
      <c r="F60" s="287">
        <v>48</v>
      </c>
      <c r="G60" s="305" t="s">
        <v>12056</v>
      </c>
      <c r="H60" s="303" t="str">
        <f>VLOOKUP(MID(G60,1,3),表3[],2,0)</f>
        <v>南区</v>
      </c>
    </row>
    <row r="61" spans="1:8" ht="15" thickTop="1" thickBot="1">
      <c r="A61" s="280" t="s">
        <v>12057</v>
      </c>
      <c r="B61" s="281">
        <v>40969</v>
      </c>
      <c r="C61" s="282" t="s">
        <v>11961</v>
      </c>
      <c r="D61" s="283" t="s">
        <v>11981</v>
      </c>
      <c r="E61" s="284">
        <f>VLOOKUP(D61,图书定价!$A$3:$B$19,2,0)</f>
        <v>39.299999999999997</v>
      </c>
      <c r="F61" s="282">
        <v>15</v>
      </c>
      <c r="G61" s="304" t="s">
        <v>12058</v>
      </c>
      <c r="H61" s="303" t="str">
        <f>VLOOKUP(MID(G61,1,3),表3[],2,0)</f>
        <v>北区</v>
      </c>
    </row>
    <row r="62" spans="1:8" ht="15" thickTop="1" thickBot="1">
      <c r="A62" s="285" t="s">
        <v>12059</v>
      </c>
      <c r="B62" s="286">
        <v>40969</v>
      </c>
      <c r="C62" s="287" t="s">
        <v>11961</v>
      </c>
      <c r="D62" s="288" t="s">
        <v>11952</v>
      </c>
      <c r="E62" s="289">
        <f>VLOOKUP(D62,图书定价!$A$3:$B$19,2,0)</f>
        <v>40.5</v>
      </c>
      <c r="F62" s="287">
        <v>12</v>
      </c>
      <c r="G62" s="305" t="s">
        <v>12060</v>
      </c>
      <c r="H62" s="303" t="str">
        <f>VLOOKUP(MID(G62,1,3),表3[],2,0)</f>
        <v>南区</v>
      </c>
    </row>
    <row r="63" spans="1:8" ht="15" thickTop="1" thickBot="1">
      <c r="A63" s="280" t="s">
        <v>12061</v>
      </c>
      <c r="B63" s="281">
        <v>40970</v>
      </c>
      <c r="C63" s="282" t="s">
        <v>11961</v>
      </c>
      <c r="D63" s="283" t="s">
        <v>11955</v>
      </c>
      <c r="E63" s="284">
        <f>VLOOKUP(D63,图书定价!$A$3:$B$19,2,0)</f>
        <v>44.5</v>
      </c>
      <c r="F63" s="282">
        <v>23</v>
      </c>
      <c r="G63" s="304" t="s">
        <v>12062</v>
      </c>
      <c r="H63" s="303" t="str">
        <f>VLOOKUP(MID(G63,1,3),表3[],2,0)</f>
        <v>北区</v>
      </c>
    </row>
    <row r="64" spans="1:8" ht="15" thickTop="1" thickBot="1">
      <c r="A64" s="285" t="s">
        <v>12063</v>
      </c>
      <c r="B64" s="286">
        <v>40970</v>
      </c>
      <c r="C64" s="287" t="s">
        <v>11961</v>
      </c>
      <c r="D64" s="288" t="s">
        <v>11958</v>
      </c>
      <c r="E64" s="289">
        <f>VLOOKUP(D64,图书定价!$A$3:$B$19,2,0)</f>
        <v>37.799999999999997</v>
      </c>
      <c r="F64" s="287">
        <v>41</v>
      </c>
      <c r="G64" s="305" t="s">
        <v>12064</v>
      </c>
      <c r="H64" s="303" t="str">
        <f>VLOOKUP(MID(G64,1,3),表3[],2,0)</f>
        <v>东区</v>
      </c>
    </row>
    <row r="65" spans="1:8" ht="15" thickTop="1" thickBot="1">
      <c r="A65" s="280" t="s">
        <v>12065</v>
      </c>
      <c r="B65" s="281">
        <v>40970</v>
      </c>
      <c r="C65" s="282" t="s">
        <v>11930</v>
      </c>
      <c r="D65" s="283" t="s">
        <v>11962</v>
      </c>
      <c r="E65" s="284">
        <f>VLOOKUP(D65,图书定价!$A$3:$B$19,2,0)</f>
        <v>42.5</v>
      </c>
      <c r="F65" s="282">
        <v>29</v>
      </c>
      <c r="G65" s="304" t="s">
        <v>12066</v>
      </c>
      <c r="H65" s="303" t="str">
        <f>VLOOKUP(MID(G65,1,3),表3[],2,0)</f>
        <v>北区</v>
      </c>
    </row>
    <row r="66" spans="1:8" ht="15" thickTop="1" thickBot="1">
      <c r="A66" s="285" t="s">
        <v>12067</v>
      </c>
      <c r="B66" s="286">
        <v>40974</v>
      </c>
      <c r="C66" s="287" t="s">
        <v>11930</v>
      </c>
      <c r="D66" s="288" t="s">
        <v>11965</v>
      </c>
      <c r="E66" s="289">
        <f>VLOOKUP(D66,图书定价!$A$3:$B$19,2,0)</f>
        <v>39.4</v>
      </c>
      <c r="F66" s="287">
        <v>14</v>
      </c>
      <c r="G66" s="305" t="s">
        <v>12068</v>
      </c>
      <c r="H66" s="303" t="str">
        <f>VLOOKUP(MID(G66,1,3),表3[],2,0)</f>
        <v>东区</v>
      </c>
    </row>
    <row r="67" spans="1:8" ht="15" thickTop="1" thickBot="1">
      <c r="A67" s="280" t="s">
        <v>12069</v>
      </c>
      <c r="B67" s="281">
        <v>40975</v>
      </c>
      <c r="C67" s="282" t="s">
        <v>11926</v>
      </c>
      <c r="D67" s="283" t="s">
        <v>11968</v>
      </c>
      <c r="E67" s="284">
        <f>VLOOKUP(D67,图书定价!$A$3:$B$19,2,0)</f>
        <v>36.799999999999997</v>
      </c>
      <c r="F67" s="282">
        <v>23</v>
      </c>
      <c r="G67" s="304" t="s">
        <v>12070</v>
      </c>
      <c r="H67" s="303" t="str">
        <f>VLOOKUP(MID(G67,1,3),表3[],2,0)</f>
        <v>北区</v>
      </c>
    </row>
    <row r="68" spans="1:8" ht="15" thickTop="1" thickBot="1">
      <c r="A68" s="285" t="s">
        <v>12071</v>
      </c>
      <c r="B68" s="286">
        <v>40976</v>
      </c>
      <c r="C68" s="287" t="s">
        <v>11926</v>
      </c>
      <c r="D68" s="288" t="s">
        <v>11946</v>
      </c>
      <c r="E68" s="289">
        <f>VLOOKUP(D68,图书定价!$A$3:$B$19,2,0)</f>
        <v>43.2</v>
      </c>
      <c r="F68" s="287">
        <v>2</v>
      </c>
      <c r="G68" s="305" t="s">
        <v>12072</v>
      </c>
      <c r="H68" s="303" t="str">
        <f>VLOOKUP(MID(G68,1,3),表3[],2,0)</f>
        <v>西区</v>
      </c>
    </row>
    <row r="69" spans="1:8" ht="15" thickTop="1" thickBot="1">
      <c r="A69" s="280" t="s">
        <v>12073</v>
      </c>
      <c r="B69" s="281">
        <v>40977</v>
      </c>
      <c r="C69" s="282" t="s">
        <v>11926</v>
      </c>
      <c r="D69" s="283" t="s">
        <v>11949</v>
      </c>
      <c r="E69" s="284">
        <f>VLOOKUP(D69,图书定价!$A$3:$B$19,2,0)</f>
        <v>39.799999999999997</v>
      </c>
      <c r="F69" s="282">
        <v>7</v>
      </c>
      <c r="G69" s="304" t="s">
        <v>12074</v>
      </c>
      <c r="H69" s="303" t="str">
        <f>VLOOKUP(MID(G69,1,3),表3[],2,0)</f>
        <v>东区</v>
      </c>
    </row>
    <row r="70" spans="1:8" ht="15" thickTop="1" thickBot="1">
      <c r="A70" s="285" t="s">
        <v>12075</v>
      </c>
      <c r="B70" s="286">
        <v>40978</v>
      </c>
      <c r="C70" s="287" t="s">
        <v>11930</v>
      </c>
      <c r="D70" s="288" t="s">
        <v>11975</v>
      </c>
      <c r="E70" s="289">
        <f>VLOOKUP(D70,图书定价!$A$3:$B$19,2,0)</f>
        <v>40.6</v>
      </c>
      <c r="F70" s="287">
        <v>8</v>
      </c>
      <c r="G70" s="305" t="s">
        <v>12076</v>
      </c>
      <c r="H70" s="303" t="str">
        <f>VLOOKUP(MID(G70,1,3),表3[],2,0)</f>
        <v>北区</v>
      </c>
    </row>
    <row r="71" spans="1:8" ht="15" thickTop="1" thickBot="1">
      <c r="A71" s="280" t="s">
        <v>12077</v>
      </c>
      <c r="B71" s="281">
        <v>40980</v>
      </c>
      <c r="C71" s="282" t="s">
        <v>11926</v>
      </c>
      <c r="D71" s="283" t="s">
        <v>11978</v>
      </c>
      <c r="E71" s="284">
        <f>VLOOKUP(D71,图书定价!$A$3:$B$19,2,0)</f>
        <v>38.6</v>
      </c>
      <c r="F71" s="282">
        <v>23</v>
      </c>
      <c r="G71" s="304" t="s">
        <v>12078</v>
      </c>
      <c r="H71" s="303" t="str">
        <f>VLOOKUP(MID(G71,1,3),表3[],2,0)</f>
        <v>东区</v>
      </c>
    </row>
    <row r="72" spans="1:8" ht="15" thickTop="1" thickBot="1">
      <c r="A72" s="285" t="s">
        <v>12079</v>
      </c>
      <c r="B72" s="286">
        <v>40981</v>
      </c>
      <c r="C72" s="287" t="s">
        <v>11961</v>
      </c>
      <c r="D72" s="288" t="s">
        <v>11981</v>
      </c>
      <c r="E72" s="289">
        <f>VLOOKUP(D72,图书定价!$A$3:$B$19,2,0)</f>
        <v>39.299999999999997</v>
      </c>
      <c r="F72" s="287">
        <v>47</v>
      </c>
      <c r="G72" s="305" t="s">
        <v>12080</v>
      </c>
      <c r="H72" s="303" t="str">
        <f>VLOOKUP(MID(G72,1,3),表3[],2,0)</f>
        <v>东区</v>
      </c>
    </row>
    <row r="73" spans="1:8" ht="15" thickTop="1" thickBot="1">
      <c r="A73" s="280" t="s">
        <v>12081</v>
      </c>
      <c r="B73" s="281">
        <v>40982</v>
      </c>
      <c r="C73" s="282" t="s">
        <v>11961</v>
      </c>
      <c r="D73" s="283" t="s">
        <v>11940</v>
      </c>
      <c r="E73" s="284">
        <f>VLOOKUP(D73,图书定价!$A$3:$B$19,2,0)</f>
        <v>36.299999999999997</v>
      </c>
      <c r="F73" s="282">
        <v>9</v>
      </c>
      <c r="G73" s="304" t="s">
        <v>12082</v>
      </c>
      <c r="H73" s="303" t="str">
        <f>VLOOKUP(MID(G73,1,3),表3[],2,0)</f>
        <v>北区</v>
      </c>
    </row>
    <row r="74" spans="1:8" ht="15" thickTop="1" thickBot="1">
      <c r="A74" s="285" t="s">
        <v>12083</v>
      </c>
      <c r="B74" s="286">
        <v>40983</v>
      </c>
      <c r="C74" s="287" t="s">
        <v>11961</v>
      </c>
      <c r="D74" s="288" t="s">
        <v>11943</v>
      </c>
      <c r="E74" s="289">
        <f>VLOOKUP(D74,图书定价!$A$3:$B$19,2,0)</f>
        <v>34.9</v>
      </c>
      <c r="F74" s="287">
        <v>49</v>
      </c>
      <c r="G74" s="305" t="s">
        <v>12084</v>
      </c>
      <c r="H74" s="303" t="str">
        <f>VLOOKUP(MID(G74,1,3),表3[],2,0)</f>
        <v>南区</v>
      </c>
    </row>
    <row r="75" spans="1:8" ht="15" thickTop="1" thickBot="1">
      <c r="A75" s="280" t="s">
        <v>12085</v>
      </c>
      <c r="B75" s="281">
        <v>40983</v>
      </c>
      <c r="C75" s="282" t="s">
        <v>11926</v>
      </c>
      <c r="D75" s="283" t="s">
        <v>11952</v>
      </c>
      <c r="E75" s="284">
        <f>VLOOKUP(D75,图书定价!$A$3:$B$19,2,0)</f>
        <v>40.5</v>
      </c>
      <c r="F75" s="282">
        <v>29</v>
      </c>
      <c r="G75" s="304" t="s">
        <v>12086</v>
      </c>
      <c r="H75" s="303" t="str">
        <f>VLOOKUP(MID(G75,1,3),表3[],2,0)</f>
        <v>北区</v>
      </c>
    </row>
    <row r="76" spans="1:8" ht="15" thickTop="1" thickBot="1">
      <c r="A76" s="285" t="s">
        <v>12087</v>
      </c>
      <c r="B76" s="286">
        <v>40984</v>
      </c>
      <c r="C76" s="287" t="s">
        <v>11930</v>
      </c>
      <c r="D76" s="288" t="s">
        <v>11955</v>
      </c>
      <c r="E76" s="289">
        <f>VLOOKUP(D76,图书定价!$A$3:$B$19,2,0)</f>
        <v>44.5</v>
      </c>
      <c r="F76" s="287">
        <v>11</v>
      </c>
      <c r="G76" s="305" t="s">
        <v>12088</v>
      </c>
      <c r="H76" s="303" t="str">
        <f>VLOOKUP(MID(G76,1,3),表3[],2,0)</f>
        <v>南区</v>
      </c>
    </row>
    <row r="77" spans="1:8" ht="15" thickTop="1" thickBot="1">
      <c r="A77" s="280" t="s">
        <v>12089</v>
      </c>
      <c r="B77" s="281">
        <v>40984</v>
      </c>
      <c r="C77" s="282" t="s">
        <v>11926</v>
      </c>
      <c r="D77" s="283" t="s">
        <v>11958</v>
      </c>
      <c r="E77" s="284">
        <f>VLOOKUP(D77,图书定价!$A$3:$B$19,2,0)</f>
        <v>37.799999999999997</v>
      </c>
      <c r="F77" s="282">
        <v>40</v>
      </c>
      <c r="G77" s="304" t="s">
        <v>12090</v>
      </c>
      <c r="H77" s="303" t="str">
        <f>VLOOKUP(MID(G77,1,3),表3[],2,0)</f>
        <v>东区</v>
      </c>
    </row>
    <row r="78" spans="1:8" ht="15" thickTop="1" thickBot="1">
      <c r="A78" s="285" t="s">
        <v>12091</v>
      </c>
      <c r="B78" s="286">
        <v>40987</v>
      </c>
      <c r="C78" s="287" t="s">
        <v>11926</v>
      </c>
      <c r="D78" s="288" t="s">
        <v>11962</v>
      </c>
      <c r="E78" s="289">
        <f>VLOOKUP(D78,图书定价!$A$3:$B$19,2,0)</f>
        <v>42.5</v>
      </c>
      <c r="F78" s="287">
        <v>38</v>
      </c>
      <c r="G78" s="305" t="s">
        <v>12066</v>
      </c>
      <c r="H78" s="303" t="str">
        <f>VLOOKUP(MID(G78,1,3),表3[],2,0)</f>
        <v>北区</v>
      </c>
    </row>
    <row r="79" spans="1:8" ht="15" thickTop="1" thickBot="1">
      <c r="A79" s="280" t="s">
        <v>12092</v>
      </c>
      <c r="B79" s="281">
        <v>40988</v>
      </c>
      <c r="C79" s="282" t="s">
        <v>11930</v>
      </c>
      <c r="D79" s="283" t="s">
        <v>11965</v>
      </c>
      <c r="E79" s="284">
        <f>VLOOKUP(D79,图书定价!$A$3:$B$19,2,0)</f>
        <v>39.4</v>
      </c>
      <c r="F79" s="282">
        <v>37</v>
      </c>
      <c r="G79" s="304" t="s">
        <v>12093</v>
      </c>
      <c r="H79" s="303" t="str">
        <f>VLOOKUP(MID(G79,1,3),表3[],2,0)</f>
        <v>北区</v>
      </c>
    </row>
    <row r="80" spans="1:8" ht="15" thickTop="1" thickBot="1">
      <c r="A80" s="285" t="s">
        <v>12094</v>
      </c>
      <c r="B80" s="286">
        <v>40989</v>
      </c>
      <c r="C80" s="287" t="s">
        <v>11926</v>
      </c>
      <c r="D80" s="288" t="s">
        <v>11968</v>
      </c>
      <c r="E80" s="289">
        <f>VLOOKUP(D80,图书定价!$A$3:$B$19,2,0)</f>
        <v>36.799999999999997</v>
      </c>
      <c r="F80" s="287">
        <v>20</v>
      </c>
      <c r="G80" s="305" t="s">
        <v>12095</v>
      </c>
      <c r="H80" s="303" t="str">
        <f>VLOOKUP(MID(G80,1,3),表3[],2,0)</f>
        <v>北区</v>
      </c>
    </row>
    <row r="81" spans="1:8" ht="15" thickTop="1" thickBot="1">
      <c r="A81" s="280" t="s">
        <v>12096</v>
      </c>
      <c r="B81" s="281">
        <v>40989</v>
      </c>
      <c r="C81" s="282" t="s">
        <v>11961</v>
      </c>
      <c r="D81" s="283" t="s">
        <v>11946</v>
      </c>
      <c r="E81" s="284">
        <f>VLOOKUP(D81,图书定价!$A$3:$B$19,2,0)</f>
        <v>43.2</v>
      </c>
      <c r="F81" s="282">
        <v>4</v>
      </c>
      <c r="G81" s="304" t="s">
        <v>12097</v>
      </c>
      <c r="H81" s="303" t="str">
        <f>VLOOKUP(MID(G81,1,3),表3[],2,0)</f>
        <v>北区</v>
      </c>
    </row>
    <row r="82" spans="1:8" ht="15" thickTop="1" thickBot="1">
      <c r="A82" s="285" t="s">
        <v>12098</v>
      </c>
      <c r="B82" s="286">
        <v>40990</v>
      </c>
      <c r="C82" s="287" t="s">
        <v>11926</v>
      </c>
      <c r="D82" s="288" t="s">
        <v>11949</v>
      </c>
      <c r="E82" s="289">
        <f>VLOOKUP(D82,图书定价!$A$3:$B$19,2,0)</f>
        <v>39.799999999999997</v>
      </c>
      <c r="F82" s="287">
        <v>4</v>
      </c>
      <c r="G82" s="305" t="s">
        <v>12099</v>
      </c>
      <c r="H82" s="303" t="str">
        <f>VLOOKUP(MID(G82,1,3),表3[],2,0)</f>
        <v>东区</v>
      </c>
    </row>
    <row r="83" spans="1:8" ht="15" thickTop="1" thickBot="1">
      <c r="A83" s="280" t="s">
        <v>12100</v>
      </c>
      <c r="B83" s="281">
        <v>40990</v>
      </c>
      <c r="C83" s="282" t="s">
        <v>11926</v>
      </c>
      <c r="D83" s="283" t="s">
        <v>11975</v>
      </c>
      <c r="E83" s="284">
        <f>VLOOKUP(D83,图书定价!$A$3:$B$19,2,0)</f>
        <v>40.6</v>
      </c>
      <c r="F83" s="282">
        <v>50</v>
      </c>
      <c r="G83" s="304" t="s">
        <v>12101</v>
      </c>
      <c r="H83" s="303" t="str">
        <f>VLOOKUP(MID(G83,1,3),表3[],2,0)</f>
        <v>南区</v>
      </c>
    </row>
    <row r="84" spans="1:8" ht="15" thickTop="1" thickBot="1">
      <c r="A84" s="285" t="s">
        <v>12102</v>
      </c>
      <c r="B84" s="286">
        <v>40991</v>
      </c>
      <c r="C84" s="287" t="s">
        <v>11926</v>
      </c>
      <c r="D84" s="288" t="s">
        <v>11978</v>
      </c>
      <c r="E84" s="289">
        <f>VLOOKUP(D84,图书定价!$A$3:$B$19,2,0)</f>
        <v>38.6</v>
      </c>
      <c r="F84" s="287">
        <v>9</v>
      </c>
      <c r="G84" s="305" t="s">
        <v>12103</v>
      </c>
      <c r="H84" s="303" t="str">
        <f>VLOOKUP(MID(G84,1,3),表3[],2,0)</f>
        <v>东区</v>
      </c>
    </row>
    <row r="85" spans="1:8" ht="15" thickTop="1" thickBot="1">
      <c r="A85" s="280" t="s">
        <v>12104</v>
      </c>
      <c r="B85" s="281">
        <v>40991</v>
      </c>
      <c r="C85" s="282" t="s">
        <v>11926</v>
      </c>
      <c r="D85" s="283" t="s">
        <v>11981</v>
      </c>
      <c r="E85" s="284">
        <f>VLOOKUP(D85,图书定价!$A$3:$B$19,2,0)</f>
        <v>39.299999999999997</v>
      </c>
      <c r="F85" s="282">
        <v>18</v>
      </c>
      <c r="G85" s="304" t="s">
        <v>12105</v>
      </c>
      <c r="H85" s="303" t="str">
        <f>VLOOKUP(MID(G85,1,3),表3[],2,0)</f>
        <v>南区</v>
      </c>
    </row>
    <row r="86" spans="1:8" ht="15" thickTop="1" thickBot="1">
      <c r="A86" s="285" t="s">
        <v>12106</v>
      </c>
      <c r="B86" s="286">
        <v>40995</v>
      </c>
      <c r="C86" s="287" t="s">
        <v>11961</v>
      </c>
      <c r="D86" s="288" t="s">
        <v>11952</v>
      </c>
      <c r="E86" s="289">
        <f>VLOOKUP(D86,图书定价!$A$3:$B$19,2,0)</f>
        <v>40.5</v>
      </c>
      <c r="F86" s="287">
        <v>2</v>
      </c>
      <c r="G86" s="305" t="s">
        <v>12107</v>
      </c>
      <c r="H86" s="303" t="str">
        <f>VLOOKUP(MID(G86,1,3),表3[],2,0)</f>
        <v>东区</v>
      </c>
    </row>
    <row r="87" spans="1:8" ht="15" thickTop="1" thickBot="1">
      <c r="A87" s="280" t="s">
        <v>12108</v>
      </c>
      <c r="B87" s="281">
        <v>40995</v>
      </c>
      <c r="C87" s="282" t="s">
        <v>11961</v>
      </c>
      <c r="D87" s="283" t="s">
        <v>11955</v>
      </c>
      <c r="E87" s="284">
        <f>VLOOKUP(D87,图书定价!$A$3:$B$19,2,0)</f>
        <v>44.5</v>
      </c>
      <c r="F87" s="282">
        <v>26</v>
      </c>
      <c r="G87" s="304" t="s">
        <v>12109</v>
      </c>
      <c r="H87" s="303" t="str">
        <f>VLOOKUP(MID(G87,1,3),表3[],2,0)</f>
        <v>西区</v>
      </c>
    </row>
    <row r="88" spans="1:8" ht="15" thickTop="1" thickBot="1">
      <c r="A88" s="285" t="s">
        <v>12110</v>
      </c>
      <c r="B88" s="286">
        <v>40996</v>
      </c>
      <c r="C88" s="287" t="s">
        <v>11961</v>
      </c>
      <c r="D88" s="288" t="s">
        <v>11958</v>
      </c>
      <c r="E88" s="289">
        <f>VLOOKUP(D88,图书定价!$A$3:$B$19,2,0)</f>
        <v>37.799999999999997</v>
      </c>
      <c r="F88" s="287">
        <v>19</v>
      </c>
      <c r="G88" s="305" t="s">
        <v>12111</v>
      </c>
      <c r="H88" s="303" t="str">
        <f>VLOOKUP(MID(G88,1,3),表3[],2,0)</f>
        <v>北区</v>
      </c>
    </row>
    <row r="89" spans="1:8" ht="15" thickTop="1" thickBot="1">
      <c r="A89" s="280" t="s">
        <v>12112</v>
      </c>
      <c r="B89" s="281">
        <v>40996</v>
      </c>
      <c r="C89" s="282" t="s">
        <v>11926</v>
      </c>
      <c r="D89" s="283" t="s">
        <v>11962</v>
      </c>
      <c r="E89" s="284">
        <f>VLOOKUP(D89,图书定价!$A$3:$B$19,2,0)</f>
        <v>42.5</v>
      </c>
      <c r="F89" s="282">
        <v>23</v>
      </c>
      <c r="G89" s="304" t="s">
        <v>12113</v>
      </c>
      <c r="H89" s="303" t="str">
        <f>VLOOKUP(MID(G89,1,3),表3[],2,0)</f>
        <v>东区</v>
      </c>
    </row>
    <row r="90" spans="1:8" ht="15" thickTop="1" thickBot="1">
      <c r="A90" s="285" t="s">
        <v>12114</v>
      </c>
      <c r="B90" s="286">
        <v>40997</v>
      </c>
      <c r="C90" s="287" t="s">
        <v>11926</v>
      </c>
      <c r="D90" s="288" t="s">
        <v>11965</v>
      </c>
      <c r="E90" s="289">
        <f>VLOOKUP(D90,图书定价!$A$3:$B$19,2,0)</f>
        <v>39.4</v>
      </c>
      <c r="F90" s="287">
        <v>40</v>
      </c>
      <c r="G90" s="305" t="s">
        <v>12115</v>
      </c>
      <c r="H90" s="303" t="str">
        <f>VLOOKUP(MID(G90,1,3),表3[],2,0)</f>
        <v>东区</v>
      </c>
    </row>
    <row r="91" spans="1:8" ht="15" thickTop="1" thickBot="1">
      <c r="A91" s="280" t="s">
        <v>12116</v>
      </c>
      <c r="B91" s="281">
        <v>40998</v>
      </c>
      <c r="C91" s="282" t="s">
        <v>11961</v>
      </c>
      <c r="D91" s="283" t="s">
        <v>11927</v>
      </c>
      <c r="E91" s="284">
        <f>VLOOKUP(D91,图书定价!$A$3:$B$19,2,0)</f>
        <v>41.3</v>
      </c>
      <c r="F91" s="282">
        <v>40</v>
      </c>
      <c r="G91" s="304" t="s">
        <v>12117</v>
      </c>
      <c r="H91" s="303" t="str">
        <f>VLOOKUP(MID(G91,1,3),表3[],2,0)</f>
        <v>西区</v>
      </c>
    </row>
    <row r="92" spans="1:8" ht="15" thickTop="1" thickBot="1">
      <c r="A92" s="285" t="s">
        <v>12118</v>
      </c>
      <c r="B92" s="286">
        <v>40999</v>
      </c>
      <c r="C92" s="287" t="s">
        <v>11961</v>
      </c>
      <c r="D92" s="288" t="s">
        <v>11931</v>
      </c>
      <c r="E92" s="289">
        <f>VLOOKUP(D92,图书定价!$A$3:$B$19,2,0)</f>
        <v>43.9</v>
      </c>
      <c r="F92" s="287">
        <v>48</v>
      </c>
      <c r="G92" s="305" t="s">
        <v>12119</v>
      </c>
      <c r="H92" s="303" t="str">
        <f>VLOOKUP(MID(G92,1,3),表3[],2,0)</f>
        <v>东区</v>
      </c>
    </row>
    <row r="93" spans="1:8" ht="15" thickTop="1" thickBot="1">
      <c r="A93" s="280" t="s">
        <v>12120</v>
      </c>
      <c r="B93" s="281">
        <v>41002</v>
      </c>
      <c r="C93" s="282" t="s">
        <v>11961</v>
      </c>
      <c r="D93" s="283" t="s">
        <v>11934</v>
      </c>
      <c r="E93" s="284">
        <f>VLOOKUP(D93,图书定价!$A$3:$B$19,2,0)</f>
        <v>41.1</v>
      </c>
      <c r="F93" s="282">
        <v>43</v>
      </c>
      <c r="G93" s="304" t="s">
        <v>12121</v>
      </c>
      <c r="H93" s="303" t="str">
        <f>VLOOKUP(MID(G93,1,3),表3[],2,0)</f>
        <v>北区</v>
      </c>
    </row>
    <row r="94" spans="1:8" ht="15" thickTop="1" thickBot="1">
      <c r="A94" s="285" t="s">
        <v>12122</v>
      </c>
      <c r="B94" s="286">
        <v>41002</v>
      </c>
      <c r="C94" s="287" t="s">
        <v>11961</v>
      </c>
      <c r="D94" s="288" t="s">
        <v>11937</v>
      </c>
      <c r="E94" s="289">
        <f>VLOOKUP(D94,图书定价!$A$3:$B$19,2,0)</f>
        <v>39.200000000000003</v>
      </c>
      <c r="F94" s="287">
        <v>39</v>
      </c>
      <c r="G94" s="305" t="s">
        <v>12123</v>
      </c>
      <c r="H94" s="303" t="str">
        <f>VLOOKUP(MID(G94,1,3),表3[],2,0)</f>
        <v>北区</v>
      </c>
    </row>
    <row r="95" spans="1:8" ht="15" thickTop="1" thickBot="1">
      <c r="A95" s="280" t="s">
        <v>12124</v>
      </c>
      <c r="B95" s="281">
        <v>41003</v>
      </c>
      <c r="C95" s="282" t="s">
        <v>11961</v>
      </c>
      <c r="D95" s="283" t="s">
        <v>11940</v>
      </c>
      <c r="E95" s="284">
        <f>VLOOKUP(D95,图书定价!$A$3:$B$19,2,0)</f>
        <v>36.299999999999997</v>
      </c>
      <c r="F95" s="282">
        <v>48</v>
      </c>
      <c r="G95" s="304" t="s">
        <v>12125</v>
      </c>
      <c r="H95" s="303" t="str">
        <f>VLOOKUP(MID(G95,1,3),表3[],2,0)</f>
        <v>北区</v>
      </c>
    </row>
    <row r="96" spans="1:8" ht="15" thickTop="1" thickBot="1">
      <c r="A96" s="285" t="s">
        <v>12126</v>
      </c>
      <c r="B96" s="286">
        <v>41004</v>
      </c>
      <c r="C96" s="287" t="s">
        <v>11961</v>
      </c>
      <c r="D96" s="288" t="s">
        <v>11943</v>
      </c>
      <c r="E96" s="289">
        <f>VLOOKUP(D96,图书定价!$A$3:$B$19,2,0)</f>
        <v>34.9</v>
      </c>
      <c r="F96" s="287">
        <v>42</v>
      </c>
      <c r="G96" s="305" t="s">
        <v>12127</v>
      </c>
      <c r="H96" s="303" t="str">
        <f>VLOOKUP(MID(G96,1,3),表3[],2,0)</f>
        <v>西区</v>
      </c>
    </row>
    <row r="97" spans="1:8" ht="15" thickTop="1" thickBot="1">
      <c r="A97" s="280" t="s">
        <v>12128</v>
      </c>
      <c r="B97" s="281">
        <v>41005</v>
      </c>
      <c r="C97" s="282" t="s">
        <v>11930</v>
      </c>
      <c r="D97" s="283" t="s">
        <v>11952</v>
      </c>
      <c r="E97" s="284">
        <f>VLOOKUP(D97,图书定价!$A$3:$B$19,2,0)</f>
        <v>40.5</v>
      </c>
      <c r="F97" s="282">
        <v>35</v>
      </c>
      <c r="G97" s="304" t="s">
        <v>12129</v>
      </c>
      <c r="H97" s="303" t="str">
        <f>VLOOKUP(MID(G97,1,3),表3[],2,0)</f>
        <v>东区</v>
      </c>
    </row>
    <row r="98" spans="1:8" ht="15" thickTop="1" thickBot="1">
      <c r="A98" s="285" t="s">
        <v>12130</v>
      </c>
      <c r="B98" s="286">
        <v>41006</v>
      </c>
      <c r="C98" s="287" t="s">
        <v>11926</v>
      </c>
      <c r="D98" s="288" t="s">
        <v>11955</v>
      </c>
      <c r="E98" s="289">
        <f>VLOOKUP(D98,图书定价!$A$3:$B$19,2,0)</f>
        <v>44.5</v>
      </c>
      <c r="F98" s="287">
        <v>49</v>
      </c>
      <c r="G98" s="305" t="s">
        <v>12131</v>
      </c>
      <c r="H98" s="303" t="str">
        <f>VLOOKUP(MID(G98,1,3),表3[],2,0)</f>
        <v>东区</v>
      </c>
    </row>
    <row r="99" spans="1:8" ht="15" thickTop="1" thickBot="1">
      <c r="A99" s="280" t="s">
        <v>12132</v>
      </c>
      <c r="B99" s="281">
        <v>41008</v>
      </c>
      <c r="C99" s="282" t="s">
        <v>11930</v>
      </c>
      <c r="D99" s="283" t="s">
        <v>11958</v>
      </c>
      <c r="E99" s="284">
        <f>VLOOKUP(D99,图书定价!$A$3:$B$19,2,0)</f>
        <v>37.799999999999997</v>
      </c>
      <c r="F99" s="282">
        <v>28</v>
      </c>
      <c r="G99" s="304" t="s">
        <v>12133</v>
      </c>
      <c r="H99" s="303" t="str">
        <f>VLOOKUP(MID(G99,1,3),表3[],2,0)</f>
        <v>北区</v>
      </c>
    </row>
    <row r="100" spans="1:8" ht="15" thickTop="1" thickBot="1">
      <c r="A100" s="285" t="s">
        <v>12134</v>
      </c>
      <c r="B100" s="286">
        <v>41009</v>
      </c>
      <c r="C100" s="287" t="s">
        <v>11926</v>
      </c>
      <c r="D100" s="288" t="s">
        <v>11962</v>
      </c>
      <c r="E100" s="289">
        <f>VLOOKUP(D100,图书定价!$A$3:$B$19,2,0)</f>
        <v>42.5</v>
      </c>
      <c r="F100" s="287">
        <v>19</v>
      </c>
      <c r="G100" s="305" t="s">
        <v>12135</v>
      </c>
      <c r="H100" s="303" t="str">
        <f>VLOOKUP(MID(G100,1,3),表3[],2,0)</f>
        <v>西区</v>
      </c>
    </row>
    <row r="101" spans="1:8" ht="15" thickTop="1" thickBot="1">
      <c r="A101" s="280" t="s">
        <v>12136</v>
      </c>
      <c r="B101" s="281">
        <v>41010</v>
      </c>
      <c r="C101" s="282" t="s">
        <v>11930</v>
      </c>
      <c r="D101" s="283" t="s">
        <v>11965</v>
      </c>
      <c r="E101" s="284">
        <f>VLOOKUP(D101,图书定价!$A$3:$B$19,2,0)</f>
        <v>39.4</v>
      </c>
      <c r="F101" s="282">
        <v>43</v>
      </c>
      <c r="G101" s="304" t="s">
        <v>12137</v>
      </c>
      <c r="H101" s="303" t="str">
        <f>VLOOKUP(MID(G101,1,3),表3[],2,0)</f>
        <v>东区</v>
      </c>
    </row>
    <row r="102" spans="1:8" ht="15" thickTop="1" thickBot="1">
      <c r="A102" s="285" t="s">
        <v>12138</v>
      </c>
      <c r="B102" s="286">
        <v>41011</v>
      </c>
      <c r="C102" s="287" t="s">
        <v>11926</v>
      </c>
      <c r="D102" s="288" t="s">
        <v>11968</v>
      </c>
      <c r="E102" s="289">
        <f>VLOOKUP(D102,图书定价!$A$3:$B$19,2,0)</f>
        <v>36.799999999999997</v>
      </c>
      <c r="F102" s="287">
        <v>39</v>
      </c>
      <c r="G102" s="305" t="s">
        <v>12139</v>
      </c>
      <c r="H102" s="303" t="str">
        <f>VLOOKUP(MID(G102,1,3),表3[],2,0)</f>
        <v>北区</v>
      </c>
    </row>
    <row r="103" spans="1:8" ht="15" thickTop="1" thickBot="1">
      <c r="A103" s="280" t="s">
        <v>12140</v>
      </c>
      <c r="B103" s="281">
        <v>41012</v>
      </c>
      <c r="C103" s="282" t="s">
        <v>11926</v>
      </c>
      <c r="D103" s="283" t="s">
        <v>11946</v>
      </c>
      <c r="E103" s="284">
        <f>VLOOKUP(D103,图书定价!$A$3:$B$19,2,0)</f>
        <v>43.2</v>
      </c>
      <c r="F103" s="282">
        <v>7</v>
      </c>
      <c r="G103" s="304" t="s">
        <v>12141</v>
      </c>
      <c r="H103" s="303" t="str">
        <f>VLOOKUP(MID(G103,1,3),表3[],2,0)</f>
        <v>北区</v>
      </c>
    </row>
    <row r="104" spans="1:8" ht="15" thickTop="1" thickBot="1">
      <c r="A104" s="285" t="s">
        <v>12142</v>
      </c>
      <c r="B104" s="286">
        <v>41012</v>
      </c>
      <c r="C104" s="287" t="s">
        <v>11930</v>
      </c>
      <c r="D104" s="288" t="s">
        <v>11949</v>
      </c>
      <c r="E104" s="289">
        <f>VLOOKUP(D104,图书定价!$A$3:$B$19,2,0)</f>
        <v>39.799999999999997</v>
      </c>
      <c r="F104" s="287">
        <v>24</v>
      </c>
      <c r="G104" s="305" t="s">
        <v>12143</v>
      </c>
      <c r="H104" s="303" t="str">
        <f>VLOOKUP(MID(G104,1,3),表3[],2,0)</f>
        <v>东区</v>
      </c>
    </row>
    <row r="105" spans="1:8" ht="15" thickTop="1" thickBot="1">
      <c r="A105" s="280" t="s">
        <v>12144</v>
      </c>
      <c r="B105" s="281">
        <v>41016</v>
      </c>
      <c r="C105" s="282" t="s">
        <v>11930</v>
      </c>
      <c r="D105" s="283" t="s">
        <v>11975</v>
      </c>
      <c r="E105" s="284">
        <f>VLOOKUP(D105,图书定价!$A$3:$B$19,2,0)</f>
        <v>40.6</v>
      </c>
      <c r="F105" s="282">
        <v>9</v>
      </c>
      <c r="G105" s="304" t="s">
        <v>11963</v>
      </c>
      <c r="H105" s="303" t="str">
        <f>VLOOKUP(MID(G105,1,3),表3[],2,0)</f>
        <v>北区</v>
      </c>
    </row>
    <row r="106" spans="1:8" ht="15" thickTop="1" thickBot="1">
      <c r="A106" s="285" t="s">
        <v>12145</v>
      </c>
      <c r="B106" s="286">
        <v>41018</v>
      </c>
      <c r="C106" s="287" t="s">
        <v>11926</v>
      </c>
      <c r="D106" s="288" t="s">
        <v>11978</v>
      </c>
      <c r="E106" s="289">
        <f>VLOOKUP(D106,图书定价!$A$3:$B$19,2,0)</f>
        <v>38.6</v>
      </c>
      <c r="F106" s="287">
        <v>50</v>
      </c>
      <c r="G106" s="305" t="s">
        <v>11966</v>
      </c>
      <c r="H106" s="303" t="str">
        <f>VLOOKUP(MID(G106,1,3),表3[],2,0)</f>
        <v>西区</v>
      </c>
    </row>
    <row r="107" spans="1:8" ht="15" thickTop="1" thickBot="1">
      <c r="A107" s="280" t="s">
        <v>12146</v>
      </c>
      <c r="B107" s="281">
        <v>41019</v>
      </c>
      <c r="C107" s="282" t="s">
        <v>11926</v>
      </c>
      <c r="D107" s="283" t="s">
        <v>11981</v>
      </c>
      <c r="E107" s="284">
        <f>VLOOKUP(D107,图书定价!$A$3:$B$19,2,0)</f>
        <v>39.299999999999997</v>
      </c>
      <c r="F107" s="282">
        <v>43</v>
      </c>
      <c r="G107" s="304" t="s">
        <v>11969</v>
      </c>
      <c r="H107" s="303" t="str">
        <f>VLOOKUP(MID(G107,1,3),表3[],2,0)</f>
        <v>西区</v>
      </c>
    </row>
    <row r="108" spans="1:8" ht="15" thickTop="1" thickBot="1">
      <c r="A108" s="285" t="s">
        <v>12147</v>
      </c>
      <c r="B108" s="286">
        <v>41020</v>
      </c>
      <c r="C108" s="287" t="s">
        <v>11961</v>
      </c>
      <c r="D108" s="288" t="s">
        <v>11968</v>
      </c>
      <c r="E108" s="289">
        <f>VLOOKUP(D108,图书定价!$A$3:$B$19,2,0)</f>
        <v>36.799999999999997</v>
      </c>
      <c r="F108" s="287">
        <v>31</v>
      </c>
      <c r="G108" s="305" t="s">
        <v>11971</v>
      </c>
      <c r="H108" s="303" t="str">
        <f>VLOOKUP(MID(G108,1,3),表3[],2,0)</f>
        <v>北区</v>
      </c>
    </row>
    <row r="109" spans="1:8" ht="15" thickTop="1" thickBot="1">
      <c r="A109" s="280" t="s">
        <v>12148</v>
      </c>
      <c r="B109" s="281">
        <v>41023</v>
      </c>
      <c r="C109" s="282" t="s">
        <v>11930</v>
      </c>
      <c r="D109" s="283" t="s">
        <v>11946</v>
      </c>
      <c r="E109" s="284">
        <f>VLOOKUP(D109,图书定价!$A$3:$B$19,2,0)</f>
        <v>43.2</v>
      </c>
      <c r="F109" s="282">
        <v>48</v>
      </c>
      <c r="G109" s="304" t="s">
        <v>11973</v>
      </c>
      <c r="H109" s="303" t="str">
        <f>VLOOKUP(MID(G109,1,3),表3[],2,0)</f>
        <v>西区</v>
      </c>
    </row>
    <row r="110" spans="1:8" ht="15" thickTop="1" thickBot="1">
      <c r="A110" s="285" t="s">
        <v>12149</v>
      </c>
      <c r="B110" s="286">
        <v>41024</v>
      </c>
      <c r="C110" s="287" t="s">
        <v>11961</v>
      </c>
      <c r="D110" s="288" t="s">
        <v>11949</v>
      </c>
      <c r="E110" s="289">
        <f>VLOOKUP(D110,图书定价!$A$3:$B$19,2,0)</f>
        <v>39.799999999999997</v>
      </c>
      <c r="F110" s="287">
        <v>43</v>
      </c>
      <c r="G110" s="305" t="s">
        <v>11976</v>
      </c>
      <c r="H110" s="303" t="str">
        <f>VLOOKUP(MID(G110,1,3),表3[],2,0)</f>
        <v>北区</v>
      </c>
    </row>
    <row r="111" spans="1:8" ht="15" thickTop="1" thickBot="1">
      <c r="A111" s="280" t="s">
        <v>12150</v>
      </c>
      <c r="B111" s="281">
        <v>41024</v>
      </c>
      <c r="C111" s="282" t="s">
        <v>11930</v>
      </c>
      <c r="D111" s="283" t="s">
        <v>11975</v>
      </c>
      <c r="E111" s="284">
        <f>VLOOKUP(D111,图书定价!$A$3:$B$19,2,0)</f>
        <v>40.6</v>
      </c>
      <c r="F111" s="282">
        <v>7</v>
      </c>
      <c r="G111" s="304" t="s">
        <v>11979</v>
      </c>
      <c r="H111" s="303" t="str">
        <f>VLOOKUP(MID(G111,1,3),表3[],2,0)</f>
        <v>东区</v>
      </c>
    </row>
    <row r="112" spans="1:8" ht="15" thickTop="1" thickBot="1">
      <c r="A112" s="285" t="s">
        <v>12151</v>
      </c>
      <c r="B112" s="286">
        <v>41025</v>
      </c>
      <c r="C112" s="287" t="s">
        <v>11961</v>
      </c>
      <c r="D112" s="288" t="s">
        <v>11978</v>
      </c>
      <c r="E112" s="289">
        <f>VLOOKUP(D112,图书定价!$A$3:$B$19,2,0)</f>
        <v>38.6</v>
      </c>
      <c r="F112" s="287">
        <v>4</v>
      </c>
      <c r="G112" s="305" t="s">
        <v>11982</v>
      </c>
      <c r="H112" s="303" t="str">
        <f>VLOOKUP(MID(G112,1,3),表3[],2,0)</f>
        <v>东区</v>
      </c>
    </row>
    <row r="113" spans="1:8" ht="15" thickTop="1" thickBot="1">
      <c r="A113" s="280" t="s">
        <v>12152</v>
      </c>
      <c r="B113" s="281">
        <v>41025</v>
      </c>
      <c r="C113" s="282" t="s">
        <v>11930</v>
      </c>
      <c r="D113" s="283" t="s">
        <v>11981</v>
      </c>
      <c r="E113" s="284">
        <f>VLOOKUP(D113,图书定价!$A$3:$B$19,2,0)</f>
        <v>39.299999999999997</v>
      </c>
      <c r="F113" s="282">
        <v>42</v>
      </c>
      <c r="G113" s="304" t="s">
        <v>11984</v>
      </c>
      <c r="H113" s="303" t="str">
        <f>VLOOKUP(MID(G113,1,3),表3[],2,0)</f>
        <v>北区</v>
      </c>
    </row>
    <row r="114" spans="1:8" ht="15" thickTop="1" thickBot="1">
      <c r="A114" s="285" t="s">
        <v>12153</v>
      </c>
      <c r="B114" s="286">
        <v>41027</v>
      </c>
      <c r="C114" s="287" t="s">
        <v>11926</v>
      </c>
      <c r="D114" s="288" t="s">
        <v>11952</v>
      </c>
      <c r="E114" s="289">
        <f>VLOOKUP(D114,图书定价!$A$3:$B$19,2,0)</f>
        <v>40.5</v>
      </c>
      <c r="F114" s="287">
        <v>3</v>
      </c>
      <c r="G114" s="305" t="s">
        <v>11986</v>
      </c>
      <c r="H114" s="303" t="str">
        <f>VLOOKUP(MID(G114,1,3),表3[],2,0)</f>
        <v>南区</v>
      </c>
    </row>
    <row r="115" spans="1:8" ht="15" thickTop="1" thickBot="1">
      <c r="A115" s="280" t="s">
        <v>12154</v>
      </c>
      <c r="B115" s="281">
        <v>41029</v>
      </c>
      <c r="C115" s="282" t="s">
        <v>11930</v>
      </c>
      <c r="D115" s="283" t="s">
        <v>11955</v>
      </c>
      <c r="E115" s="284">
        <f>VLOOKUP(D115,图书定价!$A$3:$B$19,2,0)</f>
        <v>44.5</v>
      </c>
      <c r="F115" s="282">
        <v>45</v>
      </c>
      <c r="G115" s="304" t="s">
        <v>11988</v>
      </c>
      <c r="H115" s="303" t="str">
        <f>VLOOKUP(MID(G115,1,3),表3[],2,0)</f>
        <v>南区</v>
      </c>
    </row>
    <row r="116" spans="1:8" ht="15" thickTop="1" thickBot="1">
      <c r="A116" s="285" t="s">
        <v>12155</v>
      </c>
      <c r="B116" s="286">
        <v>41030</v>
      </c>
      <c r="C116" s="287" t="s">
        <v>11926</v>
      </c>
      <c r="D116" s="288" t="s">
        <v>11958</v>
      </c>
      <c r="E116" s="289">
        <f>VLOOKUP(D116,图书定价!$A$3:$B$19,2,0)</f>
        <v>37.799999999999997</v>
      </c>
      <c r="F116" s="287">
        <v>43</v>
      </c>
      <c r="G116" s="305" t="s">
        <v>11990</v>
      </c>
      <c r="H116" s="303" t="str">
        <f>VLOOKUP(MID(G116,1,3),表3[],2,0)</f>
        <v>南区</v>
      </c>
    </row>
    <row r="117" spans="1:8" ht="15" thickTop="1" thickBot="1">
      <c r="A117" s="280" t="s">
        <v>12156</v>
      </c>
      <c r="B117" s="281">
        <v>41030</v>
      </c>
      <c r="C117" s="282" t="s">
        <v>11930</v>
      </c>
      <c r="D117" s="283" t="s">
        <v>11962</v>
      </c>
      <c r="E117" s="284">
        <f>VLOOKUP(D117,图书定价!$A$3:$B$19,2,0)</f>
        <v>42.5</v>
      </c>
      <c r="F117" s="282">
        <v>18</v>
      </c>
      <c r="G117" s="304" t="s">
        <v>11992</v>
      </c>
      <c r="H117" s="303" t="str">
        <f>VLOOKUP(MID(G117,1,3),表3[],2,0)</f>
        <v>东区</v>
      </c>
    </row>
    <row r="118" spans="1:8" ht="15" thickTop="1" thickBot="1">
      <c r="A118" s="285" t="s">
        <v>12157</v>
      </c>
      <c r="B118" s="286">
        <v>41031</v>
      </c>
      <c r="C118" s="287" t="s">
        <v>11961</v>
      </c>
      <c r="D118" s="288" t="s">
        <v>11965</v>
      </c>
      <c r="E118" s="289">
        <f>VLOOKUP(D118,图书定价!$A$3:$B$19,2,0)</f>
        <v>39.4</v>
      </c>
      <c r="F118" s="287">
        <v>24</v>
      </c>
      <c r="G118" s="305" t="s">
        <v>11994</v>
      </c>
      <c r="H118" s="303" t="str">
        <f>VLOOKUP(MID(G118,1,3),表3[],2,0)</f>
        <v>北区</v>
      </c>
    </row>
    <row r="119" spans="1:8" ht="15" thickTop="1" thickBot="1">
      <c r="A119" s="280" t="s">
        <v>12158</v>
      </c>
      <c r="B119" s="281">
        <v>41031</v>
      </c>
      <c r="C119" s="282" t="s">
        <v>11961</v>
      </c>
      <c r="D119" s="283" t="s">
        <v>11927</v>
      </c>
      <c r="E119" s="284">
        <f>VLOOKUP(D119,图书定价!$A$3:$B$19,2,0)</f>
        <v>41.3</v>
      </c>
      <c r="F119" s="282">
        <v>40</v>
      </c>
      <c r="G119" s="304" t="s">
        <v>11996</v>
      </c>
      <c r="H119" s="303" t="str">
        <f>VLOOKUP(MID(G119,1,3),表3[],2,0)</f>
        <v>北区</v>
      </c>
    </row>
    <row r="120" spans="1:8" ht="15" thickTop="1" thickBot="1">
      <c r="A120" s="285" t="s">
        <v>12159</v>
      </c>
      <c r="B120" s="286">
        <v>41031</v>
      </c>
      <c r="C120" s="287" t="s">
        <v>11926</v>
      </c>
      <c r="D120" s="288" t="s">
        <v>11931</v>
      </c>
      <c r="E120" s="289">
        <f>VLOOKUP(D120,图书定价!$A$3:$B$19,2,0)</f>
        <v>43.9</v>
      </c>
      <c r="F120" s="287">
        <v>18</v>
      </c>
      <c r="G120" s="305" t="s">
        <v>11998</v>
      </c>
      <c r="H120" s="303" t="str">
        <f>VLOOKUP(MID(G120,1,3),表3[],2,0)</f>
        <v>南区</v>
      </c>
    </row>
    <row r="121" spans="1:8" ht="15" thickTop="1" thickBot="1">
      <c r="A121" s="280" t="s">
        <v>12160</v>
      </c>
      <c r="B121" s="281">
        <v>41032</v>
      </c>
      <c r="C121" s="282" t="s">
        <v>11961</v>
      </c>
      <c r="D121" s="283" t="s">
        <v>11934</v>
      </c>
      <c r="E121" s="284">
        <f>VLOOKUP(D121,图书定价!$A$3:$B$19,2,0)</f>
        <v>41.1</v>
      </c>
      <c r="F121" s="282">
        <v>13</v>
      </c>
      <c r="G121" s="304" t="s">
        <v>11947</v>
      </c>
      <c r="H121" s="303" t="str">
        <f>VLOOKUP(MID(G121,1,3),表3[],2,0)</f>
        <v>北区</v>
      </c>
    </row>
    <row r="122" spans="1:8" ht="15" thickTop="1" thickBot="1">
      <c r="A122" s="285" t="s">
        <v>12161</v>
      </c>
      <c r="B122" s="286">
        <v>41032</v>
      </c>
      <c r="C122" s="287" t="s">
        <v>11926</v>
      </c>
      <c r="D122" s="288" t="s">
        <v>11937</v>
      </c>
      <c r="E122" s="289">
        <f>VLOOKUP(D122,图书定价!$A$3:$B$19,2,0)</f>
        <v>39.200000000000003</v>
      </c>
      <c r="F122" s="287">
        <v>8</v>
      </c>
      <c r="G122" s="305" t="s">
        <v>12086</v>
      </c>
      <c r="H122" s="303" t="str">
        <f>VLOOKUP(MID(G122,1,3),表3[],2,0)</f>
        <v>北区</v>
      </c>
    </row>
    <row r="123" spans="1:8" ht="15" thickTop="1" thickBot="1">
      <c r="A123" s="280" t="s">
        <v>12162</v>
      </c>
      <c r="B123" s="281">
        <v>41033</v>
      </c>
      <c r="C123" s="282" t="s">
        <v>11961</v>
      </c>
      <c r="D123" s="283" t="s">
        <v>11940</v>
      </c>
      <c r="E123" s="284">
        <f>VLOOKUP(D123,图书定价!$A$3:$B$19,2,0)</f>
        <v>36.299999999999997</v>
      </c>
      <c r="F123" s="282">
        <v>13</v>
      </c>
      <c r="G123" s="304" t="s">
        <v>12088</v>
      </c>
      <c r="H123" s="303" t="str">
        <f>VLOOKUP(MID(G123,1,3),表3[],2,0)</f>
        <v>南区</v>
      </c>
    </row>
    <row r="124" spans="1:8" ht="15" thickTop="1" thickBot="1">
      <c r="A124" s="285" t="s">
        <v>12163</v>
      </c>
      <c r="B124" s="286">
        <v>41036</v>
      </c>
      <c r="C124" s="287" t="s">
        <v>11930</v>
      </c>
      <c r="D124" s="288" t="s">
        <v>11968</v>
      </c>
      <c r="E124" s="289">
        <f>VLOOKUP(D124,图书定价!$A$3:$B$19,2,0)</f>
        <v>36.799999999999997</v>
      </c>
      <c r="F124" s="287">
        <v>25</v>
      </c>
      <c r="G124" s="305" t="s">
        <v>12090</v>
      </c>
      <c r="H124" s="303" t="str">
        <f>VLOOKUP(MID(G124,1,3),表3[],2,0)</f>
        <v>东区</v>
      </c>
    </row>
    <row r="125" spans="1:8" ht="15" thickTop="1" thickBot="1">
      <c r="A125" s="280" t="s">
        <v>12164</v>
      </c>
      <c r="B125" s="281">
        <v>41037</v>
      </c>
      <c r="C125" s="282" t="s">
        <v>11961</v>
      </c>
      <c r="D125" s="283" t="s">
        <v>11946</v>
      </c>
      <c r="E125" s="284">
        <f>VLOOKUP(D125,图书定价!$A$3:$B$19,2,0)</f>
        <v>43.2</v>
      </c>
      <c r="F125" s="282">
        <v>25</v>
      </c>
      <c r="G125" s="304" t="s">
        <v>12066</v>
      </c>
      <c r="H125" s="303" t="str">
        <f>VLOOKUP(MID(G125,1,3),表3[],2,0)</f>
        <v>北区</v>
      </c>
    </row>
    <row r="126" spans="1:8" ht="15" thickTop="1" thickBot="1">
      <c r="A126" s="285" t="s">
        <v>12165</v>
      </c>
      <c r="B126" s="286">
        <v>41037</v>
      </c>
      <c r="C126" s="287" t="s">
        <v>11930</v>
      </c>
      <c r="D126" s="288" t="s">
        <v>11949</v>
      </c>
      <c r="E126" s="289">
        <f>VLOOKUP(D126,图书定价!$A$3:$B$19,2,0)</f>
        <v>39.799999999999997</v>
      </c>
      <c r="F126" s="287">
        <v>37</v>
      </c>
      <c r="G126" s="305" t="s">
        <v>12093</v>
      </c>
      <c r="H126" s="303" t="str">
        <f>VLOOKUP(MID(G126,1,3),表3[],2,0)</f>
        <v>北区</v>
      </c>
    </row>
    <row r="127" spans="1:8" ht="15" thickTop="1" thickBot="1">
      <c r="A127" s="280" t="s">
        <v>12166</v>
      </c>
      <c r="B127" s="281">
        <v>41038</v>
      </c>
      <c r="C127" s="282" t="s">
        <v>11930</v>
      </c>
      <c r="D127" s="283" t="s">
        <v>11975</v>
      </c>
      <c r="E127" s="284">
        <f>VLOOKUP(D127,图书定价!$A$3:$B$19,2,0)</f>
        <v>40.6</v>
      </c>
      <c r="F127" s="282">
        <v>34</v>
      </c>
      <c r="G127" s="304" t="s">
        <v>12095</v>
      </c>
      <c r="H127" s="303" t="str">
        <f>VLOOKUP(MID(G127,1,3),表3[],2,0)</f>
        <v>北区</v>
      </c>
    </row>
    <row r="128" spans="1:8" ht="15" thickTop="1" thickBot="1">
      <c r="A128" s="285" t="s">
        <v>12167</v>
      </c>
      <c r="B128" s="286">
        <v>41039</v>
      </c>
      <c r="C128" s="287" t="s">
        <v>11930</v>
      </c>
      <c r="D128" s="288" t="s">
        <v>11978</v>
      </c>
      <c r="E128" s="289">
        <f>VLOOKUP(D128,图书定价!$A$3:$B$19,2,0)</f>
        <v>38.6</v>
      </c>
      <c r="F128" s="287">
        <v>12</v>
      </c>
      <c r="G128" s="305" t="s">
        <v>12097</v>
      </c>
      <c r="H128" s="303" t="str">
        <f>VLOOKUP(MID(G128,1,3),表3[],2,0)</f>
        <v>北区</v>
      </c>
    </row>
    <row r="129" spans="1:8" ht="15" thickTop="1" thickBot="1">
      <c r="A129" s="280" t="s">
        <v>12168</v>
      </c>
      <c r="B129" s="281">
        <v>41040</v>
      </c>
      <c r="C129" s="282" t="s">
        <v>11926</v>
      </c>
      <c r="D129" s="283" t="s">
        <v>11981</v>
      </c>
      <c r="E129" s="284">
        <f>VLOOKUP(D129,图书定价!$A$3:$B$19,2,0)</f>
        <v>39.299999999999997</v>
      </c>
      <c r="F129" s="282">
        <v>22</v>
      </c>
      <c r="G129" s="304" t="s">
        <v>12099</v>
      </c>
      <c r="H129" s="303" t="str">
        <f>VLOOKUP(MID(G129,1,3),表3[],2,0)</f>
        <v>东区</v>
      </c>
    </row>
    <row r="130" spans="1:8" ht="15" thickTop="1" thickBot="1">
      <c r="A130" s="285" t="s">
        <v>12169</v>
      </c>
      <c r="B130" s="286">
        <v>41041</v>
      </c>
      <c r="C130" s="287" t="s">
        <v>11926</v>
      </c>
      <c r="D130" s="288" t="s">
        <v>11952</v>
      </c>
      <c r="E130" s="289">
        <f>VLOOKUP(D130,图书定价!$A$3:$B$19,2,0)</f>
        <v>40.5</v>
      </c>
      <c r="F130" s="287">
        <v>26</v>
      </c>
      <c r="G130" s="305" t="s">
        <v>12101</v>
      </c>
      <c r="H130" s="303" t="str">
        <f>VLOOKUP(MID(G130,1,3),表3[],2,0)</f>
        <v>南区</v>
      </c>
    </row>
    <row r="131" spans="1:8" ht="15" thickTop="1" thickBot="1">
      <c r="A131" s="280" t="s">
        <v>12170</v>
      </c>
      <c r="B131" s="281">
        <v>41043</v>
      </c>
      <c r="C131" s="282" t="s">
        <v>11926</v>
      </c>
      <c r="D131" s="283" t="s">
        <v>11955</v>
      </c>
      <c r="E131" s="284">
        <f>VLOOKUP(D131,图书定价!$A$3:$B$19,2,0)</f>
        <v>44.5</v>
      </c>
      <c r="F131" s="282">
        <v>16</v>
      </c>
      <c r="G131" s="304" t="s">
        <v>12103</v>
      </c>
      <c r="H131" s="303" t="str">
        <f>VLOOKUP(MID(G131,1,3),表3[],2,0)</f>
        <v>东区</v>
      </c>
    </row>
    <row r="132" spans="1:8" ht="15" thickTop="1" thickBot="1">
      <c r="A132" s="285" t="s">
        <v>12171</v>
      </c>
      <c r="B132" s="286">
        <v>41044</v>
      </c>
      <c r="C132" s="287" t="s">
        <v>11926</v>
      </c>
      <c r="D132" s="288" t="s">
        <v>11958</v>
      </c>
      <c r="E132" s="289">
        <f>VLOOKUP(D132,图书定价!$A$3:$B$19,2,0)</f>
        <v>37.799999999999997</v>
      </c>
      <c r="F132" s="287">
        <v>19</v>
      </c>
      <c r="G132" s="305" t="s">
        <v>12105</v>
      </c>
      <c r="H132" s="303" t="str">
        <f>VLOOKUP(MID(G132,1,3),表3[],2,0)</f>
        <v>南区</v>
      </c>
    </row>
    <row r="133" spans="1:8" ht="15" thickTop="1" thickBot="1">
      <c r="A133" s="280" t="s">
        <v>12172</v>
      </c>
      <c r="B133" s="281">
        <v>41045</v>
      </c>
      <c r="C133" s="282" t="s">
        <v>11926</v>
      </c>
      <c r="D133" s="283" t="s">
        <v>11962</v>
      </c>
      <c r="E133" s="284">
        <f>VLOOKUP(D133,图书定价!$A$3:$B$19,2,0)</f>
        <v>42.5</v>
      </c>
      <c r="F133" s="282">
        <v>41</v>
      </c>
      <c r="G133" s="304" t="s">
        <v>12107</v>
      </c>
      <c r="H133" s="303" t="str">
        <f>VLOOKUP(MID(G133,1,3),表3[],2,0)</f>
        <v>东区</v>
      </c>
    </row>
    <row r="134" spans="1:8" ht="15" thickTop="1" thickBot="1">
      <c r="A134" s="285" t="s">
        <v>12173</v>
      </c>
      <c r="B134" s="286">
        <v>41045</v>
      </c>
      <c r="C134" s="287" t="s">
        <v>11926</v>
      </c>
      <c r="D134" s="288" t="s">
        <v>11965</v>
      </c>
      <c r="E134" s="289">
        <f>VLOOKUP(D134,图书定价!$A$3:$B$19,2,0)</f>
        <v>39.4</v>
      </c>
      <c r="F134" s="287">
        <v>6</v>
      </c>
      <c r="G134" s="305" t="s">
        <v>12109</v>
      </c>
      <c r="H134" s="303" t="str">
        <f>VLOOKUP(MID(G134,1,3),表3[],2,0)</f>
        <v>西区</v>
      </c>
    </row>
    <row r="135" spans="1:8" ht="15" thickTop="1" thickBot="1">
      <c r="A135" s="280" t="s">
        <v>12174</v>
      </c>
      <c r="B135" s="281">
        <v>41046</v>
      </c>
      <c r="C135" s="282" t="s">
        <v>11926</v>
      </c>
      <c r="D135" s="283" t="s">
        <v>11927</v>
      </c>
      <c r="E135" s="284">
        <f>VLOOKUP(D135,图书定价!$A$3:$B$19,2,0)</f>
        <v>41.3</v>
      </c>
      <c r="F135" s="282">
        <v>36</v>
      </c>
      <c r="G135" s="304" t="s">
        <v>12111</v>
      </c>
      <c r="H135" s="303" t="str">
        <f>VLOOKUP(MID(G135,1,3),表3[],2,0)</f>
        <v>北区</v>
      </c>
    </row>
    <row r="136" spans="1:8" ht="15" thickTop="1" thickBot="1">
      <c r="A136" s="285" t="s">
        <v>12175</v>
      </c>
      <c r="B136" s="286">
        <v>41047</v>
      </c>
      <c r="C136" s="287" t="s">
        <v>11926</v>
      </c>
      <c r="D136" s="288" t="s">
        <v>11931</v>
      </c>
      <c r="E136" s="289">
        <f>VLOOKUP(D136,图书定价!$A$3:$B$19,2,0)</f>
        <v>43.9</v>
      </c>
      <c r="F136" s="287">
        <v>6</v>
      </c>
      <c r="G136" s="305" t="s">
        <v>12113</v>
      </c>
      <c r="H136" s="303" t="str">
        <f>VLOOKUP(MID(G136,1,3),表3[],2,0)</f>
        <v>东区</v>
      </c>
    </row>
    <row r="137" spans="1:8" ht="15" thickTop="1" thickBot="1">
      <c r="A137" s="280" t="s">
        <v>12176</v>
      </c>
      <c r="B137" s="281">
        <v>41051</v>
      </c>
      <c r="C137" s="282" t="s">
        <v>11961</v>
      </c>
      <c r="D137" s="283" t="s">
        <v>11934</v>
      </c>
      <c r="E137" s="284">
        <f>VLOOKUP(D137,图书定价!$A$3:$B$19,2,0)</f>
        <v>41.1</v>
      </c>
      <c r="F137" s="282">
        <v>22</v>
      </c>
      <c r="G137" s="304" t="s">
        <v>12115</v>
      </c>
      <c r="H137" s="303" t="str">
        <f>VLOOKUP(MID(G137,1,3),表3[],2,0)</f>
        <v>东区</v>
      </c>
    </row>
    <row r="138" spans="1:8" ht="15" thickTop="1" thickBot="1">
      <c r="A138" s="285" t="s">
        <v>12177</v>
      </c>
      <c r="B138" s="286">
        <v>41052</v>
      </c>
      <c r="C138" s="287" t="s">
        <v>11961</v>
      </c>
      <c r="D138" s="288" t="s">
        <v>11937</v>
      </c>
      <c r="E138" s="289">
        <f>VLOOKUP(D138,图书定价!$A$3:$B$19,2,0)</f>
        <v>39.200000000000003</v>
      </c>
      <c r="F138" s="287">
        <v>34</v>
      </c>
      <c r="G138" s="305" t="s">
        <v>12117</v>
      </c>
      <c r="H138" s="303" t="str">
        <f>VLOOKUP(MID(G138,1,3),表3[],2,0)</f>
        <v>西区</v>
      </c>
    </row>
    <row r="139" spans="1:8" ht="15" thickTop="1" thickBot="1">
      <c r="A139" s="280" t="s">
        <v>12178</v>
      </c>
      <c r="B139" s="281">
        <v>41052</v>
      </c>
      <c r="C139" s="282" t="s">
        <v>11926</v>
      </c>
      <c r="D139" s="283" t="s">
        <v>11940</v>
      </c>
      <c r="E139" s="284">
        <f>VLOOKUP(D139,图书定价!$A$3:$B$19,2,0)</f>
        <v>36.299999999999997</v>
      </c>
      <c r="F139" s="282">
        <v>4</v>
      </c>
      <c r="G139" s="304" t="s">
        <v>12119</v>
      </c>
      <c r="H139" s="303" t="str">
        <f>VLOOKUP(MID(G139,1,3),表3[],2,0)</f>
        <v>东区</v>
      </c>
    </row>
    <row r="140" spans="1:8" ht="15" thickTop="1" thickBot="1">
      <c r="A140" s="285" t="s">
        <v>12179</v>
      </c>
      <c r="B140" s="286">
        <v>41053</v>
      </c>
      <c r="C140" s="287" t="s">
        <v>11961</v>
      </c>
      <c r="D140" s="288" t="s">
        <v>11943</v>
      </c>
      <c r="E140" s="289">
        <f>VLOOKUP(D140,图书定价!$A$3:$B$19,2,0)</f>
        <v>34.9</v>
      </c>
      <c r="F140" s="287">
        <v>43</v>
      </c>
      <c r="G140" s="305" t="s">
        <v>12121</v>
      </c>
      <c r="H140" s="303" t="str">
        <f>VLOOKUP(MID(G140,1,3),表3[],2,0)</f>
        <v>北区</v>
      </c>
    </row>
    <row r="141" spans="1:8" ht="15" thickTop="1" thickBot="1">
      <c r="A141" s="280" t="s">
        <v>12180</v>
      </c>
      <c r="B141" s="281">
        <v>41054</v>
      </c>
      <c r="C141" s="282" t="s">
        <v>11961</v>
      </c>
      <c r="D141" s="283" t="s">
        <v>11952</v>
      </c>
      <c r="E141" s="284">
        <f>VLOOKUP(D141,图书定价!$A$3:$B$19,2,0)</f>
        <v>40.5</v>
      </c>
      <c r="F141" s="282">
        <v>33</v>
      </c>
      <c r="G141" s="304" t="s">
        <v>12123</v>
      </c>
      <c r="H141" s="303" t="str">
        <f>VLOOKUP(MID(G141,1,3),表3[],2,0)</f>
        <v>北区</v>
      </c>
    </row>
    <row r="142" spans="1:8" ht="15" thickTop="1" thickBot="1">
      <c r="A142" s="285" t="s">
        <v>12181</v>
      </c>
      <c r="B142" s="286">
        <v>41054</v>
      </c>
      <c r="C142" s="287" t="s">
        <v>11961</v>
      </c>
      <c r="D142" s="288" t="s">
        <v>11955</v>
      </c>
      <c r="E142" s="289">
        <f>VLOOKUP(D142,图书定价!$A$3:$B$19,2,0)</f>
        <v>44.5</v>
      </c>
      <c r="F142" s="287">
        <v>49</v>
      </c>
      <c r="G142" s="305" t="s">
        <v>11928</v>
      </c>
      <c r="H142" s="303" t="str">
        <f>VLOOKUP(MID(G142,1,3),表3[],2,0)</f>
        <v>南区</v>
      </c>
    </row>
    <row r="143" spans="1:8" ht="15" thickTop="1" thickBot="1">
      <c r="A143" s="280" t="s">
        <v>12182</v>
      </c>
      <c r="B143" s="281">
        <v>41055</v>
      </c>
      <c r="C143" s="282" t="s">
        <v>11961</v>
      </c>
      <c r="D143" s="283" t="s">
        <v>11958</v>
      </c>
      <c r="E143" s="284">
        <f>VLOOKUP(D143,图书定价!$A$3:$B$19,2,0)</f>
        <v>37.799999999999997</v>
      </c>
      <c r="F143" s="282">
        <v>17</v>
      </c>
      <c r="G143" s="304" t="s">
        <v>11932</v>
      </c>
      <c r="H143" s="303" t="str">
        <f>VLOOKUP(MID(G143,1,3),表3[],2,0)</f>
        <v>南区</v>
      </c>
    </row>
    <row r="144" spans="1:8" ht="15" thickTop="1" thickBot="1">
      <c r="A144" s="285" t="s">
        <v>12183</v>
      </c>
      <c r="B144" s="286">
        <v>41057</v>
      </c>
      <c r="C144" s="287" t="s">
        <v>11961</v>
      </c>
      <c r="D144" s="288" t="s">
        <v>11952</v>
      </c>
      <c r="E144" s="289">
        <f>VLOOKUP(D144,图书定价!$A$3:$B$19,2,0)</f>
        <v>40.5</v>
      </c>
      <c r="F144" s="287">
        <v>38</v>
      </c>
      <c r="G144" s="305" t="s">
        <v>11935</v>
      </c>
      <c r="H144" s="303" t="str">
        <f>VLOOKUP(MID(G144,1,3),表3[],2,0)</f>
        <v>东区</v>
      </c>
    </row>
    <row r="145" spans="1:8" ht="15" thickTop="1" thickBot="1">
      <c r="A145" s="280" t="s">
        <v>12184</v>
      </c>
      <c r="B145" s="281">
        <v>41058</v>
      </c>
      <c r="C145" s="282" t="s">
        <v>11961</v>
      </c>
      <c r="D145" s="283" t="s">
        <v>11955</v>
      </c>
      <c r="E145" s="284">
        <f>VLOOKUP(D145,图书定价!$A$3:$B$19,2,0)</f>
        <v>44.5</v>
      </c>
      <c r="F145" s="282">
        <v>41</v>
      </c>
      <c r="G145" s="304" t="s">
        <v>11938</v>
      </c>
      <c r="H145" s="303" t="str">
        <f>VLOOKUP(MID(G145,1,3),表3[],2,0)</f>
        <v>东区</v>
      </c>
    </row>
    <row r="146" spans="1:8" ht="15" thickTop="1" thickBot="1">
      <c r="A146" s="285" t="s">
        <v>12185</v>
      </c>
      <c r="B146" s="286">
        <v>41058</v>
      </c>
      <c r="C146" s="287" t="s">
        <v>11961</v>
      </c>
      <c r="D146" s="288" t="s">
        <v>11958</v>
      </c>
      <c r="E146" s="289">
        <f>VLOOKUP(D146,图书定价!$A$3:$B$19,2,0)</f>
        <v>37.799999999999997</v>
      </c>
      <c r="F146" s="287">
        <v>31</v>
      </c>
      <c r="G146" s="305" t="s">
        <v>11941</v>
      </c>
      <c r="H146" s="303" t="str">
        <f>VLOOKUP(MID(G146,1,3),表3[],2,0)</f>
        <v>南区</v>
      </c>
    </row>
    <row r="147" spans="1:8" ht="15" thickTop="1" thickBot="1">
      <c r="A147" s="280" t="s">
        <v>12186</v>
      </c>
      <c r="B147" s="281">
        <v>41059</v>
      </c>
      <c r="C147" s="282" t="s">
        <v>11926</v>
      </c>
      <c r="D147" s="283" t="s">
        <v>11962</v>
      </c>
      <c r="E147" s="284">
        <f>VLOOKUP(D147,图书定价!$A$3:$B$19,2,0)</f>
        <v>42.5</v>
      </c>
      <c r="F147" s="282">
        <v>2</v>
      </c>
      <c r="G147" s="304" t="s">
        <v>11944</v>
      </c>
      <c r="H147" s="303" t="str">
        <f>VLOOKUP(MID(G147,1,3),表3[],2,0)</f>
        <v>西区</v>
      </c>
    </row>
    <row r="148" spans="1:8" ht="15" thickTop="1" thickBot="1">
      <c r="A148" s="285" t="s">
        <v>12187</v>
      </c>
      <c r="B148" s="286">
        <v>41060</v>
      </c>
      <c r="C148" s="287" t="s">
        <v>11930</v>
      </c>
      <c r="D148" s="288" t="s">
        <v>11965</v>
      </c>
      <c r="E148" s="289">
        <f>VLOOKUP(D148,图书定价!$A$3:$B$19,2,0)</f>
        <v>39.4</v>
      </c>
      <c r="F148" s="287">
        <v>23</v>
      </c>
      <c r="G148" s="305" t="s">
        <v>11953</v>
      </c>
      <c r="H148" s="303" t="str">
        <f>VLOOKUP(MID(G148,1,3),表3[],2,0)</f>
        <v>南区</v>
      </c>
    </row>
    <row r="149" spans="1:8" ht="15" thickTop="1" thickBot="1">
      <c r="A149" s="280" t="s">
        <v>12188</v>
      </c>
      <c r="B149" s="281">
        <v>41060</v>
      </c>
      <c r="C149" s="282" t="s">
        <v>11926</v>
      </c>
      <c r="D149" s="283" t="s">
        <v>11927</v>
      </c>
      <c r="E149" s="284">
        <f>VLOOKUP(D149,图书定价!$A$3:$B$19,2,0)</f>
        <v>41.3</v>
      </c>
      <c r="F149" s="282">
        <v>44</v>
      </c>
      <c r="G149" s="304" t="s">
        <v>11956</v>
      </c>
      <c r="H149" s="303" t="str">
        <f>VLOOKUP(MID(G149,1,3),表3[],2,0)</f>
        <v>东区</v>
      </c>
    </row>
    <row r="150" spans="1:8" ht="15" thickTop="1" thickBot="1">
      <c r="A150" s="285" t="s">
        <v>12189</v>
      </c>
      <c r="B150" s="286">
        <v>41061</v>
      </c>
      <c r="C150" s="287" t="s">
        <v>11930</v>
      </c>
      <c r="D150" s="288" t="s">
        <v>11931</v>
      </c>
      <c r="E150" s="289">
        <f>VLOOKUP(D150,图书定价!$A$3:$B$19,2,0)</f>
        <v>43.9</v>
      </c>
      <c r="F150" s="287">
        <v>10</v>
      </c>
      <c r="G150" s="305" t="s">
        <v>11959</v>
      </c>
      <c r="H150" s="303" t="str">
        <f>VLOOKUP(MID(G150,1,3),表3[],2,0)</f>
        <v>北区</v>
      </c>
    </row>
    <row r="151" spans="1:8" ht="15" thickTop="1" thickBot="1">
      <c r="A151" s="280" t="s">
        <v>12190</v>
      </c>
      <c r="B151" s="281">
        <v>41062</v>
      </c>
      <c r="C151" s="282" t="s">
        <v>11926</v>
      </c>
      <c r="D151" s="283" t="s">
        <v>11934</v>
      </c>
      <c r="E151" s="284">
        <f>VLOOKUP(D151,图书定价!$A$3:$B$19,2,0)</f>
        <v>41.1</v>
      </c>
      <c r="F151" s="282">
        <v>16</v>
      </c>
      <c r="G151" s="304" t="s">
        <v>11963</v>
      </c>
      <c r="H151" s="303" t="str">
        <f>VLOOKUP(MID(G151,1,3),表3[],2,0)</f>
        <v>北区</v>
      </c>
    </row>
    <row r="152" spans="1:8" ht="15" thickTop="1" thickBot="1">
      <c r="A152" s="285" t="s">
        <v>12191</v>
      </c>
      <c r="B152" s="286">
        <v>41064</v>
      </c>
      <c r="C152" s="287" t="s">
        <v>11961</v>
      </c>
      <c r="D152" s="288" t="s">
        <v>11937</v>
      </c>
      <c r="E152" s="289">
        <f>VLOOKUP(D152,图书定价!$A$3:$B$19,2,0)</f>
        <v>39.200000000000003</v>
      </c>
      <c r="F152" s="287">
        <v>36</v>
      </c>
      <c r="G152" s="305" t="s">
        <v>11966</v>
      </c>
      <c r="H152" s="303" t="str">
        <f>VLOOKUP(MID(G152,1,3),表3[],2,0)</f>
        <v>西区</v>
      </c>
    </row>
    <row r="153" spans="1:8" ht="15" thickTop="1" thickBot="1">
      <c r="A153" s="280" t="s">
        <v>12192</v>
      </c>
      <c r="B153" s="281">
        <v>41065</v>
      </c>
      <c r="C153" s="282" t="s">
        <v>11961</v>
      </c>
      <c r="D153" s="283" t="s">
        <v>11940</v>
      </c>
      <c r="E153" s="284">
        <f>VLOOKUP(D153,图书定价!$A$3:$B$19,2,0)</f>
        <v>36.299999999999997</v>
      </c>
      <c r="F153" s="282">
        <v>6</v>
      </c>
      <c r="G153" s="304" t="s">
        <v>11969</v>
      </c>
      <c r="H153" s="303" t="str">
        <f>VLOOKUP(MID(G153,1,3),表3[],2,0)</f>
        <v>西区</v>
      </c>
    </row>
    <row r="154" spans="1:8" ht="15" thickTop="1" thickBot="1">
      <c r="A154" s="285" t="s">
        <v>12193</v>
      </c>
      <c r="B154" s="286">
        <v>41067</v>
      </c>
      <c r="C154" s="287" t="s">
        <v>11930</v>
      </c>
      <c r="D154" s="288" t="s">
        <v>11943</v>
      </c>
      <c r="E154" s="289">
        <f>VLOOKUP(D154,图书定价!$A$3:$B$19,2,0)</f>
        <v>34.9</v>
      </c>
      <c r="F154" s="287">
        <v>5</v>
      </c>
      <c r="G154" s="305" t="s">
        <v>11971</v>
      </c>
      <c r="H154" s="303" t="str">
        <f>VLOOKUP(MID(G154,1,3),表3[],2,0)</f>
        <v>北区</v>
      </c>
    </row>
    <row r="155" spans="1:8" ht="15" thickTop="1" thickBot="1">
      <c r="A155" s="280" t="s">
        <v>12194</v>
      </c>
      <c r="B155" s="281">
        <v>41067</v>
      </c>
      <c r="C155" s="282" t="s">
        <v>11930</v>
      </c>
      <c r="D155" s="283" t="s">
        <v>11952</v>
      </c>
      <c r="E155" s="284">
        <f>VLOOKUP(D155,图书定价!$A$3:$B$19,2,0)</f>
        <v>40.5</v>
      </c>
      <c r="F155" s="282">
        <v>25</v>
      </c>
      <c r="G155" s="304" t="s">
        <v>11973</v>
      </c>
      <c r="H155" s="303" t="str">
        <f>VLOOKUP(MID(G155,1,3),表3[],2,0)</f>
        <v>西区</v>
      </c>
    </row>
    <row r="156" spans="1:8" ht="15" thickTop="1" thickBot="1">
      <c r="A156" s="285" t="s">
        <v>12195</v>
      </c>
      <c r="B156" s="286">
        <v>41068</v>
      </c>
      <c r="C156" s="287" t="s">
        <v>11930</v>
      </c>
      <c r="D156" s="288" t="s">
        <v>11955</v>
      </c>
      <c r="E156" s="289">
        <f>VLOOKUP(D156,图书定价!$A$3:$B$19,2,0)</f>
        <v>44.5</v>
      </c>
      <c r="F156" s="287">
        <v>15</v>
      </c>
      <c r="G156" s="305" t="s">
        <v>11976</v>
      </c>
      <c r="H156" s="303" t="str">
        <f>VLOOKUP(MID(G156,1,3),表3[],2,0)</f>
        <v>北区</v>
      </c>
    </row>
    <row r="157" spans="1:8" ht="15" thickTop="1" thickBot="1">
      <c r="A157" s="280" t="s">
        <v>12196</v>
      </c>
      <c r="B157" s="281">
        <v>41069</v>
      </c>
      <c r="C157" s="282" t="s">
        <v>11930</v>
      </c>
      <c r="D157" s="283" t="s">
        <v>11958</v>
      </c>
      <c r="E157" s="284">
        <f>VLOOKUP(D157,图书定价!$A$3:$B$19,2,0)</f>
        <v>37.799999999999997</v>
      </c>
      <c r="F157" s="282">
        <v>14</v>
      </c>
      <c r="G157" s="304" t="s">
        <v>11979</v>
      </c>
      <c r="H157" s="303" t="str">
        <f>VLOOKUP(MID(G157,1,3),表3[],2,0)</f>
        <v>东区</v>
      </c>
    </row>
    <row r="158" spans="1:8" ht="15" thickTop="1" thickBot="1">
      <c r="A158" s="285" t="s">
        <v>12197</v>
      </c>
      <c r="B158" s="286">
        <v>41071</v>
      </c>
      <c r="C158" s="287" t="s">
        <v>11930</v>
      </c>
      <c r="D158" s="288" t="s">
        <v>11927</v>
      </c>
      <c r="E158" s="289">
        <f>VLOOKUP(D158,图书定价!$A$3:$B$19,2,0)</f>
        <v>41.3</v>
      </c>
      <c r="F158" s="287">
        <v>15</v>
      </c>
      <c r="G158" s="305" t="s">
        <v>11982</v>
      </c>
      <c r="H158" s="303" t="str">
        <f>VLOOKUP(MID(G158,1,3),表3[],2,0)</f>
        <v>东区</v>
      </c>
    </row>
    <row r="159" spans="1:8" ht="15" thickTop="1" thickBot="1">
      <c r="A159" s="280" t="s">
        <v>12198</v>
      </c>
      <c r="B159" s="281">
        <v>41073</v>
      </c>
      <c r="C159" s="282" t="s">
        <v>11930</v>
      </c>
      <c r="D159" s="283" t="s">
        <v>11931</v>
      </c>
      <c r="E159" s="284">
        <f>VLOOKUP(D159,图书定价!$A$3:$B$19,2,0)</f>
        <v>43.9</v>
      </c>
      <c r="F159" s="282">
        <v>18</v>
      </c>
      <c r="G159" s="304" t="s">
        <v>11984</v>
      </c>
      <c r="H159" s="303" t="str">
        <f>VLOOKUP(MID(G159,1,3),表3[],2,0)</f>
        <v>北区</v>
      </c>
    </row>
    <row r="160" spans="1:8" ht="15" thickTop="1" thickBot="1">
      <c r="A160" s="285" t="s">
        <v>12199</v>
      </c>
      <c r="B160" s="286">
        <v>41074</v>
      </c>
      <c r="C160" s="287" t="s">
        <v>11926</v>
      </c>
      <c r="D160" s="288" t="s">
        <v>11934</v>
      </c>
      <c r="E160" s="289">
        <f>VLOOKUP(D160,图书定价!$A$3:$B$19,2,0)</f>
        <v>41.1</v>
      </c>
      <c r="F160" s="287">
        <v>5</v>
      </c>
      <c r="G160" s="305" t="s">
        <v>11986</v>
      </c>
      <c r="H160" s="303" t="str">
        <f>VLOOKUP(MID(G160,1,3),表3[],2,0)</f>
        <v>南区</v>
      </c>
    </row>
    <row r="161" spans="1:8" ht="15" thickTop="1" thickBot="1">
      <c r="A161" s="280" t="s">
        <v>12200</v>
      </c>
      <c r="B161" s="281">
        <v>41074</v>
      </c>
      <c r="C161" s="282" t="s">
        <v>11930</v>
      </c>
      <c r="D161" s="283" t="s">
        <v>11937</v>
      </c>
      <c r="E161" s="284">
        <f>VLOOKUP(D161,图书定价!$A$3:$B$19,2,0)</f>
        <v>39.200000000000003</v>
      </c>
      <c r="F161" s="282">
        <v>41</v>
      </c>
      <c r="G161" s="304" t="s">
        <v>11988</v>
      </c>
      <c r="H161" s="303" t="str">
        <f>VLOOKUP(MID(G161,1,3),表3[],2,0)</f>
        <v>南区</v>
      </c>
    </row>
    <row r="162" spans="1:8" ht="15" thickTop="1" thickBot="1">
      <c r="A162" s="285" t="s">
        <v>12201</v>
      </c>
      <c r="B162" s="286">
        <v>41075</v>
      </c>
      <c r="C162" s="287" t="s">
        <v>11926</v>
      </c>
      <c r="D162" s="288" t="s">
        <v>11940</v>
      </c>
      <c r="E162" s="289">
        <f>VLOOKUP(D162,图书定价!$A$3:$B$19,2,0)</f>
        <v>36.299999999999997</v>
      </c>
      <c r="F162" s="287">
        <v>49</v>
      </c>
      <c r="G162" s="305" t="s">
        <v>11990</v>
      </c>
      <c r="H162" s="303" t="str">
        <f>VLOOKUP(MID(G162,1,3),表3[],2,0)</f>
        <v>南区</v>
      </c>
    </row>
    <row r="163" spans="1:8" ht="15" thickTop="1" thickBot="1">
      <c r="A163" s="280" t="s">
        <v>12202</v>
      </c>
      <c r="B163" s="281">
        <v>41075</v>
      </c>
      <c r="C163" s="282" t="s">
        <v>11930</v>
      </c>
      <c r="D163" s="283" t="s">
        <v>11943</v>
      </c>
      <c r="E163" s="284">
        <f>VLOOKUP(D163,图书定价!$A$3:$B$19,2,0)</f>
        <v>34.9</v>
      </c>
      <c r="F163" s="282">
        <v>50</v>
      </c>
      <c r="G163" s="304" t="s">
        <v>11992</v>
      </c>
      <c r="H163" s="303" t="str">
        <f>VLOOKUP(MID(G163,1,3),表3[],2,0)</f>
        <v>东区</v>
      </c>
    </row>
    <row r="164" spans="1:8" ht="15" thickTop="1" thickBot="1">
      <c r="A164" s="285" t="s">
        <v>12203</v>
      </c>
      <c r="B164" s="286">
        <v>41076</v>
      </c>
      <c r="C164" s="287" t="s">
        <v>11926</v>
      </c>
      <c r="D164" s="288" t="s">
        <v>11952</v>
      </c>
      <c r="E164" s="289">
        <f>VLOOKUP(D164,图书定价!$A$3:$B$19,2,0)</f>
        <v>40.5</v>
      </c>
      <c r="F164" s="287">
        <v>19</v>
      </c>
      <c r="G164" s="305" t="s">
        <v>11994</v>
      </c>
      <c r="H164" s="303" t="str">
        <f>VLOOKUP(MID(G164,1,3),表3[],2,0)</f>
        <v>北区</v>
      </c>
    </row>
    <row r="165" spans="1:8" ht="15" thickTop="1" thickBot="1">
      <c r="A165" s="280" t="s">
        <v>12204</v>
      </c>
      <c r="B165" s="281">
        <v>41078</v>
      </c>
      <c r="C165" s="282" t="s">
        <v>11930</v>
      </c>
      <c r="D165" s="283" t="s">
        <v>11955</v>
      </c>
      <c r="E165" s="284">
        <f>VLOOKUP(D165,图书定价!$A$3:$B$19,2,0)</f>
        <v>44.5</v>
      </c>
      <c r="F165" s="282">
        <v>37</v>
      </c>
      <c r="G165" s="304" t="s">
        <v>12040</v>
      </c>
      <c r="H165" s="303" t="str">
        <f>VLOOKUP(MID(G165,1,3),表3[],2,0)</f>
        <v>北区</v>
      </c>
    </row>
    <row r="166" spans="1:8" ht="15" thickTop="1" thickBot="1">
      <c r="A166" s="285" t="s">
        <v>12205</v>
      </c>
      <c r="B166" s="286">
        <v>41079</v>
      </c>
      <c r="C166" s="287" t="s">
        <v>11926</v>
      </c>
      <c r="D166" s="288" t="s">
        <v>11958</v>
      </c>
      <c r="E166" s="289">
        <f>VLOOKUP(D166,图书定价!$A$3:$B$19,2,0)</f>
        <v>37.799999999999997</v>
      </c>
      <c r="F166" s="287">
        <v>50</v>
      </c>
      <c r="G166" s="305" t="s">
        <v>12042</v>
      </c>
      <c r="H166" s="303" t="str">
        <f>VLOOKUP(MID(G166,1,3),表3[],2,0)</f>
        <v>东区</v>
      </c>
    </row>
    <row r="167" spans="1:8" ht="15" thickTop="1" thickBot="1">
      <c r="A167" s="280" t="s">
        <v>12206</v>
      </c>
      <c r="B167" s="281">
        <v>41079</v>
      </c>
      <c r="C167" s="282" t="s">
        <v>11926</v>
      </c>
      <c r="D167" s="283" t="s">
        <v>11962</v>
      </c>
      <c r="E167" s="284">
        <f>VLOOKUP(D167,图书定价!$A$3:$B$19,2,0)</f>
        <v>42.5</v>
      </c>
      <c r="F167" s="282">
        <v>2</v>
      </c>
      <c r="G167" s="304" t="s">
        <v>12044</v>
      </c>
      <c r="H167" s="303" t="str">
        <f>VLOOKUP(MID(G167,1,3),表3[],2,0)</f>
        <v>东区</v>
      </c>
    </row>
    <row r="168" spans="1:8" ht="15" thickTop="1" thickBot="1">
      <c r="A168" s="285" t="s">
        <v>12207</v>
      </c>
      <c r="B168" s="286">
        <v>41080</v>
      </c>
      <c r="C168" s="287" t="s">
        <v>11926</v>
      </c>
      <c r="D168" s="288" t="s">
        <v>11965</v>
      </c>
      <c r="E168" s="289">
        <f>VLOOKUP(D168,图书定价!$A$3:$B$19,2,0)</f>
        <v>39.4</v>
      </c>
      <c r="F168" s="287">
        <v>39</v>
      </c>
      <c r="G168" s="305" t="s">
        <v>12046</v>
      </c>
      <c r="H168" s="303" t="str">
        <f>VLOOKUP(MID(G168,1,3),表3[],2,0)</f>
        <v>北区</v>
      </c>
    </row>
    <row r="169" spans="1:8" ht="15" thickTop="1" thickBot="1">
      <c r="A169" s="280" t="s">
        <v>12208</v>
      </c>
      <c r="B169" s="281">
        <v>41080</v>
      </c>
      <c r="C169" s="282" t="s">
        <v>11926</v>
      </c>
      <c r="D169" s="283" t="s">
        <v>11968</v>
      </c>
      <c r="E169" s="284">
        <f>VLOOKUP(D169,图书定价!$A$3:$B$19,2,0)</f>
        <v>36.799999999999997</v>
      </c>
      <c r="F169" s="282">
        <v>43</v>
      </c>
      <c r="G169" s="304" t="s">
        <v>12048</v>
      </c>
      <c r="H169" s="303" t="str">
        <f>VLOOKUP(MID(G169,1,3),表3[],2,0)</f>
        <v>北区</v>
      </c>
    </row>
    <row r="170" spans="1:8" ht="15" thickTop="1" thickBot="1">
      <c r="A170" s="285" t="s">
        <v>12209</v>
      </c>
      <c r="B170" s="286">
        <v>41081</v>
      </c>
      <c r="C170" s="287" t="s">
        <v>11926</v>
      </c>
      <c r="D170" s="288" t="s">
        <v>11946</v>
      </c>
      <c r="E170" s="289">
        <f>VLOOKUP(D170,图书定价!$A$3:$B$19,2,0)</f>
        <v>43.2</v>
      </c>
      <c r="F170" s="287">
        <v>13</v>
      </c>
      <c r="G170" s="305" t="s">
        <v>12050</v>
      </c>
      <c r="H170" s="303" t="str">
        <f>VLOOKUP(MID(G170,1,3),表3[],2,0)</f>
        <v>北区</v>
      </c>
    </row>
    <row r="171" spans="1:8" ht="15" thickTop="1" thickBot="1">
      <c r="A171" s="280" t="s">
        <v>12210</v>
      </c>
      <c r="B171" s="281">
        <v>41082</v>
      </c>
      <c r="C171" s="282" t="s">
        <v>11961</v>
      </c>
      <c r="D171" s="283" t="s">
        <v>11949</v>
      </c>
      <c r="E171" s="284">
        <f>VLOOKUP(D171,图书定价!$A$3:$B$19,2,0)</f>
        <v>39.799999999999997</v>
      </c>
      <c r="F171" s="282">
        <v>15</v>
      </c>
      <c r="G171" s="304" t="s">
        <v>12052</v>
      </c>
      <c r="H171" s="303" t="str">
        <f>VLOOKUP(MID(G171,1,3),表3[],2,0)</f>
        <v>东区</v>
      </c>
    </row>
    <row r="172" spans="1:8" ht="15" thickTop="1" thickBot="1">
      <c r="A172" s="285" t="s">
        <v>12211</v>
      </c>
      <c r="B172" s="286">
        <v>41082</v>
      </c>
      <c r="C172" s="287" t="s">
        <v>11926</v>
      </c>
      <c r="D172" s="288" t="s">
        <v>11975</v>
      </c>
      <c r="E172" s="289">
        <f>VLOOKUP(D172,图书定价!$A$3:$B$19,2,0)</f>
        <v>40.6</v>
      </c>
      <c r="F172" s="287">
        <v>42</v>
      </c>
      <c r="G172" s="305" t="s">
        <v>12054</v>
      </c>
      <c r="H172" s="303" t="str">
        <f>VLOOKUP(MID(G172,1,3),表3[],2,0)</f>
        <v>东区</v>
      </c>
    </row>
    <row r="173" spans="1:8" ht="15" thickTop="1" thickBot="1">
      <c r="A173" s="280" t="s">
        <v>12212</v>
      </c>
      <c r="B173" s="281">
        <v>41083</v>
      </c>
      <c r="C173" s="282" t="s">
        <v>11961</v>
      </c>
      <c r="D173" s="283" t="s">
        <v>11978</v>
      </c>
      <c r="E173" s="284">
        <f>VLOOKUP(D173,图书定价!$A$3:$B$19,2,0)</f>
        <v>38.6</v>
      </c>
      <c r="F173" s="282">
        <v>42</v>
      </c>
      <c r="G173" s="304" t="s">
        <v>12056</v>
      </c>
      <c r="H173" s="303" t="str">
        <f>VLOOKUP(MID(G173,1,3),表3[],2,0)</f>
        <v>南区</v>
      </c>
    </row>
    <row r="174" spans="1:8" ht="15" thickTop="1" thickBot="1">
      <c r="A174" s="285" t="s">
        <v>12213</v>
      </c>
      <c r="B174" s="286">
        <v>41085</v>
      </c>
      <c r="C174" s="287" t="s">
        <v>11926</v>
      </c>
      <c r="D174" s="288" t="s">
        <v>11981</v>
      </c>
      <c r="E174" s="289">
        <f>VLOOKUP(D174,图书定价!$A$3:$B$19,2,0)</f>
        <v>39.299999999999997</v>
      </c>
      <c r="F174" s="287">
        <v>21</v>
      </c>
      <c r="G174" s="305" t="s">
        <v>12058</v>
      </c>
      <c r="H174" s="303" t="str">
        <f>VLOOKUP(MID(G174,1,3),表3[],2,0)</f>
        <v>北区</v>
      </c>
    </row>
    <row r="175" spans="1:8" ht="15" thickTop="1" thickBot="1">
      <c r="A175" s="280" t="s">
        <v>12214</v>
      </c>
      <c r="B175" s="281">
        <v>41086</v>
      </c>
      <c r="C175" s="282" t="s">
        <v>11930</v>
      </c>
      <c r="D175" s="283" t="s">
        <v>11927</v>
      </c>
      <c r="E175" s="284">
        <f>VLOOKUP(D175,图书定价!$A$3:$B$19,2,0)</f>
        <v>41.3</v>
      </c>
      <c r="F175" s="282">
        <v>41</v>
      </c>
      <c r="G175" s="304" t="s">
        <v>12060</v>
      </c>
      <c r="H175" s="303" t="str">
        <f>VLOOKUP(MID(G175,1,3),表3[],2,0)</f>
        <v>南区</v>
      </c>
    </row>
    <row r="176" spans="1:8" ht="15" thickTop="1" thickBot="1">
      <c r="A176" s="285" t="s">
        <v>12215</v>
      </c>
      <c r="B176" s="286">
        <v>41087</v>
      </c>
      <c r="C176" s="287" t="s">
        <v>11930</v>
      </c>
      <c r="D176" s="288" t="s">
        <v>11931</v>
      </c>
      <c r="E176" s="289">
        <f>VLOOKUP(D176,图书定价!$A$3:$B$19,2,0)</f>
        <v>43.9</v>
      </c>
      <c r="F176" s="287">
        <v>10</v>
      </c>
      <c r="G176" s="305" t="s">
        <v>12062</v>
      </c>
      <c r="H176" s="303" t="str">
        <f>VLOOKUP(MID(G176,1,3),表3[],2,0)</f>
        <v>北区</v>
      </c>
    </row>
    <row r="177" spans="1:8" ht="15" thickTop="1" thickBot="1">
      <c r="A177" s="280" t="s">
        <v>12216</v>
      </c>
      <c r="B177" s="281">
        <v>41087</v>
      </c>
      <c r="C177" s="282" t="s">
        <v>11930</v>
      </c>
      <c r="D177" s="283" t="s">
        <v>11934</v>
      </c>
      <c r="E177" s="284">
        <f>VLOOKUP(D177,图书定价!$A$3:$B$19,2,0)</f>
        <v>41.1</v>
      </c>
      <c r="F177" s="282">
        <v>15</v>
      </c>
      <c r="G177" s="304" t="s">
        <v>12064</v>
      </c>
      <c r="H177" s="303" t="str">
        <f>VLOOKUP(MID(G177,1,3),表3[],2,0)</f>
        <v>东区</v>
      </c>
    </row>
    <row r="178" spans="1:8" ht="15" thickTop="1" thickBot="1">
      <c r="A178" s="285" t="s">
        <v>12217</v>
      </c>
      <c r="B178" s="286">
        <v>41088</v>
      </c>
      <c r="C178" s="287" t="s">
        <v>11930</v>
      </c>
      <c r="D178" s="288" t="s">
        <v>11937</v>
      </c>
      <c r="E178" s="289">
        <f>VLOOKUP(D178,图书定价!$A$3:$B$19,2,0)</f>
        <v>39.200000000000003</v>
      </c>
      <c r="F178" s="287">
        <v>6</v>
      </c>
      <c r="G178" s="305" t="s">
        <v>12066</v>
      </c>
      <c r="H178" s="303" t="str">
        <f>VLOOKUP(MID(G178,1,3),表3[],2,0)</f>
        <v>北区</v>
      </c>
    </row>
    <row r="179" spans="1:8" ht="15" thickTop="1" thickBot="1">
      <c r="A179" s="280" t="s">
        <v>12218</v>
      </c>
      <c r="B179" s="281">
        <v>41088</v>
      </c>
      <c r="C179" s="282" t="s">
        <v>11930</v>
      </c>
      <c r="D179" s="283" t="s">
        <v>11940</v>
      </c>
      <c r="E179" s="284">
        <f>VLOOKUP(D179,图书定价!$A$3:$B$19,2,0)</f>
        <v>36.299999999999997</v>
      </c>
      <c r="F179" s="282">
        <v>29</v>
      </c>
      <c r="G179" s="304" t="s">
        <v>12068</v>
      </c>
      <c r="H179" s="303" t="str">
        <f>VLOOKUP(MID(G179,1,3),表3[],2,0)</f>
        <v>东区</v>
      </c>
    </row>
    <row r="180" spans="1:8" ht="15" thickTop="1" thickBot="1">
      <c r="A180" s="285" t="s">
        <v>12219</v>
      </c>
      <c r="B180" s="286">
        <v>41089</v>
      </c>
      <c r="C180" s="287" t="s">
        <v>11926</v>
      </c>
      <c r="D180" s="288" t="s">
        <v>11943</v>
      </c>
      <c r="E180" s="289">
        <f>VLOOKUP(D180,图书定价!$A$3:$B$19,2,0)</f>
        <v>34.9</v>
      </c>
      <c r="F180" s="287">
        <v>36</v>
      </c>
      <c r="G180" s="305" t="s">
        <v>12070</v>
      </c>
      <c r="H180" s="303" t="str">
        <f>VLOOKUP(MID(G180,1,3),表3[],2,0)</f>
        <v>北区</v>
      </c>
    </row>
    <row r="181" spans="1:8" ht="15" thickTop="1" thickBot="1">
      <c r="A181" s="280" t="s">
        <v>12220</v>
      </c>
      <c r="B181" s="281">
        <v>41093</v>
      </c>
      <c r="C181" s="282" t="s">
        <v>11926</v>
      </c>
      <c r="D181" s="283" t="s">
        <v>11952</v>
      </c>
      <c r="E181" s="284">
        <f>VLOOKUP(D181,图书定价!$A$3:$B$19,2,0)</f>
        <v>40.5</v>
      </c>
      <c r="F181" s="282">
        <v>23</v>
      </c>
      <c r="G181" s="304" t="s">
        <v>11928</v>
      </c>
      <c r="H181" s="303" t="str">
        <f>VLOOKUP(MID(G181,1,3),表3[],2,0)</f>
        <v>南区</v>
      </c>
    </row>
    <row r="182" spans="1:8" ht="15" thickTop="1" thickBot="1">
      <c r="A182" s="285" t="s">
        <v>12221</v>
      </c>
      <c r="B182" s="286">
        <v>41093</v>
      </c>
      <c r="C182" s="287" t="s">
        <v>11926</v>
      </c>
      <c r="D182" s="288" t="s">
        <v>11955</v>
      </c>
      <c r="E182" s="289">
        <f>VLOOKUP(D182,图书定价!$A$3:$B$19,2,0)</f>
        <v>44.5</v>
      </c>
      <c r="F182" s="287">
        <v>5</v>
      </c>
      <c r="G182" s="305" t="s">
        <v>11932</v>
      </c>
      <c r="H182" s="303" t="str">
        <f>VLOOKUP(MID(G182,1,3),表3[],2,0)</f>
        <v>南区</v>
      </c>
    </row>
    <row r="183" spans="1:8" ht="15" thickTop="1" thickBot="1">
      <c r="A183" s="280" t="s">
        <v>12222</v>
      </c>
      <c r="B183" s="281">
        <v>41094</v>
      </c>
      <c r="C183" s="282" t="s">
        <v>11926</v>
      </c>
      <c r="D183" s="283" t="s">
        <v>11958</v>
      </c>
      <c r="E183" s="284">
        <f>VLOOKUP(D183,图书定价!$A$3:$B$19,2,0)</f>
        <v>37.799999999999997</v>
      </c>
      <c r="F183" s="282">
        <v>44</v>
      </c>
      <c r="G183" s="304" t="s">
        <v>11935</v>
      </c>
      <c r="H183" s="303" t="str">
        <f>VLOOKUP(MID(G183,1,3),表3[],2,0)</f>
        <v>东区</v>
      </c>
    </row>
    <row r="184" spans="1:8" ht="15" thickTop="1" thickBot="1">
      <c r="A184" s="285" t="s">
        <v>12223</v>
      </c>
      <c r="B184" s="286">
        <v>41095</v>
      </c>
      <c r="C184" s="287" t="s">
        <v>11961</v>
      </c>
      <c r="D184" s="288" t="s">
        <v>11962</v>
      </c>
      <c r="E184" s="289">
        <f>VLOOKUP(D184,图书定价!$A$3:$B$19,2,0)</f>
        <v>42.5</v>
      </c>
      <c r="F184" s="287">
        <v>26</v>
      </c>
      <c r="G184" s="305" t="s">
        <v>11938</v>
      </c>
      <c r="H184" s="303" t="str">
        <f>VLOOKUP(MID(G184,1,3),表3[],2,0)</f>
        <v>东区</v>
      </c>
    </row>
    <row r="185" spans="1:8" ht="15" thickTop="1" thickBot="1">
      <c r="A185" s="280" t="s">
        <v>12224</v>
      </c>
      <c r="B185" s="281">
        <v>41095</v>
      </c>
      <c r="C185" s="282" t="s">
        <v>11926</v>
      </c>
      <c r="D185" s="283" t="s">
        <v>11965</v>
      </c>
      <c r="E185" s="284">
        <f>VLOOKUP(D185,图书定价!$A$3:$B$19,2,0)</f>
        <v>39.4</v>
      </c>
      <c r="F185" s="282">
        <v>7</v>
      </c>
      <c r="G185" s="304" t="s">
        <v>11941</v>
      </c>
      <c r="H185" s="303" t="str">
        <f>VLOOKUP(MID(G185,1,3),表3[],2,0)</f>
        <v>南区</v>
      </c>
    </row>
    <row r="186" spans="1:8" ht="15" thickTop="1" thickBot="1">
      <c r="A186" s="285" t="s">
        <v>12225</v>
      </c>
      <c r="B186" s="286">
        <v>41096</v>
      </c>
      <c r="C186" s="287" t="s">
        <v>11926</v>
      </c>
      <c r="D186" s="288" t="s">
        <v>11968</v>
      </c>
      <c r="E186" s="289">
        <f>VLOOKUP(D186,图书定价!$A$3:$B$19,2,0)</f>
        <v>36.799999999999997</v>
      </c>
      <c r="F186" s="287">
        <v>23</v>
      </c>
      <c r="G186" s="305" t="s">
        <v>11944</v>
      </c>
      <c r="H186" s="303" t="str">
        <f>VLOOKUP(MID(G186,1,3),表3[],2,0)</f>
        <v>西区</v>
      </c>
    </row>
    <row r="187" spans="1:8" ht="15" thickTop="1" thickBot="1">
      <c r="A187" s="280" t="s">
        <v>12226</v>
      </c>
      <c r="B187" s="281">
        <v>41097</v>
      </c>
      <c r="C187" s="282" t="s">
        <v>11930</v>
      </c>
      <c r="D187" s="283" t="s">
        <v>11946</v>
      </c>
      <c r="E187" s="284">
        <f>VLOOKUP(D187,图书定价!$A$3:$B$19,2,0)</f>
        <v>43.2</v>
      </c>
      <c r="F187" s="282">
        <v>12</v>
      </c>
      <c r="G187" s="304" t="s">
        <v>11953</v>
      </c>
      <c r="H187" s="303" t="str">
        <f>VLOOKUP(MID(G187,1,3),表3[],2,0)</f>
        <v>南区</v>
      </c>
    </row>
    <row r="188" spans="1:8" ht="15" thickTop="1" thickBot="1">
      <c r="A188" s="285" t="s">
        <v>12227</v>
      </c>
      <c r="B188" s="286">
        <v>41100</v>
      </c>
      <c r="C188" s="287" t="s">
        <v>11926</v>
      </c>
      <c r="D188" s="288" t="s">
        <v>11949</v>
      </c>
      <c r="E188" s="289">
        <f>VLOOKUP(D188,图书定价!$A$3:$B$19,2,0)</f>
        <v>39.799999999999997</v>
      </c>
      <c r="F188" s="287">
        <v>5</v>
      </c>
      <c r="G188" s="305" t="s">
        <v>11956</v>
      </c>
      <c r="H188" s="303" t="str">
        <f>VLOOKUP(MID(G188,1,3),表3[],2,0)</f>
        <v>东区</v>
      </c>
    </row>
    <row r="189" spans="1:8" ht="15" thickTop="1" thickBot="1">
      <c r="A189" s="280" t="s">
        <v>12228</v>
      </c>
      <c r="B189" s="281">
        <v>41101</v>
      </c>
      <c r="C189" s="282" t="s">
        <v>11930</v>
      </c>
      <c r="D189" s="283" t="s">
        <v>11975</v>
      </c>
      <c r="E189" s="284">
        <f>VLOOKUP(D189,图书定价!$A$3:$B$19,2,0)</f>
        <v>40.6</v>
      </c>
      <c r="F189" s="282">
        <v>16</v>
      </c>
      <c r="G189" s="304" t="s">
        <v>11959</v>
      </c>
      <c r="H189" s="303" t="str">
        <f>VLOOKUP(MID(G189,1,3),表3[],2,0)</f>
        <v>北区</v>
      </c>
    </row>
    <row r="190" spans="1:8" ht="15" thickTop="1" thickBot="1">
      <c r="A190" s="285" t="s">
        <v>12229</v>
      </c>
      <c r="B190" s="286">
        <v>41102</v>
      </c>
      <c r="C190" s="287" t="s">
        <v>11930</v>
      </c>
      <c r="D190" s="288" t="s">
        <v>11978</v>
      </c>
      <c r="E190" s="289">
        <f>VLOOKUP(D190,图书定价!$A$3:$B$19,2,0)</f>
        <v>38.6</v>
      </c>
      <c r="F190" s="287">
        <v>48</v>
      </c>
      <c r="G190" s="305" t="s">
        <v>11963</v>
      </c>
      <c r="H190" s="303" t="str">
        <f>VLOOKUP(MID(G190,1,3),表3[],2,0)</f>
        <v>北区</v>
      </c>
    </row>
    <row r="191" spans="1:8" ht="15" thickTop="1" thickBot="1">
      <c r="A191" s="280" t="s">
        <v>12230</v>
      </c>
      <c r="B191" s="281">
        <v>41102</v>
      </c>
      <c r="C191" s="282" t="s">
        <v>11961</v>
      </c>
      <c r="D191" s="283" t="s">
        <v>11981</v>
      </c>
      <c r="E191" s="284">
        <f>VLOOKUP(D191,图书定价!$A$3:$B$19,2,0)</f>
        <v>39.299999999999997</v>
      </c>
      <c r="F191" s="282">
        <v>43</v>
      </c>
      <c r="G191" s="304" t="s">
        <v>11966</v>
      </c>
      <c r="H191" s="303" t="str">
        <f>VLOOKUP(MID(G191,1,3),表3[],2,0)</f>
        <v>西区</v>
      </c>
    </row>
    <row r="192" spans="1:8" ht="15" thickTop="1" thickBot="1">
      <c r="A192" s="285" t="s">
        <v>12231</v>
      </c>
      <c r="B192" s="286">
        <v>41103</v>
      </c>
      <c r="C192" s="287" t="s">
        <v>11930</v>
      </c>
      <c r="D192" s="288" t="s">
        <v>11952</v>
      </c>
      <c r="E192" s="289">
        <f>VLOOKUP(D192,图书定价!$A$3:$B$19,2,0)</f>
        <v>40.5</v>
      </c>
      <c r="F192" s="287">
        <v>22</v>
      </c>
      <c r="G192" s="305" t="s">
        <v>11969</v>
      </c>
      <c r="H192" s="303" t="str">
        <f>VLOOKUP(MID(G192,1,3),表3[],2,0)</f>
        <v>西区</v>
      </c>
    </row>
    <row r="193" spans="1:8" ht="15" thickTop="1" thickBot="1">
      <c r="A193" s="280" t="s">
        <v>12232</v>
      </c>
      <c r="B193" s="281">
        <v>41103</v>
      </c>
      <c r="C193" s="282" t="s">
        <v>11926</v>
      </c>
      <c r="D193" s="283" t="s">
        <v>11955</v>
      </c>
      <c r="E193" s="284">
        <f>VLOOKUP(D193,图书定价!$A$3:$B$19,2,0)</f>
        <v>44.5</v>
      </c>
      <c r="F193" s="282">
        <v>13</v>
      </c>
      <c r="G193" s="304" t="s">
        <v>11971</v>
      </c>
      <c r="H193" s="303" t="str">
        <f>VLOOKUP(MID(G193,1,3),表3[],2,0)</f>
        <v>北区</v>
      </c>
    </row>
    <row r="194" spans="1:8" ht="15" thickTop="1" thickBot="1">
      <c r="A194" s="285" t="s">
        <v>12233</v>
      </c>
      <c r="B194" s="286">
        <v>41104</v>
      </c>
      <c r="C194" s="287" t="s">
        <v>11930</v>
      </c>
      <c r="D194" s="288" t="s">
        <v>11958</v>
      </c>
      <c r="E194" s="289">
        <f>VLOOKUP(D194,图书定价!$A$3:$B$19,2,0)</f>
        <v>37.799999999999997</v>
      </c>
      <c r="F194" s="287">
        <v>5</v>
      </c>
      <c r="G194" s="305" t="s">
        <v>11973</v>
      </c>
      <c r="H194" s="303" t="str">
        <f>VLOOKUP(MID(G194,1,3),表3[],2,0)</f>
        <v>西区</v>
      </c>
    </row>
    <row r="195" spans="1:8" ht="15" thickTop="1" thickBot="1">
      <c r="A195" s="280" t="s">
        <v>12234</v>
      </c>
      <c r="B195" s="281">
        <v>41106</v>
      </c>
      <c r="C195" s="282" t="s">
        <v>11926</v>
      </c>
      <c r="D195" s="283" t="s">
        <v>11962</v>
      </c>
      <c r="E195" s="284">
        <f>VLOOKUP(D195,图书定价!$A$3:$B$19,2,0)</f>
        <v>42.5</v>
      </c>
      <c r="F195" s="282">
        <v>24</v>
      </c>
      <c r="G195" s="304" t="s">
        <v>11976</v>
      </c>
      <c r="H195" s="303" t="str">
        <f>VLOOKUP(MID(G195,1,3),表3[],2,0)</f>
        <v>北区</v>
      </c>
    </row>
    <row r="196" spans="1:8" ht="15" thickTop="1" thickBot="1">
      <c r="A196" s="285" t="s">
        <v>12235</v>
      </c>
      <c r="B196" s="286">
        <v>41107</v>
      </c>
      <c r="C196" s="287" t="s">
        <v>11926</v>
      </c>
      <c r="D196" s="288" t="s">
        <v>11965</v>
      </c>
      <c r="E196" s="289">
        <f>VLOOKUP(D196,图书定价!$A$3:$B$19,2,0)</f>
        <v>39.4</v>
      </c>
      <c r="F196" s="287">
        <v>5</v>
      </c>
      <c r="G196" s="305" t="s">
        <v>11979</v>
      </c>
      <c r="H196" s="303" t="str">
        <f>VLOOKUP(MID(G196,1,3),表3[],2,0)</f>
        <v>东区</v>
      </c>
    </row>
    <row r="197" spans="1:8" ht="15" thickTop="1" thickBot="1">
      <c r="A197" s="280" t="s">
        <v>12236</v>
      </c>
      <c r="B197" s="281">
        <v>41108</v>
      </c>
      <c r="C197" s="282" t="s">
        <v>11926</v>
      </c>
      <c r="D197" s="283" t="s">
        <v>11927</v>
      </c>
      <c r="E197" s="284">
        <f>VLOOKUP(D197,图书定价!$A$3:$B$19,2,0)</f>
        <v>41.3</v>
      </c>
      <c r="F197" s="282">
        <v>19</v>
      </c>
      <c r="G197" s="304" t="s">
        <v>11982</v>
      </c>
      <c r="H197" s="303" t="str">
        <f>VLOOKUP(MID(G197,1,3),表3[],2,0)</f>
        <v>东区</v>
      </c>
    </row>
    <row r="198" spans="1:8" ht="15" thickTop="1" thickBot="1">
      <c r="A198" s="285" t="s">
        <v>12237</v>
      </c>
      <c r="B198" s="286">
        <v>41110</v>
      </c>
      <c r="C198" s="287" t="s">
        <v>11926</v>
      </c>
      <c r="D198" s="288" t="s">
        <v>11931</v>
      </c>
      <c r="E198" s="289">
        <f>VLOOKUP(D198,图书定价!$A$3:$B$19,2,0)</f>
        <v>43.9</v>
      </c>
      <c r="F198" s="287">
        <v>15</v>
      </c>
      <c r="G198" s="305" t="s">
        <v>11984</v>
      </c>
      <c r="H198" s="303" t="str">
        <f>VLOOKUP(MID(G198,1,3),表3[],2,0)</f>
        <v>北区</v>
      </c>
    </row>
    <row r="199" spans="1:8" ht="15" thickTop="1" thickBot="1">
      <c r="A199" s="280" t="s">
        <v>12238</v>
      </c>
      <c r="B199" s="281">
        <v>41111</v>
      </c>
      <c r="C199" s="282" t="s">
        <v>11926</v>
      </c>
      <c r="D199" s="283" t="s">
        <v>11934</v>
      </c>
      <c r="E199" s="284">
        <f>VLOOKUP(D199,图书定价!$A$3:$B$19,2,0)</f>
        <v>41.1</v>
      </c>
      <c r="F199" s="282">
        <v>39</v>
      </c>
      <c r="G199" s="304" t="s">
        <v>11986</v>
      </c>
      <c r="H199" s="303" t="str">
        <f>VLOOKUP(MID(G199,1,3),表3[],2,0)</f>
        <v>南区</v>
      </c>
    </row>
    <row r="200" spans="1:8" ht="15" thickTop="1" thickBot="1">
      <c r="A200" s="285" t="s">
        <v>12239</v>
      </c>
      <c r="B200" s="286">
        <v>41113</v>
      </c>
      <c r="C200" s="287" t="s">
        <v>11961</v>
      </c>
      <c r="D200" s="288" t="s">
        <v>11937</v>
      </c>
      <c r="E200" s="289">
        <f>VLOOKUP(D200,图书定价!$A$3:$B$19,2,0)</f>
        <v>39.200000000000003</v>
      </c>
      <c r="F200" s="287">
        <v>7</v>
      </c>
      <c r="G200" s="305" t="s">
        <v>11988</v>
      </c>
      <c r="H200" s="303" t="str">
        <f>VLOOKUP(MID(G200,1,3),表3[],2,0)</f>
        <v>南区</v>
      </c>
    </row>
    <row r="201" spans="1:8" ht="15" thickTop="1" thickBot="1">
      <c r="A201" s="280" t="s">
        <v>12240</v>
      </c>
      <c r="B201" s="281">
        <v>41114</v>
      </c>
      <c r="C201" s="282" t="s">
        <v>11926</v>
      </c>
      <c r="D201" s="283" t="s">
        <v>11940</v>
      </c>
      <c r="E201" s="284">
        <f>VLOOKUP(D201,图书定价!$A$3:$B$19,2,0)</f>
        <v>36.299999999999997</v>
      </c>
      <c r="F201" s="282">
        <v>12</v>
      </c>
      <c r="G201" s="304" t="s">
        <v>11990</v>
      </c>
      <c r="H201" s="303" t="str">
        <f>VLOOKUP(MID(G201,1,3),表3[],2,0)</f>
        <v>南区</v>
      </c>
    </row>
    <row r="202" spans="1:8" ht="15" thickTop="1" thickBot="1">
      <c r="A202" s="285" t="s">
        <v>12241</v>
      </c>
      <c r="B202" s="286">
        <v>41115</v>
      </c>
      <c r="C202" s="287" t="s">
        <v>11926</v>
      </c>
      <c r="D202" s="288" t="s">
        <v>11943</v>
      </c>
      <c r="E202" s="289">
        <f>VLOOKUP(D202,图书定价!$A$3:$B$19,2,0)</f>
        <v>34.9</v>
      </c>
      <c r="F202" s="287">
        <v>30</v>
      </c>
      <c r="G202" s="305" t="s">
        <v>11992</v>
      </c>
      <c r="H202" s="303" t="str">
        <f>VLOOKUP(MID(G202,1,3),表3[],2,0)</f>
        <v>东区</v>
      </c>
    </row>
    <row r="203" spans="1:8" ht="15" thickTop="1" thickBot="1">
      <c r="A203" s="280" t="s">
        <v>12242</v>
      </c>
      <c r="B203" s="281">
        <v>41115</v>
      </c>
      <c r="C203" s="282" t="s">
        <v>11930</v>
      </c>
      <c r="D203" s="283" t="s">
        <v>11952</v>
      </c>
      <c r="E203" s="284">
        <f>VLOOKUP(D203,图书定价!$A$3:$B$19,2,0)</f>
        <v>40.5</v>
      </c>
      <c r="F203" s="282">
        <v>33</v>
      </c>
      <c r="G203" s="304" t="s">
        <v>11994</v>
      </c>
      <c r="H203" s="303" t="str">
        <f>VLOOKUP(MID(G203,1,3),表3[],2,0)</f>
        <v>北区</v>
      </c>
    </row>
    <row r="204" spans="1:8" ht="15" thickTop="1" thickBot="1">
      <c r="A204" s="285" t="s">
        <v>12243</v>
      </c>
      <c r="B204" s="286">
        <v>41116</v>
      </c>
      <c r="C204" s="287" t="s">
        <v>11961</v>
      </c>
      <c r="D204" s="288" t="s">
        <v>11955</v>
      </c>
      <c r="E204" s="289">
        <f>VLOOKUP(D204,图书定价!$A$3:$B$19,2,0)</f>
        <v>44.5</v>
      </c>
      <c r="F204" s="287">
        <v>32</v>
      </c>
      <c r="G204" s="305" t="s">
        <v>11996</v>
      </c>
      <c r="H204" s="303" t="str">
        <f>VLOOKUP(MID(G204,1,3),表3[],2,0)</f>
        <v>北区</v>
      </c>
    </row>
    <row r="205" spans="1:8" ht="15" thickTop="1" thickBot="1">
      <c r="A205" s="280" t="s">
        <v>12244</v>
      </c>
      <c r="B205" s="281">
        <v>41117</v>
      </c>
      <c r="C205" s="282" t="s">
        <v>11926</v>
      </c>
      <c r="D205" s="283" t="s">
        <v>11958</v>
      </c>
      <c r="E205" s="284">
        <f>VLOOKUP(D205,图书定价!$A$3:$B$19,2,0)</f>
        <v>37.799999999999997</v>
      </c>
      <c r="F205" s="282">
        <v>31</v>
      </c>
      <c r="G205" s="304" t="s">
        <v>11998</v>
      </c>
      <c r="H205" s="303" t="str">
        <f>VLOOKUP(MID(G205,1,3),表3[],2,0)</f>
        <v>南区</v>
      </c>
    </row>
    <row r="206" spans="1:8" ht="15" thickTop="1" thickBot="1">
      <c r="A206" s="285" t="s">
        <v>12245</v>
      </c>
      <c r="B206" s="286">
        <v>41118</v>
      </c>
      <c r="C206" s="287" t="s">
        <v>11961</v>
      </c>
      <c r="D206" s="288" t="s">
        <v>11962</v>
      </c>
      <c r="E206" s="289">
        <f>VLOOKUP(D206,图书定价!$A$3:$B$19,2,0)</f>
        <v>42.5</v>
      </c>
      <c r="F206" s="287">
        <v>33</v>
      </c>
      <c r="G206" s="305" t="s">
        <v>11947</v>
      </c>
      <c r="H206" s="303" t="str">
        <f>VLOOKUP(MID(G206,1,3),表3[],2,0)</f>
        <v>北区</v>
      </c>
    </row>
    <row r="207" spans="1:8" ht="15" thickTop="1" thickBot="1">
      <c r="A207" s="280" t="s">
        <v>12246</v>
      </c>
      <c r="B207" s="281">
        <v>41120</v>
      </c>
      <c r="C207" s="282" t="s">
        <v>11930</v>
      </c>
      <c r="D207" s="283" t="s">
        <v>11965</v>
      </c>
      <c r="E207" s="284">
        <f>VLOOKUP(D207,图书定价!$A$3:$B$19,2,0)</f>
        <v>39.4</v>
      </c>
      <c r="F207" s="282">
        <v>25</v>
      </c>
      <c r="G207" s="304" t="s">
        <v>11950</v>
      </c>
      <c r="H207" s="303" t="str">
        <f>VLOOKUP(MID(G207,1,3),表3[],2,0)</f>
        <v>西区</v>
      </c>
    </row>
    <row r="208" spans="1:8" ht="15" thickTop="1" thickBot="1">
      <c r="A208" s="285" t="s">
        <v>12247</v>
      </c>
      <c r="B208" s="286">
        <v>41121</v>
      </c>
      <c r="C208" s="287" t="s">
        <v>11961</v>
      </c>
      <c r="D208" s="288" t="s">
        <v>11968</v>
      </c>
      <c r="E208" s="289">
        <f>VLOOKUP(D208,图书定价!$A$3:$B$19,2,0)</f>
        <v>36.799999999999997</v>
      </c>
      <c r="F208" s="287">
        <v>36</v>
      </c>
      <c r="G208" s="305" t="s">
        <v>12002</v>
      </c>
      <c r="H208" s="303" t="str">
        <f>VLOOKUP(MID(G208,1,3),表3[],2,0)</f>
        <v>北区</v>
      </c>
    </row>
    <row r="209" spans="1:8" ht="15" thickTop="1" thickBot="1">
      <c r="A209" s="280" t="s">
        <v>12248</v>
      </c>
      <c r="B209" s="281">
        <v>41121</v>
      </c>
      <c r="C209" s="282" t="s">
        <v>11930</v>
      </c>
      <c r="D209" s="283" t="s">
        <v>11946</v>
      </c>
      <c r="E209" s="284">
        <f>VLOOKUP(D209,图书定价!$A$3:$B$19,2,0)</f>
        <v>43.2</v>
      </c>
      <c r="F209" s="282">
        <v>36</v>
      </c>
      <c r="G209" s="304" t="s">
        <v>12004</v>
      </c>
      <c r="H209" s="303" t="str">
        <f>VLOOKUP(MID(G209,1,3),表3[],2,0)</f>
        <v>东区</v>
      </c>
    </row>
    <row r="210" spans="1:8" ht="15" thickTop="1" thickBot="1">
      <c r="A210" s="285" t="s">
        <v>12249</v>
      </c>
      <c r="B210" s="286">
        <v>41122</v>
      </c>
      <c r="C210" s="287" t="s">
        <v>11930</v>
      </c>
      <c r="D210" s="288" t="s">
        <v>11949</v>
      </c>
      <c r="E210" s="289">
        <f>VLOOKUP(D210,图书定价!$A$3:$B$19,2,0)</f>
        <v>39.799999999999997</v>
      </c>
      <c r="F210" s="287">
        <v>20</v>
      </c>
      <c r="G210" s="305" t="s">
        <v>12006</v>
      </c>
      <c r="H210" s="303" t="str">
        <f>VLOOKUP(MID(G210,1,3),表3[],2,0)</f>
        <v>东区</v>
      </c>
    </row>
    <row r="211" spans="1:8" ht="15" thickTop="1" thickBot="1">
      <c r="A211" s="280" t="s">
        <v>12250</v>
      </c>
      <c r="B211" s="281">
        <v>41123</v>
      </c>
      <c r="C211" s="282" t="s">
        <v>11930</v>
      </c>
      <c r="D211" s="283" t="s">
        <v>11975</v>
      </c>
      <c r="E211" s="284">
        <f>VLOOKUP(D211,图书定价!$A$3:$B$19,2,0)</f>
        <v>40.6</v>
      </c>
      <c r="F211" s="282">
        <v>20</v>
      </c>
      <c r="G211" s="304" t="s">
        <v>12008</v>
      </c>
      <c r="H211" s="303" t="str">
        <f>VLOOKUP(MID(G211,1,3),表3[],2,0)</f>
        <v>北区</v>
      </c>
    </row>
    <row r="212" spans="1:8" ht="15" thickTop="1" thickBot="1">
      <c r="A212" s="285" t="s">
        <v>12251</v>
      </c>
      <c r="B212" s="286">
        <v>41124</v>
      </c>
      <c r="C212" s="287" t="s">
        <v>11930</v>
      </c>
      <c r="D212" s="288" t="s">
        <v>11978</v>
      </c>
      <c r="E212" s="289">
        <f>VLOOKUP(D212,图书定价!$A$3:$B$19,2,0)</f>
        <v>38.6</v>
      </c>
      <c r="F212" s="287">
        <v>48</v>
      </c>
      <c r="G212" s="305" t="s">
        <v>12010</v>
      </c>
      <c r="H212" s="303" t="str">
        <f>VLOOKUP(MID(G212,1,3),表3[],2,0)</f>
        <v>北区</v>
      </c>
    </row>
    <row r="213" spans="1:8" ht="15" thickTop="1" thickBot="1">
      <c r="A213" s="280" t="s">
        <v>12252</v>
      </c>
      <c r="B213" s="281">
        <v>41125</v>
      </c>
      <c r="C213" s="282" t="s">
        <v>11930</v>
      </c>
      <c r="D213" s="283" t="s">
        <v>11981</v>
      </c>
      <c r="E213" s="284">
        <f>VLOOKUP(D213,图书定价!$A$3:$B$19,2,0)</f>
        <v>39.299999999999997</v>
      </c>
      <c r="F213" s="282">
        <v>27</v>
      </c>
      <c r="G213" s="304" t="s">
        <v>12012</v>
      </c>
      <c r="H213" s="303" t="str">
        <f>VLOOKUP(MID(G213,1,3),表3[],2,0)</f>
        <v>北区</v>
      </c>
    </row>
    <row r="214" spans="1:8" ht="15" thickTop="1" thickBot="1">
      <c r="A214" s="285" t="s">
        <v>12253</v>
      </c>
      <c r="B214" s="286">
        <v>41128</v>
      </c>
      <c r="C214" s="287" t="s">
        <v>11930</v>
      </c>
      <c r="D214" s="288" t="s">
        <v>11952</v>
      </c>
      <c r="E214" s="289">
        <f>VLOOKUP(D214,图书定价!$A$3:$B$19,2,0)</f>
        <v>40.5</v>
      </c>
      <c r="F214" s="287">
        <v>7</v>
      </c>
      <c r="G214" s="305" t="s">
        <v>12014</v>
      </c>
      <c r="H214" s="303" t="str">
        <f>VLOOKUP(MID(G214,1,3),表3[],2,0)</f>
        <v>南区</v>
      </c>
    </row>
    <row r="215" spans="1:8" ht="15" thickTop="1" thickBot="1">
      <c r="A215" s="280" t="s">
        <v>12254</v>
      </c>
      <c r="B215" s="281">
        <v>41128</v>
      </c>
      <c r="C215" s="282" t="s">
        <v>11930</v>
      </c>
      <c r="D215" s="283" t="s">
        <v>11955</v>
      </c>
      <c r="E215" s="284">
        <f>VLOOKUP(D215,图书定价!$A$3:$B$19,2,0)</f>
        <v>44.5</v>
      </c>
      <c r="F215" s="282">
        <v>50</v>
      </c>
      <c r="G215" s="304" t="s">
        <v>12016</v>
      </c>
      <c r="H215" s="303" t="str">
        <f>VLOOKUP(MID(G215,1,3),表3[],2,0)</f>
        <v>南区</v>
      </c>
    </row>
    <row r="216" spans="1:8" ht="15" thickTop="1" thickBot="1">
      <c r="A216" s="285" t="s">
        <v>12255</v>
      </c>
      <c r="B216" s="286">
        <v>41129</v>
      </c>
      <c r="C216" s="287" t="s">
        <v>11961</v>
      </c>
      <c r="D216" s="288" t="s">
        <v>11958</v>
      </c>
      <c r="E216" s="289">
        <f>VLOOKUP(D216,图书定价!$A$3:$B$19,2,0)</f>
        <v>37.799999999999997</v>
      </c>
      <c r="F216" s="287">
        <v>30</v>
      </c>
      <c r="G216" s="305" t="s">
        <v>12018</v>
      </c>
      <c r="H216" s="303" t="str">
        <f>VLOOKUP(MID(G216,1,3),表3[],2,0)</f>
        <v>北区</v>
      </c>
    </row>
    <row r="217" spans="1:8" ht="15" thickTop="1" thickBot="1">
      <c r="A217" s="280" t="s">
        <v>12256</v>
      </c>
      <c r="B217" s="281">
        <v>41130</v>
      </c>
      <c r="C217" s="282" t="s">
        <v>11926</v>
      </c>
      <c r="D217" s="283" t="s">
        <v>11962</v>
      </c>
      <c r="E217" s="284">
        <f>VLOOKUP(D217,图书定价!$A$3:$B$19,2,0)</f>
        <v>42.5</v>
      </c>
      <c r="F217" s="282">
        <v>29</v>
      </c>
      <c r="G217" s="304" t="s">
        <v>12020</v>
      </c>
      <c r="H217" s="303" t="str">
        <f>VLOOKUP(MID(G217,1,3),表3[],2,0)</f>
        <v>北区</v>
      </c>
    </row>
    <row r="218" spans="1:8" ht="15" thickTop="1" thickBot="1">
      <c r="A218" s="285" t="s">
        <v>12257</v>
      </c>
      <c r="B218" s="286">
        <v>41131</v>
      </c>
      <c r="C218" s="287" t="s">
        <v>11961</v>
      </c>
      <c r="D218" s="288" t="s">
        <v>11965</v>
      </c>
      <c r="E218" s="289">
        <f>VLOOKUP(D218,图书定价!$A$3:$B$19,2,0)</f>
        <v>39.4</v>
      </c>
      <c r="F218" s="287">
        <v>40</v>
      </c>
      <c r="G218" s="305" t="s">
        <v>12022</v>
      </c>
      <c r="H218" s="303" t="str">
        <f>VLOOKUP(MID(G218,1,3),表3[],2,0)</f>
        <v>北区</v>
      </c>
    </row>
    <row r="219" spans="1:8" ht="15" thickTop="1" thickBot="1">
      <c r="A219" s="280" t="s">
        <v>12258</v>
      </c>
      <c r="B219" s="281">
        <v>41135</v>
      </c>
      <c r="C219" s="282" t="s">
        <v>11926</v>
      </c>
      <c r="D219" s="283" t="s">
        <v>11968</v>
      </c>
      <c r="E219" s="284">
        <f>VLOOKUP(D219,图书定价!$A$3:$B$19,2,0)</f>
        <v>36.799999999999997</v>
      </c>
      <c r="F219" s="282">
        <v>45</v>
      </c>
      <c r="G219" s="304" t="s">
        <v>12024</v>
      </c>
      <c r="H219" s="303" t="str">
        <f>VLOOKUP(MID(G219,1,3),表3[],2,0)</f>
        <v>东区</v>
      </c>
    </row>
    <row r="220" spans="1:8" ht="15" thickTop="1" thickBot="1">
      <c r="A220" s="285" t="s">
        <v>12259</v>
      </c>
      <c r="B220" s="286">
        <v>41135</v>
      </c>
      <c r="C220" s="287" t="s">
        <v>11961</v>
      </c>
      <c r="D220" s="288" t="s">
        <v>11946</v>
      </c>
      <c r="E220" s="289">
        <f>VLOOKUP(D220,图书定价!$A$3:$B$19,2,0)</f>
        <v>43.2</v>
      </c>
      <c r="F220" s="287">
        <v>35</v>
      </c>
      <c r="G220" s="305" t="s">
        <v>12026</v>
      </c>
      <c r="H220" s="303" t="str">
        <f>VLOOKUP(MID(G220,1,3),表3[],2,0)</f>
        <v>东区</v>
      </c>
    </row>
    <row r="221" spans="1:8" ht="15" thickTop="1" thickBot="1">
      <c r="A221" s="280" t="s">
        <v>12260</v>
      </c>
      <c r="B221" s="281">
        <v>41136</v>
      </c>
      <c r="C221" s="282" t="s">
        <v>11926</v>
      </c>
      <c r="D221" s="283" t="s">
        <v>11949</v>
      </c>
      <c r="E221" s="284">
        <f>VLOOKUP(D221,图书定价!$A$3:$B$19,2,0)</f>
        <v>39.799999999999997</v>
      </c>
      <c r="F221" s="282">
        <v>15</v>
      </c>
      <c r="G221" s="304" t="s">
        <v>12028</v>
      </c>
      <c r="H221" s="303" t="str">
        <f>VLOOKUP(MID(G221,1,3),表3[],2,0)</f>
        <v>西区</v>
      </c>
    </row>
    <row r="222" spans="1:8" ht="15" thickTop="1" thickBot="1">
      <c r="A222" s="285" t="s">
        <v>12261</v>
      </c>
      <c r="B222" s="286">
        <v>41136</v>
      </c>
      <c r="C222" s="287" t="s">
        <v>11930</v>
      </c>
      <c r="D222" s="288" t="s">
        <v>11975</v>
      </c>
      <c r="E222" s="289">
        <f>VLOOKUP(D222,图书定价!$A$3:$B$19,2,0)</f>
        <v>40.6</v>
      </c>
      <c r="F222" s="287">
        <v>40</v>
      </c>
      <c r="G222" s="305" t="s">
        <v>12030</v>
      </c>
      <c r="H222" s="303" t="str">
        <f>VLOOKUP(MID(G222,1,3),表3[],2,0)</f>
        <v>西区</v>
      </c>
    </row>
    <row r="223" spans="1:8" ht="15" thickTop="1" thickBot="1">
      <c r="A223" s="280" t="s">
        <v>12262</v>
      </c>
      <c r="B223" s="281">
        <v>41137</v>
      </c>
      <c r="C223" s="282" t="s">
        <v>11926</v>
      </c>
      <c r="D223" s="283" t="s">
        <v>11978</v>
      </c>
      <c r="E223" s="284">
        <f>VLOOKUP(D223,图书定价!$A$3:$B$19,2,0)</f>
        <v>38.6</v>
      </c>
      <c r="F223" s="282">
        <v>26</v>
      </c>
      <c r="G223" s="304" t="s">
        <v>12032</v>
      </c>
      <c r="H223" s="303" t="str">
        <f>VLOOKUP(MID(G223,1,3),表3[],2,0)</f>
        <v>东区</v>
      </c>
    </row>
    <row r="224" spans="1:8" ht="15" thickTop="1" thickBot="1">
      <c r="A224" s="285" t="s">
        <v>12263</v>
      </c>
      <c r="B224" s="286">
        <v>41137</v>
      </c>
      <c r="C224" s="287" t="s">
        <v>11926</v>
      </c>
      <c r="D224" s="288" t="s">
        <v>11981</v>
      </c>
      <c r="E224" s="289">
        <f>VLOOKUP(D224,图书定价!$A$3:$B$19,2,0)</f>
        <v>39.299999999999997</v>
      </c>
      <c r="F224" s="287">
        <v>17</v>
      </c>
      <c r="G224" s="305" t="s">
        <v>12034</v>
      </c>
      <c r="H224" s="303" t="str">
        <f>VLOOKUP(MID(G224,1,3),表3[],2,0)</f>
        <v>西区</v>
      </c>
    </row>
    <row r="225" spans="1:8" ht="15" thickTop="1" thickBot="1">
      <c r="A225" s="280" t="s">
        <v>12264</v>
      </c>
      <c r="B225" s="281">
        <v>41138</v>
      </c>
      <c r="C225" s="282" t="s">
        <v>11926</v>
      </c>
      <c r="D225" s="283" t="s">
        <v>11940</v>
      </c>
      <c r="E225" s="284">
        <f>VLOOKUP(D225,图书定价!$A$3:$B$19,2,0)</f>
        <v>36.299999999999997</v>
      </c>
      <c r="F225" s="282">
        <v>28</v>
      </c>
      <c r="G225" s="304" t="s">
        <v>12036</v>
      </c>
      <c r="H225" s="303" t="str">
        <f>VLOOKUP(MID(G225,1,3),表3[],2,0)</f>
        <v>南区</v>
      </c>
    </row>
    <row r="226" spans="1:8" ht="15" thickTop="1" thickBot="1">
      <c r="A226" s="285" t="s">
        <v>12265</v>
      </c>
      <c r="B226" s="286">
        <v>41139</v>
      </c>
      <c r="C226" s="287" t="s">
        <v>11961</v>
      </c>
      <c r="D226" s="288" t="s">
        <v>11943</v>
      </c>
      <c r="E226" s="289">
        <f>VLOOKUP(D226,图书定价!$A$3:$B$19,2,0)</f>
        <v>34.9</v>
      </c>
      <c r="F226" s="287">
        <v>50</v>
      </c>
      <c r="G226" s="305" t="s">
        <v>12038</v>
      </c>
      <c r="H226" s="303" t="str">
        <f>VLOOKUP(MID(G226,1,3),表3[],2,0)</f>
        <v>南区</v>
      </c>
    </row>
    <row r="227" spans="1:8" ht="15" thickTop="1" thickBot="1">
      <c r="A227" s="280" t="s">
        <v>12266</v>
      </c>
      <c r="B227" s="281">
        <v>41142</v>
      </c>
      <c r="C227" s="282" t="s">
        <v>11961</v>
      </c>
      <c r="D227" s="283" t="s">
        <v>11952</v>
      </c>
      <c r="E227" s="284">
        <f>VLOOKUP(D227,图书定价!$A$3:$B$19,2,0)</f>
        <v>40.5</v>
      </c>
      <c r="F227" s="282">
        <v>48</v>
      </c>
      <c r="G227" s="304" t="s">
        <v>12040</v>
      </c>
      <c r="H227" s="303" t="str">
        <f>VLOOKUP(MID(G227,1,3),表3[],2,0)</f>
        <v>北区</v>
      </c>
    </row>
    <row r="228" spans="1:8" ht="15" thickTop="1" thickBot="1">
      <c r="A228" s="285" t="s">
        <v>12267</v>
      </c>
      <c r="B228" s="286">
        <v>41142</v>
      </c>
      <c r="C228" s="287" t="s">
        <v>11926</v>
      </c>
      <c r="D228" s="288" t="s">
        <v>11955</v>
      </c>
      <c r="E228" s="289">
        <f>VLOOKUP(D228,图书定价!$A$3:$B$19,2,0)</f>
        <v>44.5</v>
      </c>
      <c r="F228" s="287">
        <v>36</v>
      </c>
      <c r="G228" s="305" t="s">
        <v>12042</v>
      </c>
      <c r="H228" s="303" t="str">
        <f>VLOOKUP(MID(G228,1,3),表3[],2,0)</f>
        <v>东区</v>
      </c>
    </row>
    <row r="229" spans="1:8" ht="15" thickTop="1" thickBot="1">
      <c r="A229" s="280" t="s">
        <v>12268</v>
      </c>
      <c r="B229" s="281">
        <v>41144</v>
      </c>
      <c r="C229" s="282" t="s">
        <v>11961</v>
      </c>
      <c r="D229" s="283" t="s">
        <v>11958</v>
      </c>
      <c r="E229" s="284">
        <f>VLOOKUP(D229,图书定价!$A$3:$B$19,2,0)</f>
        <v>37.799999999999997</v>
      </c>
      <c r="F229" s="282">
        <v>46</v>
      </c>
      <c r="G229" s="304" t="s">
        <v>12044</v>
      </c>
      <c r="H229" s="303" t="str">
        <f>VLOOKUP(MID(G229,1,3),表3[],2,0)</f>
        <v>东区</v>
      </c>
    </row>
    <row r="230" spans="1:8" ht="15" thickTop="1" thickBot="1">
      <c r="A230" s="285" t="s">
        <v>12269</v>
      </c>
      <c r="B230" s="286">
        <v>41145</v>
      </c>
      <c r="C230" s="287" t="s">
        <v>11961</v>
      </c>
      <c r="D230" s="288" t="s">
        <v>11962</v>
      </c>
      <c r="E230" s="289">
        <f>VLOOKUP(D230,图书定价!$A$3:$B$19,2,0)</f>
        <v>42.5</v>
      </c>
      <c r="F230" s="287">
        <v>45</v>
      </c>
      <c r="G230" s="305" t="s">
        <v>12046</v>
      </c>
      <c r="H230" s="303" t="str">
        <f>VLOOKUP(MID(G230,1,3),表3[],2,0)</f>
        <v>北区</v>
      </c>
    </row>
    <row r="231" spans="1:8" ht="15" thickTop="1" thickBot="1">
      <c r="A231" s="280" t="s">
        <v>12270</v>
      </c>
      <c r="B231" s="281">
        <v>41149</v>
      </c>
      <c r="C231" s="282" t="s">
        <v>11930</v>
      </c>
      <c r="D231" s="283" t="s">
        <v>11965</v>
      </c>
      <c r="E231" s="284">
        <f>VLOOKUP(D231,图书定价!$A$3:$B$19,2,0)</f>
        <v>39.4</v>
      </c>
      <c r="F231" s="282">
        <v>18</v>
      </c>
      <c r="G231" s="304" t="s">
        <v>12048</v>
      </c>
      <c r="H231" s="303" t="str">
        <f>VLOOKUP(MID(G231,1,3),表3[],2,0)</f>
        <v>北区</v>
      </c>
    </row>
    <row r="232" spans="1:8" ht="15" thickTop="1" thickBot="1">
      <c r="A232" s="285" t="s">
        <v>12271</v>
      </c>
      <c r="B232" s="286">
        <v>41149</v>
      </c>
      <c r="C232" s="287" t="s">
        <v>11961</v>
      </c>
      <c r="D232" s="288" t="s">
        <v>11968</v>
      </c>
      <c r="E232" s="289">
        <f>VLOOKUP(D232,图书定价!$A$3:$B$19,2,0)</f>
        <v>36.799999999999997</v>
      </c>
      <c r="F232" s="287">
        <v>27</v>
      </c>
      <c r="G232" s="305" t="s">
        <v>12050</v>
      </c>
      <c r="H232" s="303" t="str">
        <f>VLOOKUP(MID(G232,1,3),表3[],2,0)</f>
        <v>北区</v>
      </c>
    </row>
    <row r="233" spans="1:8" ht="15" thickTop="1" thickBot="1">
      <c r="A233" s="280" t="s">
        <v>12272</v>
      </c>
      <c r="B233" s="281">
        <v>41150</v>
      </c>
      <c r="C233" s="282" t="s">
        <v>11961</v>
      </c>
      <c r="D233" s="283" t="s">
        <v>11946</v>
      </c>
      <c r="E233" s="284">
        <f>VLOOKUP(D233,图书定价!$A$3:$B$19,2,0)</f>
        <v>43.2</v>
      </c>
      <c r="F233" s="282">
        <v>24</v>
      </c>
      <c r="G233" s="304" t="s">
        <v>12052</v>
      </c>
      <c r="H233" s="303" t="str">
        <f>VLOOKUP(MID(G233,1,3),表3[],2,0)</f>
        <v>东区</v>
      </c>
    </row>
    <row r="234" spans="1:8" ht="15" thickTop="1" thickBot="1">
      <c r="A234" s="285" t="s">
        <v>12273</v>
      </c>
      <c r="B234" s="286">
        <v>41151</v>
      </c>
      <c r="C234" s="287" t="s">
        <v>11930</v>
      </c>
      <c r="D234" s="288" t="s">
        <v>11949</v>
      </c>
      <c r="E234" s="289">
        <f>VLOOKUP(D234,图书定价!$A$3:$B$19,2,0)</f>
        <v>39.799999999999997</v>
      </c>
      <c r="F234" s="287">
        <v>26</v>
      </c>
      <c r="G234" s="305" t="s">
        <v>12054</v>
      </c>
      <c r="H234" s="303" t="str">
        <f>VLOOKUP(MID(G234,1,3),表3[],2,0)</f>
        <v>东区</v>
      </c>
    </row>
    <row r="235" spans="1:8" ht="15" thickTop="1" thickBot="1">
      <c r="A235" s="280" t="s">
        <v>12274</v>
      </c>
      <c r="B235" s="281">
        <v>41151</v>
      </c>
      <c r="C235" s="282" t="s">
        <v>11926</v>
      </c>
      <c r="D235" s="283" t="s">
        <v>11975</v>
      </c>
      <c r="E235" s="284">
        <f>VLOOKUP(D235,图书定价!$A$3:$B$19,2,0)</f>
        <v>40.6</v>
      </c>
      <c r="F235" s="282">
        <v>36</v>
      </c>
      <c r="G235" s="304" t="s">
        <v>12056</v>
      </c>
      <c r="H235" s="303" t="str">
        <f>VLOOKUP(MID(G235,1,3),表3[],2,0)</f>
        <v>南区</v>
      </c>
    </row>
    <row r="236" spans="1:8" ht="15" thickTop="1" thickBot="1">
      <c r="A236" s="285" t="s">
        <v>12275</v>
      </c>
      <c r="B236" s="286">
        <v>41152</v>
      </c>
      <c r="C236" s="287" t="s">
        <v>11930</v>
      </c>
      <c r="D236" s="288" t="s">
        <v>11978</v>
      </c>
      <c r="E236" s="289">
        <f>VLOOKUP(D236,图书定价!$A$3:$B$19,2,0)</f>
        <v>38.6</v>
      </c>
      <c r="F236" s="287">
        <v>42</v>
      </c>
      <c r="G236" s="305" t="s">
        <v>12058</v>
      </c>
      <c r="H236" s="303" t="str">
        <f>VLOOKUP(MID(G236,1,3),表3[],2,0)</f>
        <v>北区</v>
      </c>
    </row>
    <row r="237" spans="1:8" ht="15" thickTop="1" thickBot="1">
      <c r="A237" s="280" t="s">
        <v>12276</v>
      </c>
      <c r="B237" s="281">
        <v>41155</v>
      </c>
      <c r="C237" s="282" t="s">
        <v>11961</v>
      </c>
      <c r="D237" s="283" t="s">
        <v>11981</v>
      </c>
      <c r="E237" s="284">
        <f>VLOOKUP(D237,图书定价!$A$3:$B$19,2,0)</f>
        <v>39.299999999999997</v>
      </c>
      <c r="F237" s="282">
        <v>11</v>
      </c>
      <c r="G237" s="304" t="s">
        <v>12060</v>
      </c>
      <c r="H237" s="303" t="str">
        <f>VLOOKUP(MID(G237,1,3),表3[],2,0)</f>
        <v>南区</v>
      </c>
    </row>
    <row r="238" spans="1:8" ht="15" thickTop="1" thickBot="1">
      <c r="A238" s="285" t="s">
        <v>12277</v>
      </c>
      <c r="B238" s="286">
        <v>41156</v>
      </c>
      <c r="C238" s="287" t="s">
        <v>11926</v>
      </c>
      <c r="D238" s="288" t="s">
        <v>11952</v>
      </c>
      <c r="E238" s="289">
        <f>VLOOKUP(D238,图书定价!$A$3:$B$19,2,0)</f>
        <v>40.5</v>
      </c>
      <c r="F238" s="287">
        <v>45</v>
      </c>
      <c r="G238" s="305" t="s">
        <v>12062</v>
      </c>
      <c r="H238" s="303" t="str">
        <f>VLOOKUP(MID(G238,1,3),表3[],2,0)</f>
        <v>北区</v>
      </c>
    </row>
    <row r="239" spans="1:8" ht="15" thickTop="1" thickBot="1">
      <c r="A239" s="280" t="s">
        <v>12278</v>
      </c>
      <c r="B239" s="281">
        <v>41156</v>
      </c>
      <c r="C239" s="282" t="s">
        <v>11961</v>
      </c>
      <c r="D239" s="283" t="s">
        <v>11955</v>
      </c>
      <c r="E239" s="284">
        <f>VLOOKUP(D239,图书定价!$A$3:$B$19,2,0)</f>
        <v>44.5</v>
      </c>
      <c r="F239" s="282">
        <v>11</v>
      </c>
      <c r="G239" s="304" t="s">
        <v>12064</v>
      </c>
      <c r="H239" s="303" t="str">
        <f>VLOOKUP(MID(G239,1,3),表3[],2,0)</f>
        <v>东区</v>
      </c>
    </row>
    <row r="240" spans="1:8" ht="15" thickTop="1" thickBot="1">
      <c r="A240" s="285" t="s">
        <v>12279</v>
      </c>
      <c r="B240" s="286">
        <v>41157</v>
      </c>
      <c r="C240" s="287" t="s">
        <v>11961</v>
      </c>
      <c r="D240" s="288" t="s">
        <v>11958</v>
      </c>
      <c r="E240" s="289">
        <f>VLOOKUP(D240,图书定价!$A$3:$B$19,2,0)</f>
        <v>37.799999999999997</v>
      </c>
      <c r="F240" s="287">
        <v>46</v>
      </c>
      <c r="G240" s="305" t="s">
        <v>12066</v>
      </c>
      <c r="H240" s="303" t="str">
        <f>VLOOKUP(MID(G240,1,3),表3[],2,0)</f>
        <v>北区</v>
      </c>
    </row>
    <row r="241" spans="1:8" ht="15" thickTop="1" thickBot="1">
      <c r="A241" s="280" t="s">
        <v>12280</v>
      </c>
      <c r="B241" s="281">
        <v>41158</v>
      </c>
      <c r="C241" s="282" t="s">
        <v>11926</v>
      </c>
      <c r="D241" s="283" t="s">
        <v>11962</v>
      </c>
      <c r="E241" s="284">
        <f>VLOOKUP(D241,图书定价!$A$3:$B$19,2,0)</f>
        <v>42.5</v>
      </c>
      <c r="F241" s="282">
        <v>43</v>
      </c>
      <c r="G241" s="304" t="s">
        <v>12068</v>
      </c>
      <c r="H241" s="303" t="str">
        <f>VLOOKUP(MID(G241,1,3),表3[],2,0)</f>
        <v>东区</v>
      </c>
    </row>
    <row r="242" spans="1:8" ht="15" thickTop="1" thickBot="1">
      <c r="A242" s="285" t="s">
        <v>12281</v>
      </c>
      <c r="B242" s="286">
        <v>41158</v>
      </c>
      <c r="C242" s="287" t="s">
        <v>11961</v>
      </c>
      <c r="D242" s="288" t="s">
        <v>11965</v>
      </c>
      <c r="E242" s="289">
        <f>VLOOKUP(D242,图书定价!$A$3:$B$19,2,0)</f>
        <v>39.4</v>
      </c>
      <c r="F242" s="287">
        <v>48</v>
      </c>
      <c r="G242" s="305" t="s">
        <v>12070</v>
      </c>
      <c r="H242" s="303" t="str">
        <f>VLOOKUP(MID(G242,1,3),表3[],2,0)</f>
        <v>北区</v>
      </c>
    </row>
    <row r="243" spans="1:8" ht="15" thickTop="1" thickBot="1">
      <c r="A243" s="280" t="s">
        <v>12282</v>
      </c>
      <c r="B243" s="281">
        <v>41159</v>
      </c>
      <c r="C243" s="282" t="s">
        <v>11926</v>
      </c>
      <c r="D243" s="283" t="s">
        <v>11927</v>
      </c>
      <c r="E243" s="284">
        <f>VLOOKUP(D243,图书定价!$A$3:$B$19,2,0)</f>
        <v>41.3</v>
      </c>
      <c r="F243" s="282">
        <v>25</v>
      </c>
      <c r="G243" s="304" t="s">
        <v>12072</v>
      </c>
      <c r="H243" s="303" t="str">
        <f>VLOOKUP(MID(G243,1,3),表3[],2,0)</f>
        <v>西区</v>
      </c>
    </row>
    <row r="244" spans="1:8" ht="15" thickTop="1" thickBot="1">
      <c r="A244" s="285" t="s">
        <v>12283</v>
      </c>
      <c r="B244" s="286">
        <v>41160</v>
      </c>
      <c r="C244" s="287" t="s">
        <v>11926</v>
      </c>
      <c r="D244" s="288" t="s">
        <v>11931</v>
      </c>
      <c r="E244" s="289">
        <f>VLOOKUP(D244,图书定价!$A$3:$B$19,2,0)</f>
        <v>43.9</v>
      </c>
      <c r="F244" s="287">
        <v>42</v>
      </c>
      <c r="G244" s="305" t="s">
        <v>12074</v>
      </c>
      <c r="H244" s="303" t="str">
        <f>VLOOKUP(MID(G244,1,3),表3[],2,0)</f>
        <v>东区</v>
      </c>
    </row>
    <row r="245" spans="1:8" ht="15" thickTop="1" thickBot="1">
      <c r="A245" s="280" t="s">
        <v>12284</v>
      </c>
      <c r="B245" s="281">
        <v>41163</v>
      </c>
      <c r="C245" s="282" t="s">
        <v>11926</v>
      </c>
      <c r="D245" s="283" t="s">
        <v>11934</v>
      </c>
      <c r="E245" s="284">
        <f>VLOOKUP(D245,图书定价!$A$3:$B$19,2,0)</f>
        <v>41.1</v>
      </c>
      <c r="F245" s="282">
        <v>49</v>
      </c>
      <c r="G245" s="304" t="s">
        <v>12076</v>
      </c>
      <c r="H245" s="303" t="str">
        <f>VLOOKUP(MID(G245,1,3),表3[],2,0)</f>
        <v>北区</v>
      </c>
    </row>
    <row r="246" spans="1:8" ht="15" thickTop="1" thickBot="1">
      <c r="A246" s="285" t="s">
        <v>12285</v>
      </c>
      <c r="B246" s="286">
        <v>41163</v>
      </c>
      <c r="C246" s="287" t="s">
        <v>11961</v>
      </c>
      <c r="D246" s="288" t="s">
        <v>11937</v>
      </c>
      <c r="E246" s="289">
        <f>VLOOKUP(D246,图书定价!$A$3:$B$19,2,0)</f>
        <v>39.200000000000003</v>
      </c>
      <c r="F246" s="287">
        <v>41</v>
      </c>
      <c r="G246" s="305" t="s">
        <v>12078</v>
      </c>
      <c r="H246" s="303" t="str">
        <f>VLOOKUP(MID(G246,1,3),表3[],2,0)</f>
        <v>东区</v>
      </c>
    </row>
    <row r="247" spans="1:8" ht="15" thickTop="1" thickBot="1">
      <c r="A247" s="280" t="s">
        <v>12286</v>
      </c>
      <c r="B247" s="281">
        <v>41164</v>
      </c>
      <c r="C247" s="282" t="s">
        <v>11961</v>
      </c>
      <c r="D247" s="283" t="s">
        <v>11940</v>
      </c>
      <c r="E247" s="284">
        <f>VLOOKUP(D247,图书定价!$A$3:$B$19,2,0)</f>
        <v>36.299999999999997</v>
      </c>
      <c r="F247" s="282">
        <v>26</v>
      </c>
      <c r="G247" s="304" t="s">
        <v>12080</v>
      </c>
      <c r="H247" s="303" t="str">
        <f>VLOOKUP(MID(G247,1,3),表3[],2,0)</f>
        <v>东区</v>
      </c>
    </row>
    <row r="248" spans="1:8" ht="15" thickTop="1" thickBot="1">
      <c r="A248" s="285" t="s">
        <v>12287</v>
      </c>
      <c r="B248" s="286">
        <v>41165</v>
      </c>
      <c r="C248" s="287" t="s">
        <v>11961</v>
      </c>
      <c r="D248" s="288" t="s">
        <v>11943</v>
      </c>
      <c r="E248" s="289">
        <f>VLOOKUP(D248,图书定价!$A$3:$B$19,2,0)</f>
        <v>34.9</v>
      </c>
      <c r="F248" s="287">
        <v>25</v>
      </c>
      <c r="G248" s="305" t="s">
        <v>12082</v>
      </c>
      <c r="H248" s="303" t="str">
        <f>VLOOKUP(MID(G248,1,3),表3[],2,0)</f>
        <v>北区</v>
      </c>
    </row>
    <row r="249" spans="1:8" ht="15" thickTop="1" thickBot="1">
      <c r="A249" s="280" t="s">
        <v>12288</v>
      </c>
      <c r="B249" s="281">
        <v>41166</v>
      </c>
      <c r="C249" s="282" t="s">
        <v>11961</v>
      </c>
      <c r="D249" s="283" t="s">
        <v>11952</v>
      </c>
      <c r="E249" s="284">
        <f>VLOOKUP(D249,图书定价!$A$3:$B$19,2,0)</f>
        <v>40.5</v>
      </c>
      <c r="F249" s="282">
        <v>21</v>
      </c>
      <c r="G249" s="304" t="s">
        <v>12084</v>
      </c>
      <c r="H249" s="303" t="str">
        <f>VLOOKUP(MID(G249,1,3),表3[],2,0)</f>
        <v>南区</v>
      </c>
    </row>
    <row r="250" spans="1:8" ht="15" thickTop="1" thickBot="1">
      <c r="A250" s="285" t="s">
        <v>12289</v>
      </c>
      <c r="B250" s="286">
        <v>41166</v>
      </c>
      <c r="C250" s="287" t="s">
        <v>11961</v>
      </c>
      <c r="D250" s="288" t="s">
        <v>11955</v>
      </c>
      <c r="E250" s="289">
        <f>VLOOKUP(D250,图书定价!$A$3:$B$19,2,0)</f>
        <v>44.5</v>
      </c>
      <c r="F250" s="287">
        <v>49</v>
      </c>
      <c r="G250" s="305" t="s">
        <v>12086</v>
      </c>
      <c r="H250" s="303" t="str">
        <f>VLOOKUP(MID(G250,1,3),表3[],2,0)</f>
        <v>北区</v>
      </c>
    </row>
    <row r="251" spans="1:8" ht="15" thickTop="1" thickBot="1">
      <c r="A251" s="280" t="s">
        <v>12290</v>
      </c>
      <c r="B251" s="281">
        <v>41167</v>
      </c>
      <c r="C251" s="282" t="s">
        <v>11961</v>
      </c>
      <c r="D251" s="283" t="s">
        <v>11958</v>
      </c>
      <c r="E251" s="284">
        <f>VLOOKUP(D251,图书定价!$A$3:$B$19,2,0)</f>
        <v>37.799999999999997</v>
      </c>
      <c r="F251" s="282">
        <v>4</v>
      </c>
      <c r="G251" s="304" t="s">
        <v>12088</v>
      </c>
      <c r="H251" s="303" t="str">
        <f>VLOOKUP(MID(G251,1,3),表3[],2,0)</f>
        <v>南区</v>
      </c>
    </row>
    <row r="252" spans="1:8" ht="15" thickTop="1" thickBot="1">
      <c r="A252" s="285" t="s">
        <v>12291</v>
      </c>
      <c r="B252" s="286">
        <v>41261</v>
      </c>
      <c r="C252" s="287" t="s">
        <v>11961</v>
      </c>
      <c r="D252" s="288" t="s">
        <v>11962</v>
      </c>
      <c r="E252" s="289">
        <f>VLOOKUP(D252,图书定价!$A$3:$B$19,2,0)</f>
        <v>42.5</v>
      </c>
      <c r="F252" s="287">
        <v>11</v>
      </c>
      <c r="G252" s="305" t="s">
        <v>11994</v>
      </c>
      <c r="H252" s="303" t="str">
        <f>VLOOKUP(MID(G252,1,3),表3[],2,0)</f>
        <v>北区</v>
      </c>
    </row>
    <row r="253" spans="1:8" ht="15" thickTop="1" thickBot="1">
      <c r="A253" s="280" t="s">
        <v>12292</v>
      </c>
      <c r="B253" s="281">
        <v>41169</v>
      </c>
      <c r="C253" s="282" t="s">
        <v>11930</v>
      </c>
      <c r="D253" s="283" t="s">
        <v>11962</v>
      </c>
      <c r="E253" s="284">
        <f>VLOOKUP(D253,图书定价!$A$3:$B$19,2,0)</f>
        <v>42.5</v>
      </c>
      <c r="F253" s="282">
        <v>40</v>
      </c>
      <c r="G253" s="304" t="s">
        <v>12090</v>
      </c>
      <c r="H253" s="303" t="str">
        <f>VLOOKUP(MID(G253,1,3),表3[],2,0)</f>
        <v>东区</v>
      </c>
    </row>
    <row r="254" spans="1:8" ht="15" thickTop="1" thickBot="1">
      <c r="A254" s="285" t="s">
        <v>12293</v>
      </c>
      <c r="B254" s="286">
        <v>41170</v>
      </c>
      <c r="C254" s="287" t="s">
        <v>11930</v>
      </c>
      <c r="D254" s="288" t="s">
        <v>11965</v>
      </c>
      <c r="E254" s="289">
        <f>VLOOKUP(D254,图书定价!$A$3:$B$19,2,0)</f>
        <v>39.4</v>
      </c>
      <c r="F254" s="287">
        <v>31</v>
      </c>
      <c r="G254" s="305" t="s">
        <v>12066</v>
      </c>
      <c r="H254" s="303" t="str">
        <f>VLOOKUP(MID(G254,1,3),表3[],2,0)</f>
        <v>北区</v>
      </c>
    </row>
    <row r="255" spans="1:8" ht="15" thickTop="1" thickBot="1">
      <c r="A255" s="280" t="s">
        <v>12294</v>
      </c>
      <c r="B255" s="281">
        <v>41171</v>
      </c>
      <c r="C255" s="282" t="s">
        <v>11930</v>
      </c>
      <c r="D255" s="283" t="s">
        <v>11968</v>
      </c>
      <c r="E255" s="284">
        <f>VLOOKUP(D255,图书定价!$A$3:$B$19,2,0)</f>
        <v>36.799999999999997</v>
      </c>
      <c r="F255" s="282">
        <v>37</v>
      </c>
      <c r="G255" s="304" t="s">
        <v>12093</v>
      </c>
      <c r="H255" s="303" t="str">
        <f>VLOOKUP(MID(G255,1,3),表3[],2,0)</f>
        <v>北区</v>
      </c>
    </row>
    <row r="256" spans="1:8" ht="15" thickTop="1" thickBot="1">
      <c r="A256" s="285" t="s">
        <v>12295</v>
      </c>
      <c r="B256" s="286">
        <v>41171</v>
      </c>
      <c r="C256" s="287" t="s">
        <v>11926</v>
      </c>
      <c r="D256" s="288" t="s">
        <v>11946</v>
      </c>
      <c r="E256" s="289">
        <f>VLOOKUP(D256,图书定价!$A$3:$B$19,2,0)</f>
        <v>43.2</v>
      </c>
      <c r="F256" s="287">
        <v>47</v>
      </c>
      <c r="G256" s="305" t="s">
        <v>12095</v>
      </c>
      <c r="H256" s="303" t="str">
        <f>VLOOKUP(MID(G256,1,3),表3[],2,0)</f>
        <v>北区</v>
      </c>
    </row>
    <row r="257" spans="1:8" ht="15" thickTop="1" thickBot="1">
      <c r="A257" s="280" t="s">
        <v>12296</v>
      </c>
      <c r="B257" s="281">
        <v>41172</v>
      </c>
      <c r="C257" s="282" t="s">
        <v>11930</v>
      </c>
      <c r="D257" s="283" t="s">
        <v>11949</v>
      </c>
      <c r="E257" s="284">
        <f>VLOOKUP(D257,图书定价!$A$3:$B$19,2,0)</f>
        <v>39.799999999999997</v>
      </c>
      <c r="F257" s="282">
        <v>17</v>
      </c>
      <c r="G257" s="304" t="s">
        <v>12097</v>
      </c>
      <c r="H257" s="303" t="str">
        <f>VLOOKUP(MID(G257,1,3),表3[],2,0)</f>
        <v>北区</v>
      </c>
    </row>
    <row r="258" spans="1:8" ht="15" thickTop="1" thickBot="1">
      <c r="A258" s="285" t="s">
        <v>12297</v>
      </c>
      <c r="B258" s="286">
        <v>41173</v>
      </c>
      <c r="C258" s="287" t="s">
        <v>11930</v>
      </c>
      <c r="D258" s="288" t="s">
        <v>11975</v>
      </c>
      <c r="E258" s="289">
        <f>VLOOKUP(D258,图书定价!$A$3:$B$19,2,0)</f>
        <v>40.6</v>
      </c>
      <c r="F258" s="287">
        <v>2</v>
      </c>
      <c r="G258" s="305" t="s">
        <v>12099</v>
      </c>
      <c r="H258" s="303" t="str">
        <f>VLOOKUP(MID(G258,1,3),表3[],2,0)</f>
        <v>东区</v>
      </c>
    </row>
    <row r="259" spans="1:8" ht="15" thickTop="1" thickBot="1">
      <c r="A259" s="280" t="s">
        <v>12298</v>
      </c>
      <c r="B259" s="281">
        <v>41176</v>
      </c>
      <c r="C259" s="282" t="s">
        <v>11926</v>
      </c>
      <c r="D259" s="283" t="s">
        <v>11978</v>
      </c>
      <c r="E259" s="284">
        <f>VLOOKUP(D259,图书定价!$A$3:$B$19,2,0)</f>
        <v>38.6</v>
      </c>
      <c r="F259" s="282">
        <v>31</v>
      </c>
      <c r="G259" s="304" t="s">
        <v>12101</v>
      </c>
      <c r="H259" s="303" t="str">
        <f>VLOOKUP(MID(G259,1,3),表3[],2,0)</f>
        <v>南区</v>
      </c>
    </row>
    <row r="260" spans="1:8" ht="15" thickTop="1" thickBot="1">
      <c r="A260" s="285" t="s">
        <v>12299</v>
      </c>
      <c r="B260" s="286">
        <v>41177</v>
      </c>
      <c r="C260" s="287" t="s">
        <v>11930</v>
      </c>
      <c r="D260" s="288" t="s">
        <v>11981</v>
      </c>
      <c r="E260" s="289">
        <f>VLOOKUP(D260,图书定价!$A$3:$B$19,2,0)</f>
        <v>39.299999999999997</v>
      </c>
      <c r="F260" s="287">
        <v>50</v>
      </c>
      <c r="G260" s="305" t="s">
        <v>12103</v>
      </c>
      <c r="H260" s="303" t="str">
        <f>VLOOKUP(MID(G260,1,3),表3[],2,0)</f>
        <v>东区</v>
      </c>
    </row>
    <row r="261" spans="1:8" ht="15" thickTop="1" thickBot="1">
      <c r="A261" s="280" t="s">
        <v>12300</v>
      </c>
      <c r="B261" s="281">
        <v>41177</v>
      </c>
      <c r="C261" s="282" t="s">
        <v>11961</v>
      </c>
      <c r="D261" s="283" t="s">
        <v>11968</v>
      </c>
      <c r="E261" s="284">
        <f>VLOOKUP(D261,图书定价!$A$3:$B$19,2,0)</f>
        <v>36.799999999999997</v>
      </c>
      <c r="F261" s="282">
        <v>43</v>
      </c>
      <c r="G261" s="304" t="s">
        <v>12105</v>
      </c>
      <c r="H261" s="303" t="str">
        <f>VLOOKUP(MID(G261,1,3),表3[],2,0)</f>
        <v>南区</v>
      </c>
    </row>
    <row r="262" spans="1:8" ht="15" thickTop="1" thickBot="1">
      <c r="A262" s="285" t="s">
        <v>12301</v>
      </c>
      <c r="B262" s="286">
        <v>41178</v>
      </c>
      <c r="C262" s="287" t="s">
        <v>11930</v>
      </c>
      <c r="D262" s="288" t="s">
        <v>11946</v>
      </c>
      <c r="E262" s="289">
        <f>VLOOKUP(D262,图书定价!$A$3:$B$19,2,0)</f>
        <v>43.2</v>
      </c>
      <c r="F262" s="287">
        <v>10</v>
      </c>
      <c r="G262" s="305" t="s">
        <v>12107</v>
      </c>
      <c r="H262" s="303" t="str">
        <f>VLOOKUP(MID(G262,1,3),表3[],2,0)</f>
        <v>东区</v>
      </c>
    </row>
    <row r="263" spans="1:8" ht="15" thickTop="1" thickBot="1">
      <c r="A263" s="280" t="s">
        <v>12302</v>
      </c>
      <c r="B263" s="281">
        <v>41179</v>
      </c>
      <c r="C263" s="282" t="s">
        <v>11930</v>
      </c>
      <c r="D263" s="283" t="s">
        <v>11949</v>
      </c>
      <c r="E263" s="284">
        <f>VLOOKUP(D263,图书定价!$A$3:$B$19,2,0)</f>
        <v>39.799999999999997</v>
      </c>
      <c r="F263" s="282">
        <v>4</v>
      </c>
      <c r="G263" s="304" t="s">
        <v>12109</v>
      </c>
      <c r="H263" s="303" t="str">
        <f>VLOOKUP(MID(G263,1,3),表3[],2,0)</f>
        <v>西区</v>
      </c>
    </row>
    <row r="264" spans="1:8" ht="15" thickTop="1" thickBot="1">
      <c r="A264" s="285" t="s">
        <v>12303</v>
      </c>
      <c r="B264" s="286">
        <v>41179</v>
      </c>
      <c r="C264" s="287" t="s">
        <v>11961</v>
      </c>
      <c r="D264" s="288" t="s">
        <v>11975</v>
      </c>
      <c r="E264" s="289">
        <f>VLOOKUP(D264,图书定价!$A$3:$B$19,2,0)</f>
        <v>40.6</v>
      </c>
      <c r="F264" s="287">
        <v>42</v>
      </c>
      <c r="G264" s="305" t="s">
        <v>12111</v>
      </c>
      <c r="H264" s="303" t="str">
        <f>VLOOKUP(MID(G264,1,3),表3[],2,0)</f>
        <v>北区</v>
      </c>
    </row>
    <row r="265" spans="1:8" ht="15" thickTop="1" thickBot="1">
      <c r="A265" s="280" t="s">
        <v>12304</v>
      </c>
      <c r="B265" s="281">
        <v>41180</v>
      </c>
      <c r="C265" s="282" t="s">
        <v>11930</v>
      </c>
      <c r="D265" s="283" t="s">
        <v>11978</v>
      </c>
      <c r="E265" s="284">
        <f>VLOOKUP(D265,图书定价!$A$3:$B$19,2,0)</f>
        <v>38.6</v>
      </c>
      <c r="F265" s="282">
        <v>25</v>
      </c>
      <c r="G265" s="304" t="s">
        <v>12113</v>
      </c>
      <c r="H265" s="303" t="str">
        <f>VLOOKUP(MID(G265,1,3),表3[],2,0)</f>
        <v>东区</v>
      </c>
    </row>
    <row r="266" spans="1:8" ht="15" thickTop="1" thickBot="1">
      <c r="A266" s="285" t="s">
        <v>12305</v>
      </c>
      <c r="B266" s="286">
        <v>41181</v>
      </c>
      <c r="C266" s="287" t="s">
        <v>11926</v>
      </c>
      <c r="D266" s="288" t="s">
        <v>11981</v>
      </c>
      <c r="E266" s="289">
        <f>VLOOKUP(D266,图书定价!$A$3:$B$19,2,0)</f>
        <v>39.299999999999997</v>
      </c>
      <c r="F266" s="287">
        <v>35</v>
      </c>
      <c r="G266" s="305" t="s">
        <v>12115</v>
      </c>
      <c r="H266" s="303" t="str">
        <f>VLOOKUP(MID(G266,1,3),表3[],2,0)</f>
        <v>东区</v>
      </c>
    </row>
    <row r="267" spans="1:8" ht="15" thickTop="1" thickBot="1">
      <c r="A267" s="280" t="s">
        <v>12306</v>
      </c>
      <c r="B267" s="281">
        <v>41184</v>
      </c>
      <c r="C267" s="282" t="s">
        <v>11926</v>
      </c>
      <c r="D267" s="283" t="s">
        <v>11952</v>
      </c>
      <c r="E267" s="284">
        <f>VLOOKUP(D267,图书定价!$A$3:$B$19,2,0)</f>
        <v>40.5</v>
      </c>
      <c r="F267" s="282">
        <v>35</v>
      </c>
      <c r="G267" s="304" t="s">
        <v>12117</v>
      </c>
      <c r="H267" s="303" t="str">
        <f>VLOOKUP(MID(G267,1,3),表3[],2,0)</f>
        <v>西区</v>
      </c>
    </row>
    <row r="268" spans="1:8" ht="15" thickTop="1" thickBot="1">
      <c r="A268" s="285" t="s">
        <v>12307</v>
      </c>
      <c r="B268" s="286">
        <v>41185</v>
      </c>
      <c r="C268" s="287" t="s">
        <v>11926</v>
      </c>
      <c r="D268" s="288" t="s">
        <v>11955</v>
      </c>
      <c r="E268" s="289">
        <f>VLOOKUP(D268,图书定价!$A$3:$B$19,2,0)</f>
        <v>44.5</v>
      </c>
      <c r="F268" s="287">
        <v>23</v>
      </c>
      <c r="G268" s="305" t="s">
        <v>12119</v>
      </c>
      <c r="H268" s="303" t="str">
        <f>VLOOKUP(MID(G268,1,3),表3[],2,0)</f>
        <v>东区</v>
      </c>
    </row>
    <row r="269" spans="1:8" ht="15" thickTop="1" thickBot="1">
      <c r="A269" s="280" t="s">
        <v>12308</v>
      </c>
      <c r="B269" s="281">
        <v>41187</v>
      </c>
      <c r="C269" s="282" t="s">
        <v>11926</v>
      </c>
      <c r="D269" s="283" t="s">
        <v>11958</v>
      </c>
      <c r="E269" s="284">
        <f>VLOOKUP(D269,图书定价!$A$3:$B$19,2,0)</f>
        <v>37.799999999999997</v>
      </c>
      <c r="F269" s="282">
        <v>28</v>
      </c>
      <c r="G269" s="304" t="s">
        <v>12121</v>
      </c>
      <c r="H269" s="303" t="str">
        <f>VLOOKUP(MID(G269,1,3),表3[],2,0)</f>
        <v>北区</v>
      </c>
    </row>
    <row r="270" spans="1:8" ht="15" thickTop="1" thickBot="1">
      <c r="A270" s="285" t="s">
        <v>12309</v>
      </c>
      <c r="B270" s="286">
        <v>41188</v>
      </c>
      <c r="C270" s="287" t="s">
        <v>11926</v>
      </c>
      <c r="D270" s="288" t="s">
        <v>11962</v>
      </c>
      <c r="E270" s="289">
        <f>VLOOKUP(D270,图书定价!$A$3:$B$19,2,0)</f>
        <v>42.5</v>
      </c>
      <c r="F270" s="287">
        <v>28</v>
      </c>
      <c r="G270" s="305" t="s">
        <v>12123</v>
      </c>
      <c r="H270" s="303" t="str">
        <f>VLOOKUP(MID(G270,1,3),表3[],2,0)</f>
        <v>北区</v>
      </c>
    </row>
    <row r="271" spans="1:8" ht="15" thickTop="1" thickBot="1">
      <c r="A271" s="280" t="s">
        <v>12310</v>
      </c>
      <c r="B271" s="281">
        <v>41190</v>
      </c>
      <c r="C271" s="282" t="s">
        <v>11926</v>
      </c>
      <c r="D271" s="283" t="s">
        <v>11965</v>
      </c>
      <c r="E271" s="284">
        <f>VLOOKUP(D271,图书定价!$A$3:$B$19,2,0)</f>
        <v>39.4</v>
      </c>
      <c r="F271" s="282">
        <v>42</v>
      </c>
      <c r="G271" s="304" t="s">
        <v>12125</v>
      </c>
      <c r="H271" s="303" t="str">
        <f>VLOOKUP(MID(G271,1,3),表3[],2,0)</f>
        <v>北区</v>
      </c>
    </row>
    <row r="272" spans="1:8" ht="15" thickTop="1" thickBot="1">
      <c r="A272" s="285" t="s">
        <v>12311</v>
      </c>
      <c r="B272" s="286">
        <v>41191</v>
      </c>
      <c r="C272" s="287" t="s">
        <v>11961</v>
      </c>
      <c r="D272" s="288" t="s">
        <v>11927</v>
      </c>
      <c r="E272" s="289">
        <f>VLOOKUP(D272,图书定价!$A$3:$B$19,2,0)</f>
        <v>41.3</v>
      </c>
      <c r="F272" s="287">
        <v>15</v>
      </c>
      <c r="G272" s="305" t="s">
        <v>12127</v>
      </c>
      <c r="H272" s="303" t="str">
        <f>VLOOKUP(MID(G272,1,3),表3[],2,0)</f>
        <v>西区</v>
      </c>
    </row>
    <row r="273" spans="1:8" ht="15" thickTop="1" thickBot="1">
      <c r="A273" s="280" t="s">
        <v>12312</v>
      </c>
      <c r="B273" s="281">
        <v>41192</v>
      </c>
      <c r="C273" s="282" t="s">
        <v>11926</v>
      </c>
      <c r="D273" s="283" t="s">
        <v>11931</v>
      </c>
      <c r="E273" s="284">
        <f>VLOOKUP(D273,图书定价!$A$3:$B$19,2,0)</f>
        <v>43.9</v>
      </c>
      <c r="F273" s="282">
        <v>26</v>
      </c>
      <c r="G273" s="304" t="s">
        <v>12129</v>
      </c>
      <c r="H273" s="303" t="str">
        <f>VLOOKUP(MID(G273,1,3),表3[],2,0)</f>
        <v>东区</v>
      </c>
    </row>
    <row r="274" spans="1:8" ht="15" thickTop="1" thickBot="1">
      <c r="A274" s="285" t="s">
        <v>12313</v>
      </c>
      <c r="B274" s="286">
        <v>41193</v>
      </c>
      <c r="C274" s="287" t="s">
        <v>11961</v>
      </c>
      <c r="D274" s="288" t="s">
        <v>11934</v>
      </c>
      <c r="E274" s="289">
        <f>VLOOKUP(D274,图书定价!$A$3:$B$19,2,0)</f>
        <v>41.1</v>
      </c>
      <c r="F274" s="287">
        <v>26</v>
      </c>
      <c r="G274" s="305" t="s">
        <v>12131</v>
      </c>
      <c r="H274" s="303" t="str">
        <f>VLOOKUP(MID(G274,1,3),表3[],2,0)</f>
        <v>东区</v>
      </c>
    </row>
    <row r="275" spans="1:8" ht="15" thickTop="1" thickBot="1">
      <c r="A275" s="280" t="s">
        <v>12314</v>
      </c>
      <c r="B275" s="281">
        <v>41193</v>
      </c>
      <c r="C275" s="282" t="s">
        <v>11926</v>
      </c>
      <c r="D275" s="283" t="s">
        <v>11937</v>
      </c>
      <c r="E275" s="284">
        <f>VLOOKUP(D275,图书定价!$A$3:$B$19,2,0)</f>
        <v>39.200000000000003</v>
      </c>
      <c r="F275" s="282">
        <v>32</v>
      </c>
      <c r="G275" s="304" t="s">
        <v>12133</v>
      </c>
      <c r="H275" s="303" t="str">
        <f>VLOOKUP(MID(G275,1,3),表3[],2,0)</f>
        <v>北区</v>
      </c>
    </row>
    <row r="276" spans="1:8" ht="15" thickTop="1" thickBot="1">
      <c r="A276" s="285" t="s">
        <v>12315</v>
      </c>
      <c r="B276" s="286">
        <v>41194</v>
      </c>
      <c r="C276" s="287" t="s">
        <v>11926</v>
      </c>
      <c r="D276" s="288" t="s">
        <v>11940</v>
      </c>
      <c r="E276" s="289">
        <f>VLOOKUP(D276,图书定价!$A$3:$B$19,2,0)</f>
        <v>36.299999999999997</v>
      </c>
      <c r="F276" s="287">
        <v>30</v>
      </c>
      <c r="G276" s="305" t="s">
        <v>12135</v>
      </c>
      <c r="H276" s="303" t="str">
        <f>VLOOKUP(MID(G276,1,3),表3[],2,0)</f>
        <v>西区</v>
      </c>
    </row>
    <row r="277" spans="1:8" ht="15" thickTop="1" thickBot="1">
      <c r="A277" s="280" t="s">
        <v>12316</v>
      </c>
      <c r="B277" s="281">
        <v>41195</v>
      </c>
      <c r="C277" s="282" t="s">
        <v>11926</v>
      </c>
      <c r="D277" s="283" t="s">
        <v>11968</v>
      </c>
      <c r="E277" s="284">
        <f>VLOOKUP(D277,图书定价!$A$3:$B$19,2,0)</f>
        <v>36.799999999999997</v>
      </c>
      <c r="F277" s="282">
        <v>10</v>
      </c>
      <c r="G277" s="304" t="s">
        <v>12137</v>
      </c>
      <c r="H277" s="303" t="str">
        <f>VLOOKUP(MID(G277,1,3),表3[],2,0)</f>
        <v>东区</v>
      </c>
    </row>
    <row r="278" spans="1:8" ht="15" thickTop="1" thickBot="1">
      <c r="A278" s="285" t="s">
        <v>12317</v>
      </c>
      <c r="B278" s="286">
        <v>41197</v>
      </c>
      <c r="C278" s="287" t="s">
        <v>11926</v>
      </c>
      <c r="D278" s="288" t="s">
        <v>11946</v>
      </c>
      <c r="E278" s="289">
        <f>VLOOKUP(D278,图书定价!$A$3:$B$19,2,0)</f>
        <v>43.2</v>
      </c>
      <c r="F278" s="287">
        <v>35</v>
      </c>
      <c r="G278" s="305" t="s">
        <v>12139</v>
      </c>
      <c r="H278" s="303" t="str">
        <f>VLOOKUP(MID(G278,1,3),表3[],2,0)</f>
        <v>北区</v>
      </c>
    </row>
    <row r="279" spans="1:8" ht="15" thickTop="1" thickBot="1">
      <c r="A279" s="280" t="s">
        <v>12318</v>
      </c>
      <c r="B279" s="281">
        <v>41198</v>
      </c>
      <c r="C279" s="282" t="s">
        <v>11926</v>
      </c>
      <c r="D279" s="283" t="s">
        <v>11949</v>
      </c>
      <c r="E279" s="284">
        <f>VLOOKUP(D279,图书定价!$A$3:$B$19,2,0)</f>
        <v>39.799999999999997</v>
      </c>
      <c r="F279" s="282">
        <v>36</v>
      </c>
      <c r="G279" s="304" t="s">
        <v>12141</v>
      </c>
      <c r="H279" s="303" t="str">
        <f>VLOOKUP(MID(G279,1,3),表3[],2,0)</f>
        <v>北区</v>
      </c>
    </row>
    <row r="280" spans="1:8" ht="15" thickTop="1" thickBot="1">
      <c r="A280" s="285" t="s">
        <v>12319</v>
      </c>
      <c r="B280" s="286">
        <v>41199</v>
      </c>
      <c r="C280" s="287" t="s">
        <v>11961</v>
      </c>
      <c r="D280" s="288" t="s">
        <v>11975</v>
      </c>
      <c r="E280" s="289">
        <f>VLOOKUP(D280,图书定价!$A$3:$B$19,2,0)</f>
        <v>40.6</v>
      </c>
      <c r="F280" s="287">
        <v>25</v>
      </c>
      <c r="G280" s="305" t="s">
        <v>12143</v>
      </c>
      <c r="H280" s="303" t="str">
        <f>VLOOKUP(MID(G280,1,3),表3[],2,0)</f>
        <v>东区</v>
      </c>
    </row>
    <row r="281" spans="1:8" ht="15" thickTop="1" thickBot="1">
      <c r="A281" s="280" t="s">
        <v>12320</v>
      </c>
      <c r="B281" s="281">
        <v>41200</v>
      </c>
      <c r="C281" s="282" t="s">
        <v>11926</v>
      </c>
      <c r="D281" s="283" t="s">
        <v>11978</v>
      </c>
      <c r="E281" s="284">
        <f>VLOOKUP(D281,图书定价!$A$3:$B$19,2,0)</f>
        <v>38.6</v>
      </c>
      <c r="F281" s="282">
        <v>23</v>
      </c>
      <c r="G281" s="304" t="s">
        <v>11963</v>
      </c>
      <c r="H281" s="303" t="str">
        <f>VLOOKUP(MID(G281,1,3),表3[],2,0)</f>
        <v>北区</v>
      </c>
    </row>
    <row r="282" spans="1:8" ht="15" thickTop="1" thickBot="1">
      <c r="A282" s="285" t="s">
        <v>12321</v>
      </c>
      <c r="B282" s="286">
        <v>41200</v>
      </c>
      <c r="C282" s="287" t="s">
        <v>11926</v>
      </c>
      <c r="D282" s="288" t="s">
        <v>11981</v>
      </c>
      <c r="E282" s="289">
        <f>VLOOKUP(D282,图书定价!$A$3:$B$19,2,0)</f>
        <v>39.299999999999997</v>
      </c>
      <c r="F282" s="287">
        <v>12</v>
      </c>
      <c r="G282" s="305" t="s">
        <v>11966</v>
      </c>
      <c r="H282" s="303" t="str">
        <f>VLOOKUP(MID(G282,1,3),表3[],2,0)</f>
        <v>西区</v>
      </c>
    </row>
    <row r="283" spans="1:8" ht="15" thickTop="1" thickBot="1">
      <c r="A283" s="280" t="s">
        <v>12322</v>
      </c>
      <c r="B283" s="281">
        <v>41201</v>
      </c>
      <c r="C283" s="282" t="s">
        <v>11926</v>
      </c>
      <c r="D283" s="283" t="s">
        <v>11952</v>
      </c>
      <c r="E283" s="284">
        <f>VLOOKUP(D283,图书定价!$A$3:$B$19,2,0)</f>
        <v>40.5</v>
      </c>
      <c r="F283" s="282">
        <v>24</v>
      </c>
      <c r="G283" s="304" t="s">
        <v>11969</v>
      </c>
      <c r="H283" s="303" t="str">
        <f>VLOOKUP(MID(G283,1,3),表3[],2,0)</f>
        <v>西区</v>
      </c>
    </row>
    <row r="284" spans="1:8" ht="15" thickTop="1" thickBot="1">
      <c r="A284" s="285" t="s">
        <v>12323</v>
      </c>
      <c r="B284" s="286">
        <v>41202</v>
      </c>
      <c r="C284" s="287" t="s">
        <v>11961</v>
      </c>
      <c r="D284" s="288" t="s">
        <v>11955</v>
      </c>
      <c r="E284" s="289">
        <f>VLOOKUP(D284,图书定价!$A$3:$B$19,2,0)</f>
        <v>44.5</v>
      </c>
      <c r="F284" s="287">
        <v>42</v>
      </c>
      <c r="G284" s="305" t="s">
        <v>11971</v>
      </c>
      <c r="H284" s="303" t="str">
        <f>VLOOKUP(MID(G284,1,3),表3[],2,0)</f>
        <v>北区</v>
      </c>
    </row>
    <row r="285" spans="1:8" ht="15" thickTop="1" thickBot="1">
      <c r="A285" s="280" t="s">
        <v>12324</v>
      </c>
      <c r="B285" s="281">
        <v>41204</v>
      </c>
      <c r="C285" s="282" t="s">
        <v>11926</v>
      </c>
      <c r="D285" s="283" t="s">
        <v>11958</v>
      </c>
      <c r="E285" s="284">
        <f>VLOOKUP(D285,图书定价!$A$3:$B$19,2,0)</f>
        <v>37.799999999999997</v>
      </c>
      <c r="F285" s="282">
        <v>40</v>
      </c>
      <c r="G285" s="304" t="s">
        <v>11973</v>
      </c>
      <c r="H285" s="303" t="str">
        <f>VLOOKUP(MID(G285,1,3),表3[],2,0)</f>
        <v>西区</v>
      </c>
    </row>
    <row r="286" spans="1:8" ht="15" thickTop="1" thickBot="1">
      <c r="A286" s="285" t="s">
        <v>12325</v>
      </c>
      <c r="B286" s="286">
        <v>41205</v>
      </c>
      <c r="C286" s="287" t="s">
        <v>11961</v>
      </c>
      <c r="D286" s="288" t="s">
        <v>11962</v>
      </c>
      <c r="E286" s="289">
        <f>VLOOKUP(D286,图书定价!$A$3:$B$19,2,0)</f>
        <v>42.5</v>
      </c>
      <c r="F286" s="287">
        <v>46</v>
      </c>
      <c r="G286" s="305" t="s">
        <v>11976</v>
      </c>
      <c r="H286" s="303" t="str">
        <f>VLOOKUP(MID(G286,1,3),表3[],2,0)</f>
        <v>北区</v>
      </c>
    </row>
    <row r="287" spans="1:8" ht="15" thickTop="1" thickBot="1">
      <c r="A287" s="280" t="s">
        <v>12326</v>
      </c>
      <c r="B287" s="281">
        <v>41206</v>
      </c>
      <c r="C287" s="282" t="s">
        <v>11926</v>
      </c>
      <c r="D287" s="283" t="s">
        <v>11965</v>
      </c>
      <c r="E287" s="284">
        <f>VLOOKUP(D287,图书定价!$A$3:$B$19,2,0)</f>
        <v>39.4</v>
      </c>
      <c r="F287" s="282">
        <v>46</v>
      </c>
      <c r="G287" s="304" t="s">
        <v>11979</v>
      </c>
      <c r="H287" s="303" t="str">
        <f>VLOOKUP(MID(G287,1,3),表3[],2,0)</f>
        <v>东区</v>
      </c>
    </row>
    <row r="288" spans="1:8" ht="15" thickTop="1" thickBot="1">
      <c r="A288" s="285" t="s">
        <v>12327</v>
      </c>
      <c r="B288" s="286">
        <v>41206</v>
      </c>
      <c r="C288" s="287" t="s">
        <v>11961</v>
      </c>
      <c r="D288" s="288" t="s">
        <v>11927</v>
      </c>
      <c r="E288" s="289">
        <f>VLOOKUP(D288,图书定价!$A$3:$B$19,2,0)</f>
        <v>41.3</v>
      </c>
      <c r="F288" s="287">
        <v>35</v>
      </c>
      <c r="G288" s="305" t="s">
        <v>11982</v>
      </c>
      <c r="H288" s="303" t="str">
        <f>VLOOKUP(MID(G288,1,3),表3[],2,0)</f>
        <v>东区</v>
      </c>
    </row>
    <row r="289" spans="1:8" ht="15" thickTop="1" thickBot="1">
      <c r="A289" s="280" t="s">
        <v>12328</v>
      </c>
      <c r="B289" s="281">
        <v>41207</v>
      </c>
      <c r="C289" s="282" t="s">
        <v>11930</v>
      </c>
      <c r="D289" s="283" t="s">
        <v>11931</v>
      </c>
      <c r="E289" s="284">
        <f>VLOOKUP(D289,图书定价!$A$3:$B$19,2,0)</f>
        <v>43.9</v>
      </c>
      <c r="F289" s="282">
        <v>36</v>
      </c>
      <c r="G289" s="304" t="s">
        <v>11984</v>
      </c>
      <c r="H289" s="303" t="str">
        <f>VLOOKUP(MID(G289,1,3),表3[],2,0)</f>
        <v>北区</v>
      </c>
    </row>
    <row r="290" spans="1:8" ht="15" thickTop="1" thickBot="1">
      <c r="A290" s="285" t="s">
        <v>12329</v>
      </c>
      <c r="B290" s="286">
        <v>41208</v>
      </c>
      <c r="C290" s="287" t="s">
        <v>11926</v>
      </c>
      <c r="D290" s="288" t="s">
        <v>11934</v>
      </c>
      <c r="E290" s="289">
        <f>VLOOKUP(D290,图书定价!$A$3:$B$19,2,0)</f>
        <v>41.1</v>
      </c>
      <c r="F290" s="287">
        <v>42</v>
      </c>
      <c r="G290" s="305" t="s">
        <v>11986</v>
      </c>
      <c r="H290" s="303" t="str">
        <f>VLOOKUP(MID(G290,1,3),表3[],2,0)</f>
        <v>南区</v>
      </c>
    </row>
    <row r="291" spans="1:8" ht="15" thickTop="1" thickBot="1">
      <c r="A291" s="280" t="s">
        <v>12330</v>
      </c>
      <c r="B291" s="281">
        <v>41211</v>
      </c>
      <c r="C291" s="282" t="s">
        <v>11930</v>
      </c>
      <c r="D291" s="283" t="s">
        <v>11937</v>
      </c>
      <c r="E291" s="284">
        <f>VLOOKUP(D291,图书定价!$A$3:$B$19,2,0)</f>
        <v>39.200000000000003</v>
      </c>
      <c r="F291" s="282">
        <v>13</v>
      </c>
      <c r="G291" s="304" t="s">
        <v>11988</v>
      </c>
      <c r="H291" s="303" t="str">
        <f>VLOOKUP(MID(G291,1,3),表3[],2,0)</f>
        <v>南区</v>
      </c>
    </row>
    <row r="292" spans="1:8" ht="15" thickTop="1" thickBot="1">
      <c r="A292" s="285" t="s">
        <v>12331</v>
      </c>
      <c r="B292" s="286">
        <v>41212</v>
      </c>
      <c r="C292" s="287" t="s">
        <v>11930</v>
      </c>
      <c r="D292" s="288" t="s">
        <v>11927</v>
      </c>
      <c r="E292" s="289">
        <f>VLOOKUP(D292,图书定价!$A$3:$B$19,2,0)</f>
        <v>41.3</v>
      </c>
      <c r="F292" s="287">
        <v>49</v>
      </c>
      <c r="G292" s="305" t="s">
        <v>11990</v>
      </c>
      <c r="H292" s="303" t="str">
        <f>VLOOKUP(MID(G292,1,3),表3[],2,0)</f>
        <v>南区</v>
      </c>
    </row>
    <row r="293" spans="1:8" ht="15" thickTop="1" thickBot="1">
      <c r="A293" s="280" t="s">
        <v>12332</v>
      </c>
      <c r="B293" s="281">
        <v>41213</v>
      </c>
      <c r="C293" s="282" t="s">
        <v>11926</v>
      </c>
      <c r="D293" s="283" t="s">
        <v>11931</v>
      </c>
      <c r="E293" s="284">
        <f>VLOOKUP(D293,图书定价!$A$3:$B$19,2,0)</f>
        <v>43.9</v>
      </c>
      <c r="F293" s="282">
        <v>41</v>
      </c>
      <c r="G293" s="304" t="s">
        <v>11992</v>
      </c>
      <c r="H293" s="303" t="str">
        <f>VLOOKUP(MID(G293,1,3),表3[],2,0)</f>
        <v>东区</v>
      </c>
    </row>
    <row r="294" spans="1:8" ht="15" thickTop="1" thickBot="1">
      <c r="A294" s="285" t="s">
        <v>12333</v>
      </c>
      <c r="B294" s="286">
        <v>41214</v>
      </c>
      <c r="C294" s="287" t="s">
        <v>11926</v>
      </c>
      <c r="D294" s="288" t="s">
        <v>11934</v>
      </c>
      <c r="E294" s="289">
        <f>VLOOKUP(D294,图书定价!$A$3:$B$19,2,0)</f>
        <v>41.1</v>
      </c>
      <c r="F294" s="287">
        <v>24</v>
      </c>
      <c r="G294" s="305" t="s">
        <v>11994</v>
      </c>
      <c r="H294" s="303" t="str">
        <f>VLOOKUP(MID(G294,1,3),表3[],2,0)</f>
        <v>北区</v>
      </c>
    </row>
    <row r="295" spans="1:8" ht="15" thickTop="1" thickBot="1">
      <c r="A295" s="280" t="s">
        <v>12334</v>
      </c>
      <c r="B295" s="281">
        <v>41215</v>
      </c>
      <c r="C295" s="282" t="s">
        <v>11961</v>
      </c>
      <c r="D295" s="283" t="s">
        <v>11937</v>
      </c>
      <c r="E295" s="284">
        <f>VLOOKUP(D295,图书定价!$A$3:$B$19,2,0)</f>
        <v>39.200000000000003</v>
      </c>
      <c r="F295" s="282">
        <v>15</v>
      </c>
      <c r="G295" s="304" t="s">
        <v>11996</v>
      </c>
      <c r="H295" s="303" t="str">
        <f>VLOOKUP(MID(G295,1,3),表3[],2,0)</f>
        <v>北区</v>
      </c>
    </row>
    <row r="296" spans="1:8" ht="15" thickTop="1" thickBot="1">
      <c r="A296" s="285" t="s">
        <v>12335</v>
      </c>
      <c r="B296" s="286">
        <v>41216</v>
      </c>
      <c r="C296" s="287" t="s">
        <v>11930</v>
      </c>
      <c r="D296" s="288" t="s">
        <v>11940</v>
      </c>
      <c r="E296" s="289">
        <f>VLOOKUP(D296,图书定价!$A$3:$B$19,2,0)</f>
        <v>36.299999999999997</v>
      </c>
      <c r="F296" s="287">
        <v>45</v>
      </c>
      <c r="G296" s="305" t="s">
        <v>11998</v>
      </c>
      <c r="H296" s="303" t="str">
        <f>VLOOKUP(MID(G296,1,3),表3[],2,0)</f>
        <v>南区</v>
      </c>
    </row>
    <row r="297" spans="1:8" ht="15" thickTop="1" thickBot="1">
      <c r="A297" s="280" t="s">
        <v>12336</v>
      </c>
      <c r="B297" s="281">
        <v>41220</v>
      </c>
      <c r="C297" s="282" t="s">
        <v>11926</v>
      </c>
      <c r="D297" s="283" t="s">
        <v>11943</v>
      </c>
      <c r="E297" s="284">
        <f>VLOOKUP(D297,图书定价!$A$3:$B$19,2,0)</f>
        <v>34.9</v>
      </c>
      <c r="F297" s="282">
        <v>29</v>
      </c>
      <c r="G297" s="304" t="s">
        <v>11947</v>
      </c>
      <c r="H297" s="303" t="str">
        <f>VLOOKUP(MID(G297,1,3),表3[],2,0)</f>
        <v>北区</v>
      </c>
    </row>
    <row r="298" spans="1:8" ht="15" thickTop="1" thickBot="1">
      <c r="A298" s="285" t="s">
        <v>12337</v>
      </c>
      <c r="B298" s="286">
        <v>41220</v>
      </c>
      <c r="C298" s="287" t="s">
        <v>11961</v>
      </c>
      <c r="D298" s="288" t="s">
        <v>11952</v>
      </c>
      <c r="E298" s="289">
        <f>VLOOKUP(D298,图书定价!$A$3:$B$19,2,0)</f>
        <v>40.5</v>
      </c>
      <c r="F298" s="287">
        <v>49</v>
      </c>
      <c r="G298" s="305" t="s">
        <v>12086</v>
      </c>
      <c r="H298" s="303" t="str">
        <f>VLOOKUP(MID(G298,1,3),表3[],2,0)</f>
        <v>北区</v>
      </c>
    </row>
    <row r="299" spans="1:8" ht="15" thickTop="1" thickBot="1">
      <c r="A299" s="280" t="s">
        <v>12338</v>
      </c>
      <c r="B299" s="281">
        <v>41221</v>
      </c>
      <c r="C299" s="282" t="s">
        <v>11926</v>
      </c>
      <c r="D299" s="283" t="s">
        <v>11955</v>
      </c>
      <c r="E299" s="284">
        <f>VLOOKUP(D299,图书定价!$A$3:$B$19,2,0)</f>
        <v>44.5</v>
      </c>
      <c r="F299" s="282">
        <v>6</v>
      </c>
      <c r="G299" s="304" t="s">
        <v>12088</v>
      </c>
      <c r="H299" s="303" t="str">
        <f>VLOOKUP(MID(G299,1,3),表3[],2,0)</f>
        <v>南区</v>
      </c>
    </row>
    <row r="300" spans="1:8" ht="15" thickTop="1" thickBot="1">
      <c r="A300" s="285" t="s">
        <v>12339</v>
      </c>
      <c r="B300" s="286">
        <v>41221</v>
      </c>
      <c r="C300" s="287" t="s">
        <v>11961</v>
      </c>
      <c r="D300" s="288" t="s">
        <v>11958</v>
      </c>
      <c r="E300" s="289">
        <f>VLOOKUP(D300,图书定价!$A$3:$B$19,2,0)</f>
        <v>37.799999999999997</v>
      </c>
      <c r="F300" s="287">
        <v>12</v>
      </c>
      <c r="G300" s="305" t="s">
        <v>12090</v>
      </c>
      <c r="H300" s="303" t="str">
        <f>VLOOKUP(MID(G300,1,3),表3[],2,0)</f>
        <v>东区</v>
      </c>
    </row>
    <row r="301" spans="1:8" ht="15" thickTop="1" thickBot="1">
      <c r="A301" s="280" t="s">
        <v>12340</v>
      </c>
      <c r="B301" s="281">
        <v>41222</v>
      </c>
      <c r="C301" s="282" t="s">
        <v>11926</v>
      </c>
      <c r="D301" s="283" t="s">
        <v>11962</v>
      </c>
      <c r="E301" s="284">
        <f>VLOOKUP(D301,图书定价!$A$3:$B$19,2,0)</f>
        <v>42.5</v>
      </c>
      <c r="F301" s="282">
        <v>28</v>
      </c>
      <c r="G301" s="304" t="s">
        <v>12066</v>
      </c>
      <c r="H301" s="303" t="str">
        <f>VLOOKUP(MID(G301,1,3),表3[],2,0)</f>
        <v>北区</v>
      </c>
    </row>
    <row r="302" spans="1:8" ht="15" thickTop="1" thickBot="1">
      <c r="A302" s="285" t="s">
        <v>12341</v>
      </c>
      <c r="B302" s="286">
        <v>41223</v>
      </c>
      <c r="C302" s="287" t="s">
        <v>11926</v>
      </c>
      <c r="D302" s="288" t="s">
        <v>11965</v>
      </c>
      <c r="E302" s="289">
        <f>VLOOKUP(D302,图书定价!$A$3:$B$19,2,0)</f>
        <v>39.4</v>
      </c>
      <c r="F302" s="287">
        <v>36</v>
      </c>
      <c r="G302" s="305" t="s">
        <v>12093</v>
      </c>
      <c r="H302" s="303" t="str">
        <f>VLOOKUP(MID(G302,1,3),表3[],2,0)</f>
        <v>北区</v>
      </c>
    </row>
    <row r="303" spans="1:8" ht="15" thickTop="1" thickBot="1">
      <c r="A303" s="280" t="s">
        <v>12342</v>
      </c>
      <c r="B303" s="281">
        <v>41225</v>
      </c>
      <c r="C303" s="282" t="s">
        <v>11930</v>
      </c>
      <c r="D303" s="283" t="s">
        <v>11968</v>
      </c>
      <c r="E303" s="284">
        <f>VLOOKUP(D303,图书定价!$A$3:$B$19,2,0)</f>
        <v>36.799999999999997</v>
      </c>
      <c r="F303" s="282">
        <v>12</v>
      </c>
      <c r="G303" s="304" t="s">
        <v>12095</v>
      </c>
      <c r="H303" s="303" t="str">
        <f>VLOOKUP(MID(G303,1,3),表3[],2,0)</f>
        <v>北区</v>
      </c>
    </row>
    <row r="304" spans="1:8" ht="15" thickTop="1" thickBot="1">
      <c r="A304" s="285" t="s">
        <v>12343</v>
      </c>
      <c r="B304" s="286">
        <v>41226</v>
      </c>
      <c r="C304" s="287" t="s">
        <v>11926</v>
      </c>
      <c r="D304" s="288" t="s">
        <v>11946</v>
      </c>
      <c r="E304" s="289">
        <f>VLOOKUP(D304,图书定价!$A$3:$B$19,2,0)</f>
        <v>43.2</v>
      </c>
      <c r="F304" s="287">
        <v>27</v>
      </c>
      <c r="G304" s="305" t="s">
        <v>12097</v>
      </c>
      <c r="H304" s="303" t="str">
        <f>VLOOKUP(MID(G304,1,3),表3[],2,0)</f>
        <v>北区</v>
      </c>
    </row>
    <row r="305" spans="1:8" ht="15" thickTop="1" thickBot="1">
      <c r="A305" s="280" t="s">
        <v>12344</v>
      </c>
      <c r="B305" s="281">
        <v>41226</v>
      </c>
      <c r="C305" s="282" t="s">
        <v>11930</v>
      </c>
      <c r="D305" s="283" t="s">
        <v>11949</v>
      </c>
      <c r="E305" s="284">
        <f>VLOOKUP(D305,图书定价!$A$3:$B$19,2,0)</f>
        <v>39.799999999999997</v>
      </c>
      <c r="F305" s="282">
        <v>2</v>
      </c>
      <c r="G305" s="304" t="s">
        <v>12099</v>
      </c>
      <c r="H305" s="303" t="str">
        <f>VLOOKUP(MID(G305,1,3),表3[],2,0)</f>
        <v>东区</v>
      </c>
    </row>
    <row r="306" spans="1:8" ht="15" thickTop="1" thickBot="1">
      <c r="A306" s="285" t="s">
        <v>12345</v>
      </c>
      <c r="B306" s="286">
        <v>41227</v>
      </c>
      <c r="C306" s="287" t="s">
        <v>11926</v>
      </c>
      <c r="D306" s="288" t="s">
        <v>11975</v>
      </c>
      <c r="E306" s="289">
        <f>VLOOKUP(D306,图书定价!$A$3:$B$19,2,0)</f>
        <v>40.6</v>
      </c>
      <c r="F306" s="287">
        <v>35</v>
      </c>
      <c r="G306" s="305" t="s">
        <v>12101</v>
      </c>
      <c r="H306" s="303" t="str">
        <f>VLOOKUP(MID(G306,1,3),表3[],2,0)</f>
        <v>南区</v>
      </c>
    </row>
    <row r="307" spans="1:8" ht="15" thickTop="1" thickBot="1">
      <c r="A307" s="280" t="s">
        <v>12346</v>
      </c>
      <c r="B307" s="281">
        <v>41227</v>
      </c>
      <c r="C307" s="282" t="s">
        <v>11930</v>
      </c>
      <c r="D307" s="283" t="s">
        <v>11978</v>
      </c>
      <c r="E307" s="284">
        <f>VLOOKUP(D307,图书定价!$A$3:$B$19,2,0)</f>
        <v>38.6</v>
      </c>
      <c r="F307" s="282">
        <v>21</v>
      </c>
      <c r="G307" s="304" t="s">
        <v>12103</v>
      </c>
      <c r="H307" s="303" t="str">
        <f>VLOOKUP(MID(G307,1,3),表3[],2,0)</f>
        <v>东区</v>
      </c>
    </row>
    <row r="308" spans="1:8" ht="15" thickTop="1" thickBot="1">
      <c r="A308" s="285" t="s">
        <v>12347</v>
      </c>
      <c r="B308" s="286">
        <v>41229</v>
      </c>
      <c r="C308" s="287" t="s">
        <v>11961</v>
      </c>
      <c r="D308" s="288" t="s">
        <v>11981</v>
      </c>
      <c r="E308" s="289">
        <f>VLOOKUP(D308,图书定价!$A$3:$B$19,2,0)</f>
        <v>39.299999999999997</v>
      </c>
      <c r="F308" s="287">
        <v>34</v>
      </c>
      <c r="G308" s="305" t="s">
        <v>12105</v>
      </c>
      <c r="H308" s="303" t="str">
        <f>VLOOKUP(MID(G308,1,3),表3[],2,0)</f>
        <v>南区</v>
      </c>
    </row>
    <row r="309" spans="1:8" ht="15" thickTop="1" thickBot="1">
      <c r="A309" s="280" t="s">
        <v>12348</v>
      </c>
      <c r="B309" s="281">
        <v>41229</v>
      </c>
      <c r="C309" s="282" t="s">
        <v>11926</v>
      </c>
      <c r="D309" s="283" t="s">
        <v>11927</v>
      </c>
      <c r="E309" s="284">
        <f>VLOOKUP(D309,图书定价!$A$3:$B$19,2,0)</f>
        <v>41.3</v>
      </c>
      <c r="F309" s="282">
        <v>7</v>
      </c>
      <c r="G309" s="304" t="s">
        <v>12107</v>
      </c>
      <c r="H309" s="303" t="str">
        <f>VLOOKUP(MID(G309,1,3),表3[],2,0)</f>
        <v>东区</v>
      </c>
    </row>
    <row r="310" spans="1:8" ht="15" thickTop="1" thickBot="1">
      <c r="A310" s="285" t="s">
        <v>12349</v>
      </c>
      <c r="B310" s="286">
        <v>41232</v>
      </c>
      <c r="C310" s="287" t="s">
        <v>11926</v>
      </c>
      <c r="D310" s="288" t="s">
        <v>11931</v>
      </c>
      <c r="E310" s="289">
        <f>VLOOKUP(D310,图书定价!$A$3:$B$19,2,0)</f>
        <v>43.9</v>
      </c>
      <c r="F310" s="287">
        <v>16</v>
      </c>
      <c r="G310" s="305" t="s">
        <v>12109</v>
      </c>
      <c r="H310" s="303" t="str">
        <f>VLOOKUP(MID(G310,1,3),表3[],2,0)</f>
        <v>西区</v>
      </c>
    </row>
    <row r="311" spans="1:8" ht="15" thickTop="1" thickBot="1">
      <c r="A311" s="280" t="s">
        <v>12350</v>
      </c>
      <c r="B311" s="281">
        <v>41233</v>
      </c>
      <c r="C311" s="282" t="s">
        <v>11961</v>
      </c>
      <c r="D311" s="283" t="s">
        <v>11934</v>
      </c>
      <c r="E311" s="284">
        <f>VLOOKUP(D311,图书定价!$A$3:$B$19,2,0)</f>
        <v>41.1</v>
      </c>
      <c r="F311" s="282">
        <v>5</v>
      </c>
      <c r="G311" s="304" t="s">
        <v>12111</v>
      </c>
      <c r="H311" s="303" t="str">
        <f>VLOOKUP(MID(G311,1,3),表3[],2,0)</f>
        <v>北区</v>
      </c>
    </row>
    <row r="312" spans="1:8" ht="15" thickTop="1" thickBot="1">
      <c r="A312" s="285" t="s">
        <v>12351</v>
      </c>
      <c r="B312" s="286">
        <v>41233</v>
      </c>
      <c r="C312" s="287" t="s">
        <v>11926</v>
      </c>
      <c r="D312" s="288" t="s">
        <v>11937</v>
      </c>
      <c r="E312" s="289">
        <f>VLOOKUP(D312,图书定价!$A$3:$B$19,2,0)</f>
        <v>39.200000000000003</v>
      </c>
      <c r="F312" s="287">
        <v>25</v>
      </c>
      <c r="G312" s="305" t="s">
        <v>12113</v>
      </c>
      <c r="H312" s="303" t="str">
        <f>VLOOKUP(MID(G312,1,3),表3[],2,0)</f>
        <v>东区</v>
      </c>
    </row>
    <row r="313" spans="1:8" ht="15" thickTop="1" thickBot="1">
      <c r="A313" s="280" t="s">
        <v>12352</v>
      </c>
      <c r="B313" s="281">
        <v>41234</v>
      </c>
      <c r="C313" s="282" t="s">
        <v>11961</v>
      </c>
      <c r="D313" s="283" t="s">
        <v>11940</v>
      </c>
      <c r="E313" s="284">
        <f>VLOOKUP(D313,图书定价!$A$3:$B$19,2,0)</f>
        <v>36.299999999999997</v>
      </c>
      <c r="F313" s="282">
        <v>41</v>
      </c>
      <c r="G313" s="304" t="s">
        <v>12115</v>
      </c>
      <c r="H313" s="303" t="str">
        <f>VLOOKUP(MID(G313,1,3),表3[],2,0)</f>
        <v>东区</v>
      </c>
    </row>
    <row r="314" spans="1:8" ht="15" thickTop="1" thickBot="1">
      <c r="A314" s="285" t="s">
        <v>12353</v>
      </c>
      <c r="B314" s="286">
        <v>41236</v>
      </c>
      <c r="C314" s="287" t="s">
        <v>11930</v>
      </c>
      <c r="D314" s="288" t="s">
        <v>11943</v>
      </c>
      <c r="E314" s="289">
        <f>VLOOKUP(D314,图书定价!$A$3:$B$19,2,0)</f>
        <v>34.9</v>
      </c>
      <c r="F314" s="287">
        <v>20</v>
      </c>
      <c r="G314" s="305" t="s">
        <v>12117</v>
      </c>
      <c r="H314" s="303" t="str">
        <f>VLOOKUP(MID(G314,1,3),表3[],2,0)</f>
        <v>西区</v>
      </c>
    </row>
    <row r="315" spans="1:8" ht="15" thickTop="1" thickBot="1">
      <c r="A315" s="280" t="s">
        <v>12354</v>
      </c>
      <c r="B315" s="281">
        <v>41236</v>
      </c>
      <c r="C315" s="282" t="s">
        <v>11930</v>
      </c>
      <c r="D315" s="283" t="s">
        <v>11952</v>
      </c>
      <c r="E315" s="284">
        <f>VLOOKUP(D315,图书定价!$A$3:$B$19,2,0)</f>
        <v>40.5</v>
      </c>
      <c r="F315" s="282">
        <v>48</v>
      </c>
      <c r="G315" s="304" t="s">
        <v>12119</v>
      </c>
      <c r="H315" s="303" t="str">
        <f>VLOOKUP(MID(G315,1,3),表3[],2,0)</f>
        <v>东区</v>
      </c>
    </row>
    <row r="316" spans="1:8" ht="15" thickTop="1" thickBot="1">
      <c r="A316" s="285" t="s">
        <v>12355</v>
      </c>
      <c r="B316" s="286">
        <v>41236</v>
      </c>
      <c r="C316" s="287" t="s">
        <v>11961</v>
      </c>
      <c r="D316" s="288" t="s">
        <v>11955</v>
      </c>
      <c r="E316" s="289">
        <f>VLOOKUP(D316,图书定价!$A$3:$B$19,2,0)</f>
        <v>44.5</v>
      </c>
      <c r="F316" s="287">
        <v>7</v>
      </c>
      <c r="G316" s="305" t="s">
        <v>12121</v>
      </c>
      <c r="H316" s="303" t="str">
        <f>VLOOKUP(MID(G316,1,3),表3[],2,0)</f>
        <v>北区</v>
      </c>
    </row>
    <row r="317" spans="1:8" ht="15" thickTop="1" thickBot="1">
      <c r="A317" s="280" t="s">
        <v>12356</v>
      </c>
      <c r="B317" s="281">
        <v>41237</v>
      </c>
      <c r="C317" s="282" t="s">
        <v>11930</v>
      </c>
      <c r="D317" s="283" t="s">
        <v>11958</v>
      </c>
      <c r="E317" s="284">
        <f>VLOOKUP(D317,图书定价!$A$3:$B$19,2,0)</f>
        <v>37.799999999999997</v>
      </c>
      <c r="F317" s="282">
        <v>18</v>
      </c>
      <c r="G317" s="304" t="s">
        <v>12123</v>
      </c>
      <c r="H317" s="303" t="str">
        <f>VLOOKUP(MID(G317,1,3),表3[],2,0)</f>
        <v>北区</v>
      </c>
    </row>
    <row r="318" spans="1:8" ht="15" thickTop="1" thickBot="1">
      <c r="A318" s="285" t="s">
        <v>12357</v>
      </c>
      <c r="B318" s="286">
        <v>41240</v>
      </c>
      <c r="C318" s="287" t="s">
        <v>11961</v>
      </c>
      <c r="D318" s="288" t="s">
        <v>11962</v>
      </c>
      <c r="E318" s="289">
        <f>VLOOKUP(D318,图书定价!$A$3:$B$19,2,0)</f>
        <v>42.5</v>
      </c>
      <c r="F318" s="287">
        <v>29</v>
      </c>
      <c r="G318" s="305" t="s">
        <v>11928</v>
      </c>
      <c r="H318" s="303" t="str">
        <f>VLOOKUP(MID(G318,1,3),表3[],2,0)</f>
        <v>南区</v>
      </c>
    </row>
    <row r="319" spans="1:8" ht="15" thickTop="1" thickBot="1">
      <c r="A319" s="280" t="s">
        <v>12358</v>
      </c>
      <c r="B319" s="281">
        <v>41241</v>
      </c>
      <c r="C319" s="282" t="s">
        <v>11926</v>
      </c>
      <c r="D319" s="283" t="s">
        <v>11965</v>
      </c>
      <c r="E319" s="284">
        <f>VLOOKUP(D319,图书定价!$A$3:$B$19,2,0)</f>
        <v>39.4</v>
      </c>
      <c r="F319" s="282">
        <v>9</v>
      </c>
      <c r="G319" s="304" t="s">
        <v>11932</v>
      </c>
      <c r="H319" s="303" t="str">
        <f>VLOOKUP(MID(G319,1,3),表3[],2,0)</f>
        <v>南区</v>
      </c>
    </row>
    <row r="320" spans="1:8" ht="15" thickTop="1" thickBot="1">
      <c r="A320" s="285" t="s">
        <v>12359</v>
      </c>
      <c r="B320" s="286">
        <v>41242</v>
      </c>
      <c r="C320" s="287" t="s">
        <v>11926</v>
      </c>
      <c r="D320" s="288" t="s">
        <v>11968</v>
      </c>
      <c r="E320" s="289">
        <f>VLOOKUP(D320,图书定价!$A$3:$B$19,2,0)</f>
        <v>36.799999999999997</v>
      </c>
      <c r="F320" s="287">
        <v>38</v>
      </c>
      <c r="G320" s="305" t="s">
        <v>11935</v>
      </c>
      <c r="H320" s="303" t="str">
        <f>VLOOKUP(MID(G320,1,3),表3[],2,0)</f>
        <v>东区</v>
      </c>
    </row>
    <row r="321" spans="1:8" ht="15" thickTop="1" thickBot="1">
      <c r="A321" s="280" t="s">
        <v>12360</v>
      </c>
      <c r="B321" s="281">
        <v>41243</v>
      </c>
      <c r="C321" s="282" t="s">
        <v>11926</v>
      </c>
      <c r="D321" s="283" t="s">
        <v>11946</v>
      </c>
      <c r="E321" s="284">
        <f>VLOOKUP(D321,图书定价!$A$3:$B$19,2,0)</f>
        <v>43.2</v>
      </c>
      <c r="F321" s="282">
        <v>9</v>
      </c>
      <c r="G321" s="304" t="s">
        <v>11938</v>
      </c>
      <c r="H321" s="303" t="str">
        <f>VLOOKUP(MID(G321,1,3),表3[],2,0)</f>
        <v>东区</v>
      </c>
    </row>
    <row r="322" spans="1:8" ht="15" thickTop="1" thickBot="1">
      <c r="A322" s="285" t="s">
        <v>12361</v>
      </c>
      <c r="B322" s="286">
        <v>41243</v>
      </c>
      <c r="C322" s="287" t="s">
        <v>11930</v>
      </c>
      <c r="D322" s="288" t="s">
        <v>11949</v>
      </c>
      <c r="E322" s="289">
        <f>VLOOKUP(D322,图书定价!$A$3:$B$19,2,0)</f>
        <v>39.799999999999997</v>
      </c>
      <c r="F322" s="287">
        <v>37</v>
      </c>
      <c r="G322" s="305" t="s">
        <v>11941</v>
      </c>
      <c r="H322" s="303" t="str">
        <f>VLOOKUP(MID(G322,1,3),表3[],2,0)</f>
        <v>南区</v>
      </c>
    </row>
    <row r="323" spans="1:8" ht="15" thickTop="1" thickBot="1">
      <c r="A323" s="280" t="s">
        <v>12362</v>
      </c>
      <c r="B323" s="281">
        <v>41244</v>
      </c>
      <c r="C323" s="282" t="s">
        <v>11961</v>
      </c>
      <c r="D323" s="283" t="s">
        <v>11975</v>
      </c>
      <c r="E323" s="284">
        <f>VLOOKUP(D323,图书定价!$A$3:$B$19,2,0)</f>
        <v>40.6</v>
      </c>
      <c r="F323" s="282">
        <v>6</v>
      </c>
      <c r="G323" s="304" t="s">
        <v>11944</v>
      </c>
      <c r="H323" s="303" t="str">
        <f>VLOOKUP(MID(G323,1,3),表3[],2,0)</f>
        <v>西区</v>
      </c>
    </row>
    <row r="324" spans="1:8" ht="15" thickTop="1" thickBot="1">
      <c r="A324" s="285" t="s">
        <v>12363</v>
      </c>
      <c r="B324" s="286">
        <v>41246</v>
      </c>
      <c r="C324" s="287" t="s">
        <v>11930</v>
      </c>
      <c r="D324" s="288" t="s">
        <v>11978</v>
      </c>
      <c r="E324" s="289">
        <f>VLOOKUP(D324,图书定价!$A$3:$B$19,2,0)</f>
        <v>38.6</v>
      </c>
      <c r="F324" s="287">
        <v>27</v>
      </c>
      <c r="G324" s="305" t="s">
        <v>11953</v>
      </c>
      <c r="H324" s="303" t="str">
        <f>VLOOKUP(MID(G324,1,3),表3[],2,0)</f>
        <v>南区</v>
      </c>
    </row>
    <row r="325" spans="1:8" ht="15" thickTop="1" thickBot="1">
      <c r="A325" s="280" t="s">
        <v>12364</v>
      </c>
      <c r="B325" s="281">
        <v>41247</v>
      </c>
      <c r="C325" s="282" t="s">
        <v>11961</v>
      </c>
      <c r="D325" s="283" t="s">
        <v>11981</v>
      </c>
      <c r="E325" s="284">
        <f>VLOOKUP(D325,图书定价!$A$3:$B$19,2,0)</f>
        <v>39.299999999999997</v>
      </c>
      <c r="F325" s="282">
        <v>12</v>
      </c>
      <c r="G325" s="304" t="s">
        <v>11956</v>
      </c>
      <c r="H325" s="303" t="str">
        <f>VLOOKUP(MID(G325,1,3),表3[],2,0)</f>
        <v>东区</v>
      </c>
    </row>
    <row r="326" spans="1:8" ht="15" thickTop="1" thickBot="1">
      <c r="A326" s="285" t="s">
        <v>12365</v>
      </c>
      <c r="B326" s="286">
        <v>41247</v>
      </c>
      <c r="C326" s="287" t="s">
        <v>11930</v>
      </c>
      <c r="D326" s="288" t="s">
        <v>11952</v>
      </c>
      <c r="E326" s="289">
        <f>VLOOKUP(D326,图书定价!$A$3:$B$19,2,0)</f>
        <v>40.5</v>
      </c>
      <c r="F326" s="287">
        <v>32</v>
      </c>
      <c r="G326" s="305" t="s">
        <v>11959</v>
      </c>
      <c r="H326" s="303" t="str">
        <f>VLOOKUP(MID(G326,1,3),表3[],2,0)</f>
        <v>北区</v>
      </c>
    </row>
    <row r="327" spans="1:8" ht="15" thickTop="1" thickBot="1">
      <c r="A327" s="280" t="s">
        <v>12366</v>
      </c>
      <c r="B327" s="281">
        <v>41248</v>
      </c>
      <c r="C327" s="282" t="s">
        <v>11930</v>
      </c>
      <c r="D327" s="283" t="s">
        <v>11955</v>
      </c>
      <c r="E327" s="284">
        <f>VLOOKUP(D327,图书定价!$A$3:$B$19,2,0)</f>
        <v>44.5</v>
      </c>
      <c r="F327" s="282">
        <v>49</v>
      </c>
      <c r="G327" s="304" t="s">
        <v>11963</v>
      </c>
      <c r="H327" s="303" t="str">
        <f>VLOOKUP(MID(G327,1,3),表3[],2,0)</f>
        <v>北区</v>
      </c>
    </row>
    <row r="328" spans="1:8" ht="15" thickTop="1" thickBot="1">
      <c r="A328" s="285" t="s">
        <v>12367</v>
      </c>
      <c r="B328" s="286">
        <v>41248</v>
      </c>
      <c r="C328" s="287" t="s">
        <v>11926</v>
      </c>
      <c r="D328" s="288" t="s">
        <v>11958</v>
      </c>
      <c r="E328" s="289">
        <f>VLOOKUP(D328,图书定价!$A$3:$B$19,2,0)</f>
        <v>37.799999999999997</v>
      </c>
      <c r="F328" s="287">
        <v>42</v>
      </c>
      <c r="G328" s="305" t="s">
        <v>11966</v>
      </c>
      <c r="H328" s="303" t="str">
        <f>VLOOKUP(MID(G328,1,3),表3[],2,0)</f>
        <v>西区</v>
      </c>
    </row>
    <row r="329" spans="1:8" ht="15" thickTop="1" thickBot="1">
      <c r="A329" s="280" t="s">
        <v>12368</v>
      </c>
      <c r="B329" s="281">
        <v>41249</v>
      </c>
      <c r="C329" s="282" t="s">
        <v>11930</v>
      </c>
      <c r="D329" s="283" t="s">
        <v>11962</v>
      </c>
      <c r="E329" s="284">
        <f>VLOOKUP(D329,图书定价!$A$3:$B$19,2,0)</f>
        <v>42.5</v>
      </c>
      <c r="F329" s="282">
        <v>41</v>
      </c>
      <c r="G329" s="304" t="s">
        <v>11969</v>
      </c>
      <c r="H329" s="303" t="str">
        <f>VLOOKUP(MID(G329,1,3),表3[],2,0)</f>
        <v>西区</v>
      </c>
    </row>
    <row r="330" spans="1:8" ht="15" thickTop="1" thickBot="1">
      <c r="A330" s="285" t="s">
        <v>12369</v>
      </c>
      <c r="B330" s="286">
        <v>41249</v>
      </c>
      <c r="C330" s="287" t="s">
        <v>11961</v>
      </c>
      <c r="D330" s="288" t="s">
        <v>11965</v>
      </c>
      <c r="E330" s="289">
        <f>VLOOKUP(D330,图书定价!$A$3:$B$19,2,0)</f>
        <v>39.4</v>
      </c>
      <c r="F330" s="287">
        <v>44</v>
      </c>
      <c r="G330" s="305" t="s">
        <v>11971</v>
      </c>
      <c r="H330" s="303" t="str">
        <f>VLOOKUP(MID(G330,1,3),表3[],2,0)</f>
        <v>北区</v>
      </c>
    </row>
    <row r="331" spans="1:8" ht="15" thickTop="1" thickBot="1">
      <c r="A331" s="280" t="s">
        <v>12370</v>
      </c>
      <c r="B331" s="281">
        <v>41250</v>
      </c>
      <c r="C331" s="282" t="s">
        <v>11930</v>
      </c>
      <c r="D331" s="283" t="s">
        <v>11927</v>
      </c>
      <c r="E331" s="284">
        <f>VLOOKUP(D331,图书定价!$A$3:$B$19,2,0)</f>
        <v>41.3</v>
      </c>
      <c r="F331" s="282">
        <v>50</v>
      </c>
      <c r="G331" s="304" t="s">
        <v>11973</v>
      </c>
      <c r="H331" s="303" t="str">
        <f>VLOOKUP(MID(G331,1,3),表3[],2,0)</f>
        <v>西区</v>
      </c>
    </row>
    <row r="332" spans="1:8" ht="15" thickTop="1" thickBot="1">
      <c r="A332" s="285" t="s">
        <v>12371</v>
      </c>
      <c r="B332" s="286">
        <v>41253</v>
      </c>
      <c r="C332" s="287" t="s">
        <v>11961</v>
      </c>
      <c r="D332" s="288" t="s">
        <v>11931</v>
      </c>
      <c r="E332" s="289">
        <f>VLOOKUP(D332,图书定价!$A$3:$B$19,2,0)</f>
        <v>43.9</v>
      </c>
      <c r="F332" s="287">
        <v>33</v>
      </c>
      <c r="G332" s="305" t="s">
        <v>11976</v>
      </c>
      <c r="H332" s="303" t="str">
        <f>VLOOKUP(MID(G332,1,3),表3[],2,0)</f>
        <v>北区</v>
      </c>
    </row>
    <row r="333" spans="1:8" ht="15" thickTop="1" thickBot="1">
      <c r="A333" s="280" t="s">
        <v>12372</v>
      </c>
      <c r="B333" s="281">
        <v>41254</v>
      </c>
      <c r="C333" s="282" t="s">
        <v>11926</v>
      </c>
      <c r="D333" s="283" t="s">
        <v>11934</v>
      </c>
      <c r="E333" s="284">
        <f>VLOOKUP(D333,图书定价!$A$3:$B$19,2,0)</f>
        <v>41.1</v>
      </c>
      <c r="F333" s="282">
        <v>25</v>
      </c>
      <c r="G333" s="304" t="s">
        <v>11979</v>
      </c>
      <c r="H333" s="303" t="str">
        <f>VLOOKUP(MID(G333,1,3),表3[],2,0)</f>
        <v>东区</v>
      </c>
    </row>
    <row r="334" spans="1:8" ht="15" thickTop="1" thickBot="1">
      <c r="A334" s="285" t="s">
        <v>12373</v>
      </c>
      <c r="B334" s="286">
        <v>41254</v>
      </c>
      <c r="C334" s="287" t="s">
        <v>11961</v>
      </c>
      <c r="D334" s="288" t="s">
        <v>11937</v>
      </c>
      <c r="E334" s="289">
        <f>VLOOKUP(D334,图书定价!$A$3:$B$19,2,0)</f>
        <v>39.200000000000003</v>
      </c>
      <c r="F334" s="287">
        <v>5</v>
      </c>
      <c r="G334" s="305" t="s">
        <v>11982</v>
      </c>
      <c r="H334" s="303" t="str">
        <f>VLOOKUP(MID(G334,1,3),表3[],2,0)</f>
        <v>东区</v>
      </c>
    </row>
    <row r="335" spans="1:8" ht="15" thickTop="1" thickBot="1">
      <c r="A335" s="280" t="s">
        <v>12374</v>
      </c>
      <c r="B335" s="281">
        <v>41255</v>
      </c>
      <c r="C335" s="282" t="s">
        <v>11926</v>
      </c>
      <c r="D335" s="283" t="s">
        <v>11940</v>
      </c>
      <c r="E335" s="284">
        <f>VLOOKUP(D335,图书定价!$A$3:$B$19,2,0)</f>
        <v>36.299999999999997</v>
      </c>
      <c r="F335" s="282">
        <v>40</v>
      </c>
      <c r="G335" s="304" t="s">
        <v>11984</v>
      </c>
      <c r="H335" s="303" t="str">
        <f>VLOOKUP(MID(G335,1,3),表3[],2,0)</f>
        <v>北区</v>
      </c>
    </row>
    <row r="336" spans="1:8" ht="15" thickTop="1" thickBot="1">
      <c r="A336" s="285" t="s">
        <v>12375</v>
      </c>
      <c r="B336" s="286">
        <v>41256</v>
      </c>
      <c r="C336" s="287" t="s">
        <v>11961</v>
      </c>
      <c r="D336" s="288" t="s">
        <v>11943</v>
      </c>
      <c r="E336" s="289">
        <f>VLOOKUP(D336,图书定价!$A$3:$B$19,2,0)</f>
        <v>34.9</v>
      </c>
      <c r="F336" s="287">
        <v>24</v>
      </c>
      <c r="G336" s="305" t="s">
        <v>11986</v>
      </c>
      <c r="H336" s="303" t="str">
        <f>VLOOKUP(MID(G336,1,3),表3[],2,0)</f>
        <v>南区</v>
      </c>
    </row>
    <row r="337" spans="1:8" ht="15" thickTop="1" thickBot="1">
      <c r="A337" s="280" t="s">
        <v>12376</v>
      </c>
      <c r="B337" s="281">
        <v>41257</v>
      </c>
      <c r="C337" s="282" t="s">
        <v>11926</v>
      </c>
      <c r="D337" s="283" t="s">
        <v>11952</v>
      </c>
      <c r="E337" s="284">
        <f>VLOOKUP(D337,图书定价!$A$3:$B$19,2,0)</f>
        <v>40.5</v>
      </c>
      <c r="F337" s="282">
        <v>48</v>
      </c>
      <c r="G337" s="304" t="s">
        <v>11988</v>
      </c>
      <c r="H337" s="303" t="str">
        <f>VLOOKUP(MID(G337,1,3),表3[],2,0)</f>
        <v>南区</v>
      </c>
    </row>
    <row r="338" spans="1:8" ht="15" thickTop="1" thickBot="1">
      <c r="A338" s="285" t="s">
        <v>12377</v>
      </c>
      <c r="B338" s="286">
        <v>41257</v>
      </c>
      <c r="C338" s="287" t="s">
        <v>11961</v>
      </c>
      <c r="D338" s="288" t="s">
        <v>11955</v>
      </c>
      <c r="E338" s="289">
        <f>VLOOKUP(D338,图书定价!$A$3:$B$19,2,0)</f>
        <v>44.5</v>
      </c>
      <c r="F338" s="287">
        <v>32</v>
      </c>
      <c r="G338" s="305" t="s">
        <v>11990</v>
      </c>
      <c r="H338" s="303" t="str">
        <f>VLOOKUP(MID(G338,1,3),表3[],2,0)</f>
        <v>南区</v>
      </c>
    </row>
    <row r="339" spans="1:8" ht="15" thickTop="1" thickBot="1">
      <c r="A339" s="280" t="s">
        <v>12378</v>
      </c>
      <c r="B339" s="281">
        <v>41258</v>
      </c>
      <c r="C339" s="282" t="s">
        <v>11926</v>
      </c>
      <c r="D339" s="283" t="s">
        <v>11958</v>
      </c>
      <c r="E339" s="284">
        <f>VLOOKUP(D339,图书定价!$A$3:$B$19,2,0)</f>
        <v>37.799999999999997</v>
      </c>
      <c r="F339" s="282">
        <v>40</v>
      </c>
      <c r="G339" s="304" t="s">
        <v>11992</v>
      </c>
      <c r="H339" s="303" t="str">
        <f>VLOOKUP(MID(G339,1,3),表3[],2,0)</f>
        <v>东区</v>
      </c>
    </row>
    <row r="340" spans="1:8" ht="15" thickTop="1" thickBot="1">
      <c r="A340" s="285" t="s">
        <v>12379</v>
      </c>
      <c r="B340" s="286">
        <v>41262</v>
      </c>
      <c r="C340" s="287" t="s">
        <v>11961</v>
      </c>
      <c r="D340" s="288" t="s">
        <v>11965</v>
      </c>
      <c r="E340" s="289">
        <f>VLOOKUP(D340,图书定价!$A$3:$B$19,2,0)</f>
        <v>39.4</v>
      </c>
      <c r="F340" s="287">
        <v>35</v>
      </c>
      <c r="G340" s="305" t="s">
        <v>12040</v>
      </c>
      <c r="H340" s="303" t="str">
        <f>VLOOKUP(MID(G340,1,3),表3[],2,0)</f>
        <v>北区</v>
      </c>
    </row>
    <row r="341" spans="1:8" ht="15" thickTop="1" thickBot="1">
      <c r="A341" s="280" t="s">
        <v>12380</v>
      </c>
      <c r="B341" s="281">
        <v>41263</v>
      </c>
      <c r="C341" s="282" t="s">
        <v>11930</v>
      </c>
      <c r="D341" s="283" t="s">
        <v>11968</v>
      </c>
      <c r="E341" s="284">
        <f>VLOOKUP(D341,图书定价!$A$3:$B$19,2,0)</f>
        <v>36.799999999999997</v>
      </c>
      <c r="F341" s="282">
        <v>16</v>
      </c>
      <c r="G341" s="304" t="s">
        <v>12042</v>
      </c>
      <c r="H341" s="303" t="str">
        <f>VLOOKUP(MID(G341,1,3),表3[],2,0)</f>
        <v>东区</v>
      </c>
    </row>
    <row r="342" spans="1:8" ht="15" thickTop="1" thickBot="1">
      <c r="A342" s="285" t="s">
        <v>12381</v>
      </c>
      <c r="B342" s="286">
        <v>41264</v>
      </c>
      <c r="C342" s="287" t="s">
        <v>11930</v>
      </c>
      <c r="D342" s="288" t="s">
        <v>11946</v>
      </c>
      <c r="E342" s="289">
        <f>VLOOKUP(D342,图书定价!$A$3:$B$19,2,0)</f>
        <v>43.2</v>
      </c>
      <c r="F342" s="287">
        <v>41</v>
      </c>
      <c r="G342" s="305" t="s">
        <v>12044</v>
      </c>
      <c r="H342" s="303" t="str">
        <f>VLOOKUP(MID(G342,1,3),表3[],2,0)</f>
        <v>东区</v>
      </c>
    </row>
    <row r="343" spans="1:8" ht="15" thickTop="1" thickBot="1">
      <c r="A343" s="280" t="s">
        <v>12382</v>
      </c>
      <c r="B343" s="281">
        <v>41264</v>
      </c>
      <c r="C343" s="282" t="s">
        <v>11930</v>
      </c>
      <c r="D343" s="283" t="s">
        <v>11949</v>
      </c>
      <c r="E343" s="284">
        <f>VLOOKUP(D343,图书定价!$A$3:$B$19,2,0)</f>
        <v>39.799999999999997</v>
      </c>
      <c r="F343" s="282">
        <v>16</v>
      </c>
      <c r="G343" s="304" t="s">
        <v>12046</v>
      </c>
      <c r="H343" s="303" t="str">
        <f>VLOOKUP(MID(G343,1,3),表3[],2,0)</f>
        <v>北区</v>
      </c>
    </row>
    <row r="344" spans="1:8" ht="15" thickTop="1" thickBot="1">
      <c r="A344" s="285" t="s">
        <v>12383</v>
      </c>
      <c r="B344" s="286">
        <v>41267</v>
      </c>
      <c r="C344" s="287" t="s">
        <v>11961</v>
      </c>
      <c r="D344" s="288" t="s">
        <v>11975</v>
      </c>
      <c r="E344" s="289">
        <f>VLOOKUP(D344,图书定价!$A$3:$B$19,2,0)</f>
        <v>40.6</v>
      </c>
      <c r="F344" s="287">
        <v>23</v>
      </c>
      <c r="G344" s="305" t="s">
        <v>12048</v>
      </c>
      <c r="H344" s="303" t="str">
        <f>VLOOKUP(MID(G344,1,3),表3[],2,0)</f>
        <v>北区</v>
      </c>
    </row>
    <row r="345" spans="1:8" ht="15" thickTop="1" thickBot="1">
      <c r="A345" s="280" t="s">
        <v>12384</v>
      </c>
      <c r="B345" s="281">
        <v>41268</v>
      </c>
      <c r="C345" s="282" t="s">
        <v>11930</v>
      </c>
      <c r="D345" s="283" t="s">
        <v>11978</v>
      </c>
      <c r="E345" s="284">
        <f>VLOOKUP(D345,图书定价!$A$3:$B$19,2,0)</f>
        <v>38.6</v>
      </c>
      <c r="F345" s="282">
        <v>45</v>
      </c>
      <c r="G345" s="304" t="s">
        <v>12050</v>
      </c>
      <c r="H345" s="303" t="str">
        <f>VLOOKUP(MID(G345,1,3),表3[],2,0)</f>
        <v>北区</v>
      </c>
    </row>
    <row r="346" spans="1:8" ht="15" thickTop="1" thickBot="1">
      <c r="A346" s="285" t="s">
        <v>12385</v>
      </c>
      <c r="B346" s="286">
        <v>41269</v>
      </c>
      <c r="C346" s="287" t="s">
        <v>11930</v>
      </c>
      <c r="D346" s="288" t="s">
        <v>11981</v>
      </c>
      <c r="E346" s="289">
        <f>VLOOKUP(D346,图书定价!$A$3:$B$19,2,0)</f>
        <v>39.299999999999997</v>
      </c>
      <c r="F346" s="287">
        <v>11</v>
      </c>
      <c r="G346" s="305" t="s">
        <v>12052</v>
      </c>
      <c r="H346" s="303" t="str">
        <f>VLOOKUP(MID(G346,1,3),表3[],2,0)</f>
        <v>东区</v>
      </c>
    </row>
    <row r="347" spans="1:8" ht="15" thickTop="1" thickBot="1">
      <c r="A347" s="280" t="s">
        <v>12386</v>
      </c>
      <c r="B347" s="281">
        <v>41269</v>
      </c>
      <c r="C347" s="282" t="s">
        <v>11961</v>
      </c>
      <c r="D347" s="283" t="s">
        <v>11952</v>
      </c>
      <c r="E347" s="284">
        <f>VLOOKUP(D347,图书定价!$A$3:$B$19,2,0)</f>
        <v>40.5</v>
      </c>
      <c r="F347" s="282">
        <v>20</v>
      </c>
      <c r="G347" s="304" t="s">
        <v>12054</v>
      </c>
      <c r="H347" s="303" t="str">
        <f>VLOOKUP(MID(G347,1,3),表3[],2,0)</f>
        <v>东区</v>
      </c>
    </row>
    <row r="348" spans="1:8" ht="15" thickTop="1" thickBot="1">
      <c r="A348" s="285" t="s">
        <v>12387</v>
      </c>
      <c r="B348" s="286">
        <v>41270</v>
      </c>
      <c r="C348" s="287" t="s">
        <v>11930</v>
      </c>
      <c r="D348" s="288" t="s">
        <v>11955</v>
      </c>
      <c r="E348" s="289">
        <f>VLOOKUP(D348,图书定价!$A$3:$B$19,2,0)</f>
        <v>44.5</v>
      </c>
      <c r="F348" s="287">
        <v>25</v>
      </c>
      <c r="G348" s="305" t="s">
        <v>12056</v>
      </c>
      <c r="H348" s="303" t="str">
        <f>VLOOKUP(MID(G348,1,3),表3[],2,0)</f>
        <v>南区</v>
      </c>
    </row>
    <row r="349" spans="1:8" ht="15" thickTop="1" thickBot="1">
      <c r="A349" s="280" t="s">
        <v>12388</v>
      </c>
      <c r="B349" s="281">
        <v>41271</v>
      </c>
      <c r="C349" s="282" t="s">
        <v>11930</v>
      </c>
      <c r="D349" s="283" t="s">
        <v>11958</v>
      </c>
      <c r="E349" s="284">
        <f>VLOOKUP(D349,图书定价!$A$3:$B$19,2,0)</f>
        <v>37.799999999999997</v>
      </c>
      <c r="F349" s="282">
        <v>25</v>
      </c>
      <c r="G349" s="304" t="s">
        <v>12058</v>
      </c>
      <c r="H349" s="303" t="str">
        <f>VLOOKUP(MID(G349,1,3),表3[],2,0)</f>
        <v>北区</v>
      </c>
    </row>
    <row r="350" spans="1:8" ht="15" thickTop="1" thickBot="1">
      <c r="A350" s="285" t="s">
        <v>12389</v>
      </c>
      <c r="B350" s="286">
        <v>41271</v>
      </c>
      <c r="C350" s="287" t="s">
        <v>11930</v>
      </c>
      <c r="D350" s="288" t="s">
        <v>11962</v>
      </c>
      <c r="E350" s="289">
        <f>VLOOKUP(D350,图书定价!$A$3:$B$19,2,0)</f>
        <v>42.5</v>
      </c>
      <c r="F350" s="287">
        <v>42</v>
      </c>
      <c r="G350" s="305" t="s">
        <v>12060</v>
      </c>
      <c r="H350" s="303" t="str">
        <f>VLOOKUP(MID(G350,1,3),表3[],2,0)</f>
        <v>南区</v>
      </c>
    </row>
    <row r="351" spans="1:8" ht="15" thickTop="1" thickBot="1">
      <c r="A351" s="280" t="s">
        <v>12390</v>
      </c>
      <c r="B351" s="281">
        <v>41272</v>
      </c>
      <c r="C351" s="282" t="s">
        <v>11926</v>
      </c>
      <c r="D351" s="283" t="s">
        <v>11965</v>
      </c>
      <c r="E351" s="284">
        <f>VLOOKUP(D351,图书定价!$A$3:$B$19,2,0)</f>
        <v>39.4</v>
      </c>
      <c r="F351" s="282">
        <v>22</v>
      </c>
      <c r="G351" s="304" t="s">
        <v>12062</v>
      </c>
      <c r="H351" s="303" t="str">
        <f>VLOOKUP(MID(G351,1,3),表3[],2,0)</f>
        <v>北区</v>
      </c>
    </row>
    <row r="352" spans="1:8" ht="15" thickTop="1" thickBot="1">
      <c r="A352" s="285" t="s">
        <v>12391</v>
      </c>
      <c r="B352" s="286">
        <v>41274</v>
      </c>
      <c r="C352" s="287" t="s">
        <v>11930</v>
      </c>
      <c r="D352" s="288" t="s">
        <v>11968</v>
      </c>
      <c r="E352" s="289">
        <f>VLOOKUP(D352,图书定价!$A$3:$B$19,2,0)</f>
        <v>36.799999999999997</v>
      </c>
      <c r="F352" s="287">
        <v>44</v>
      </c>
      <c r="G352" s="305" t="s">
        <v>12064</v>
      </c>
      <c r="H352" s="303" t="str">
        <f>VLOOKUP(MID(G352,1,3),表3[],2,0)</f>
        <v>东区</v>
      </c>
    </row>
    <row r="353" spans="1:8" ht="15" thickTop="1" thickBot="1">
      <c r="A353" s="280" t="s">
        <v>12392</v>
      </c>
      <c r="B353" s="281">
        <v>41276</v>
      </c>
      <c r="C353" s="282" t="s">
        <v>11926</v>
      </c>
      <c r="D353" s="283" t="s">
        <v>11946</v>
      </c>
      <c r="E353" s="284">
        <f>VLOOKUP(D353,图书定价!$A$3:$B$19,2,0)</f>
        <v>43.2</v>
      </c>
      <c r="F353" s="282">
        <v>11</v>
      </c>
      <c r="G353" s="304" t="s">
        <v>12066</v>
      </c>
      <c r="H353" s="303" t="str">
        <f>VLOOKUP(MID(G353,1,3),表3[],2,0)</f>
        <v>北区</v>
      </c>
    </row>
    <row r="354" spans="1:8" ht="15" thickTop="1" thickBot="1">
      <c r="A354" s="285" t="s">
        <v>12393</v>
      </c>
      <c r="B354" s="286">
        <v>41278</v>
      </c>
      <c r="C354" s="287" t="s">
        <v>11930</v>
      </c>
      <c r="D354" s="288" t="s">
        <v>11949</v>
      </c>
      <c r="E354" s="289">
        <f>VLOOKUP(D354,图书定价!$A$3:$B$19,2,0)</f>
        <v>39.799999999999997</v>
      </c>
      <c r="F354" s="287">
        <v>26</v>
      </c>
      <c r="G354" s="305" t="s">
        <v>12068</v>
      </c>
      <c r="H354" s="303" t="str">
        <f>VLOOKUP(MID(G354,1,3),表3[],2,0)</f>
        <v>东区</v>
      </c>
    </row>
    <row r="355" spans="1:8" ht="15" thickTop="1" thickBot="1">
      <c r="A355" s="280" t="s">
        <v>12394</v>
      </c>
      <c r="B355" s="281">
        <v>41278</v>
      </c>
      <c r="C355" s="282" t="s">
        <v>11930</v>
      </c>
      <c r="D355" s="283" t="s">
        <v>11975</v>
      </c>
      <c r="E355" s="284">
        <f>VLOOKUP(D355,图书定价!$A$3:$B$19,2,0)</f>
        <v>40.6</v>
      </c>
      <c r="F355" s="282">
        <v>40</v>
      </c>
      <c r="G355" s="304" t="s">
        <v>12070</v>
      </c>
      <c r="H355" s="303" t="str">
        <f>VLOOKUP(MID(G355,1,3),表3[],2,0)</f>
        <v>北区</v>
      </c>
    </row>
    <row r="356" spans="1:8" ht="15" thickTop="1" thickBot="1">
      <c r="A356" s="285" t="s">
        <v>12395</v>
      </c>
      <c r="B356" s="286">
        <v>41279</v>
      </c>
      <c r="C356" s="287" t="s">
        <v>11930</v>
      </c>
      <c r="D356" s="288" t="s">
        <v>11978</v>
      </c>
      <c r="E356" s="289">
        <f>VLOOKUP(D356,图书定价!$A$3:$B$19,2,0)</f>
        <v>38.6</v>
      </c>
      <c r="F356" s="287">
        <v>49</v>
      </c>
      <c r="G356" s="305" t="s">
        <v>11928</v>
      </c>
      <c r="H356" s="303" t="str">
        <f>VLOOKUP(MID(G356,1,3),表3[],2,0)</f>
        <v>南区</v>
      </c>
    </row>
    <row r="357" spans="1:8" ht="15" thickTop="1" thickBot="1">
      <c r="A357" s="280" t="s">
        <v>12396</v>
      </c>
      <c r="B357" s="281">
        <v>41280</v>
      </c>
      <c r="C357" s="282" t="s">
        <v>11926</v>
      </c>
      <c r="D357" s="283" t="s">
        <v>11981</v>
      </c>
      <c r="E357" s="284">
        <f>VLOOKUP(D357,图书定价!$A$3:$B$19,2,0)</f>
        <v>39.299999999999997</v>
      </c>
      <c r="F357" s="282">
        <v>47</v>
      </c>
      <c r="G357" s="304" t="s">
        <v>11932</v>
      </c>
      <c r="H357" s="303" t="str">
        <f>VLOOKUP(MID(G357,1,3),表3[],2,0)</f>
        <v>南区</v>
      </c>
    </row>
    <row r="358" spans="1:8" ht="15" thickTop="1" thickBot="1">
      <c r="A358" s="285" t="s">
        <v>12397</v>
      </c>
      <c r="B358" s="286">
        <v>41283</v>
      </c>
      <c r="C358" s="287" t="s">
        <v>11926</v>
      </c>
      <c r="D358" s="288" t="s">
        <v>11940</v>
      </c>
      <c r="E358" s="289">
        <f>VLOOKUP(D358,图书定价!$A$3:$B$19,2,0)</f>
        <v>36.299999999999997</v>
      </c>
      <c r="F358" s="287">
        <v>46</v>
      </c>
      <c r="G358" s="305" t="s">
        <v>11935</v>
      </c>
      <c r="H358" s="303" t="str">
        <f>VLOOKUP(MID(G358,1,3),表3[],2,0)</f>
        <v>东区</v>
      </c>
    </row>
    <row r="359" spans="1:8" ht="15" thickTop="1" thickBot="1">
      <c r="A359" s="280" t="s">
        <v>12398</v>
      </c>
      <c r="B359" s="281">
        <v>41283</v>
      </c>
      <c r="C359" s="282" t="s">
        <v>11930</v>
      </c>
      <c r="D359" s="283" t="s">
        <v>11943</v>
      </c>
      <c r="E359" s="284">
        <f>VLOOKUP(D359,图书定价!$A$3:$B$19,2,0)</f>
        <v>34.9</v>
      </c>
      <c r="F359" s="282">
        <v>27</v>
      </c>
      <c r="G359" s="304" t="s">
        <v>11938</v>
      </c>
      <c r="H359" s="303" t="str">
        <f>VLOOKUP(MID(G359,1,3),表3[],2,0)</f>
        <v>东区</v>
      </c>
    </row>
    <row r="360" spans="1:8" ht="15" thickTop="1" thickBot="1">
      <c r="A360" s="285" t="s">
        <v>12399</v>
      </c>
      <c r="B360" s="286">
        <v>41284</v>
      </c>
      <c r="C360" s="287" t="s">
        <v>11926</v>
      </c>
      <c r="D360" s="288" t="s">
        <v>11952</v>
      </c>
      <c r="E360" s="289">
        <f>VLOOKUP(D360,图书定价!$A$3:$B$19,2,0)</f>
        <v>40.5</v>
      </c>
      <c r="F360" s="287">
        <v>31</v>
      </c>
      <c r="G360" s="305" t="s">
        <v>11941</v>
      </c>
      <c r="H360" s="303" t="str">
        <f>VLOOKUP(MID(G360,1,3),表3[],2,0)</f>
        <v>南区</v>
      </c>
    </row>
    <row r="361" spans="1:8" ht="15" thickTop="1" thickBot="1">
      <c r="A361" s="280" t="s">
        <v>12400</v>
      </c>
      <c r="B361" s="281">
        <v>41284</v>
      </c>
      <c r="C361" s="282" t="s">
        <v>11930</v>
      </c>
      <c r="D361" s="283" t="s">
        <v>11955</v>
      </c>
      <c r="E361" s="284">
        <f>VLOOKUP(D361,图书定价!$A$3:$B$19,2,0)</f>
        <v>44.5</v>
      </c>
      <c r="F361" s="282">
        <v>40</v>
      </c>
      <c r="G361" s="304" t="s">
        <v>11944</v>
      </c>
      <c r="H361" s="303" t="str">
        <f>VLOOKUP(MID(G361,1,3),表3[],2,0)</f>
        <v>西区</v>
      </c>
    </row>
    <row r="362" spans="1:8" ht="15" thickTop="1" thickBot="1">
      <c r="A362" s="285" t="s">
        <v>12401</v>
      </c>
      <c r="B362" s="286">
        <v>41285</v>
      </c>
      <c r="C362" s="287" t="s">
        <v>11961</v>
      </c>
      <c r="D362" s="288" t="s">
        <v>11958</v>
      </c>
      <c r="E362" s="289">
        <f>VLOOKUP(D362,图书定价!$A$3:$B$19,2,0)</f>
        <v>37.799999999999997</v>
      </c>
      <c r="F362" s="287">
        <v>47</v>
      </c>
      <c r="G362" s="305" t="s">
        <v>11953</v>
      </c>
      <c r="H362" s="303" t="str">
        <f>VLOOKUP(MID(G362,1,3),表3[],2,0)</f>
        <v>南区</v>
      </c>
    </row>
    <row r="363" spans="1:8" ht="15" thickTop="1" thickBot="1">
      <c r="A363" s="280" t="s">
        <v>12402</v>
      </c>
      <c r="B363" s="281">
        <v>41285</v>
      </c>
      <c r="C363" s="282" t="s">
        <v>11926</v>
      </c>
      <c r="D363" s="283" t="s">
        <v>11962</v>
      </c>
      <c r="E363" s="284">
        <f>VLOOKUP(D363,图书定价!$A$3:$B$19,2,0)</f>
        <v>42.5</v>
      </c>
      <c r="F363" s="282">
        <v>15</v>
      </c>
      <c r="G363" s="304" t="s">
        <v>11956</v>
      </c>
      <c r="H363" s="303" t="str">
        <f>VLOOKUP(MID(G363,1,3),表3[],2,0)</f>
        <v>东区</v>
      </c>
    </row>
    <row r="364" spans="1:8" ht="15" thickTop="1" thickBot="1">
      <c r="A364" s="285" t="s">
        <v>12403</v>
      </c>
      <c r="B364" s="286">
        <v>41286</v>
      </c>
      <c r="C364" s="287" t="s">
        <v>11961</v>
      </c>
      <c r="D364" s="288" t="s">
        <v>11965</v>
      </c>
      <c r="E364" s="289">
        <f>VLOOKUP(D364,图书定价!$A$3:$B$19,2,0)</f>
        <v>39.4</v>
      </c>
      <c r="F364" s="287">
        <v>37</v>
      </c>
      <c r="G364" s="305" t="s">
        <v>11959</v>
      </c>
      <c r="H364" s="303" t="str">
        <f>VLOOKUP(MID(G364,1,3),表3[],2,0)</f>
        <v>北区</v>
      </c>
    </row>
    <row r="365" spans="1:8" ht="15" thickTop="1" thickBot="1">
      <c r="A365" s="280" t="s">
        <v>12404</v>
      </c>
      <c r="B365" s="281">
        <v>41286</v>
      </c>
      <c r="C365" s="282" t="s">
        <v>11926</v>
      </c>
      <c r="D365" s="283" t="s">
        <v>11968</v>
      </c>
      <c r="E365" s="284">
        <f>VLOOKUP(D365,图书定价!$A$3:$B$19,2,0)</f>
        <v>36.799999999999997</v>
      </c>
      <c r="F365" s="282">
        <v>44</v>
      </c>
      <c r="G365" s="304" t="s">
        <v>11963</v>
      </c>
      <c r="H365" s="303" t="str">
        <f>VLOOKUP(MID(G365,1,3),表3[],2,0)</f>
        <v>北区</v>
      </c>
    </row>
    <row r="366" spans="1:8" ht="15" thickTop="1" thickBot="1">
      <c r="A366" s="285" t="s">
        <v>12405</v>
      </c>
      <c r="B366" s="286">
        <v>41287</v>
      </c>
      <c r="C366" s="287" t="s">
        <v>11961</v>
      </c>
      <c r="D366" s="288" t="s">
        <v>11946</v>
      </c>
      <c r="E366" s="289">
        <f>VLOOKUP(D366,图书定价!$A$3:$B$19,2,0)</f>
        <v>43.2</v>
      </c>
      <c r="F366" s="287">
        <v>47</v>
      </c>
      <c r="G366" s="305" t="s">
        <v>11966</v>
      </c>
      <c r="H366" s="303" t="str">
        <f>VLOOKUP(MID(G366,1,3),表3[],2,0)</f>
        <v>西区</v>
      </c>
    </row>
    <row r="367" spans="1:8" ht="15" thickTop="1" thickBot="1">
      <c r="A367" s="280" t="s">
        <v>12406</v>
      </c>
      <c r="B367" s="281">
        <v>41289</v>
      </c>
      <c r="C367" s="282" t="s">
        <v>11926</v>
      </c>
      <c r="D367" s="283" t="s">
        <v>11949</v>
      </c>
      <c r="E367" s="284">
        <f>VLOOKUP(D367,图书定价!$A$3:$B$19,2,0)</f>
        <v>39.799999999999997</v>
      </c>
      <c r="F367" s="282">
        <v>13</v>
      </c>
      <c r="G367" s="304" t="s">
        <v>11969</v>
      </c>
      <c r="H367" s="303" t="str">
        <f>VLOOKUP(MID(G367,1,3),表3[],2,0)</f>
        <v>西区</v>
      </c>
    </row>
    <row r="368" spans="1:8" ht="15" thickTop="1" thickBot="1">
      <c r="A368" s="285" t="s">
        <v>12407</v>
      </c>
      <c r="B368" s="286">
        <v>41290</v>
      </c>
      <c r="C368" s="287" t="s">
        <v>11926</v>
      </c>
      <c r="D368" s="288" t="s">
        <v>11975</v>
      </c>
      <c r="E368" s="289">
        <f>VLOOKUP(D368,图书定价!$A$3:$B$19,2,0)</f>
        <v>40.6</v>
      </c>
      <c r="F368" s="287">
        <v>61</v>
      </c>
      <c r="G368" s="305" t="s">
        <v>11971</v>
      </c>
      <c r="H368" s="303" t="str">
        <f>VLOOKUP(MID(G368,1,3),表3[],2,0)</f>
        <v>北区</v>
      </c>
    </row>
    <row r="369" spans="1:8" ht="15" thickTop="1" thickBot="1">
      <c r="A369" s="280" t="s">
        <v>12408</v>
      </c>
      <c r="B369" s="281">
        <v>41290</v>
      </c>
      <c r="C369" s="282" t="s">
        <v>11926</v>
      </c>
      <c r="D369" s="283" t="s">
        <v>11978</v>
      </c>
      <c r="E369" s="284">
        <f>VLOOKUP(D369,图书定价!$A$3:$B$19,2,0)</f>
        <v>38.6</v>
      </c>
      <c r="F369" s="282">
        <v>48</v>
      </c>
      <c r="G369" s="304" t="s">
        <v>11973</v>
      </c>
      <c r="H369" s="303" t="str">
        <f>VLOOKUP(MID(G369,1,3),表3[],2,0)</f>
        <v>西区</v>
      </c>
    </row>
    <row r="370" spans="1:8" ht="15" thickTop="1" thickBot="1">
      <c r="A370" s="285" t="s">
        <v>12409</v>
      </c>
      <c r="B370" s="286">
        <v>41291</v>
      </c>
      <c r="C370" s="287" t="s">
        <v>11926</v>
      </c>
      <c r="D370" s="288" t="s">
        <v>11981</v>
      </c>
      <c r="E370" s="289">
        <f>VLOOKUP(D370,图书定价!$A$3:$B$19,2,0)</f>
        <v>39.299999999999997</v>
      </c>
      <c r="F370" s="287">
        <v>30</v>
      </c>
      <c r="G370" s="305" t="s">
        <v>11976</v>
      </c>
      <c r="H370" s="303" t="str">
        <f>VLOOKUP(MID(G370,1,3),表3[],2,0)</f>
        <v>北区</v>
      </c>
    </row>
    <row r="371" spans="1:8" ht="15" thickTop="1" thickBot="1">
      <c r="A371" s="280" t="s">
        <v>12410</v>
      </c>
      <c r="B371" s="281">
        <v>41292</v>
      </c>
      <c r="C371" s="282" t="s">
        <v>11930</v>
      </c>
      <c r="D371" s="283" t="s">
        <v>11952</v>
      </c>
      <c r="E371" s="284">
        <f>VLOOKUP(D371,图书定价!$A$3:$B$19,2,0)</f>
        <v>40.5</v>
      </c>
      <c r="F371" s="282">
        <v>36</v>
      </c>
      <c r="G371" s="304" t="s">
        <v>11979</v>
      </c>
      <c r="H371" s="303" t="str">
        <f>VLOOKUP(MID(G371,1,3),表3[],2,0)</f>
        <v>东区</v>
      </c>
    </row>
    <row r="372" spans="1:8" ht="15" thickTop="1" thickBot="1">
      <c r="A372" s="285" t="s">
        <v>12411</v>
      </c>
      <c r="B372" s="286">
        <v>41293</v>
      </c>
      <c r="C372" s="287" t="s">
        <v>11926</v>
      </c>
      <c r="D372" s="288" t="s">
        <v>11955</v>
      </c>
      <c r="E372" s="289">
        <f>VLOOKUP(D372,图书定价!$A$3:$B$19,2,0)</f>
        <v>44.5</v>
      </c>
      <c r="F372" s="287">
        <v>10</v>
      </c>
      <c r="G372" s="305" t="s">
        <v>11982</v>
      </c>
      <c r="H372" s="303" t="str">
        <f>VLOOKUP(MID(G372,1,3),表3[],2,0)</f>
        <v>东区</v>
      </c>
    </row>
    <row r="373" spans="1:8" ht="15" thickTop="1" thickBot="1">
      <c r="A373" s="280" t="s">
        <v>12412</v>
      </c>
      <c r="B373" s="281">
        <v>41296</v>
      </c>
      <c r="C373" s="282" t="s">
        <v>11930</v>
      </c>
      <c r="D373" s="283" t="s">
        <v>11958</v>
      </c>
      <c r="E373" s="284">
        <f>VLOOKUP(D373,图书定价!$A$3:$B$19,2,0)</f>
        <v>37.799999999999997</v>
      </c>
      <c r="F373" s="282">
        <v>49</v>
      </c>
      <c r="G373" s="304" t="s">
        <v>11984</v>
      </c>
      <c r="H373" s="303" t="str">
        <f>VLOOKUP(MID(G373,1,3),表3[],2,0)</f>
        <v>北区</v>
      </c>
    </row>
    <row r="374" spans="1:8" ht="15" thickTop="1" thickBot="1">
      <c r="A374" s="285" t="s">
        <v>12413</v>
      </c>
      <c r="B374" s="286">
        <v>41297</v>
      </c>
      <c r="C374" s="287" t="s">
        <v>11930</v>
      </c>
      <c r="D374" s="288" t="s">
        <v>11962</v>
      </c>
      <c r="E374" s="289">
        <f>VLOOKUP(D374,图书定价!$A$3:$B$19,2,0)</f>
        <v>42.5</v>
      </c>
      <c r="F374" s="287">
        <v>14</v>
      </c>
      <c r="G374" s="305" t="s">
        <v>11986</v>
      </c>
      <c r="H374" s="303" t="str">
        <f>VLOOKUP(MID(G374,1,3),表3[],2,0)</f>
        <v>南区</v>
      </c>
    </row>
    <row r="375" spans="1:8" ht="15" thickTop="1" thickBot="1">
      <c r="A375" s="280" t="s">
        <v>12414</v>
      </c>
      <c r="B375" s="281">
        <v>41298</v>
      </c>
      <c r="C375" s="282" t="s">
        <v>11961</v>
      </c>
      <c r="D375" s="283" t="s">
        <v>11965</v>
      </c>
      <c r="E375" s="284">
        <f>VLOOKUP(D375,图书定价!$A$3:$B$19,2,0)</f>
        <v>39.4</v>
      </c>
      <c r="F375" s="282">
        <v>35</v>
      </c>
      <c r="G375" s="304" t="s">
        <v>11988</v>
      </c>
      <c r="H375" s="303" t="str">
        <f>VLOOKUP(MID(G375,1,3),表3[],2,0)</f>
        <v>南区</v>
      </c>
    </row>
    <row r="376" spans="1:8" ht="15" thickTop="1" thickBot="1">
      <c r="A376" s="285" t="s">
        <v>12415</v>
      </c>
      <c r="B376" s="286">
        <v>41298</v>
      </c>
      <c r="C376" s="287" t="s">
        <v>11926</v>
      </c>
      <c r="D376" s="288" t="s">
        <v>11927</v>
      </c>
      <c r="E376" s="289">
        <f>VLOOKUP(D376,图书定价!$A$3:$B$19,2,0)</f>
        <v>41.3</v>
      </c>
      <c r="F376" s="287">
        <v>32</v>
      </c>
      <c r="G376" s="305" t="s">
        <v>11990</v>
      </c>
      <c r="H376" s="303" t="str">
        <f>VLOOKUP(MID(G376,1,3),表3[],2,0)</f>
        <v>南区</v>
      </c>
    </row>
    <row r="377" spans="1:8" ht="15" thickTop="1" thickBot="1">
      <c r="A377" s="280" t="s">
        <v>12416</v>
      </c>
      <c r="B377" s="281">
        <v>41299</v>
      </c>
      <c r="C377" s="282" t="s">
        <v>11926</v>
      </c>
      <c r="D377" s="283" t="s">
        <v>11931</v>
      </c>
      <c r="E377" s="284">
        <f>VLOOKUP(D377,图书定价!$A$3:$B$19,2,0)</f>
        <v>43.9</v>
      </c>
      <c r="F377" s="282">
        <v>25</v>
      </c>
      <c r="G377" s="304" t="s">
        <v>11992</v>
      </c>
      <c r="H377" s="303" t="str">
        <f>VLOOKUP(MID(G377,1,3),表3[],2,0)</f>
        <v>东区</v>
      </c>
    </row>
    <row r="378" spans="1:8" ht="15" thickTop="1" thickBot="1">
      <c r="A378" s="285" t="s">
        <v>12417</v>
      </c>
      <c r="B378" s="286">
        <v>41300</v>
      </c>
      <c r="C378" s="287" t="s">
        <v>11961</v>
      </c>
      <c r="D378" s="288" t="s">
        <v>11934</v>
      </c>
      <c r="E378" s="289">
        <f>VLOOKUP(D378,图书定价!$A$3:$B$19,2,0)</f>
        <v>41.1</v>
      </c>
      <c r="F378" s="287">
        <v>5</v>
      </c>
      <c r="G378" s="305" t="s">
        <v>11994</v>
      </c>
      <c r="H378" s="303" t="str">
        <f>VLOOKUP(MID(G378,1,3),表3[],2,0)</f>
        <v>北区</v>
      </c>
    </row>
    <row r="379" spans="1:8" ht="15" thickTop="1" thickBot="1">
      <c r="A379" s="280" t="s">
        <v>12418</v>
      </c>
      <c r="B379" s="281">
        <v>41300</v>
      </c>
      <c r="C379" s="282" t="s">
        <v>11926</v>
      </c>
      <c r="D379" s="283" t="s">
        <v>11937</v>
      </c>
      <c r="E379" s="284">
        <f>VLOOKUP(D379,图书定价!$A$3:$B$19,2,0)</f>
        <v>39.200000000000003</v>
      </c>
      <c r="F379" s="282">
        <v>40</v>
      </c>
      <c r="G379" s="304" t="s">
        <v>11996</v>
      </c>
      <c r="H379" s="303" t="str">
        <f>VLOOKUP(MID(G379,1,3),表3[],2,0)</f>
        <v>北区</v>
      </c>
    </row>
    <row r="380" spans="1:8" ht="15" thickTop="1" thickBot="1">
      <c r="A380" s="285" t="s">
        <v>12419</v>
      </c>
      <c r="B380" s="286">
        <v>41303</v>
      </c>
      <c r="C380" s="287" t="s">
        <v>11926</v>
      </c>
      <c r="D380" s="288" t="s">
        <v>11940</v>
      </c>
      <c r="E380" s="289">
        <f>VLOOKUP(D380,图书定价!$A$3:$B$19,2,0)</f>
        <v>36.299999999999997</v>
      </c>
      <c r="F380" s="287">
        <v>31</v>
      </c>
      <c r="G380" s="305" t="s">
        <v>11998</v>
      </c>
      <c r="H380" s="303" t="str">
        <f>VLOOKUP(MID(G380,1,3),表3[],2,0)</f>
        <v>南区</v>
      </c>
    </row>
    <row r="381" spans="1:8" ht="15" thickTop="1" thickBot="1">
      <c r="A381" s="280" t="s">
        <v>12420</v>
      </c>
      <c r="B381" s="281">
        <v>41304</v>
      </c>
      <c r="C381" s="282" t="s">
        <v>11926</v>
      </c>
      <c r="D381" s="283" t="s">
        <v>11943</v>
      </c>
      <c r="E381" s="284">
        <f>VLOOKUP(D381,图书定价!$A$3:$B$19,2,0)</f>
        <v>34.9</v>
      </c>
      <c r="F381" s="282">
        <v>16</v>
      </c>
      <c r="G381" s="304" t="s">
        <v>11947</v>
      </c>
      <c r="H381" s="303" t="str">
        <f>VLOOKUP(MID(G381,1,3),表3[],2,0)</f>
        <v>北区</v>
      </c>
    </row>
    <row r="382" spans="1:8" ht="15" thickTop="1" thickBot="1">
      <c r="A382" s="285" t="s">
        <v>12421</v>
      </c>
      <c r="B382" s="286">
        <v>41305</v>
      </c>
      <c r="C382" s="287" t="s">
        <v>11926</v>
      </c>
      <c r="D382" s="288" t="s">
        <v>11952</v>
      </c>
      <c r="E382" s="289">
        <f>VLOOKUP(D382,图书定价!$A$3:$B$19,2,0)</f>
        <v>40.5</v>
      </c>
      <c r="F382" s="287">
        <v>19</v>
      </c>
      <c r="G382" s="305" t="s">
        <v>11950</v>
      </c>
      <c r="H382" s="303" t="str">
        <f>VLOOKUP(MID(G382,1,3),表3[],2,0)</f>
        <v>西区</v>
      </c>
    </row>
    <row r="383" spans="1:8" ht="15" thickTop="1" thickBot="1">
      <c r="A383" s="280" t="s">
        <v>12422</v>
      </c>
      <c r="B383" s="281">
        <v>41305</v>
      </c>
      <c r="C383" s="282" t="s">
        <v>11961</v>
      </c>
      <c r="D383" s="283" t="s">
        <v>11955</v>
      </c>
      <c r="E383" s="284">
        <f>VLOOKUP(D383,图书定价!$A$3:$B$19,2,0)</f>
        <v>44.5</v>
      </c>
      <c r="F383" s="282">
        <v>15</v>
      </c>
      <c r="G383" s="304" t="s">
        <v>12002</v>
      </c>
      <c r="H383" s="303" t="str">
        <f>VLOOKUP(MID(G383,1,3),表3[],2,0)</f>
        <v>北区</v>
      </c>
    </row>
    <row r="384" spans="1:8" ht="15" thickTop="1" thickBot="1">
      <c r="A384" s="285" t="s">
        <v>12423</v>
      </c>
      <c r="B384" s="286">
        <v>41306</v>
      </c>
      <c r="C384" s="287" t="s">
        <v>11930</v>
      </c>
      <c r="D384" s="288" t="s">
        <v>11958</v>
      </c>
      <c r="E384" s="289">
        <f>VLOOKUP(D384,图书定价!$A$3:$B$19,2,0)</f>
        <v>37.799999999999997</v>
      </c>
      <c r="F384" s="287">
        <v>11</v>
      </c>
      <c r="G384" s="305" t="s">
        <v>12004</v>
      </c>
      <c r="H384" s="303" t="str">
        <f>VLOOKUP(MID(G384,1,3),表3[],2,0)</f>
        <v>东区</v>
      </c>
    </row>
    <row r="385" spans="1:8" ht="15" thickTop="1" thickBot="1">
      <c r="A385" s="280" t="s">
        <v>12424</v>
      </c>
      <c r="B385" s="281">
        <v>41306</v>
      </c>
      <c r="C385" s="282" t="s">
        <v>11961</v>
      </c>
      <c r="D385" s="283" t="s">
        <v>11962</v>
      </c>
      <c r="E385" s="284">
        <f>VLOOKUP(D385,图书定价!$A$3:$B$19,2,0)</f>
        <v>42.5</v>
      </c>
      <c r="F385" s="282">
        <v>41</v>
      </c>
      <c r="G385" s="304" t="s">
        <v>12006</v>
      </c>
      <c r="H385" s="303" t="str">
        <f>VLOOKUP(MID(G385,1,3),表3[],2,0)</f>
        <v>东区</v>
      </c>
    </row>
    <row r="386" spans="1:8" ht="15" thickTop="1" thickBot="1">
      <c r="A386" s="285" t="s">
        <v>12425</v>
      </c>
      <c r="B386" s="286">
        <v>41307</v>
      </c>
      <c r="C386" s="287" t="s">
        <v>11930</v>
      </c>
      <c r="D386" s="288" t="s">
        <v>11965</v>
      </c>
      <c r="E386" s="289">
        <f>VLOOKUP(D386,图书定价!$A$3:$B$19,2,0)</f>
        <v>39.4</v>
      </c>
      <c r="F386" s="287">
        <v>12</v>
      </c>
      <c r="G386" s="305" t="s">
        <v>12008</v>
      </c>
      <c r="H386" s="303" t="str">
        <f>VLOOKUP(MID(G386,1,3),表3[],2,0)</f>
        <v>北区</v>
      </c>
    </row>
    <row r="387" spans="1:8" ht="15" thickTop="1" thickBot="1">
      <c r="A387" s="280" t="s">
        <v>12426</v>
      </c>
      <c r="B387" s="281">
        <v>41310</v>
      </c>
      <c r="C387" s="282" t="s">
        <v>11926</v>
      </c>
      <c r="D387" s="283" t="s">
        <v>11968</v>
      </c>
      <c r="E387" s="284">
        <f>VLOOKUP(D387,图书定价!$A$3:$B$19,2,0)</f>
        <v>36.799999999999997</v>
      </c>
      <c r="F387" s="282">
        <v>25</v>
      </c>
      <c r="G387" s="304" t="s">
        <v>12010</v>
      </c>
      <c r="H387" s="303" t="str">
        <f>VLOOKUP(MID(G387,1,3),表3[],2,0)</f>
        <v>北区</v>
      </c>
    </row>
    <row r="388" spans="1:8" ht="15" thickTop="1" thickBot="1">
      <c r="A388" s="285" t="s">
        <v>12427</v>
      </c>
      <c r="B388" s="286">
        <v>41311</v>
      </c>
      <c r="C388" s="287" t="s">
        <v>11926</v>
      </c>
      <c r="D388" s="288" t="s">
        <v>11946</v>
      </c>
      <c r="E388" s="289">
        <f>VLOOKUP(D388,图书定价!$A$3:$B$19,2,0)</f>
        <v>43.2</v>
      </c>
      <c r="F388" s="287">
        <v>39</v>
      </c>
      <c r="G388" s="305" t="s">
        <v>12012</v>
      </c>
      <c r="H388" s="303" t="str">
        <f>VLOOKUP(MID(G388,1,3),表3[],2,0)</f>
        <v>北区</v>
      </c>
    </row>
    <row r="389" spans="1:8" ht="15" thickTop="1" thickBot="1">
      <c r="A389" s="280" t="s">
        <v>12428</v>
      </c>
      <c r="B389" s="281">
        <v>41312</v>
      </c>
      <c r="C389" s="282" t="s">
        <v>11926</v>
      </c>
      <c r="D389" s="283" t="s">
        <v>11949</v>
      </c>
      <c r="E389" s="284">
        <f>VLOOKUP(D389,图书定价!$A$3:$B$19,2,0)</f>
        <v>39.799999999999997</v>
      </c>
      <c r="F389" s="282">
        <v>45</v>
      </c>
      <c r="G389" s="304" t="s">
        <v>12014</v>
      </c>
      <c r="H389" s="303" t="str">
        <f>VLOOKUP(MID(G389,1,3),表3[],2,0)</f>
        <v>南区</v>
      </c>
    </row>
    <row r="390" spans="1:8" ht="15" thickTop="1" thickBot="1">
      <c r="A390" s="285" t="s">
        <v>12429</v>
      </c>
      <c r="B390" s="286">
        <v>41313</v>
      </c>
      <c r="C390" s="287" t="s">
        <v>11930</v>
      </c>
      <c r="D390" s="288" t="s">
        <v>11975</v>
      </c>
      <c r="E390" s="289">
        <f>VLOOKUP(D390,图书定价!$A$3:$B$19,2,0)</f>
        <v>40.6</v>
      </c>
      <c r="F390" s="287">
        <v>30</v>
      </c>
      <c r="G390" s="305" t="s">
        <v>12016</v>
      </c>
      <c r="H390" s="303" t="str">
        <f>VLOOKUP(MID(G390,1,3),表3[],2,0)</f>
        <v>南区</v>
      </c>
    </row>
    <row r="391" spans="1:8" ht="15" thickTop="1" thickBot="1">
      <c r="A391" s="280" t="s">
        <v>12430</v>
      </c>
      <c r="B391" s="281">
        <v>41314</v>
      </c>
      <c r="C391" s="282" t="s">
        <v>11926</v>
      </c>
      <c r="D391" s="283" t="s">
        <v>11978</v>
      </c>
      <c r="E391" s="284">
        <f>VLOOKUP(D391,图书定价!$A$3:$B$19,2,0)</f>
        <v>38.6</v>
      </c>
      <c r="F391" s="282">
        <v>11</v>
      </c>
      <c r="G391" s="304" t="s">
        <v>12018</v>
      </c>
      <c r="H391" s="303" t="str">
        <f>VLOOKUP(MID(G391,1,3),表3[],2,0)</f>
        <v>北区</v>
      </c>
    </row>
    <row r="392" spans="1:8" ht="15" thickTop="1" thickBot="1">
      <c r="A392" s="285" t="s">
        <v>12431</v>
      </c>
      <c r="B392" s="286">
        <v>41315</v>
      </c>
      <c r="C392" s="287" t="s">
        <v>11961</v>
      </c>
      <c r="D392" s="288" t="s">
        <v>11981</v>
      </c>
      <c r="E392" s="289">
        <f>VLOOKUP(D392,图书定价!$A$3:$B$19,2,0)</f>
        <v>39.299999999999997</v>
      </c>
      <c r="F392" s="287">
        <v>39</v>
      </c>
      <c r="G392" s="305" t="s">
        <v>12020</v>
      </c>
      <c r="H392" s="303" t="str">
        <f>VLOOKUP(MID(G392,1,3),表3[],2,0)</f>
        <v>北区</v>
      </c>
    </row>
    <row r="393" spans="1:8" ht="15" thickTop="1" thickBot="1">
      <c r="A393" s="280" t="s">
        <v>12432</v>
      </c>
      <c r="B393" s="281">
        <v>41317</v>
      </c>
      <c r="C393" s="282" t="s">
        <v>11926</v>
      </c>
      <c r="D393" s="283" t="s">
        <v>11968</v>
      </c>
      <c r="E393" s="284">
        <f>VLOOKUP(D393,图书定价!$A$3:$B$19,2,0)</f>
        <v>36.799999999999997</v>
      </c>
      <c r="F393" s="282">
        <v>25</v>
      </c>
      <c r="G393" s="304" t="s">
        <v>12022</v>
      </c>
      <c r="H393" s="303" t="str">
        <f>VLOOKUP(MID(G393,1,3),表3[],2,0)</f>
        <v>北区</v>
      </c>
    </row>
    <row r="394" spans="1:8" ht="15" thickTop="1" thickBot="1">
      <c r="A394" s="285" t="s">
        <v>12433</v>
      </c>
      <c r="B394" s="286">
        <v>41318</v>
      </c>
      <c r="C394" s="287" t="s">
        <v>11961</v>
      </c>
      <c r="D394" s="288" t="s">
        <v>11946</v>
      </c>
      <c r="E394" s="289">
        <f>VLOOKUP(D394,图书定价!$A$3:$B$19,2,0)</f>
        <v>43.2</v>
      </c>
      <c r="F394" s="287">
        <v>12</v>
      </c>
      <c r="G394" s="305" t="s">
        <v>12024</v>
      </c>
      <c r="H394" s="303" t="str">
        <f>VLOOKUP(MID(G394,1,3),表3[],2,0)</f>
        <v>东区</v>
      </c>
    </row>
    <row r="395" spans="1:8" ht="15" thickTop="1" thickBot="1">
      <c r="A395" s="280" t="s">
        <v>12434</v>
      </c>
      <c r="B395" s="281">
        <v>41319</v>
      </c>
      <c r="C395" s="282" t="s">
        <v>11926</v>
      </c>
      <c r="D395" s="283" t="s">
        <v>11949</v>
      </c>
      <c r="E395" s="284">
        <f>VLOOKUP(D395,图书定价!$A$3:$B$19,2,0)</f>
        <v>39.799999999999997</v>
      </c>
      <c r="F395" s="282">
        <v>4</v>
      </c>
      <c r="G395" s="304" t="s">
        <v>12026</v>
      </c>
      <c r="H395" s="303" t="str">
        <f>VLOOKUP(MID(G395,1,3),表3[],2,0)</f>
        <v>东区</v>
      </c>
    </row>
    <row r="396" spans="1:8" ht="15" thickTop="1" thickBot="1">
      <c r="A396" s="285" t="s">
        <v>12435</v>
      </c>
      <c r="B396" s="286">
        <v>41319</v>
      </c>
      <c r="C396" s="287" t="s">
        <v>11930</v>
      </c>
      <c r="D396" s="288" t="s">
        <v>11975</v>
      </c>
      <c r="E396" s="289">
        <f>VLOOKUP(D396,图书定价!$A$3:$B$19,2,0)</f>
        <v>40.6</v>
      </c>
      <c r="F396" s="287">
        <v>16</v>
      </c>
      <c r="G396" s="305" t="s">
        <v>12028</v>
      </c>
      <c r="H396" s="303" t="str">
        <f>VLOOKUP(MID(G396,1,3),表3[],2,0)</f>
        <v>西区</v>
      </c>
    </row>
    <row r="397" spans="1:8" ht="15" thickTop="1" thickBot="1">
      <c r="A397" s="280" t="s">
        <v>12436</v>
      </c>
      <c r="B397" s="281">
        <v>41320</v>
      </c>
      <c r="C397" s="282" t="s">
        <v>11926</v>
      </c>
      <c r="D397" s="283" t="s">
        <v>11978</v>
      </c>
      <c r="E397" s="284">
        <f>VLOOKUP(D397,图书定价!$A$3:$B$19,2,0)</f>
        <v>38.6</v>
      </c>
      <c r="F397" s="282">
        <v>4</v>
      </c>
      <c r="G397" s="304" t="s">
        <v>12030</v>
      </c>
      <c r="H397" s="303" t="str">
        <f>VLOOKUP(MID(G397,1,3),表3[],2,0)</f>
        <v>西区</v>
      </c>
    </row>
    <row r="398" spans="1:8" ht="15" thickTop="1" thickBot="1">
      <c r="A398" s="285" t="s">
        <v>12437</v>
      </c>
      <c r="B398" s="286">
        <v>41320</v>
      </c>
      <c r="C398" s="287" t="s">
        <v>11926</v>
      </c>
      <c r="D398" s="288" t="s">
        <v>11981</v>
      </c>
      <c r="E398" s="289">
        <f>VLOOKUP(D398,图书定价!$A$3:$B$19,2,0)</f>
        <v>39.299999999999997</v>
      </c>
      <c r="F398" s="287">
        <v>47</v>
      </c>
      <c r="G398" s="305" t="s">
        <v>12032</v>
      </c>
      <c r="H398" s="303" t="str">
        <f>VLOOKUP(MID(G398,1,3),表3[],2,0)</f>
        <v>东区</v>
      </c>
    </row>
    <row r="399" spans="1:8" ht="15" thickTop="1" thickBot="1">
      <c r="A399" s="280" t="s">
        <v>12438</v>
      </c>
      <c r="B399" s="281">
        <v>41321</v>
      </c>
      <c r="C399" s="282" t="s">
        <v>11926</v>
      </c>
      <c r="D399" s="283" t="s">
        <v>11952</v>
      </c>
      <c r="E399" s="284">
        <f>VLOOKUP(D399,图书定价!$A$3:$B$19,2,0)</f>
        <v>40.5</v>
      </c>
      <c r="F399" s="282">
        <v>19</v>
      </c>
      <c r="G399" s="304" t="s">
        <v>12034</v>
      </c>
      <c r="H399" s="303" t="str">
        <f>VLOOKUP(MID(G399,1,3),表3[],2,0)</f>
        <v>西区</v>
      </c>
    </row>
    <row r="400" spans="1:8" ht="15" thickTop="1" thickBot="1">
      <c r="A400" s="285" t="s">
        <v>12439</v>
      </c>
      <c r="B400" s="286">
        <v>41324</v>
      </c>
      <c r="C400" s="287" t="s">
        <v>11926</v>
      </c>
      <c r="D400" s="288" t="s">
        <v>11955</v>
      </c>
      <c r="E400" s="289">
        <f>VLOOKUP(D400,图书定价!$A$3:$B$19,2,0)</f>
        <v>44.5</v>
      </c>
      <c r="F400" s="287">
        <v>1</v>
      </c>
      <c r="G400" s="305" t="s">
        <v>12036</v>
      </c>
      <c r="H400" s="303" t="str">
        <f>VLOOKUP(MID(G400,1,3),表3[],2,0)</f>
        <v>南区</v>
      </c>
    </row>
    <row r="401" spans="1:8" ht="15" thickTop="1" thickBot="1">
      <c r="A401" s="280" t="s">
        <v>12440</v>
      </c>
      <c r="B401" s="281">
        <v>41325</v>
      </c>
      <c r="C401" s="282" t="s">
        <v>11926</v>
      </c>
      <c r="D401" s="283" t="s">
        <v>11958</v>
      </c>
      <c r="E401" s="284">
        <f>VLOOKUP(D401,图书定价!$A$3:$B$19,2,0)</f>
        <v>37.799999999999997</v>
      </c>
      <c r="F401" s="282">
        <v>46</v>
      </c>
      <c r="G401" s="304" t="s">
        <v>12038</v>
      </c>
      <c r="H401" s="303" t="str">
        <f>VLOOKUP(MID(G401,1,3),表3[],2,0)</f>
        <v>南区</v>
      </c>
    </row>
    <row r="402" spans="1:8" ht="15" thickTop="1" thickBot="1">
      <c r="A402" s="285" t="s">
        <v>12441</v>
      </c>
      <c r="B402" s="286">
        <v>41325</v>
      </c>
      <c r="C402" s="287" t="s">
        <v>11926</v>
      </c>
      <c r="D402" s="288" t="s">
        <v>11962</v>
      </c>
      <c r="E402" s="289">
        <f>VLOOKUP(D402,图书定价!$A$3:$B$19,2,0)</f>
        <v>42.5</v>
      </c>
      <c r="F402" s="287">
        <v>41</v>
      </c>
      <c r="G402" s="305" t="s">
        <v>12040</v>
      </c>
      <c r="H402" s="303" t="str">
        <f>VLOOKUP(MID(G402,1,3),表3[],2,0)</f>
        <v>北区</v>
      </c>
    </row>
    <row r="403" spans="1:8" ht="15" thickTop="1" thickBot="1">
      <c r="A403" s="280" t="s">
        <v>12442</v>
      </c>
      <c r="B403" s="281">
        <v>41327</v>
      </c>
      <c r="C403" s="282" t="s">
        <v>11930</v>
      </c>
      <c r="D403" s="283" t="s">
        <v>11965</v>
      </c>
      <c r="E403" s="284">
        <f>VLOOKUP(D403,图书定价!$A$3:$B$19,2,0)</f>
        <v>39.4</v>
      </c>
      <c r="F403" s="282">
        <v>30</v>
      </c>
      <c r="G403" s="304" t="s">
        <v>12042</v>
      </c>
      <c r="H403" s="303" t="str">
        <f>VLOOKUP(MID(G403,1,3),表3[],2,0)</f>
        <v>东区</v>
      </c>
    </row>
    <row r="404" spans="1:8" ht="15" thickTop="1" thickBot="1">
      <c r="A404" s="285" t="s">
        <v>12443</v>
      </c>
      <c r="B404" s="286">
        <v>41327</v>
      </c>
      <c r="C404" s="287" t="s">
        <v>11926</v>
      </c>
      <c r="D404" s="288" t="s">
        <v>11927</v>
      </c>
      <c r="E404" s="289">
        <f>VLOOKUP(D404,图书定价!$A$3:$B$19,2,0)</f>
        <v>41.3</v>
      </c>
      <c r="F404" s="287">
        <v>41</v>
      </c>
      <c r="G404" s="305" t="s">
        <v>12044</v>
      </c>
      <c r="H404" s="303" t="str">
        <f>VLOOKUP(MID(G404,1,3),表3[],2,0)</f>
        <v>东区</v>
      </c>
    </row>
    <row r="405" spans="1:8" ht="15" thickTop="1" thickBot="1">
      <c r="A405" s="280" t="s">
        <v>12444</v>
      </c>
      <c r="B405" s="281">
        <v>41328</v>
      </c>
      <c r="C405" s="282" t="s">
        <v>11961</v>
      </c>
      <c r="D405" s="283" t="s">
        <v>11931</v>
      </c>
      <c r="E405" s="284">
        <f>VLOOKUP(D405,图书定价!$A$3:$B$19,2,0)</f>
        <v>43.9</v>
      </c>
      <c r="F405" s="282">
        <v>39</v>
      </c>
      <c r="G405" s="304" t="s">
        <v>11928</v>
      </c>
      <c r="H405" s="303" t="str">
        <f>VLOOKUP(MID(G405,1,3),表3[],2,0)</f>
        <v>南区</v>
      </c>
    </row>
    <row r="406" spans="1:8" ht="15" thickTop="1" thickBot="1">
      <c r="A406" s="285" t="s">
        <v>12445</v>
      </c>
      <c r="B406" s="286">
        <v>41332</v>
      </c>
      <c r="C406" s="287" t="s">
        <v>11930</v>
      </c>
      <c r="D406" s="288" t="s">
        <v>11934</v>
      </c>
      <c r="E406" s="289">
        <f>VLOOKUP(D406,图书定价!$A$3:$B$19,2,0)</f>
        <v>41.1</v>
      </c>
      <c r="F406" s="287">
        <v>3</v>
      </c>
      <c r="G406" s="305" t="s">
        <v>11932</v>
      </c>
      <c r="H406" s="303" t="str">
        <f>VLOOKUP(MID(G406,1,3),表3[],2,0)</f>
        <v>南区</v>
      </c>
    </row>
    <row r="407" spans="1:8" ht="15" thickTop="1" thickBot="1">
      <c r="A407" s="280" t="s">
        <v>12446</v>
      </c>
      <c r="B407" s="281">
        <v>41332</v>
      </c>
      <c r="C407" s="282" t="s">
        <v>11926</v>
      </c>
      <c r="D407" s="283" t="s">
        <v>11937</v>
      </c>
      <c r="E407" s="284">
        <f>VLOOKUP(D407,图书定价!$A$3:$B$19,2,0)</f>
        <v>39.200000000000003</v>
      </c>
      <c r="F407" s="282">
        <v>29</v>
      </c>
      <c r="G407" s="304" t="s">
        <v>11935</v>
      </c>
      <c r="H407" s="303" t="str">
        <f>VLOOKUP(MID(G407,1,3),表3[],2,0)</f>
        <v>东区</v>
      </c>
    </row>
    <row r="408" spans="1:8" ht="15" thickTop="1" thickBot="1">
      <c r="A408" s="285" t="s">
        <v>12447</v>
      </c>
      <c r="B408" s="286">
        <v>41334</v>
      </c>
      <c r="C408" s="287" t="s">
        <v>11961</v>
      </c>
      <c r="D408" s="288" t="s">
        <v>11940</v>
      </c>
      <c r="E408" s="289">
        <f>VLOOKUP(D408,图书定价!$A$3:$B$19,2,0)</f>
        <v>36.299999999999997</v>
      </c>
      <c r="F408" s="287">
        <v>16</v>
      </c>
      <c r="G408" s="305" t="s">
        <v>11938</v>
      </c>
      <c r="H408" s="303" t="str">
        <f>VLOOKUP(MID(G408,1,3),表3[],2,0)</f>
        <v>东区</v>
      </c>
    </row>
    <row r="409" spans="1:8" ht="15" thickTop="1" thickBot="1">
      <c r="A409" s="280" t="s">
        <v>12448</v>
      </c>
      <c r="B409" s="281">
        <v>41334</v>
      </c>
      <c r="C409" s="282" t="s">
        <v>11961</v>
      </c>
      <c r="D409" s="283" t="s">
        <v>11968</v>
      </c>
      <c r="E409" s="284">
        <f>VLOOKUP(D409,图书定价!$A$3:$B$19,2,0)</f>
        <v>36.799999999999997</v>
      </c>
      <c r="F409" s="282">
        <v>33</v>
      </c>
      <c r="G409" s="304" t="s">
        <v>11941</v>
      </c>
      <c r="H409" s="303" t="str">
        <f>VLOOKUP(MID(G409,1,3),表3[],2,0)</f>
        <v>南区</v>
      </c>
    </row>
    <row r="410" spans="1:8" ht="15" thickTop="1" thickBot="1">
      <c r="A410" s="285" t="s">
        <v>12449</v>
      </c>
      <c r="B410" s="286">
        <v>41335</v>
      </c>
      <c r="C410" s="287" t="s">
        <v>11961</v>
      </c>
      <c r="D410" s="288" t="s">
        <v>11946</v>
      </c>
      <c r="E410" s="289">
        <f>VLOOKUP(D410,图书定价!$A$3:$B$19,2,0)</f>
        <v>43.2</v>
      </c>
      <c r="F410" s="287">
        <v>41</v>
      </c>
      <c r="G410" s="305" t="s">
        <v>11944</v>
      </c>
      <c r="H410" s="303" t="str">
        <f>VLOOKUP(MID(G410,1,3),表3[],2,0)</f>
        <v>西区</v>
      </c>
    </row>
    <row r="411" spans="1:8" ht="15" thickTop="1" thickBot="1">
      <c r="A411" s="280" t="s">
        <v>12450</v>
      </c>
      <c r="B411" s="281">
        <v>41335</v>
      </c>
      <c r="C411" s="282" t="s">
        <v>11961</v>
      </c>
      <c r="D411" s="283" t="s">
        <v>11949</v>
      </c>
      <c r="E411" s="284">
        <f>VLOOKUP(D411,图书定价!$A$3:$B$19,2,0)</f>
        <v>39.799999999999997</v>
      </c>
      <c r="F411" s="282">
        <v>38</v>
      </c>
      <c r="G411" s="304" t="s">
        <v>11953</v>
      </c>
      <c r="H411" s="303" t="str">
        <f>VLOOKUP(MID(G411,1,3),表3[],2,0)</f>
        <v>南区</v>
      </c>
    </row>
    <row r="412" spans="1:8" ht="15" thickTop="1" thickBot="1">
      <c r="A412" s="285" t="s">
        <v>12451</v>
      </c>
      <c r="B412" s="286">
        <v>41335</v>
      </c>
      <c r="C412" s="287" t="s">
        <v>11930</v>
      </c>
      <c r="D412" s="288" t="s">
        <v>11975</v>
      </c>
      <c r="E412" s="289">
        <f>VLOOKUP(D412,图书定价!$A$3:$B$19,2,0)</f>
        <v>40.6</v>
      </c>
      <c r="F412" s="287">
        <v>9</v>
      </c>
      <c r="G412" s="305" t="s">
        <v>11956</v>
      </c>
      <c r="H412" s="303" t="str">
        <f>VLOOKUP(MID(G412,1,3),表3[],2,0)</f>
        <v>东区</v>
      </c>
    </row>
    <row r="413" spans="1:8" ht="15" thickTop="1" thickBot="1">
      <c r="A413" s="280" t="s">
        <v>12452</v>
      </c>
      <c r="B413" s="281">
        <v>41339</v>
      </c>
      <c r="C413" s="282" t="s">
        <v>11930</v>
      </c>
      <c r="D413" s="283" t="s">
        <v>11978</v>
      </c>
      <c r="E413" s="284">
        <f>VLOOKUP(D413,图书定价!$A$3:$B$19,2,0)</f>
        <v>38.6</v>
      </c>
      <c r="F413" s="282">
        <v>5</v>
      </c>
      <c r="G413" s="304" t="s">
        <v>11959</v>
      </c>
      <c r="H413" s="303" t="str">
        <f>VLOOKUP(MID(G413,1,3),表3[],2,0)</f>
        <v>北区</v>
      </c>
    </row>
    <row r="414" spans="1:8" ht="15" thickTop="1" thickBot="1">
      <c r="A414" s="285" t="s">
        <v>12453</v>
      </c>
      <c r="B414" s="286">
        <v>41340</v>
      </c>
      <c r="C414" s="287" t="s">
        <v>11926</v>
      </c>
      <c r="D414" s="288" t="s">
        <v>11981</v>
      </c>
      <c r="E414" s="289">
        <f>VLOOKUP(D414,图书定价!$A$3:$B$19,2,0)</f>
        <v>39.299999999999997</v>
      </c>
      <c r="F414" s="287">
        <v>9</v>
      </c>
      <c r="G414" s="305" t="s">
        <v>11963</v>
      </c>
      <c r="H414" s="303" t="str">
        <f>VLOOKUP(MID(G414,1,3),表3[],2,0)</f>
        <v>北区</v>
      </c>
    </row>
    <row r="415" spans="1:8" ht="15" thickTop="1" thickBot="1">
      <c r="A415" s="280" t="s">
        <v>12454</v>
      </c>
      <c r="B415" s="281">
        <v>41341</v>
      </c>
      <c r="C415" s="282" t="s">
        <v>11926</v>
      </c>
      <c r="D415" s="283" t="s">
        <v>11952</v>
      </c>
      <c r="E415" s="284">
        <f>VLOOKUP(D415,图书定价!$A$3:$B$19,2,0)</f>
        <v>40.5</v>
      </c>
      <c r="F415" s="282">
        <v>49</v>
      </c>
      <c r="G415" s="304" t="s">
        <v>11966</v>
      </c>
      <c r="H415" s="303" t="str">
        <f>VLOOKUP(MID(G415,1,3),表3[],2,0)</f>
        <v>西区</v>
      </c>
    </row>
    <row r="416" spans="1:8" ht="15" thickTop="1" thickBot="1">
      <c r="A416" s="285" t="s">
        <v>12455</v>
      </c>
      <c r="B416" s="286">
        <v>41342</v>
      </c>
      <c r="C416" s="287" t="s">
        <v>11926</v>
      </c>
      <c r="D416" s="288" t="s">
        <v>11955</v>
      </c>
      <c r="E416" s="289">
        <f>VLOOKUP(D416,图书定价!$A$3:$B$19,2,0)</f>
        <v>44.5</v>
      </c>
      <c r="F416" s="287">
        <v>45</v>
      </c>
      <c r="G416" s="305" t="s">
        <v>11969</v>
      </c>
      <c r="H416" s="303" t="str">
        <f>VLOOKUP(MID(G416,1,3),表3[],2,0)</f>
        <v>西区</v>
      </c>
    </row>
    <row r="417" spans="1:8" ht="15" thickTop="1" thickBot="1">
      <c r="A417" s="280" t="s">
        <v>12456</v>
      </c>
      <c r="B417" s="281">
        <v>41343</v>
      </c>
      <c r="C417" s="282" t="s">
        <v>11930</v>
      </c>
      <c r="D417" s="283" t="s">
        <v>11958</v>
      </c>
      <c r="E417" s="284">
        <f>VLOOKUP(D417,图书定价!$A$3:$B$19,2,0)</f>
        <v>37.799999999999997</v>
      </c>
      <c r="F417" s="282">
        <v>16</v>
      </c>
      <c r="G417" s="304" t="s">
        <v>11971</v>
      </c>
      <c r="H417" s="303" t="str">
        <f>VLOOKUP(MID(G417,1,3),表3[],2,0)</f>
        <v>北区</v>
      </c>
    </row>
    <row r="418" spans="1:8" ht="15" thickTop="1" thickBot="1">
      <c r="A418" s="285" t="s">
        <v>12457</v>
      </c>
      <c r="B418" s="286">
        <v>41345</v>
      </c>
      <c r="C418" s="287" t="s">
        <v>11926</v>
      </c>
      <c r="D418" s="288" t="s">
        <v>11962</v>
      </c>
      <c r="E418" s="289">
        <f>VLOOKUP(D418,图书定价!$A$3:$B$19,2,0)</f>
        <v>42.5</v>
      </c>
      <c r="F418" s="287">
        <v>12</v>
      </c>
      <c r="G418" s="305" t="s">
        <v>11973</v>
      </c>
      <c r="H418" s="303" t="str">
        <f>VLOOKUP(MID(G418,1,3),表3[],2,0)</f>
        <v>西区</v>
      </c>
    </row>
    <row r="419" spans="1:8" ht="15" thickTop="1" thickBot="1">
      <c r="A419" s="280" t="s">
        <v>12458</v>
      </c>
      <c r="B419" s="281">
        <v>41346</v>
      </c>
      <c r="C419" s="282" t="s">
        <v>11961</v>
      </c>
      <c r="D419" s="283" t="s">
        <v>11965</v>
      </c>
      <c r="E419" s="284">
        <f>VLOOKUP(D419,图书定价!$A$3:$B$19,2,0)</f>
        <v>39.4</v>
      </c>
      <c r="F419" s="282">
        <v>34</v>
      </c>
      <c r="G419" s="304" t="s">
        <v>11976</v>
      </c>
      <c r="H419" s="303" t="str">
        <f>VLOOKUP(MID(G419,1,3),表3[],2,0)</f>
        <v>北区</v>
      </c>
    </row>
    <row r="420" spans="1:8" ht="15" thickTop="1" thickBot="1">
      <c r="A420" s="285" t="s">
        <v>12459</v>
      </c>
      <c r="B420" s="286">
        <v>41347</v>
      </c>
      <c r="C420" s="287" t="s">
        <v>11961</v>
      </c>
      <c r="D420" s="288" t="s">
        <v>11927</v>
      </c>
      <c r="E420" s="289">
        <f>VLOOKUP(D420,图书定价!$A$3:$B$19,2,0)</f>
        <v>41.3</v>
      </c>
      <c r="F420" s="287">
        <v>6</v>
      </c>
      <c r="G420" s="305" t="s">
        <v>11979</v>
      </c>
      <c r="H420" s="303" t="str">
        <f>VLOOKUP(MID(G420,1,3),表3[],2,0)</f>
        <v>东区</v>
      </c>
    </row>
    <row r="421" spans="1:8" ht="15" thickTop="1" thickBot="1">
      <c r="A421" s="280" t="s">
        <v>12460</v>
      </c>
      <c r="B421" s="281">
        <v>41348</v>
      </c>
      <c r="C421" s="282" t="s">
        <v>11961</v>
      </c>
      <c r="D421" s="283" t="s">
        <v>11931</v>
      </c>
      <c r="E421" s="284">
        <f>VLOOKUP(D421,图书定价!$A$3:$B$19,2,0)</f>
        <v>43.9</v>
      </c>
      <c r="F421" s="282">
        <v>45</v>
      </c>
      <c r="G421" s="304" t="s">
        <v>11982</v>
      </c>
      <c r="H421" s="303" t="str">
        <f>VLOOKUP(MID(G421,1,3),表3[],2,0)</f>
        <v>东区</v>
      </c>
    </row>
    <row r="422" spans="1:8" ht="15" thickTop="1" thickBot="1">
      <c r="A422" s="285" t="s">
        <v>12461</v>
      </c>
      <c r="B422" s="286">
        <v>41348</v>
      </c>
      <c r="C422" s="287" t="s">
        <v>11926</v>
      </c>
      <c r="D422" s="288" t="s">
        <v>11934</v>
      </c>
      <c r="E422" s="289">
        <f>VLOOKUP(D422,图书定价!$A$3:$B$19,2,0)</f>
        <v>41.1</v>
      </c>
      <c r="F422" s="287">
        <v>28</v>
      </c>
      <c r="G422" s="305" t="s">
        <v>11984</v>
      </c>
      <c r="H422" s="303" t="str">
        <f>VLOOKUP(MID(G422,1,3),表3[],2,0)</f>
        <v>北区</v>
      </c>
    </row>
    <row r="423" spans="1:8" ht="15" thickTop="1" thickBot="1">
      <c r="A423" s="280" t="s">
        <v>12462</v>
      </c>
      <c r="B423" s="281">
        <v>41349</v>
      </c>
      <c r="C423" s="282" t="s">
        <v>11930</v>
      </c>
      <c r="D423" s="283" t="s">
        <v>11937</v>
      </c>
      <c r="E423" s="284">
        <f>VLOOKUP(D423,图书定价!$A$3:$B$19,2,0)</f>
        <v>39.200000000000003</v>
      </c>
      <c r="F423" s="282">
        <v>7</v>
      </c>
      <c r="G423" s="304" t="s">
        <v>11986</v>
      </c>
      <c r="H423" s="303" t="str">
        <f>VLOOKUP(MID(G423,1,3),表3[],2,0)</f>
        <v>南区</v>
      </c>
    </row>
    <row r="424" spans="1:8" ht="15" thickTop="1" thickBot="1">
      <c r="A424" s="285" t="s">
        <v>12463</v>
      </c>
      <c r="B424" s="286">
        <v>41349</v>
      </c>
      <c r="C424" s="287" t="s">
        <v>11926</v>
      </c>
      <c r="D424" s="288" t="s">
        <v>11927</v>
      </c>
      <c r="E424" s="289">
        <f>VLOOKUP(D424,图书定价!$A$3:$B$19,2,0)</f>
        <v>41.3</v>
      </c>
      <c r="F424" s="287">
        <v>43</v>
      </c>
      <c r="G424" s="305" t="s">
        <v>11988</v>
      </c>
      <c r="H424" s="303" t="str">
        <f>VLOOKUP(MID(G424,1,3),表3[],2,0)</f>
        <v>南区</v>
      </c>
    </row>
    <row r="425" spans="1:8" ht="15" thickTop="1" thickBot="1">
      <c r="A425" s="280" t="s">
        <v>12464</v>
      </c>
      <c r="B425" s="281">
        <v>41352</v>
      </c>
      <c r="C425" s="282" t="s">
        <v>11926</v>
      </c>
      <c r="D425" s="283" t="s">
        <v>11931</v>
      </c>
      <c r="E425" s="284">
        <f>VLOOKUP(D425,图书定价!$A$3:$B$19,2,0)</f>
        <v>43.9</v>
      </c>
      <c r="F425" s="282">
        <v>2</v>
      </c>
      <c r="G425" s="304" t="s">
        <v>11990</v>
      </c>
      <c r="H425" s="303" t="str">
        <f>VLOOKUP(MID(G425,1,3),表3[],2,0)</f>
        <v>南区</v>
      </c>
    </row>
    <row r="426" spans="1:8" ht="15" thickTop="1" thickBot="1">
      <c r="A426" s="285" t="s">
        <v>12465</v>
      </c>
      <c r="B426" s="286">
        <v>41353</v>
      </c>
      <c r="C426" s="287" t="s">
        <v>11930</v>
      </c>
      <c r="D426" s="288" t="s">
        <v>11934</v>
      </c>
      <c r="E426" s="289">
        <f>VLOOKUP(D426,图书定价!$A$3:$B$19,2,0)</f>
        <v>41.1</v>
      </c>
      <c r="F426" s="287">
        <v>50</v>
      </c>
      <c r="G426" s="305" t="s">
        <v>11992</v>
      </c>
      <c r="H426" s="303" t="str">
        <f>VLOOKUP(MID(G426,1,3),表3[],2,0)</f>
        <v>东区</v>
      </c>
    </row>
    <row r="427" spans="1:8" ht="15" thickTop="1" thickBot="1">
      <c r="A427" s="280" t="s">
        <v>12466</v>
      </c>
      <c r="B427" s="281">
        <v>41354</v>
      </c>
      <c r="C427" s="282" t="s">
        <v>11926</v>
      </c>
      <c r="D427" s="283" t="s">
        <v>11937</v>
      </c>
      <c r="E427" s="284">
        <f>VLOOKUP(D427,图书定价!$A$3:$B$19,2,0)</f>
        <v>39.200000000000003</v>
      </c>
      <c r="F427" s="282">
        <v>7</v>
      </c>
      <c r="G427" s="304" t="s">
        <v>11994</v>
      </c>
      <c r="H427" s="303" t="str">
        <f>VLOOKUP(MID(G427,1,3),表3[],2,0)</f>
        <v>北区</v>
      </c>
    </row>
    <row r="428" spans="1:8" ht="15" thickTop="1" thickBot="1">
      <c r="A428" s="285" t="s">
        <v>12467</v>
      </c>
      <c r="B428" s="286">
        <v>41354</v>
      </c>
      <c r="C428" s="287" t="s">
        <v>11961</v>
      </c>
      <c r="D428" s="288" t="s">
        <v>11940</v>
      </c>
      <c r="E428" s="289">
        <f>VLOOKUP(D428,图书定价!$A$3:$B$19,2,0)</f>
        <v>36.299999999999997</v>
      </c>
      <c r="F428" s="287">
        <v>12</v>
      </c>
      <c r="G428" s="305" t="s">
        <v>11996</v>
      </c>
      <c r="H428" s="303" t="str">
        <f>VLOOKUP(MID(G428,1,3),表3[],2,0)</f>
        <v>北区</v>
      </c>
    </row>
    <row r="429" spans="1:8" ht="15" thickTop="1" thickBot="1">
      <c r="A429" s="280" t="s">
        <v>12468</v>
      </c>
      <c r="B429" s="281">
        <v>41355</v>
      </c>
      <c r="C429" s="282" t="s">
        <v>11926</v>
      </c>
      <c r="D429" s="283" t="s">
        <v>11943</v>
      </c>
      <c r="E429" s="284">
        <f>VLOOKUP(D429,图书定价!$A$3:$B$19,2,0)</f>
        <v>34.9</v>
      </c>
      <c r="F429" s="282">
        <v>4</v>
      </c>
      <c r="G429" s="304" t="s">
        <v>11998</v>
      </c>
      <c r="H429" s="303" t="str">
        <f>VLOOKUP(MID(G429,1,3),表3[],2,0)</f>
        <v>南区</v>
      </c>
    </row>
    <row r="430" spans="1:8" ht="15" thickTop="1" thickBot="1">
      <c r="A430" s="285" t="s">
        <v>12469</v>
      </c>
      <c r="B430" s="286">
        <v>41355</v>
      </c>
      <c r="C430" s="287" t="s">
        <v>11926</v>
      </c>
      <c r="D430" s="288" t="s">
        <v>11952</v>
      </c>
      <c r="E430" s="289">
        <f>VLOOKUP(D430,图书定价!$A$3:$B$19,2,0)</f>
        <v>40.5</v>
      </c>
      <c r="F430" s="287">
        <v>30</v>
      </c>
      <c r="G430" s="305" t="s">
        <v>11947</v>
      </c>
      <c r="H430" s="303" t="str">
        <f>VLOOKUP(MID(G430,1,3),表3[],2,0)</f>
        <v>北区</v>
      </c>
    </row>
    <row r="431" spans="1:8" ht="15" thickTop="1" thickBot="1">
      <c r="A431" s="280" t="s">
        <v>12470</v>
      </c>
      <c r="B431" s="281">
        <v>41356</v>
      </c>
      <c r="C431" s="282" t="s">
        <v>11926</v>
      </c>
      <c r="D431" s="283" t="s">
        <v>11955</v>
      </c>
      <c r="E431" s="284">
        <f>VLOOKUP(D431,图书定价!$A$3:$B$19,2,0)</f>
        <v>44.5</v>
      </c>
      <c r="F431" s="282">
        <v>24</v>
      </c>
      <c r="G431" s="304" t="s">
        <v>11950</v>
      </c>
      <c r="H431" s="303" t="str">
        <f>VLOOKUP(MID(G431,1,3),表3[],2,0)</f>
        <v>西区</v>
      </c>
    </row>
    <row r="432" spans="1:8" ht="15" thickTop="1" thickBot="1">
      <c r="A432" s="285" t="s">
        <v>12471</v>
      </c>
      <c r="B432" s="286">
        <v>41356</v>
      </c>
      <c r="C432" s="287" t="s">
        <v>11926</v>
      </c>
      <c r="D432" s="288" t="s">
        <v>11958</v>
      </c>
      <c r="E432" s="289">
        <f>VLOOKUP(D432,图书定价!$A$3:$B$19,2,0)</f>
        <v>37.799999999999997</v>
      </c>
      <c r="F432" s="287">
        <v>6</v>
      </c>
      <c r="G432" s="305" t="s">
        <v>12002</v>
      </c>
      <c r="H432" s="303" t="str">
        <f>VLOOKUP(MID(G432,1,3),表3[],2,0)</f>
        <v>北区</v>
      </c>
    </row>
    <row r="433" spans="1:8" ht="15" thickTop="1" thickBot="1">
      <c r="A433" s="280" t="s">
        <v>12472</v>
      </c>
      <c r="B433" s="281">
        <v>41360</v>
      </c>
      <c r="C433" s="282" t="s">
        <v>11961</v>
      </c>
      <c r="D433" s="283" t="s">
        <v>11962</v>
      </c>
      <c r="E433" s="284">
        <f>VLOOKUP(D433,图书定价!$A$3:$B$19,2,0)</f>
        <v>42.5</v>
      </c>
      <c r="F433" s="282">
        <v>26</v>
      </c>
      <c r="G433" s="304" t="s">
        <v>12004</v>
      </c>
      <c r="H433" s="303" t="str">
        <f>VLOOKUP(MID(G433,1,3),表3[],2,0)</f>
        <v>东区</v>
      </c>
    </row>
    <row r="434" spans="1:8" ht="15" thickTop="1" thickBot="1">
      <c r="A434" s="285" t="s">
        <v>12473</v>
      </c>
      <c r="B434" s="286">
        <v>41360</v>
      </c>
      <c r="C434" s="287" t="s">
        <v>11961</v>
      </c>
      <c r="D434" s="288" t="s">
        <v>11965</v>
      </c>
      <c r="E434" s="289">
        <f>VLOOKUP(D434,图书定价!$A$3:$B$19,2,0)</f>
        <v>39.4</v>
      </c>
      <c r="F434" s="287">
        <v>21</v>
      </c>
      <c r="G434" s="305" t="s">
        <v>12006</v>
      </c>
      <c r="H434" s="303" t="str">
        <f>VLOOKUP(MID(G434,1,3),表3[],2,0)</f>
        <v>东区</v>
      </c>
    </row>
    <row r="435" spans="1:8" ht="15" thickTop="1" thickBot="1">
      <c r="A435" s="280" t="s">
        <v>12474</v>
      </c>
      <c r="B435" s="281">
        <v>41361</v>
      </c>
      <c r="C435" s="282" t="s">
        <v>11961</v>
      </c>
      <c r="D435" s="283" t="s">
        <v>11968</v>
      </c>
      <c r="E435" s="284">
        <f>VLOOKUP(D435,图书定价!$A$3:$B$19,2,0)</f>
        <v>36.799999999999997</v>
      </c>
      <c r="F435" s="282">
        <v>18</v>
      </c>
      <c r="G435" s="304" t="s">
        <v>12008</v>
      </c>
      <c r="H435" s="303" t="str">
        <f>VLOOKUP(MID(G435,1,3),表3[],2,0)</f>
        <v>北区</v>
      </c>
    </row>
    <row r="436" spans="1:8" ht="15" thickTop="1" thickBot="1">
      <c r="A436" s="285" t="s">
        <v>12475</v>
      </c>
      <c r="B436" s="286">
        <v>41361</v>
      </c>
      <c r="C436" s="287" t="s">
        <v>11926</v>
      </c>
      <c r="D436" s="288" t="s">
        <v>11946</v>
      </c>
      <c r="E436" s="289">
        <f>VLOOKUP(D436,图书定价!$A$3:$B$19,2,0)</f>
        <v>43.2</v>
      </c>
      <c r="F436" s="287">
        <v>20</v>
      </c>
      <c r="G436" s="305" t="s">
        <v>12010</v>
      </c>
      <c r="H436" s="303" t="str">
        <f>VLOOKUP(MID(G436,1,3),表3[],2,0)</f>
        <v>北区</v>
      </c>
    </row>
    <row r="437" spans="1:8" ht="15" thickTop="1" thickBot="1">
      <c r="A437" s="280" t="s">
        <v>12476</v>
      </c>
      <c r="B437" s="281">
        <v>41362</v>
      </c>
      <c r="C437" s="282" t="s">
        <v>11926</v>
      </c>
      <c r="D437" s="283" t="s">
        <v>11949</v>
      </c>
      <c r="E437" s="284">
        <f>VLOOKUP(D437,图书定价!$A$3:$B$19,2,0)</f>
        <v>39.799999999999997</v>
      </c>
      <c r="F437" s="282">
        <v>50</v>
      </c>
      <c r="G437" s="304" t="s">
        <v>12012</v>
      </c>
      <c r="H437" s="303" t="str">
        <f>VLOOKUP(MID(G437,1,3),表3[],2,0)</f>
        <v>北区</v>
      </c>
    </row>
    <row r="438" spans="1:8" ht="15" thickTop="1" thickBot="1">
      <c r="A438" s="285" t="s">
        <v>12477</v>
      </c>
      <c r="B438" s="286">
        <v>41363</v>
      </c>
      <c r="C438" s="287" t="s">
        <v>11961</v>
      </c>
      <c r="D438" s="288" t="s">
        <v>11975</v>
      </c>
      <c r="E438" s="289">
        <f>VLOOKUP(D438,图书定价!$A$3:$B$19,2,0)</f>
        <v>40.6</v>
      </c>
      <c r="F438" s="287">
        <v>45</v>
      </c>
      <c r="G438" s="305" t="s">
        <v>12014</v>
      </c>
      <c r="H438" s="303" t="str">
        <f>VLOOKUP(MID(G438,1,3),表3[],2,0)</f>
        <v>南区</v>
      </c>
    </row>
    <row r="439" spans="1:8" ht="15" thickTop="1" thickBot="1">
      <c r="A439" s="280" t="s">
        <v>12478</v>
      </c>
      <c r="B439" s="281">
        <v>41364</v>
      </c>
      <c r="C439" s="282" t="s">
        <v>11961</v>
      </c>
      <c r="D439" s="283" t="s">
        <v>11978</v>
      </c>
      <c r="E439" s="284">
        <f>VLOOKUP(D439,图书定价!$A$3:$B$19,2,0)</f>
        <v>38.6</v>
      </c>
      <c r="F439" s="282">
        <v>4</v>
      </c>
      <c r="G439" s="304" t="s">
        <v>12016</v>
      </c>
      <c r="H439" s="303" t="str">
        <f>VLOOKUP(MID(G439,1,3),表3[],2,0)</f>
        <v>南区</v>
      </c>
    </row>
    <row r="440" spans="1:8" ht="15" thickTop="1" thickBot="1">
      <c r="A440" s="285" t="s">
        <v>12479</v>
      </c>
      <c r="B440" s="286">
        <v>41367</v>
      </c>
      <c r="C440" s="287" t="s">
        <v>11961</v>
      </c>
      <c r="D440" s="288" t="s">
        <v>11981</v>
      </c>
      <c r="E440" s="289">
        <f>VLOOKUP(D440,图书定价!$A$3:$B$19,2,0)</f>
        <v>39.299999999999997</v>
      </c>
      <c r="F440" s="287">
        <v>21</v>
      </c>
      <c r="G440" s="305" t="s">
        <v>12018</v>
      </c>
      <c r="H440" s="303" t="str">
        <f>VLOOKUP(MID(G440,1,3),表3[],2,0)</f>
        <v>北区</v>
      </c>
    </row>
    <row r="441" spans="1:8" ht="15" thickTop="1" thickBot="1">
      <c r="A441" s="280" t="s">
        <v>12480</v>
      </c>
      <c r="B441" s="281">
        <v>41367</v>
      </c>
      <c r="C441" s="282" t="s">
        <v>11961</v>
      </c>
      <c r="D441" s="283" t="s">
        <v>11927</v>
      </c>
      <c r="E441" s="284">
        <f>VLOOKUP(D441,图书定价!$A$3:$B$19,2,0)</f>
        <v>41.3</v>
      </c>
      <c r="F441" s="282">
        <v>16</v>
      </c>
      <c r="G441" s="304" t="s">
        <v>12020</v>
      </c>
      <c r="H441" s="303" t="str">
        <f>VLOOKUP(MID(G441,1,3),表3[],2,0)</f>
        <v>北区</v>
      </c>
    </row>
    <row r="442" spans="1:8" ht="15" thickTop="1" thickBot="1">
      <c r="A442" s="285" t="s">
        <v>12481</v>
      </c>
      <c r="B442" s="286">
        <v>41368</v>
      </c>
      <c r="C442" s="287" t="s">
        <v>11961</v>
      </c>
      <c r="D442" s="288" t="s">
        <v>11931</v>
      </c>
      <c r="E442" s="289">
        <f>VLOOKUP(D442,图书定价!$A$3:$B$19,2,0)</f>
        <v>43.9</v>
      </c>
      <c r="F442" s="287">
        <v>45</v>
      </c>
      <c r="G442" s="305" t="s">
        <v>12022</v>
      </c>
      <c r="H442" s="303" t="str">
        <f>VLOOKUP(MID(G442,1,3),表3[],2,0)</f>
        <v>北区</v>
      </c>
    </row>
    <row r="443" spans="1:8" ht="15" thickTop="1" thickBot="1">
      <c r="A443" s="280" t="s">
        <v>12482</v>
      </c>
      <c r="B443" s="281">
        <v>41369</v>
      </c>
      <c r="C443" s="282" t="s">
        <v>11961</v>
      </c>
      <c r="D443" s="283" t="s">
        <v>11934</v>
      </c>
      <c r="E443" s="284">
        <f>VLOOKUP(D443,图书定价!$A$3:$B$19,2,0)</f>
        <v>41.1</v>
      </c>
      <c r="F443" s="282">
        <v>14</v>
      </c>
      <c r="G443" s="304" t="s">
        <v>12024</v>
      </c>
      <c r="H443" s="303" t="str">
        <f>VLOOKUP(MID(G443,1,3),表3[],2,0)</f>
        <v>东区</v>
      </c>
    </row>
    <row r="444" spans="1:8" ht="15" thickTop="1" thickBot="1">
      <c r="A444" s="285" t="s">
        <v>12483</v>
      </c>
      <c r="B444" s="286">
        <v>41370</v>
      </c>
      <c r="C444" s="287" t="s">
        <v>11930</v>
      </c>
      <c r="D444" s="288" t="s">
        <v>11937</v>
      </c>
      <c r="E444" s="289">
        <f>VLOOKUP(D444,图书定价!$A$3:$B$19,2,0)</f>
        <v>39.200000000000003</v>
      </c>
      <c r="F444" s="287">
        <v>48</v>
      </c>
      <c r="G444" s="305" t="s">
        <v>12026</v>
      </c>
      <c r="H444" s="303" t="str">
        <f>VLOOKUP(MID(G444,1,3),表3[],2,0)</f>
        <v>东区</v>
      </c>
    </row>
    <row r="445" spans="1:8" ht="15" thickTop="1" thickBot="1">
      <c r="A445" s="280" t="s">
        <v>12484</v>
      </c>
      <c r="B445" s="281">
        <v>41371</v>
      </c>
      <c r="C445" s="282" t="s">
        <v>11926</v>
      </c>
      <c r="D445" s="283" t="s">
        <v>11940</v>
      </c>
      <c r="E445" s="284">
        <f>VLOOKUP(D445,图书定价!$A$3:$B$19,2,0)</f>
        <v>36.299999999999997</v>
      </c>
      <c r="F445" s="282">
        <v>49</v>
      </c>
      <c r="G445" s="304" t="s">
        <v>12028</v>
      </c>
      <c r="H445" s="303" t="str">
        <f>VLOOKUP(MID(G445,1,3),表3[],2,0)</f>
        <v>西区</v>
      </c>
    </row>
    <row r="446" spans="1:8" ht="15" thickTop="1" thickBot="1">
      <c r="A446" s="285" t="s">
        <v>12485</v>
      </c>
      <c r="B446" s="286">
        <v>41373</v>
      </c>
      <c r="C446" s="287" t="s">
        <v>11930</v>
      </c>
      <c r="D446" s="288" t="s">
        <v>11943</v>
      </c>
      <c r="E446" s="289">
        <f>VLOOKUP(D446,图书定价!$A$3:$B$19,2,0)</f>
        <v>34.9</v>
      </c>
      <c r="F446" s="287">
        <v>26</v>
      </c>
      <c r="G446" s="305" t="s">
        <v>12030</v>
      </c>
      <c r="H446" s="303" t="str">
        <f>VLOOKUP(MID(G446,1,3),表3[],2,0)</f>
        <v>西区</v>
      </c>
    </row>
    <row r="447" spans="1:8" ht="15" thickTop="1" thickBot="1">
      <c r="A447" s="280" t="s">
        <v>12486</v>
      </c>
      <c r="B447" s="281">
        <v>41374</v>
      </c>
      <c r="C447" s="282" t="s">
        <v>11926</v>
      </c>
      <c r="D447" s="283" t="s">
        <v>11952</v>
      </c>
      <c r="E447" s="284">
        <f>VLOOKUP(D447,图书定价!$A$3:$B$19,2,0)</f>
        <v>40.5</v>
      </c>
      <c r="F447" s="282">
        <v>44</v>
      </c>
      <c r="G447" s="304" t="s">
        <v>12032</v>
      </c>
      <c r="H447" s="303" t="str">
        <f>VLOOKUP(MID(G447,1,3),表3[],2,0)</f>
        <v>东区</v>
      </c>
    </row>
    <row r="448" spans="1:8" ht="15" thickTop="1" thickBot="1">
      <c r="A448" s="285" t="s">
        <v>12487</v>
      </c>
      <c r="B448" s="286">
        <v>41375</v>
      </c>
      <c r="C448" s="287" t="s">
        <v>11930</v>
      </c>
      <c r="D448" s="288" t="s">
        <v>11955</v>
      </c>
      <c r="E448" s="289">
        <f>VLOOKUP(D448,图书定价!$A$3:$B$19,2,0)</f>
        <v>44.5</v>
      </c>
      <c r="F448" s="287">
        <v>8</v>
      </c>
      <c r="G448" s="305" t="s">
        <v>12034</v>
      </c>
      <c r="H448" s="303" t="str">
        <f>VLOOKUP(MID(G448,1,3),表3[],2,0)</f>
        <v>西区</v>
      </c>
    </row>
    <row r="449" spans="1:8" ht="15" thickTop="1" thickBot="1">
      <c r="A449" s="280" t="s">
        <v>12488</v>
      </c>
      <c r="B449" s="281">
        <v>41376</v>
      </c>
      <c r="C449" s="282" t="s">
        <v>11926</v>
      </c>
      <c r="D449" s="283" t="s">
        <v>11958</v>
      </c>
      <c r="E449" s="284">
        <f>VLOOKUP(D449,图书定价!$A$3:$B$19,2,0)</f>
        <v>37.799999999999997</v>
      </c>
      <c r="F449" s="282">
        <v>22</v>
      </c>
      <c r="G449" s="304" t="s">
        <v>12036</v>
      </c>
      <c r="H449" s="303" t="str">
        <f>VLOOKUP(MID(G449,1,3),表3[],2,0)</f>
        <v>南区</v>
      </c>
    </row>
    <row r="450" spans="1:8" ht="15" thickTop="1" thickBot="1">
      <c r="A450" s="285" t="s">
        <v>12489</v>
      </c>
      <c r="B450" s="286">
        <v>41377</v>
      </c>
      <c r="C450" s="287" t="s">
        <v>11926</v>
      </c>
      <c r="D450" s="288" t="s">
        <v>11962</v>
      </c>
      <c r="E450" s="289">
        <f>VLOOKUP(D450,图书定价!$A$3:$B$19,2,0)</f>
        <v>42.5</v>
      </c>
      <c r="F450" s="287">
        <v>36</v>
      </c>
      <c r="G450" s="305" t="s">
        <v>12038</v>
      </c>
      <c r="H450" s="303" t="str">
        <f>VLOOKUP(MID(G450,1,3),表3[],2,0)</f>
        <v>南区</v>
      </c>
    </row>
    <row r="451" spans="1:8" ht="15" thickTop="1" thickBot="1">
      <c r="A451" s="280" t="s">
        <v>12490</v>
      </c>
      <c r="B451" s="281">
        <v>41377</v>
      </c>
      <c r="C451" s="282" t="s">
        <v>11930</v>
      </c>
      <c r="D451" s="283" t="s">
        <v>11965</v>
      </c>
      <c r="E451" s="284">
        <f>VLOOKUP(D451,图书定价!$A$3:$B$19,2,0)</f>
        <v>39.4</v>
      </c>
      <c r="F451" s="282">
        <v>32</v>
      </c>
      <c r="G451" s="304" t="s">
        <v>12040</v>
      </c>
      <c r="H451" s="303" t="str">
        <f>VLOOKUP(MID(G451,1,3),表3[],2,0)</f>
        <v>北区</v>
      </c>
    </row>
    <row r="452" spans="1:8" ht="15" thickTop="1" thickBot="1">
      <c r="A452" s="285" t="s">
        <v>12491</v>
      </c>
      <c r="B452" s="286">
        <v>41381</v>
      </c>
      <c r="C452" s="287" t="s">
        <v>11930</v>
      </c>
      <c r="D452" s="288" t="s">
        <v>11968</v>
      </c>
      <c r="E452" s="289">
        <f>VLOOKUP(D452,图书定价!$A$3:$B$19,2,0)</f>
        <v>36.799999999999997</v>
      </c>
      <c r="F452" s="287">
        <v>21</v>
      </c>
      <c r="G452" s="305" t="s">
        <v>12042</v>
      </c>
      <c r="H452" s="303" t="str">
        <f>VLOOKUP(MID(G452,1,3),表3[],2,0)</f>
        <v>东区</v>
      </c>
    </row>
    <row r="453" spans="1:8" ht="15" thickTop="1" thickBot="1">
      <c r="A453" s="280" t="s">
        <v>12492</v>
      </c>
      <c r="B453" s="281">
        <v>41383</v>
      </c>
      <c r="C453" s="282" t="s">
        <v>11926</v>
      </c>
      <c r="D453" s="283" t="s">
        <v>11946</v>
      </c>
      <c r="E453" s="284">
        <f>VLOOKUP(D453,图书定价!$A$3:$B$19,2,0)</f>
        <v>43.2</v>
      </c>
      <c r="F453" s="282">
        <v>21</v>
      </c>
      <c r="G453" s="304" t="s">
        <v>12044</v>
      </c>
      <c r="H453" s="303" t="str">
        <f>VLOOKUP(MID(G453,1,3),表3[],2,0)</f>
        <v>东区</v>
      </c>
    </row>
    <row r="454" spans="1:8" ht="15" thickTop="1" thickBot="1">
      <c r="A454" s="285" t="s">
        <v>12493</v>
      </c>
      <c r="B454" s="286">
        <v>41384</v>
      </c>
      <c r="C454" s="287" t="s">
        <v>11926</v>
      </c>
      <c r="D454" s="288" t="s">
        <v>11949</v>
      </c>
      <c r="E454" s="289">
        <f>VLOOKUP(D454,图书定价!$A$3:$B$19,2,0)</f>
        <v>39.799999999999997</v>
      </c>
      <c r="F454" s="287">
        <v>25</v>
      </c>
      <c r="G454" s="305" t="s">
        <v>12046</v>
      </c>
      <c r="H454" s="303" t="str">
        <f>VLOOKUP(MID(G454,1,3),表3[],2,0)</f>
        <v>北区</v>
      </c>
    </row>
    <row r="455" spans="1:8" ht="15" thickTop="1" thickBot="1">
      <c r="A455" s="280" t="s">
        <v>12494</v>
      </c>
      <c r="B455" s="281">
        <v>41385</v>
      </c>
      <c r="C455" s="282" t="s">
        <v>11961</v>
      </c>
      <c r="D455" s="283" t="s">
        <v>11975</v>
      </c>
      <c r="E455" s="284">
        <f>VLOOKUP(D455,图书定价!$A$3:$B$19,2,0)</f>
        <v>40.6</v>
      </c>
      <c r="F455" s="282">
        <v>14</v>
      </c>
      <c r="G455" s="304" t="s">
        <v>12048</v>
      </c>
      <c r="H455" s="303" t="str">
        <f>VLOOKUP(MID(G455,1,3),表3[],2,0)</f>
        <v>北区</v>
      </c>
    </row>
    <row r="456" spans="1:8" ht="15" thickTop="1" thickBot="1">
      <c r="A456" s="285" t="s">
        <v>12495</v>
      </c>
      <c r="B456" s="286">
        <v>41388</v>
      </c>
      <c r="C456" s="287" t="s">
        <v>11930</v>
      </c>
      <c r="D456" s="288" t="s">
        <v>11978</v>
      </c>
      <c r="E456" s="289">
        <f>VLOOKUP(D456,图书定价!$A$3:$B$19,2,0)</f>
        <v>38.6</v>
      </c>
      <c r="F456" s="287">
        <v>27</v>
      </c>
      <c r="G456" s="305" t="s">
        <v>12050</v>
      </c>
      <c r="H456" s="303" t="str">
        <f>VLOOKUP(MID(G456,1,3),表3[],2,0)</f>
        <v>北区</v>
      </c>
    </row>
    <row r="457" spans="1:8" ht="15" thickTop="1" thickBot="1">
      <c r="A457" s="280" t="s">
        <v>12496</v>
      </c>
      <c r="B457" s="281">
        <v>41389</v>
      </c>
      <c r="C457" s="282" t="s">
        <v>11961</v>
      </c>
      <c r="D457" s="283" t="s">
        <v>11981</v>
      </c>
      <c r="E457" s="284">
        <f>VLOOKUP(D457,图书定价!$A$3:$B$19,2,0)</f>
        <v>39.299999999999997</v>
      </c>
      <c r="F457" s="282">
        <v>2</v>
      </c>
      <c r="G457" s="304" t="s">
        <v>12052</v>
      </c>
      <c r="H457" s="303" t="str">
        <f>VLOOKUP(MID(G457,1,3),表3[],2,0)</f>
        <v>东区</v>
      </c>
    </row>
    <row r="458" spans="1:8" ht="15" thickTop="1" thickBot="1">
      <c r="A458" s="285" t="s">
        <v>12497</v>
      </c>
      <c r="B458" s="286">
        <v>41389</v>
      </c>
      <c r="C458" s="287" t="s">
        <v>11930</v>
      </c>
      <c r="D458" s="288" t="s">
        <v>11952</v>
      </c>
      <c r="E458" s="289">
        <f>VLOOKUP(D458,图书定价!$A$3:$B$19,2,0)</f>
        <v>40.5</v>
      </c>
      <c r="F458" s="287">
        <v>49</v>
      </c>
      <c r="G458" s="305" t="s">
        <v>12054</v>
      </c>
      <c r="H458" s="303" t="str">
        <f>VLOOKUP(MID(G458,1,3),表3[],2,0)</f>
        <v>东区</v>
      </c>
    </row>
    <row r="459" spans="1:8" ht="15" thickTop="1" thickBot="1">
      <c r="A459" s="280" t="s">
        <v>12498</v>
      </c>
      <c r="B459" s="281">
        <v>41390</v>
      </c>
      <c r="C459" s="282" t="s">
        <v>11961</v>
      </c>
      <c r="D459" s="283" t="s">
        <v>11955</v>
      </c>
      <c r="E459" s="284">
        <f>VLOOKUP(D459,图书定价!$A$3:$B$19,2,0)</f>
        <v>44.5</v>
      </c>
      <c r="F459" s="282">
        <v>19</v>
      </c>
      <c r="G459" s="304" t="s">
        <v>12056</v>
      </c>
      <c r="H459" s="303" t="str">
        <f>VLOOKUP(MID(G459,1,3),表3[],2,0)</f>
        <v>南区</v>
      </c>
    </row>
    <row r="460" spans="1:8" ht="15" thickTop="1" thickBot="1">
      <c r="A460" s="285" t="s">
        <v>12499</v>
      </c>
      <c r="B460" s="286">
        <v>41390</v>
      </c>
      <c r="C460" s="287" t="s">
        <v>11930</v>
      </c>
      <c r="D460" s="288" t="s">
        <v>11958</v>
      </c>
      <c r="E460" s="289">
        <f>VLOOKUP(D460,图书定价!$A$3:$B$19,2,0)</f>
        <v>37.799999999999997</v>
      </c>
      <c r="F460" s="287">
        <v>23</v>
      </c>
      <c r="G460" s="305" t="s">
        <v>12058</v>
      </c>
      <c r="H460" s="303" t="str">
        <f>VLOOKUP(MID(G460,1,3),表3[],2,0)</f>
        <v>北区</v>
      </c>
    </row>
    <row r="461" spans="1:8" ht="15" thickTop="1" thickBot="1">
      <c r="A461" s="280" t="s">
        <v>12500</v>
      </c>
      <c r="B461" s="281">
        <v>41392</v>
      </c>
      <c r="C461" s="282" t="s">
        <v>11926</v>
      </c>
      <c r="D461" s="283" t="s">
        <v>11962</v>
      </c>
      <c r="E461" s="284">
        <f>VLOOKUP(D461,图书定价!$A$3:$B$19,2,0)</f>
        <v>42.5</v>
      </c>
      <c r="F461" s="282">
        <v>17</v>
      </c>
      <c r="G461" s="304" t="s">
        <v>12060</v>
      </c>
      <c r="H461" s="303" t="str">
        <f>VLOOKUP(MID(G461,1,3),表3[],2,0)</f>
        <v>南区</v>
      </c>
    </row>
    <row r="462" spans="1:8" ht="15" thickTop="1" thickBot="1">
      <c r="A462" s="285" t="s">
        <v>12501</v>
      </c>
      <c r="B462" s="286">
        <v>41394</v>
      </c>
      <c r="C462" s="287" t="s">
        <v>11930</v>
      </c>
      <c r="D462" s="288" t="s">
        <v>11965</v>
      </c>
      <c r="E462" s="289">
        <f>VLOOKUP(D462,图书定价!$A$3:$B$19,2,0)</f>
        <v>39.4</v>
      </c>
      <c r="F462" s="287">
        <v>40</v>
      </c>
      <c r="G462" s="305" t="s">
        <v>12062</v>
      </c>
      <c r="H462" s="303" t="str">
        <f>VLOOKUP(MID(G462,1,3),表3[],2,0)</f>
        <v>北区</v>
      </c>
    </row>
    <row r="463" spans="1:8" ht="15" thickTop="1" thickBot="1">
      <c r="A463" s="280" t="s">
        <v>12502</v>
      </c>
      <c r="B463" s="281">
        <v>41395</v>
      </c>
      <c r="C463" s="282" t="s">
        <v>11926</v>
      </c>
      <c r="D463" s="283" t="s">
        <v>11927</v>
      </c>
      <c r="E463" s="284">
        <f>VLOOKUP(D463,图书定价!$A$3:$B$19,2,0)</f>
        <v>41.3</v>
      </c>
      <c r="F463" s="282">
        <v>48</v>
      </c>
      <c r="G463" s="304" t="s">
        <v>12064</v>
      </c>
      <c r="H463" s="303" t="str">
        <f>VLOOKUP(MID(G463,1,3),表3[],2,0)</f>
        <v>东区</v>
      </c>
    </row>
    <row r="464" spans="1:8" ht="15" thickTop="1" thickBot="1">
      <c r="A464" s="285" t="s">
        <v>12503</v>
      </c>
      <c r="B464" s="286">
        <v>41395</v>
      </c>
      <c r="C464" s="287" t="s">
        <v>11930</v>
      </c>
      <c r="D464" s="288" t="s">
        <v>11931</v>
      </c>
      <c r="E464" s="289">
        <f>VLOOKUP(D464,图书定价!$A$3:$B$19,2,0)</f>
        <v>43.9</v>
      </c>
      <c r="F464" s="287">
        <v>5</v>
      </c>
      <c r="G464" s="305" t="s">
        <v>12066</v>
      </c>
      <c r="H464" s="303" t="str">
        <f>VLOOKUP(MID(G464,1,3),表3[],2,0)</f>
        <v>北区</v>
      </c>
    </row>
    <row r="465" spans="1:8" ht="15" thickTop="1" thickBot="1">
      <c r="A465" s="280" t="s">
        <v>12504</v>
      </c>
      <c r="B465" s="281">
        <v>41396</v>
      </c>
      <c r="C465" s="282" t="s">
        <v>11961</v>
      </c>
      <c r="D465" s="283" t="s">
        <v>11934</v>
      </c>
      <c r="E465" s="284">
        <f>VLOOKUP(D465,图书定价!$A$3:$B$19,2,0)</f>
        <v>41.1</v>
      </c>
      <c r="F465" s="282">
        <v>19</v>
      </c>
      <c r="G465" s="304" t="s">
        <v>12068</v>
      </c>
      <c r="H465" s="303" t="str">
        <f>VLOOKUP(MID(G465,1,3),表3[],2,0)</f>
        <v>东区</v>
      </c>
    </row>
    <row r="466" spans="1:8" ht="15" thickTop="1" thickBot="1">
      <c r="A466" s="285" t="s">
        <v>12505</v>
      </c>
      <c r="B466" s="286">
        <v>41114</v>
      </c>
      <c r="C466" s="287" t="s">
        <v>11926</v>
      </c>
      <c r="D466" s="288" t="s">
        <v>11962</v>
      </c>
      <c r="E466" s="289">
        <f>VLOOKUP(D466,图书定价!$A$3:$B$19,2,0)</f>
        <v>42.5</v>
      </c>
      <c r="F466" s="287">
        <v>20</v>
      </c>
      <c r="G466" s="305" t="s">
        <v>12014</v>
      </c>
      <c r="H466" s="303" t="str">
        <f>VLOOKUP(MID(G466,1,3),表3[],2,0)</f>
        <v>南区</v>
      </c>
    </row>
    <row r="467" spans="1:8" ht="15" thickTop="1" thickBot="1">
      <c r="A467" s="280" t="s">
        <v>12506</v>
      </c>
      <c r="B467" s="281">
        <v>41396</v>
      </c>
      <c r="C467" s="282" t="s">
        <v>11961</v>
      </c>
      <c r="D467" s="283" t="s">
        <v>11937</v>
      </c>
      <c r="E467" s="284">
        <f>VLOOKUP(D467,图书定价!$A$3:$B$19,2,0)</f>
        <v>39.200000000000003</v>
      </c>
      <c r="F467" s="282">
        <v>11</v>
      </c>
      <c r="G467" s="304" t="s">
        <v>12070</v>
      </c>
      <c r="H467" s="303" t="str">
        <f>VLOOKUP(MID(G467,1,3),表3[],2,0)</f>
        <v>北区</v>
      </c>
    </row>
    <row r="468" spans="1:8" ht="15" thickTop="1" thickBot="1">
      <c r="A468" s="285" t="s">
        <v>12507</v>
      </c>
      <c r="B468" s="286">
        <v>41396</v>
      </c>
      <c r="C468" s="287" t="s">
        <v>11926</v>
      </c>
      <c r="D468" s="288" t="s">
        <v>11940</v>
      </c>
      <c r="E468" s="289">
        <f>VLOOKUP(D468,图书定价!$A$3:$B$19,2,0)</f>
        <v>36.299999999999997</v>
      </c>
      <c r="F468" s="287">
        <v>62</v>
      </c>
      <c r="G468" s="305" t="s">
        <v>12072</v>
      </c>
      <c r="H468" s="303" t="str">
        <f>VLOOKUP(MID(G468,1,3),表3[],2,0)</f>
        <v>西区</v>
      </c>
    </row>
    <row r="469" spans="1:8" ht="15" thickTop="1" thickBot="1">
      <c r="A469" s="280" t="s">
        <v>12508</v>
      </c>
      <c r="B469" s="281">
        <v>41397</v>
      </c>
      <c r="C469" s="282" t="s">
        <v>11961</v>
      </c>
      <c r="D469" s="283" t="s">
        <v>11943</v>
      </c>
      <c r="E469" s="284">
        <f>VLOOKUP(D469,图书定价!$A$3:$B$19,2,0)</f>
        <v>34.9</v>
      </c>
      <c r="F469" s="282">
        <v>23</v>
      </c>
      <c r="G469" s="304" t="s">
        <v>12074</v>
      </c>
      <c r="H469" s="303" t="str">
        <f>VLOOKUP(MID(G469,1,3),表3[],2,0)</f>
        <v>东区</v>
      </c>
    </row>
    <row r="470" spans="1:8" ht="15" thickTop="1" thickBot="1">
      <c r="A470" s="285" t="s">
        <v>12509</v>
      </c>
      <c r="B470" s="286">
        <v>41397</v>
      </c>
      <c r="C470" s="287" t="s">
        <v>11926</v>
      </c>
      <c r="D470" s="288" t="s">
        <v>11952</v>
      </c>
      <c r="E470" s="289">
        <f>VLOOKUP(D470,图书定价!$A$3:$B$19,2,0)</f>
        <v>40.5</v>
      </c>
      <c r="F470" s="287">
        <v>39</v>
      </c>
      <c r="G470" s="305" t="s">
        <v>12076</v>
      </c>
      <c r="H470" s="303" t="str">
        <f>VLOOKUP(MID(G470,1,3),表3[],2,0)</f>
        <v>北区</v>
      </c>
    </row>
    <row r="471" spans="1:8" ht="15" thickTop="1" thickBot="1">
      <c r="A471" s="280" t="s">
        <v>12510</v>
      </c>
      <c r="B471" s="281">
        <v>41398</v>
      </c>
      <c r="C471" s="282" t="s">
        <v>11961</v>
      </c>
      <c r="D471" s="283" t="s">
        <v>11955</v>
      </c>
      <c r="E471" s="284">
        <f>VLOOKUP(D471,图书定价!$A$3:$B$19,2,0)</f>
        <v>44.5</v>
      </c>
      <c r="F471" s="282">
        <v>36</v>
      </c>
      <c r="G471" s="304" t="s">
        <v>12078</v>
      </c>
      <c r="H471" s="303" t="str">
        <f>VLOOKUP(MID(G471,1,3),表3[],2,0)</f>
        <v>东区</v>
      </c>
    </row>
    <row r="472" spans="1:8" ht="15" thickTop="1" thickBot="1">
      <c r="A472" s="285" t="s">
        <v>12511</v>
      </c>
      <c r="B472" s="286">
        <v>41401</v>
      </c>
      <c r="C472" s="287" t="s">
        <v>11930</v>
      </c>
      <c r="D472" s="288" t="s">
        <v>11958</v>
      </c>
      <c r="E472" s="289">
        <f>VLOOKUP(D472,图书定价!$A$3:$B$19,2,0)</f>
        <v>37.799999999999997</v>
      </c>
      <c r="F472" s="287">
        <v>23</v>
      </c>
      <c r="G472" s="305" t="s">
        <v>12080</v>
      </c>
      <c r="H472" s="303" t="str">
        <f>VLOOKUP(MID(G472,1,3),表3[],2,0)</f>
        <v>东区</v>
      </c>
    </row>
    <row r="473" spans="1:8" ht="15" thickTop="1" thickBot="1">
      <c r="A473" s="280" t="s">
        <v>12512</v>
      </c>
      <c r="B473" s="281">
        <v>41402</v>
      </c>
      <c r="C473" s="282" t="s">
        <v>11961</v>
      </c>
      <c r="D473" s="283" t="s">
        <v>11962</v>
      </c>
      <c r="E473" s="284">
        <f>VLOOKUP(D473,图书定价!$A$3:$B$19,2,0)</f>
        <v>42.5</v>
      </c>
      <c r="F473" s="282">
        <v>44</v>
      </c>
      <c r="G473" s="304" t="s">
        <v>12082</v>
      </c>
      <c r="H473" s="303" t="str">
        <f>VLOOKUP(MID(G473,1,3),表3[],2,0)</f>
        <v>北区</v>
      </c>
    </row>
    <row r="474" spans="1:8" ht="15" thickTop="1" thickBot="1">
      <c r="A474" s="285" t="s">
        <v>12513</v>
      </c>
      <c r="B474" s="286">
        <v>41402</v>
      </c>
      <c r="C474" s="287" t="s">
        <v>11930</v>
      </c>
      <c r="D474" s="288" t="s">
        <v>11965</v>
      </c>
      <c r="E474" s="289">
        <f>VLOOKUP(D474,图书定价!$A$3:$B$19,2,0)</f>
        <v>39.4</v>
      </c>
      <c r="F474" s="287">
        <v>47</v>
      </c>
      <c r="G474" s="305" t="s">
        <v>12084</v>
      </c>
      <c r="H474" s="303" t="str">
        <f>VLOOKUP(MID(G474,1,3),表3[],2,0)</f>
        <v>南区</v>
      </c>
    </row>
    <row r="475" spans="1:8" ht="15" thickTop="1" thickBot="1">
      <c r="A475" s="280" t="s">
        <v>12514</v>
      </c>
      <c r="B475" s="281">
        <v>41403</v>
      </c>
      <c r="C475" s="282" t="s">
        <v>11930</v>
      </c>
      <c r="D475" s="283" t="s">
        <v>11968</v>
      </c>
      <c r="E475" s="284">
        <f>VLOOKUP(D475,图书定价!$A$3:$B$19,2,0)</f>
        <v>36.799999999999997</v>
      </c>
      <c r="F475" s="282">
        <v>32</v>
      </c>
      <c r="G475" s="304" t="s">
        <v>12086</v>
      </c>
      <c r="H475" s="303" t="str">
        <f>VLOOKUP(MID(G475,1,3),表3[],2,0)</f>
        <v>北区</v>
      </c>
    </row>
    <row r="476" spans="1:8" ht="15" thickTop="1" thickBot="1">
      <c r="A476" s="285" t="s">
        <v>12515</v>
      </c>
      <c r="B476" s="286">
        <v>41404</v>
      </c>
      <c r="C476" s="287" t="s">
        <v>11930</v>
      </c>
      <c r="D476" s="288" t="s">
        <v>11946</v>
      </c>
      <c r="E476" s="289">
        <f>VLOOKUP(D476,图书定价!$A$3:$B$19,2,0)</f>
        <v>43.2</v>
      </c>
      <c r="F476" s="287">
        <v>41</v>
      </c>
      <c r="G476" s="305" t="s">
        <v>12088</v>
      </c>
      <c r="H476" s="303" t="str">
        <f>VLOOKUP(MID(G476,1,3),表3[],2,0)</f>
        <v>南区</v>
      </c>
    </row>
    <row r="477" spans="1:8" ht="15" thickTop="1" thickBot="1">
      <c r="A477" s="280" t="s">
        <v>12516</v>
      </c>
      <c r="B477" s="281">
        <v>41405</v>
      </c>
      <c r="C477" s="282" t="s">
        <v>11926</v>
      </c>
      <c r="D477" s="283" t="s">
        <v>11949</v>
      </c>
      <c r="E477" s="284">
        <f>VLOOKUP(D477,图书定价!$A$3:$B$19,2,0)</f>
        <v>39.799999999999997</v>
      </c>
      <c r="F477" s="282">
        <v>43</v>
      </c>
      <c r="G477" s="304" t="s">
        <v>12090</v>
      </c>
      <c r="H477" s="303" t="str">
        <f>VLOOKUP(MID(G477,1,3),表3[],2,0)</f>
        <v>东区</v>
      </c>
    </row>
    <row r="478" spans="1:8" ht="15" thickTop="1" thickBot="1">
      <c r="A478" s="285" t="s">
        <v>12517</v>
      </c>
      <c r="B478" s="286">
        <v>41406</v>
      </c>
      <c r="C478" s="287" t="s">
        <v>11926</v>
      </c>
      <c r="D478" s="288" t="s">
        <v>11975</v>
      </c>
      <c r="E478" s="289">
        <f>VLOOKUP(D478,图书定价!$A$3:$B$19,2,0)</f>
        <v>40.6</v>
      </c>
      <c r="F478" s="287">
        <v>49</v>
      </c>
      <c r="G478" s="305" t="s">
        <v>12066</v>
      </c>
      <c r="H478" s="303" t="str">
        <f>VLOOKUP(MID(G478,1,3),表3[],2,0)</f>
        <v>北区</v>
      </c>
    </row>
    <row r="479" spans="1:8" ht="15" thickTop="1" thickBot="1">
      <c r="A479" s="280" t="s">
        <v>12518</v>
      </c>
      <c r="B479" s="281">
        <v>41408</v>
      </c>
      <c r="C479" s="282" t="s">
        <v>11926</v>
      </c>
      <c r="D479" s="283" t="s">
        <v>11978</v>
      </c>
      <c r="E479" s="284">
        <f>VLOOKUP(D479,图书定价!$A$3:$B$19,2,0)</f>
        <v>38.6</v>
      </c>
      <c r="F479" s="282">
        <v>39</v>
      </c>
      <c r="G479" s="304" t="s">
        <v>12093</v>
      </c>
      <c r="H479" s="303" t="str">
        <f>VLOOKUP(MID(G479,1,3),表3[],2,0)</f>
        <v>北区</v>
      </c>
    </row>
    <row r="480" spans="1:8" ht="15" thickTop="1" thickBot="1">
      <c r="A480" s="285" t="s">
        <v>12519</v>
      </c>
      <c r="B480" s="286">
        <v>41409</v>
      </c>
      <c r="C480" s="287" t="s">
        <v>11926</v>
      </c>
      <c r="D480" s="288" t="s">
        <v>11981</v>
      </c>
      <c r="E480" s="289">
        <f>VLOOKUP(D480,图书定价!$A$3:$B$19,2,0)</f>
        <v>39.299999999999997</v>
      </c>
      <c r="F480" s="287">
        <v>7</v>
      </c>
      <c r="G480" s="305" t="s">
        <v>12095</v>
      </c>
      <c r="H480" s="303" t="str">
        <f>VLOOKUP(MID(G480,1,3),表3[],2,0)</f>
        <v>北区</v>
      </c>
    </row>
    <row r="481" spans="1:8" ht="15" thickTop="1" thickBot="1">
      <c r="A481" s="280" t="s">
        <v>12520</v>
      </c>
      <c r="B481" s="281">
        <v>41410</v>
      </c>
      <c r="C481" s="282" t="s">
        <v>11926</v>
      </c>
      <c r="D481" s="283" t="s">
        <v>11952</v>
      </c>
      <c r="E481" s="284">
        <f>VLOOKUP(D481,图书定价!$A$3:$B$19,2,0)</f>
        <v>40.5</v>
      </c>
      <c r="F481" s="282">
        <v>30</v>
      </c>
      <c r="G481" s="304" t="s">
        <v>12097</v>
      </c>
      <c r="H481" s="303" t="str">
        <f>VLOOKUP(MID(G481,1,3),表3[],2,0)</f>
        <v>北区</v>
      </c>
    </row>
    <row r="482" spans="1:8" ht="15" thickTop="1" thickBot="1">
      <c r="A482" s="285" t="s">
        <v>12521</v>
      </c>
      <c r="B482" s="286">
        <v>41410</v>
      </c>
      <c r="C482" s="287" t="s">
        <v>11926</v>
      </c>
      <c r="D482" s="288" t="s">
        <v>11955</v>
      </c>
      <c r="E482" s="289">
        <f>VLOOKUP(D482,图书定价!$A$3:$B$19,2,0)</f>
        <v>44.5</v>
      </c>
      <c r="F482" s="287">
        <v>37</v>
      </c>
      <c r="G482" s="305" t="s">
        <v>12099</v>
      </c>
      <c r="H482" s="303" t="str">
        <f>VLOOKUP(MID(G482,1,3),表3[],2,0)</f>
        <v>东区</v>
      </c>
    </row>
    <row r="483" spans="1:8" ht="15" thickTop="1" thickBot="1">
      <c r="A483" s="280" t="s">
        <v>12522</v>
      </c>
      <c r="B483" s="281">
        <v>41411</v>
      </c>
      <c r="C483" s="282" t="s">
        <v>11926</v>
      </c>
      <c r="D483" s="283" t="s">
        <v>11958</v>
      </c>
      <c r="E483" s="284">
        <f>VLOOKUP(D483,图书定价!$A$3:$B$19,2,0)</f>
        <v>37.799999999999997</v>
      </c>
      <c r="F483" s="282">
        <v>19</v>
      </c>
      <c r="G483" s="304" t="s">
        <v>12101</v>
      </c>
      <c r="H483" s="303" t="str">
        <f>VLOOKUP(MID(G483,1,3),表3[],2,0)</f>
        <v>南区</v>
      </c>
    </row>
    <row r="484" spans="1:8" ht="15" thickTop="1" thickBot="1">
      <c r="A484" s="285" t="s">
        <v>12523</v>
      </c>
      <c r="B484" s="286">
        <v>41412</v>
      </c>
      <c r="C484" s="287" t="s">
        <v>11926</v>
      </c>
      <c r="D484" s="288" t="s">
        <v>11962</v>
      </c>
      <c r="E484" s="289">
        <f>VLOOKUP(D484,图书定价!$A$3:$B$19,2,0)</f>
        <v>42.5</v>
      </c>
      <c r="F484" s="287">
        <v>37</v>
      </c>
      <c r="G484" s="305" t="s">
        <v>12103</v>
      </c>
      <c r="H484" s="303" t="str">
        <f>VLOOKUP(MID(G484,1,3),表3[],2,0)</f>
        <v>东区</v>
      </c>
    </row>
    <row r="485" spans="1:8" ht="15" thickTop="1" thickBot="1">
      <c r="A485" s="280" t="s">
        <v>12524</v>
      </c>
      <c r="B485" s="281">
        <v>41416</v>
      </c>
      <c r="C485" s="282" t="s">
        <v>11961</v>
      </c>
      <c r="D485" s="283" t="s">
        <v>11965</v>
      </c>
      <c r="E485" s="284">
        <f>VLOOKUP(D485,图书定价!$A$3:$B$19,2,0)</f>
        <v>39.4</v>
      </c>
      <c r="F485" s="282">
        <v>42</v>
      </c>
      <c r="G485" s="304" t="s">
        <v>12105</v>
      </c>
      <c r="H485" s="303" t="str">
        <f>VLOOKUP(MID(G485,1,3),表3[],2,0)</f>
        <v>南区</v>
      </c>
    </row>
    <row r="486" spans="1:8" ht="15" thickTop="1" thickBot="1">
      <c r="A486" s="285" t="s">
        <v>12525</v>
      </c>
      <c r="B486" s="286">
        <v>41417</v>
      </c>
      <c r="C486" s="287" t="s">
        <v>11961</v>
      </c>
      <c r="D486" s="288" t="s">
        <v>11968</v>
      </c>
      <c r="E486" s="289">
        <f>VLOOKUP(D486,图书定价!$A$3:$B$19,2,0)</f>
        <v>36.799999999999997</v>
      </c>
      <c r="F486" s="287">
        <v>7</v>
      </c>
      <c r="G486" s="305" t="s">
        <v>12107</v>
      </c>
      <c r="H486" s="303" t="str">
        <f>VLOOKUP(MID(G486,1,3),表3[],2,0)</f>
        <v>东区</v>
      </c>
    </row>
    <row r="487" spans="1:8" ht="15" thickTop="1" thickBot="1">
      <c r="A487" s="280" t="s">
        <v>12526</v>
      </c>
      <c r="B487" s="281">
        <v>41417</v>
      </c>
      <c r="C487" s="282" t="s">
        <v>11926</v>
      </c>
      <c r="D487" s="283" t="s">
        <v>11946</v>
      </c>
      <c r="E487" s="284">
        <f>VLOOKUP(D487,图书定价!$A$3:$B$19,2,0)</f>
        <v>43.2</v>
      </c>
      <c r="F487" s="282">
        <v>37</v>
      </c>
      <c r="G487" s="304" t="s">
        <v>12109</v>
      </c>
      <c r="H487" s="303" t="str">
        <f>VLOOKUP(MID(G487,1,3),表3[],2,0)</f>
        <v>西区</v>
      </c>
    </row>
    <row r="488" spans="1:8" ht="15" thickTop="1" thickBot="1">
      <c r="A488" s="285" t="s">
        <v>12527</v>
      </c>
      <c r="B488" s="286">
        <v>41418</v>
      </c>
      <c r="C488" s="287" t="s">
        <v>11961</v>
      </c>
      <c r="D488" s="288" t="s">
        <v>11949</v>
      </c>
      <c r="E488" s="289">
        <f>VLOOKUP(D488,图书定价!$A$3:$B$19,2,0)</f>
        <v>39.799999999999997</v>
      </c>
      <c r="F488" s="287">
        <v>20</v>
      </c>
      <c r="G488" s="305" t="s">
        <v>12111</v>
      </c>
      <c r="H488" s="303" t="str">
        <f>VLOOKUP(MID(G488,1,3),表3[],2,0)</f>
        <v>北区</v>
      </c>
    </row>
    <row r="489" spans="1:8" ht="15" thickTop="1" thickBot="1">
      <c r="A489" s="280" t="s">
        <v>12528</v>
      </c>
      <c r="B489" s="281">
        <v>41419</v>
      </c>
      <c r="C489" s="282" t="s">
        <v>11961</v>
      </c>
      <c r="D489" s="283" t="s">
        <v>11975</v>
      </c>
      <c r="E489" s="284">
        <f>VLOOKUP(D489,图书定价!$A$3:$B$19,2,0)</f>
        <v>40.6</v>
      </c>
      <c r="F489" s="282">
        <v>44</v>
      </c>
      <c r="G489" s="304" t="s">
        <v>12113</v>
      </c>
      <c r="H489" s="303" t="str">
        <f>VLOOKUP(MID(G489,1,3),表3[],2,0)</f>
        <v>东区</v>
      </c>
    </row>
    <row r="490" spans="1:8" ht="15" thickTop="1" thickBot="1">
      <c r="A490" s="285" t="s">
        <v>12529</v>
      </c>
      <c r="B490" s="286">
        <v>41419</v>
      </c>
      <c r="C490" s="287" t="s">
        <v>11961</v>
      </c>
      <c r="D490" s="288" t="s">
        <v>11978</v>
      </c>
      <c r="E490" s="289">
        <f>VLOOKUP(D490,图书定价!$A$3:$B$19,2,0)</f>
        <v>38.6</v>
      </c>
      <c r="F490" s="287">
        <v>25</v>
      </c>
      <c r="G490" s="305" t="s">
        <v>12115</v>
      </c>
      <c r="H490" s="303" t="str">
        <f>VLOOKUP(MID(G490,1,3),表3[],2,0)</f>
        <v>东区</v>
      </c>
    </row>
    <row r="491" spans="1:8" ht="15" thickTop="1" thickBot="1">
      <c r="A491" s="280" t="s">
        <v>12530</v>
      </c>
      <c r="B491" s="281">
        <v>41420</v>
      </c>
      <c r="C491" s="282" t="s">
        <v>11961</v>
      </c>
      <c r="D491" s="283" t="s">
        <v>11981</v>
      </c>
      <c r="E491" s="284">
        <f>VLOOKUP(D491,图书定价!$A$3:$B$19,2,0)</f>
        <v>39.299999999999997</v>
      </c>
      <c r="F491" s="282">
        <v>5</v>
      </c>
      <c r="G491" s="304" t="s">
        <v>12117</v>
      </c>
      <c r="H491" s="303" t="str">
        <f>VLOOKUP(MID(G491,1,3),表3[],2,0)</f>
        <v>西区</v>
      </c>
    </row>
    <row r="492" spans="1:8" ht="15" thickTop="1" thickBot="1">
      <c r="A492" s="285" t="s">
        <v>12531</v>
      </c>
      <c r="B492" s="286">
        <v>41422</v>
      </c>
      <c r="C492" s="287" t="s">
        <v>11961</v>
      </c>
      <c r="D492" s="288" t="s">
        <v>11940</v>
      </c>
      <c r="E492" s="289">
        <f>VLOOKUP(D492,图书定价!$A$3:$B$19,2,0)</f>
        <v>36.299999999999997</v>
      </c>
      <c r="F492" s="287">
        <v>48</v>
      </c>
      <c r="G492" s="305" t="s">
        <v>12119</v>
      </c>
      <c r="H492" s="303" t="str">
        <f>VLOOKUP(MID(G492,1,3),表3[],2,0)</f>
        <v>东区</v>
      </c>
    </row>
    <row r="493" spans="1:8" ht="15" thickTop="1" thickBot="1">
      <c r="A493" s="280" t="s">
        <v>12532</v>
      </c>
      <c r="B493" s="281">
        <v>41423</v>
      </c>
      <c r="C493" s="282" t="s">
        <v>11961</v>
      </c>
      <c r="D493" s="283" t="s">
        <v>11943</v>
      </c>
      <c r="E493" s="284">
        <f>VLOOKUP(D493,图书定价!$A$3:$B$19,2,0)</f>
        <v>34.9</v>
      </c>
      <c r="F493" s="282">
        <v>7</v>
      </c>
      <c r="G493" s="304" t="s">
        <v>12121</v>
      </c>
      <c r="H493" s="303" t="str">
        <f>VLOOKUP(MID(G493,1,3),表3[],2,0)</f>
        <v>北区</v>
      </c>
    </row>
    <row r="494" spans="1:8" ht="15" thickTop="1" thickBot="1">
      <c r="A494" s="285" t="s">
        <v>12533</v>
      </c>
      <c r="B494" s="286">
        <v>41423</v>
      </c>
      <c r="C494" s="287" t="s">
        <v>11961</v>
      </c>
      <c r="D494" s="288" t="s">
        <v>11952</v>
      </c>
      <c r="E494" s="289">
        <f>VLOOKUP(D494,图书定价!$A$3:$B$19,2,0)</f>
        <v>40.5</v>
      </c>
      <c r="F494" s="287">
        <v>23</v>
      </c>
      <c r="G494" s="305" t="s">
        <v>12123</v>
      </c>
      <c r="H494" s="303" t="str">
        <f>VLOOKUP(MID(G494,1,3),表3[],2,0)</f>
        <v>北区</v>
      </c>
    </row>
    <row r="495" spans="1:8" ht="15" thickTop="1" thickBot="1">
      <c r="A495" s="280" t="s">
        <v>12534</v>
      </c>
      <c r="B495" s="281">
        <v>41424</v>
      </c>
      <c r="C495" s="282" t="s">
        <v>11926</v>
      </c>
      <c r="D495" s="283" t="s">
        <v>11955</v>
      </c>
      <c r="E495" s="284">
        <f>VLOOKUP(D495,图书定价!$A$3:$B$19,2,0)</f>
        <v>44.5</v>
      </c>
      <c r="F495" s="282">
        <v>26</v>
      </c>
      <c r="G495" s="304" t="s">
        <v>12125</v>
      </c>
      <c r="H495" s="303" t="str">
        <f>VLOOKUP(MID(G495,1,3),表3[],2,0)</f>
        <v>北区</v>
      </c>
    </row>
    <row r="496" spans="1:8" ht="15" thickTop="1" thickBot="1">
      <c r="A496" s="285" t="s">
        <v>12535</v>
      </c>
      <c r="B496" s="286">
        <v>41425</v>
      </c>
      <c r="C496" s="287" t="s">
        <v>11930</v>
      </c>
      <c r="D496" s="288" t="s">
        <v>11958</v>
      </c>
      <c r="E496" s="289">
        <f>VLOOKUP(D496,图书定价!$A$3:$B$19,2,0)</f>
        <v>37.799999999999997</v>
      </c>
      <c r="F496" s="287">
        <v>27</v>
      </c>
      <c r="G496" s="305" t="s">
        <v>12127</v>
      </c>
      <c r="H496" s="303" t="str">
        <f>VLOOKUP(MID(G496,1,3),表3[],2,0)</f>
        <v>西区</v>
      </c>
    </row>
    <row r="497" spans="1:8" ht="15" thickTop="1" thickBot="1">
      <c r="A497" s="280" t="s">
        <v>12536</v>
      </c>
      <c r="B497" s="281">
        <v>41425</v>
      </c>
      <c r="C497" s="282" t="s">
        <v>11926</v>
      </c>
      <c r="D497" s="283" t="s">
        <v>11962</v>
      </c>
      <c r="E497" s="284">
        <f>VLOOKUP(D497,图书定价!$A$3:$B$19,2,0)</f>
        <v>42.5</v>
      </c>
      <c r="F497" s="282">
        <v>30</v>
      </c>
      <c r="G497" s="304" t="s">
        <v>12129</v>
      </c>
      <c r="H497" s="303" t="str">
        <f>VLOOKUP(MID(G497,1,3),表3[],2,0)</f>
        <v>东区</v>
      </c>
    </row>
    <row r="498" spans="1:8" ht="15" thickTop="1" thickBot="1">
      <c r="A498" s="285" t="s">
        <v>12537</v>
      </c>
      <c r="B498" s="286">
        <v>41426</v>
      </c>
      <c r="C498" s="287" t="s">
        <v>11930</v>
      </c>
      <c r="D498" s="288" t="s">
        <v>11965</v>
      </c>
      <c r="E498" s="289">
        <f>VLOOKUP(D498,图书定价!$A$3:$B$19,2,0)</f>
        <v>39.4</v>
      </c>
      <c r="F498" s="287">
        <v>7</v>
      </c>
      <c r="G498" s="305" t="s">
        <v>12131</v>
      </c>
      <c r="H498" s="303" t="str">
        <f>VLOOKUP(MID(G498,1,3),表3[],2,0)</f>
        <v>东区</v>
      </c>
    </row>
    <row r="499" spans="1:8" ht="15" thickTop="1" thickBot="1">
      <c r="A499" s="280" t="s">
        <v>12538</v>
      </c>
      <c r="B499" s="281">
        <v>41427</v>
      </c>
      <c r="C499" s="282" t="s">
        <v>11926</v>
      </c>
      <c r="D499" s="283" t="s">
        <v>11968</v>
      </c>
      <c r="E499" s="284">
        <f>VLOOKUP(D499,图书定价!$A$3:$B$19,2,0)</f>
        <v>36.799999999999997</v>
      </c>
      <c r="F499" s="282">
        <v>4</v>
      </c>
      <c r="G499" s="304" t="s">
        <v>12133</v>
      </c>
      <c r="H499" s="303" t="str">
        <f>VLOOKUP(MID(G499,1,3),表3[],2,0)</f>
        <v>北区</v>
      </c>
    </row>
    <row r="500" spans="1:8" ht="15" thickTop="1" thickBot="1">
      <c r="A500" s="285" t="s">
        <v>12539</v>
      </c>
      <c r="B500" s="286">
        <v>41429</v>
      </c>
      <c r="C500" s="287" t="s">
        <v>11961</v>
      </c>
      <c r="D500" s="288" t="s">
        <v>11946</v>
      </c>
      <c r="E500" s="289">
        <f>VLOOKUP(D500,图书定价!$A$3:$B$19,2,0)</f>
        <v>43.2</v>
      </c>
      <c r="F500" s="287">
        <v>27</v>
      </c>
      <c r="G500" s="305" t="s">
        <v>12135</v>
      </c>
      <c r="H500" s="303" t="str">
        <f>VLOOKUP(MID(G500,1,3),表3[],2,0)</f>
        <v>西区</v>
      </c>
    </row>
    <row r="501" spans="1:8" ht="15" thickTop="1" thickBot="1">
      <c r="A501" s="280" t="s">
        <v>12540</v>
      </c>
      <c r="B501" s="281">
        <v>41430</v>
      </c>
      <c r="C501" s="282" t="s">
        <v>11961</v>
      </c>
      <c r="D501" s="283" t="s">
        <v>11949</v>
      </c>
      <c r="E501" s="284">
        <f>VLOOKUP(D501,图书定价!$A$3:$B$19,2,0)</f>
        <v>39.799999999999997</v>
      </c>
      <c r="F501" s="282">
        <v>19</v>
      </c>
      <c r="G501" s="304" t="s">
        <v>12137</v>
      </c>
      <c r="H501" s="303" t="str">
        <f>VLOOKUP(MID(G501,1,3),表3[],2,0)</f>
        <v>东区</v>
      </c>
    </row>
    <row r="502" spans="1:8" ht="15" thickTop="1" thickBot="1">
      <c r="A502" s="285" t="s">
        <v>12541</v>
      </c>
      <c r="B502" s="286">
        <v>41432</v>
      </c>
      <c r="C502" s="287" t="s">
        <v>11930</v>
      </c>
      <c r="D502" s="288" t="s">
        <v>11975</v>
      </c>
      <c r="E502" s="289">
        <f>VLOOKUP(D502,图书定价!$A$3:$B$19,2,0)</f>
        <v>40.6</v>
      </c>
      <c r="F502" s="287">
        <v>37</v>
      </c>
      <c r="G502" s="305" t="s">
        <v>12139</v>
      </c>
      <c r="H502" s="303" t="str">
        <f>VLOOKUP(MID(G502,1,3),表3[],2,0)</f>
        <v>北区</v>
      </c>
    </row>
    <row r="503" spans="1:8" ht="15" thickTop="1" thickBot="1">
      <c r="A503" s="280" t="s">
        <v>12542</v>
      </c>
      <c r="B503" s="281">
        <v>41432</v>
      </c>
      <c r="C503" s="282" t="s">
        <v>11930</v>
      </c>
      <c r="D503" s="283" t="s">
        <v>11978</v>
      </c>
      <c r="E503" s="284">
        <f>VLOOKUP(D503,图书定价!$A$3:$B$19,2,0)</f>
        <v>38.6</v>
      </c>
      <c r="F503" s="282">
        <v>2</v>
      </c>
      <c r="G503" s="304" t="s">
        <v>12141</v>
      </c>
      <c r="H503" s="303" t="str">
        <f>VLOOKUP(MID(G503,1,3),表3[],2,0)</f>
        <v>北区</v>
      </c>
    </row>
    <row r="504" spans="1:8" ht="15" thickTop="1" thickBot="1">
      <c r="A504" s="285" t="s">
        <v>12543</v>
      </c>
      <c r="B504" s="286">
        <v>41433</v>
      </c>
      <c r="C504" s="287" t="s">
        <v>11930</v>
      </c>
      <c r="D504" s="288" t="s">
        <v>11981</v>
      </c>
      <c r="E504" s="289">
        <f>VLOOKUP(D504,图书定价!$A$3:$B$19,2,0)</f>
        <v>39.299999999999997</v>
      </c>
      <c r="F504" s="287">
        <v>32</v>
      </c>
      <c r="G504" s="305" t="s">
        <v>12143</v>
      </c>
      <c r="H504" s="303" t="str">
        <f>VLOOKUP(MID(G504,1,3),表3[],2,0)</f>
        <v>东区</v>
      </c>
    </row>
    <row r="505" spans="1:8" ht="15" thickTop="1" thickBot="1">
      <c r="A505" s="280" t="s">
        <v>12544</v>
      </c>
      <c r="B505" s="281">
        <v>41434</v>
      </c>
      <c r="C505" s="282" t="s">
        <v>11930</v>
      </c>
      <c r="D505" s="283" t="s">
        <v>11952</v>
      </c>
      <c r="E505" s="284">
        <f>VLOOKUP(D505,图书定价!$A$3:$B$19,2,0)</f>
        <v>40.5</v>
      </c>
      <c r="F505" s="282">
        <v>19</v>
      </c>
      <c r="G505" s="304" t="s">
        <v>11963</v>
      </c>
      <c r="H505" s="303" t="str">
        <f>VLOOKUP(MID(G505,1,3),表3[],2,0)</f>
        <v>北区</v>
      </c>
    </row>
    <row r="506" spans="1:8" ht="15" thickTop="1" thickBot="1">
      <c r="A506" s="285" t="s">
        <v>12545</v>
      </c>
      <c r="B506" s="286">
        <v>41436</v>
      </c>
      <c r="C506" s="287" t="s">
        <v>11930</v>
      </c>
      <c r="D506" s="288" t="s">
        <v>11955</v>
      </c>
      <c r="E506" s="289">
        <f>VLOOKUP(D506,图书定价!$A$3:$B$19,2,0)</f>
        <v>44.5</v>
      </c>
      <c r="F506" s="287">
        <v>31</v>
      </c>
      <c r="G506" s="305" t="s">
        <v>11966</v>
      </c>
      <c r="H506" s="303" t="str">
        <f>VLOOKUP(MID(G506,1,3),表3[],2,0)</f>
        <v>西区</v>
      </c>
    </row>
    <row r="507" spans="1:8" ht="15" thickTop="1" thickBot="1">
      <c r="A507" s="280" t="s">
        <v>12546</v>
      </c>
      <c r="B507" s="281">
        <v>41438</v>
      </c>
      <c r="C507" s="282" t="s">
        <v>11930</v>
      </c>
      <c r="D507" s="283" t="s">
        <v>11958</v>
      </c>
      <c r="E507" s="284">
        <f>VLOOKUP(D507,图书定价!$A$3:$B$19,2,0)</f>
        <v>37.799999999999997</v>
      </c>
      <c r="F507" s="282">
        <v>49</v>
      </c>
      <c r="G507" s="304" t="s">
        <v>11969</v>
      </c>
      <c r="H507" s="303" t="str">
        <f>VLOOKUP(MID(G507,1,3),表3[],2,0)</f>
        <v>西区</v>
      </c>
    </row>
    <row r="508" spans="1:8" ht="15" thickTop="1" thickBot="1">
      <c r="A508" s="285" t="s">
        <v>12547</v>
      </c>
      <c r="B508" s="286">
        <v>41439</v>
      </c>
      <c r="C508" s="287" t="s">
        <v>11926</v>
      </c>
      <c r="D508" s="288" t="s">
        <v>11962</v>
      </c>
      <c r="E508" s="289">
        <f>VLOOKUP(D508,图书定价!$A$3:$B$19,2,0)</f>
        <v>42.5</v>
      </c>
      <c r="F508" s="287">
        <v>18</v>
      </c>
      <c r="G508" s="305" t="s">
        <v>11971</v>
      </c>
      <c r="H508" s="303" t="str">
        <f>VLOOKUP(MID(G508,1,3),表3[],2,0)</f>
        <v>北区</v>
      </c>
    </row>
    <row r="509" spans="1:8" ht="15" thickTop="1" thickBot="1">
      <c r="A509" s="280" t="s">
        <v>12548</v>
      </c>
      <c r="B509" s="281">
        <v>41439</v>
      </c>
      <c r="C509" s="282" t="s">
        <v>11930</v>
      </c>
      <c r="D509" s="283" t="s">
        <v>11965</v>
      </c>
      <c r="E509" s="284">
        <f>VLOOKUP(D509,图书定价!$A$3:$B$19,2,0)</f>
        <v>39.4</v>
      </c>
      <c r="F509" s="282">
        <v>38</v>
      </c>
      <c r="G509" s="304" t="s">
        <v>11973</v>
      </c>
      <c r="H509" s="303" t="str">
        <f>VLOOKUP(MID(G509,1,3),表3[],2,0)</f>
        <v>西区</v>
      </c>
    </row>
    <row r="510" spans="1:8" ht="15" thickTop="1" thickBot="1">
      <c r="A510" s="285" t="s">
        <v>12549</v>
      </c>
      <c r="B510" s="286">
        <v>41440</v>
      </c>
      <c r="C510" s="287" t="s">
        <v>11926</v>
      </c>
      <c r="D510" s="288" t="s">
        <v>11927</v>
      </c>
      <c r="E510" s="289">
        <f>VLOOKUP(D510,图书定价!$A$3:$B$19,2,0)</f>
        <v>41.3</v>
      </c>
      <c r="F510" s="287">
        <v>28</v>
      </c>
      <c r="G510" s="305" t="s">
        <v>11976</v>
      </c>
      <c r="H510" s="303" t="str">
        <f>VLOOKUP(MID(G510,1,3),表3[],2,0)</f>
        <v>北区</v>
      </c>
    </row>
    <row r="511" spans="1:8" ht="15" thickTop="1" thickBot="1">
      <c r="A511" s="280" t="s">
        <v>12550</v>
      </c>
      <c r="B511" s="281">
        <v>41440</v>
      </c>
      <c r="C511" s="282" t="s">
        <v>11930</v>
      </c>
      <c r="D511" s="283" t="s">
        <v>11931</v>
      </c>
      <c r="E511" s="284">
        <f>VLOOKUP(D511,图书定价!$A$3:$B$19,2,0)</f>
        <v>43.9</v>
      </c>
      <c r="F511" s="282">
        <v>27</v>
      </c>
      <c r="G511" s="304" t="s">
        <v>11979</v>
      </c>
      <c r="H511" s="303" t="str">
        <f>VLOOKUP(MID(G511,1,3),表3[],2,0)</f>
        <v>东区</v>
      </c>
    </row>
    <row r="512" spans="1:8" ht="15" thickTop="1" thickBot="1">
      <c r="A512" s="285" t="s">
        <v>12551</v>
      </c>
      <c r="B512" s="286">
        <v>41441</v>
      </c>
      <c r="C512" s="287" t="s">
        <v>11926</v>
      </c>
      <c r="D512" s="288" t="s">
        <v>11934</v>
      </c>
      <c r="E512" s="289">
        <f>VLOOKUP(D512,图书定价!$A$3:$B$19,2,0)</f>
        <v>41.1</v>
      </c>
      <c r="F512" s="287">
        <v>18</v>
      </c>
      <c r="G512" s="305" t="s">
        <v>11982</v>
      </c>
      <c r="H512" s="303" t="str">
        <f>VLOOKUP(MID(G512,1,3),表3[],2,0)</f>
        <v>东区</v>
      </c>
    </row>
    <row r="513" spans="1:8" ht="15" thickTop="1" thickBot="1">
      <c r="A513" s="280" t="s">
        <v>12552</v>
      </c>
      <c r="B513" s="281">
        <v>41443</v>
      </c>
      <c r="C513" s="282" t="s">
        <v>11930</v>
      </c>
      <c r="D513" s="283" t="s">
        <v>11937</v>
      </c>
      <c r="E513" s="284">
        <f>VLOOKUP(D513,图书定价!$A$3:$B$19,2,0)</f>
        <v>39.200000000000003</v>
      </c>
      <c r="F513" s="282">
        <v>31</v>
      </c>
      <c r="G513" s="304" t="s">
        <v>11984</v>
      </c>
      <c r="H513" s="303" t="str">
        <f>VLOOKUP(MID(G513,1,3),表3[],2,0)</f>
        <v>北区</v>
      </c>
    </row>
    <row r="514" spans="1:8" ht="15" thickTop="1" thickBot="1">
      <c r="A514" s="285" t="s">
        <v>12553</v>
      </c>
      <c r="B514" s="286">
        <v>41444</v>
      </c>
      <c r="C514" s="287" t="s">
        <v>11926</v>
      </c>
      <c r="D514" s="288" t="s">
        <v>11940</v>
      </c>
      <c r="E514" s="289">
        <f>VLOOKUP(D514,图书定价!$A$3:$B$19,2,0)</f>
        <v>36.299999999999997</v>
      </c>
      <c r="F514" s="287">
        <v>31</v>
      </c>
      <c r="G514" s="305" t="s">
        <v>11986</v>
      </c>
      <c r="H514" s="303" t="str">
        <f>VLOOKUP(MID(G514,1,3),表3[],2,0)</f>
        <v>南区</v>
      </c>
    </row>
    <row r="515" spans="1:8" ht="15" thickTop="1" thickBot="1">
      <c r="A515" s="280" t="s">
        <v>12554</v>
      </c>
      <c r="B515" s="281">
        <v>41444</v>
      </c>
      <c r="C515" s="282" t="s">
        <v>11926</v>
      </c>
      <c r="D515" s="283" t="s">
        <v>11943</v>
      </c>
      <c r="E515" s="284">
        <f>VLOOKUP(D515,图书定价!$A$3:$B$19,2,0)</f>
        <v>34.9</v>
      </c>
      <c r="F515" s="282">
        <v>8</v>
      </c>
      <c r="G515" s="304" t="s">
        <v>11988</v>
      </c>
      <c r="H515" s="303" t="str">
        <f>VLOOKUP(MID(G515,1,3),表3[],2,0)</f>
        <v>南区</v>
      </c>
    </row>
    <row r="516" spans="1:8" ht="15" thickTop="1" thickBot="1">
      <c r="A516" s="285" t="s">
        <v>12555</v>
      </c>
      <c r="B516" s="286">
        <v>41445</v>
      </c>
      <c r="C516" s="287" t="s">
        <v>11926</v>
      </c>
      <c r="D516" s="288" t="s">
        <v>11952</v>
      </c>
      <c r="E516" s="289">
        <f>VLOOKUP(D516,图书定价!$A$3:$B$19,2,0)</f>
        <v>40.5</v>
      </c>
      <c r="F516" s="287">
        <v>25</v>
      </c>
      <c r="G516" s="305" t="s">
        <v>11990</v>
      </c>
      <c r="H516" s="303" t="str">
        <f>VLOOKUP(MID(G516,1,3),表3[],2,0)</f>
        <v>南区</v>
      </c>
    </row>
    <row r="517" spans="1:8" ht="15" thickTop="1" thickBot="1">
      <c r="A517" s="280" t="s">
        <v>12556</v>
      </c>
      <c r="B517" s="281">
        <v>41445</v>
      </c>
      <c r="C517" s="282" t="s">
        <v>11926</v>
      </c>
      <c r="D517" s="283" t="s">
        <v>11955</v>
      </c>
      <c r="E517" s="284">
        <f>VLOOKUP(D517,图书定价!$A$3:$B$19,2,0)</f>
        <v>44.5</v>
      </c>
      <c r="F517" s="282">
        <v>10</v>
      </c>
      <c r="G517" s="304" t="s">
        <v>11992</v>
      </c>
      <c r="H517" s="303" t="str">
        <f>VLOOKUP(MID(G517,1,3),表3[],2,0)</f>
        <v>东区</v>
      </c>
    </row>
    <row r="518" spans="1:8" ht="15" thickTop="1" thickBot="1">
      <c r="A518" s="285" t="s">
        <v>12557</v>
      </c>
      <c r="B518" s="286">
        <v>41446</v>
      </c>
      <c r="C518" s="287" t="s">
        <v>11926</v>
      </c>
      <c r="D518" s="288" t="s">
        <v>11958</v>
      </c>
      <c r="E518" s="289">
        <f>VLOOKUP(D518,图书定价!$A$3:$B$19,2,0)</f>
        <v>37.799999999999997</v>
      </c>
      <c r="F518" s="287">
        <v>12</v>
      </c>
      <c r="G518" s="305" t="s">
        <v>11994</v>
      </c>
      <c r="H518" s="303" t="str">
        <f>VLOOKUP(MID(G518,1,3),表3[],2,0)</f>
        <v>北区</v>
      </c>
    </row>
    <row r="519" spans="1:8" ht="15" thickTop="1" thickBot="1">
      <c r="A519" s="280" t="s">
        <v>12558</v>
      </c>
      <c r="B519" s="281">
        <v>41447</v>
      </c>
      <c r="C519" s="282" t="s">
        <v>11961</v>
      </c>
      <c r="D519" s="283" t="s">
        <v>11962</v>
      </c>
      <c r="E519" s="284">
        <f>VLOOKUP(D519,图书定价!$A$3:$B$19,2,0)</f>
        <v>42.5</v>
      </c>
      <c r="F519" s="282">
        <v>22</v>
      </c>
      <c r="G519" s="304" t="s">
        <v>11996</v>
      </c>
      <c r="H519" s="303" t="str">
        <f>VLOOKUP(MID(G519,1,3),表3[],2,0)</f>
        <v>北区</v>
      </c>
    </row>
    <row r="520" spans="1:8" ht="15" thickTop="1" thickBot="1">
      <c r="A520" s="285" t="s">
        <v>12559</v>
      </c>
      <c r="B520" s="286">
        <v>41447</v>
      </c>
      <c r="C520" s="287" t="s">
        <v>11926</v>
      </c>
      <c r="D520" s="288" t="s">
        <v>11965</v>
      </c>
      <c r="E520" s="289">
        <f>VLOOKUP(D520,图书定价!$A$3:$B$19,2,0)</f>
        <v>39.4</v>
      </c>
      <c r="F520" s="287">
        <v>8</v>
      </c>
      <c r="G520" s="305" t="s">
        <v>11998</v>
      </c>
      <c r="H520" s="303" t="str">
        <f>VLOOKUP(MID(G520,1,3),表3[],2,0)</f>
        <v>南区</v>
      </c>
    </row>
    <row r="521" spans="1:8" ht="15" thickTop="1" thickBot="1">
      <c r="A521" s="280" t="s">
        <v>12560</v>
      </c>
      <c r="B521" s="281">
        <v>41448</v>
      </c>
      <c r="C521" s="282" t="s">
        <v>11961</v>
      </c>
      <c r="D521" s="283" t="s">
        <v>11968</v>
      </c>
      <c r="E521" s="284">
        <f>VLOOKUP(D521,图书定价!$A$3:$B$19,2,0)</f>
        <v>36.799999999999997</v>
      </c>
      <c r="F521" s="282">
        <v>29</v>
      </c>
      <c r="G521" s="304" t="s">
        <v>11947</v>
      </c>
      <c r="H521" s="303" t="str">
        <f>VLOOKUP(MID(G521,1,3),表3[],2,0)</f>
        <v>北区</v>
      </c>
    </row>
    <row r="522" spans="1:8" ht="15" thickTop="1" thickBot="1">
      <c r="A522" s="285" t="s">
        <v>12561</v>
      </c>
      <c r="B522" s="286">
        <v>41450</v>
      </c>
      <c r="C522" s="287" t="s">
        <v>11926</v>
      </c>
      <c r="D522" s="288" t="s">
        <v>11946</v>
      </c>
      <c r="E522" s="289">
        <f>VLOOKUP(D522,图书定价!$A$3:$B$19,2,0)</f>
        <v>43.2</v>
      </c>
      <c r="F522" s="287">
        <v>28</v>
      </c>
      <c r="G522" s="305" t="s">
        <v>12086</v>
      </c>
      <c r="H522" s="303" t="str">
        <f>VLOOKUP(MID(G522,1,3),表3[],2,0)</f>
        <v>北区</v>
      </c>
    </row>
    <row r="523" spans="1:8" ht="15" thickTop="1" thickBot="1">
      <c r="A523" s="280" t="s">
        <v>12562</v>
      </c>
      <c r="B523" s="281">
        <v>41451</v>
      </c>
      <c r="C523" s="282" t="s">
        <v>11930</v>
      </c>
      <c r="D523" s="283" t="s">
        <v>11949</v>
      </c>
      <c r="E523" s="284">
        <f>VLOOKUP(D523,图书定价!$A$3:$B$19,2,0)</f>
        <v>39.799999999999997</v>
      </c>
      <c r="F523" s="282">
        <v>8</v>
      </c>
      <c r="G523" s="304" t="s">
        <v>12088</v>
      </c>
      <c r="H523" s="303" t="str">
        <f>VLOOKUP(MID(G523,1,3),表3[],2,0)</f>
        <v>南区</v>
      </c>
    </row>
    <row r="524" spans="1:8" ht="15" thickTop="1" thickBot="1">
      <c r="A524" s="285" t="s">
        <v>12563</v>
      </c>
      <c r="B524" s="286">
        <v>41452</v>
      </c>
      <c r="C524" s="287" t="s">
        <v>11930</v>
      </c>
      <c r="D524" s="288" t="s">
        <v>11975</v>
      </c>
      <c r="E524" s="289">
        <f>VLOOKUP(D524,图书定价!$A$3:$B$19,2,0)</f>
        <v>40.6</v>
      </c>
      <c r="F524" s="287">
        <v>39</v>
      </c>
      <c r="G524" s="305" t="s">
        <v>12090</v>
      </c>
      <c r="H524" s="303" t="str">
        <f>VLOOKUP(MID(G524,1,3),表3[],2,0)</f>
        <v>东区</v>
      </c>
    </row>
    <row r="525" spans="1:8" ht="15" thickTop="1" thickBot="1">
      <c r="A525" s="280" t="s">
        <v>12564</v>
      </c>
      <c r="B525" s="281">
        <v>41452</v>
      </c>
      <c r="C525" s="282" t="s">
        <v>11930</v>
      </c>
      <c r="D525" s="283" t="s">
        <v>11978</v>
      </c>
      <c r="E525" s="284">
        <f>VLOOKUP(D525,图书定价!$A$3:$B$19,2,0)</f>
        <v>38.6</v>
      </c>
      <c r="F525" s="282">
        <v>33</v>
      </c>
      <c r="G525" s="304" t="s">
        <v>12066</v>
      </c>
      <c r="H525" s="303" t="str">
        <f>VLOOKUP(MID(G525,1,3),表3[],2,0)</f>
        <v>北区</v>
      </c>
    </row>
    <row r="526" spans="1:8" ht="15" thickTop="1" thickBot="1">
      <c r="A526" s="285" t="s">
        <v>12565</v>
      </c>
      <c r="B526" s="286">
        <v>41453</v>
      </c>
      <c r="C526" s="287" t="s">
        <v>11930</v>
      </c>
      <c r="D526" s="288" t="s">
        <v>11981</v>
      </c>
      <c r="E526" s="289">
        <f>VLOOKUP(D526,图书定价!$A$3:$B$19,2,0)</f>
        <v>39.299999999999997</v>
      </c>
      <c r="F526" s="287">
        <v>43</v>
      </c>
      <c r="G526" s="305" t="s">
        <v>12093</v>
      </c>
      <c r="H526" s="303" t="str">
        <f>VLOOKUP(MID(G526,1,3),表3[],2,0)</f>
        <v>北区</v>
      </c>
    </row>
    <row r="527" spans="1:8" ht="15" thickTop="1" thickBot="1">
      <c r="A527" s="280" t="s">
        <v>12566</v>
      </c>
      <c r="B527" s="281">
        <v>41453</v>
      </c>
      <c r="C527" s="282" t="s">
        <v>11930</v>
      </c>
      <c r="D527" s="283" t="s">
        <v>11968</v>
      </c>
      <c r="E527" s="284">
        <f>VLOOKUP(D527,图书定价!$A$3:$B$19,2,0)</f>
        <v>36.799999999999997</v>
      </c>
      <c r="F527" s="282">
        <v>35</v>
      </c>
      <c r="G527" s="304" t="s">
        <v>12095</v>
      </c>
      <c r="H527" s="303" t="str">
        <f>VLOOKUP(MID(G527,1,3),表3[],2,0)</f>
        <v>北区</v>
      </c>
    </row>
    <row r="528" spans="1:8" ht="15" thickTop="1" thickBot="1">
      <c r="A528" s="285" t="s">
        <v>12567</v>
      </c>
      <c r="B528" s="286">
        <v>41454</v>
      </c>
      <c r="C528" s="287" t="s">
        <v>11926</v>
      </c>
      <c r="D528" s="288" t="s">
        <v>11946</v>
      </c>
      <c r="E528" s="289">
        <f>VLOOKUP(D528,图书定价!$A$3:$B$19,2,0)</f>
        <v>43.2</v>
      </c>
      <c r="F528" s="287">
        <v>40</v>
      </c>
      <c r="G528" s="305" t="s">
        <v>12097</v>
      </c>
      <c r="H528" s="303" t="str">
        <f>VLOOKUP(MID(G528,1,3),表3[],2,0)</f>
        <v>北区</v>
      </c>
    </row>
    <row r="529" spans="1:8" ht="15" thickTop="1" thickBot="1">
      <c r="A529" s="280" t="s">
        <v>12568</v>
      </c>
      <c r="B529" s="281">
        <v>41458</v>
      </c>
      <c r="C529" s="282" t="s">
        <v>11926</v>
      </c>
      <c r="D529" s="283" t="s">
        <v>11949</v>
      </c>
      <c r="E529" s="284">
        <f>VLOOKUP(D529,图书定价!$A$3:$B$19,2,0)</f>
        <v>39.799999999999997</v>
      </c>
      <c r="F529" s="282">
        <v>33</v>
      </c>
      <c r="G529" s="304" t="s">
        <v>12099</v>
      </c>
      <c r="H529" s="303" t="str">
        <f>VLOOKUP(MID(G529,1,3),表3[],2,0)</f>
        <v>东区</v>
      </c>
    </row>
    <row r="530" spans="1:8" ht="15" thickTop="1" thickBot="1">
      <c r="A530" s="285" t="s">
        <v>12569</v>
      </c>
      <c r="B530" s="286">
        <v>41458</v>
      </c>
      <c r="C530" s="287" t="s">
        <v>11926</v>
      </c>
      <c r="D530" s="288" t="s">
        <v>11975</v>
      </c>
      <c r="E530" s="289">
        <f>VLOOKUP(D530,图书定价!$A$3:$B$19,2,0)</f>
        <v>40.6</v>
      </c>
      <c r="F530" s="287">
        <v>11</v>
      </c>
      <c r="G530" s="305" t="s">
        <v>12101</v>
      </c>
      <c r="H530" s="303" t="str">
        <f>VLOOKUP(MID(G530,1,3),表3[],2,0)</f>
        <v>南区</v>
      </c>
    </row>
    <row r="531" spans="1:8" ht="15" thickTop="1" thickBot="1">
      <c r="A531" s="280" t="s">
        <v>12570</v>
      </c>
      <c r="B531" s="281">
        <v>41459</v>
      </c>
      <c r="C531" s="282" t="s">
        <v>11926</v>
      </c>
      <c r="D531" s="283" t="s">
        <v>11978</v>
      </c>
      <c r="E531" s="284">
        <f>VLOOKUP(D531,图书定价!$A$3:$B$19,2,0)</f>
        <v>38.6</v>
      </c>
      <c r="F531" s="282">
        <v>46</v>
      </c>
      <c r="G531" s="304" t="s">
        <v>12103</v>
      </c>
      <c r="H531" s="303" t="str">
        <f>VLOOKUP(MID(G531,1,3),表3[],2,0)</f>
        <v>东区</v>
      </c>
    </row>
    <row r="532" spans="1:8" ht="15" thickTop="1" thickBot="1">
      <c r="A532" s="285" t="s">
        <v>12571</v>
      </c>
      <c r="B532" s="286">
        <v>41460</v>
      </c>
      <c r="C532" s="287" t="s">
        <v>11961</v>
      </c>
      <c r="D532" s="288" t="s">
        <v>11981</v>
      </c>
      <c r="E532" s="289">
        <f>VLOOKUP(D532,图书定价!$A$3:$B$19,2,0)</f>
        <v>39.299999999999997</v>
      </c>
      <c r="F532" s="287">
        <v>30</v>
      </c>
      <c r="G532" s="305" t="s">
        <v>12105</v>
      </c>
      <c r="H532" s="303" t="str">
        <f>VLOOKUP(MID(G532,1,3),表3[],2,0)</f>
        <v>南区</v>
      </c>
    </row>
    <row r="533" spans="1:8" ht="15" thickTop="1" thickBot="1">
      <c r="A533" s="280" t="s">
        <v>12572</v>
      </c>
      <c r="B533" s="281">
        <v>41460</v>
      </c>
      <c r="C533" s="282" t="s">
        <v>11926</v>
      </c>
      <c r="D533" s="283" t="s">
        <v>11952</v>
      </c>
      <c r="E533" s="284">
        <f>VLOOKUP(D533,图书定价!$A$3:$B$19,2,0)</f>
        <v>40.5</v>
      </c>
      <c r="F533" s="282">
        <v>14</v>
      </c>
      <c r="G533" s="304" t="s">
        <v>12107</v>
      </c>
      <c r="H533" s="303" t="str">
        <f>VLOOKUP(MID(G533,1,3),表3[],2,0)</f>
        <v>东区</v>
      </c>
    </row>
    <row r="534" spans="1:8" ht="15" thickTop="1" thickBot="1">
      <c r="A534" s="285" t="s">
        <v>12573</v>
      </c>
      <c r="B534" s="286">
        <v>41461</v>
      </c>
      <c r="C534" s="287" t="s">
        <v>11926</v>
      </c>
      <c r="D534" s="288" t="s">
        <v>11955</v>
      </c>
      <c r="E534" s="289">
        <f>VLOOKUP(D534,图书定价!$A$3:$B$19,2,0)</f>
        <v>44.5</v>
      </c>
      <c r="F534" s="287">
        <v>36</v>
      </c>
      <c r="G534" s="305" t="s">
        <v>12109</v>
      </c>
      <c r="H534" s="303" t="str">
        <f>VLOOKUP(MID(G534,1,3),表3[],2,0)</f>
        <v>西区</v>
      </c>
    </row>
    <row r="535" spans="1:8" ht="15" thickTop="1" thickBot="1">
      <c r="A535" s="280" t="s">
        <v>12574</v>
      </c>
      <c r="B535" s="281">
        <v>41462</v>
      </c>
      <c r="C535" s="282" t="s">
        <v>11930</v>
      </c>
      <c r="D535" s="283" t="s">
        <v>11958</v>
      </c>
      <c r="E535" s="284">
        <f>VLOOKUP(D535,图书定价!$A$3:$B$19,2,0)</f>
        <v>37.799999999999997</v>
      </c>
      <c r="F535" s="282">
        <v>45</v>
      </c>
      <c r="G535" s="304" t="s">
        <v>12111</v>
      </c>
      <c r="H535" s="303" t="str">
        <f>VLOOKUP(MID(G535,1,3),表3[],2,0)</f>
        <v>北区</v>
      </c>
    </row>
    <row r="536" spans="1:8" ht="15" thickTop="1" thickBot="1">
      <c r="A536" s="285" t="s">
        <v>12575</v>
      </c>
      <c r="B536" s="286">
        <v>41465</v>
      </c>
      <c r="C536" s="287" t="s">
        <v>11926</v>
      </c>
      <c r="D536" s="288" t="s">
        <v>11962</v>
      </c>
      <c r="E536" s="289">
        <f>VLOOKUP(D536,图书定价!$A$3:$B$19,2,0)</f>
        <v>42.5</v>
      </c>
      <c r="F536" s="287">
        <v>40</v>
      </c>
      <c r="G536" s="305" t="s">
        <v>12113</v>
      </c>
      <c r="H536" s="303" t="str">
        <f>VLOOKUP(MID(G536,1,3),表3[],2,0)</f>
        <v>东区</v>
      </c>
    </row>
    <row r="537" spans="1:8" ht="15" thickTop="1" thickBot="1">
      <c r="A537" s="280" t="s">
        <v>12576</v>
      </c>
      <c r="B537" s="281">
        <v>41466</v>
      </c>
      <c r="C537" s="282" t="s">
        <v>11930</v>
      </c>
      <c r="D537" s="283" t="s">
        <v>11965</v>
      </c>
      <c r="E537" s="284">
        <f>VLOOKUP(D537,图书定价!$A$3:$B$19,2,0)</f>
        <v>39.4</v>
      </c>
      <c r="F537" s="282">
        <v>34</v>
      </c>
      <c r="G537" s="304" t="s">
        <v>12115</v>
      </c>
      <c r="H537" s="303" t="str">
        <f>VLOOKUP(MID(G537,1,3),表3[],2,0)</f>
        <v>东区</v>
      </c>
    </row>
    <row r="538" spans="1:8" ht="15" thickTop="1" thickBot="1">
      <c r="A538" s="285" t="s">
        <v>12577</v>
      </c>
      <c r="B538" s="286">
        <v>41467</v>
      </c>
      <c r="C538" s="287" t="s">
        <v>11930</v>
      </c>
      <c r="D538" s="288" t="s">
        <v>11927</v>
      </c>
      <c r="E538" s="289">
        <f>VLOOKUP(D538,图书定价!$A$3:$B$19,2,0)</f>
        <v>41.3</v>
      </c>
      <c r="F538" s="287">
        <v>31</v>
      </c>
      <c r="G538" s="305" t="s">
        <v>12117</v>
      </c>
      <c r="H538" s="303" t="str">
        <f>VLOOKUP(MID(G538,1,3),表3[],2,0)</f>
        <v>西区</v>
      </c>
    </row>
    <row r="539" spans="1:8" ht="15" thickTop="1" thickBot="1">
      <c r="A539" s="280" t="s">
        <v>12578</v>
      </c>
      <c r="B539" s="281">
        <v>41467</v>
      </c>
      <c r="C539" s="282" t="s">
        <v>11961</v>
      </c>
      <c r="D539" s="283" t="s">
        <v>11931</v>
      </c>
      <c r="E539" s="284">
        <f>VLOOKUP(D539,图书定价!$A$3:$B$19,2,0)</f>
        <v>43.9</v>
      </c>
      <c r="F539" s="282">
        <v>16</v>
      </c>
      <c r="G539" s="304" t="s">
        <v>12119</v>
      </c>
      <c r="H539" s="303" t="str">
        <f>VLOOKUP(MID(G539,1,3),表3[],2,0)</f>
        <v>东区</v>
      </c>
    </row>
    <row r="540" spans="1:8" ht="15" thickTop="1" thickBot="1">
      <c r="A540" s="285" t="s">
        <v>12579</v>
      </c>
      <c r="B540" s="286">
        <v>41468</v>
      </c>
      <c r="C540" s="287" t="s">
        <v>11930</v>
      </c>
      <c r="D540" s="288" t="s">
        <v>11934</v>
      </c>
      <c r="E540" s="289">
        <f>VLOOKUP(D540,图书定价!$A$3:$B$19,2,0)</f>
        <v>41.1</v>
      </c>
      <c r="F540" s="287">
        <v>28</v>
      </c>
      <c r="G540" s="305" t="s">
        <v>12121</v>
      </c>
      <c r="H540" s="303" t="str">
        <f>VLOOKUP(MID(G540,1,3),表3[],2,0)</f>
        <v>北区</v>
      </c>
    </row>
    <row r="541" spans="1:8" ht="15" thickTop="1" thickBot="1">
      <c r="A541" s="280" t="s">
        <v>12580</v>
      </c>
      <c r="B541" s="281">
        <v>41468</v>
      </c>
      <c r="C541" s="282" t="s">
        <v>11926</v>
      </c>
      <c r="D541" s="283" t="s">
        <v>11937</v>
      </c>
      <c r="E541" s="284">
        <f>VLOOKUP(D541,图书定价!$A$3:$B$19,2,0)</f>
        <v>39.200000000000003</v>
      </c>
      <c r="F541" s="282">
        <v>5</v>
      </c>
      <c r="G541" s="304" t="s">
        <v>12123</v>
      </c>
      <c r="H541" s="303" t="str">
        <f>VLOOKUP(MID(G541,1,3),表3[],2,0)</f>
        <v>北区</v>
      </c>
    </row>
    <row r="542" spans="1:8" ht="15" thickTop="1" thickBot="1">
      <c r="A542" s="285" t="s">
        <v>12581</v>
      </c>
      <c r="B542" s="286">
        <v>41469</v>
      </c>
      <c r="C542" s="287" t="s">
        <v>11930</v>
      </c>
      <c r="D542" s="288" t="s">
        <v>11940</v>
      </c>
      <c r="E542" s="289">
        <f>VLOOKUP(D542,图书定价!$A$3:$B$19,2,0)</f>
        <v>36.299999999999997</v>
      </c>
      <c r="F542" s="287">
        <v>50</v>
      </c>
      <c r="G542" s="305" t="s">
        <v>11928</v>
      </c>
      <c r="H542" s="303" t="str">
        <f>VLOOKUP(MID(G542,1,3),表3[],2,0)</f>
        <v>南区</v>
      </c>
    </row>
    <row r="543" spans="1:8" ht="15" thickTop="1" thickBot="1">
      <c r="A543" s="280" t="s">
        <v>12582</v>
      </c>
      <c r="B543" s="281">
        <v>41471</v>
      </c>
      <c r="C543" s="282" t="s">
        <v>11926</v>
      </c>
      <c r="D543" s="283" t="s">
        <v>11968</v>
      </c>
      <c r="E543" s="284">
        <f>VLOOKUP(D543,图书定价!$A$3:$B$19,2,0)</f>
        <v>36.799999999999997</v>
      </c>
      <c r="F543" s="282">
        <v>42</v>
      </c>
      <c r="G543" s="304" t="s">
        <v>11932</v>
      </c>
      <c r="H543" s="303" t="str">
        <f>VLOOKUP(MID(G543,1,3),表3[],2,0)</f>
        <v>南区</v>
      </c>
    </row>
    <row r="544" spans="1:8" ht="15" thickTop="1" thickBot="1">
      <c r="A544" s="285" t="s">
        <v>12583</v>
      </c>
      <c r="B544" s="286">
        <v>41472</v>
      </c>
      <c r="C544" s="287" t="s">
        <v>11926</v>
      </c>
      <c r="D544" s="288" t="s">
        <v>11946</v>
      </c>
      <c r="E544" s="289">
        <f>VLOOKUP(D544,图书定价!$A$3:$B$19,2,0)</f>
        <v>43.2</v>
      </c>
      <c r="F544" s="287">
        <v>43</v>
      </c>
      <c r="G544" s="305" t="s">
        <v>11935</v>
      </c>
      <c r="H544" s="303" t="str">
        <f>VLOOKUP(MID(G544,1,3),表3[],2,0)</f>
        <v>东区</v>
      </c>
    </row>
    <row r="545" spans="1:8" ht="15" thickTop="1" thickBot="1">
      <c r="A545" s="280" t="s">
        <v>12584</v>
      </c>
      <c r="B545" s="281">
        <v>41473</v>
      </c>
      <c r="C545" s="282" t="s">
        <v>11926</v>
      </c>
      <c r="D545" s="283" t="s">
        <v>11949</v>
      </c>
      <c r="E545" s="284">
        <f>VLOOKUP(D545,图书定价!$A$3:$B$19,2,0)</f>
        <v>39.799999999999997</v>
      </c>
      <c r="F545" s="282">
        <v>34</v>
      </c>
      <c r="G545" s="304" t="s">
        <v>11938</v>
      </c>
      <c r="H545" s="303" t="str">
        <f>VLOOKUP(MID(G545,1,3),表3[],2,0)</f>
        <v>东区</v>
      </c>
    </row>
    <row r="546" spans="1:8" ht="15" thickTop="1" thickBot="1">
      <c r="A546" s="285" t="s">
        <v>12585</v>
      </c>
      <c r="B546" s="286">
        <v>41475</v>
      </c>
      <c r="C546" s="287" t="s">
        <v>11926</v>
      </c>
      <c r="D546" s="288" t="s">
        <v>11975</v>
      </c>
      <c r="E546" s="289">
        <f>VLOOKUP(D546,图书定价!$A$3:$B$19,2,0)</f>
        <v>40.6</v>
      </c>
      <c r="F546" s="287">
        <v>49</v>
      </c>
      <c r="G546" s="305" t="s">
        <v>11941</v>
      </c>
      <c r="H546" s="303" t="str">
        <f>VLOOKUP(MID(G546,1,3),表3[],2,0)</f>
        <v>南区</v>
      </c>
    </row>
    <row r="547" spans="1:8" ht="15" thickTop="1" thickBot="1">
      <c r="A547" s="280" t="s">
        <v>12586</v>
      </c>
      <c r="B547" s="281">
        <v>41476</v>
      </c>
      <c r="C547" s="282" t="s">
        <v>11926</v>
      </c>
      <c r="D547" s="283" t="s">
        <v>11978</v>
      </c>
      <c r="E547" s="284">
        <f>VLOOKUP(D547,图书定价!$A$3:$B$19,2,0)</f>
        <v>38.6</v>
      </c>
      <c r="F547" s="282">
        <v>46</v>
      </c>
      <c r="G547" s="304" t="s">
        <v>11944</v>
      </c>
      <c r="H547" s="303" t="str">
        <f>VLOOKUP(MID(G547,1,3),表3[],2,0)</f>
        <v>西区</v>
      </c>
    </row>
    <row r="548" spans="1:8" ht="15" thickTop="1" thickBot="1">
      <c r="A548" s="285" t="s">
        <v>12587</v>
      </c>
      <c r="B548" s="286">
        <v>41478</v>
      </c>
      <c r="C548" s="287" t="s">
        <v>11961</v>
      </c>
      <c r="D548" s="288" t="s">
        <v>11981</v>
      </c>
      <c r="E548" s="289">
        <f>VLOOKUP(D548,图书定价!$A$3:$B$19,2,0)</f>
        <v>39.299999999999997</v>
      </c>
      <c r="F548" s="287">
        <v>16</v>
      </c>
      <c r="G548" s="305" t="s">
        <v>11953</v>
      </c>
      <c r="H548" s="303" t="str">
        <f>VLOOKUP(MID(G548,1,3),表3[],2,0)</f>
        <v>南区</v>
      </c>
    </row>
    <row r="549" spans="1:8" ht="15" thickTop="1" thickBot="1">
      <c r="A549" s="280" t="s">
        <v>12588</v>
      </c>
      <c r="B549" s="281">
        <v>41479</v>
      </c>
      <c r="C549" s="282" t="s">
        <v>11926</v>
      </c>
      <c r="D549" s="283" t="s">
        <v>11952</v>
      </c>
      <c r="E549" s="284">
        <f>VLOOKUP(D549,图书定价!$A$3:$B$19,2,0)</f>
        <v>40.5</v>
      </c>
      <c r="F549" s="282">
        <v>28</v>
      </c>
      <c r="G549" s="304" t="s">
        <v>11956</v>
      </c>
      <c r="H549" s="303" t="str">
        <f>VLOOKUP(MID(G549,1,3),表3[],2,0)</f>
        <v>东区</v>
      </c>
    </row>
    <row r="550" spans="1:8" ht="15" thickTop="1" thickBot="1">
      <c r="A550" s="285" t="s">
        <v>12589</v>
      </c>
      <c r="B550" s="286">
        <v>41480</v>
      </c>
      <c r="C550" s="287" t="s">
        <v>11926</v>
      </c>
      <c r="D550" s="288" t="s">
        <v>11955</v>
      </c>
      <c r="E550" s="289">
        <f>VLOOKUP(D550,图书定价!$A$3:$B$19,2,0)</f>
        <v>44.5</v>
      </c>
      <c r="F550" s="287">
        <v>17</v>
      </c>
      <c r="G550" s="305" t="s">
        <v>11959</v>
      </c>
      <c r="H550" s="303" t="str">
        <f>VLOOKUP(MID(G550,1,3),表3[],2,0)</f>
        <v>北区</v>
      </c>
    </row>
    <row r="551" spans="1:8" ht="15" thickTop="1" thickBot="1">
      <c r="A551" s="280" t="s">
        <v>12590</v>
      </c>
      <c r="B551" s="281">
        <v>41480</v>
      </c>
      <c r="C551" s="282" t="s">
        <v>11930</v>
      </c>
      <c r="D551" s="283" t="s">
        <v>11958</v>
      </c>
      <c r="E551" s="284">
        <f>VLOOKUP(D551,图书定价!$A$3:$B$19,2,0)</f>
        <v>37.799999999999997</v>
      </c>
      <c r="F551" s="282">
        <v>18</v>
      </c>
      <c r="G551" s="304" t="s">
        <v>11963</v>
      </c>
      <c r="H551" s="303" t="str">
        <f>VLOOKUP(MID(G551,1,3),表3[],2,0)</f>
        <v>北区</v>
      </c>
    </row>
    <row r="552" spans="1:8" ht="15" thickTop="1" thickBot="1">
      <c r="A552" s="285" t="s">
        <v>12591</v>
      </c>
      <c r="B552" s="286">
        <v>41481</v>
      </c>
      <c r="C552" s="287" t="s">
        <v>11961</v>
      </c>
      <c r="D552" s="288" t="s">
        <v>11962</v>
      </c>
      <c r="E552" s="289">
        <f>VLOOKUP(D552,图书定价!$A$3:$B$19,2,0)</f>
        <v>42.5</v>
      </c>
      <c r="F552" s="287">
        <v>49</v>
      </c>
      <c r="G552" s="305" t="s">
        <v>11966</v>
      </c>
      <c r="H552" s="303" t="str">
        <f>VLOOKUP(MID(G552,1,3),表3[],2,0)</f>
        <v>西区</v>
      </c>
    </row>
    <row r="553" spans="1:8" ht="15" thickTop="1" thickBot="1">
      <c r="A553" s="280" t="s">
        <v>12592</v>
      </c>
      <c r="B553" s="281">
        <v>41482</v>
      </c>
      <c r="C553" s="282" t="s">
        <v>11926</v>
      </c>
      <c r="D553" s="283" t="s">
        <v>11965</v>
      </c>
      <c r="E553" s="284">
        <f>VLOOKUP(D553,图书定价!$A$3:$B$19,2,0)</f>
        <v>39.4</v>
      </c>
      <c r="F553" s="282">
        <v>21</v>
      </c>
      <c r="G553" s="304" t="s">
        <v>11969</v>
      </c>
      <c r="H553" s="303" t="str">
        <f>VLOOKUP(MID(G553,1,3),表3[],2,0)</f>
        <v>西区</v>
      </c>
    </row>
    <row r="554" spans="1:8" ht="15" thickTop="1" thickBot="1">
      <c r="A554" s="285" t="s">
        <v>12593</v>
      </c>
      <c r="B554" s="286">
        <v>41483</v>
      </c>
      <c r="C554" s="287" t="s">
        <v>11961</v>
      </c>
      <c r="D554" s="288" t="s">
        <v>11927</v>
      </c>
      <c r="E554" s="289">
        <f>VLOOKUP(D554,图书定价!$A$3:$B$19,2,0)</f>
        <v>41.3</v>
      </c>
      <c r="F554" s="287">
        <v>49</v>
      </c>
      <c r="G554" s="305" t="s">
        <v>11971</v>
      </c>
      <c r="H554" s="303" t="str">
        <f>VLOOKUP(MID(G554,1,3),表3[],2,0)</f>
        <v>北区</v>
      </c>
    </row>
    <row r="555" spans="1:8" ht="15" thickTop="1" thickBot="1">
      <c r="A555" s="280" t="s">
        <v>12594</v>
      </c>
      <c r="B555" s="281">
        <v>41485</v>
      </c>
      <c r="C555" s="282" t="s">
        <v>11930</v>
      </c>
      <c r="D555" s="283" t="s">
        <v>11931</v>
      </c>
      <c r="E555" s="284">
        <f>VLOOKUP(D555,图书定价!$A$3:$B$19,2,0)</f>
        <v>43.9</v>
      </c>
      <c r="F555" s="282">
        <v>35</v>
      </c>
      <c r="G555" s="304" t="s">
        <v>11973</v>
      </c>
      <c r="H555" s="303" t="str">
        <f>VLOOKUP(MID(G555,1,3),表3[],2,0)</f>
        <v>西区</v>
      </c>
    </row>
    <row r="556" spans="1:8" ht="15" thickTop="1" thickBot="1">
      <c r="A556" s="285" t="s">
        <v>12595</v>
      </c>
      <c r="B556" s="286">
        <v>41486</v>
      </c>
      <c r="C556" s="287" t="s">
        <v>11961</v>
      </c>
      <c r="D556" s="288" t="s">
        <v>11934</v>
      </c>
      <c r="E556" s="289">
        <f>VLOOKUP(D556,图书定价!$A$3:$B$19,2,0)</f>
        <v>41.1</v>
      </c>
      <c r="F556" s="287">
        <v>37</v>
      </c>
      <c r="G556" s="305" t="s">
        <v>11976</v>
      </c>
      <c r="H556" s="303" t="str">
        <f>VLOOKUP(MID(G556,1,3),表3[],2,0)</f>
        <v>北区</v>
      </c>
    </row>
    <row r="557" spans="1:8" ht="15" thickTop="1" thickBot="1">
      <c r="A557" s="280" t="s">
        <v>12596</v>
      </c>
      <c r="B557" s="281">
        <v>41486</v>
      </c>
      <c r="C557" s="282" t="s">
        <v>11930</v>
      </c>
      <c r="D557" s="283" t="s">
        <v>11937</v>
      </c>
      <c r="E557" s="284">
        <f>VLOOKUP(D557,图书定价!$A$3:$B$19,2,0)</f>
        <v>39.200000000000003</v>
      </c>
      <c r="F557" s="282">
        <v>28</v>
      </c>
      <c r="G557" s="304" t="s">
        <v>11979</v>
      </c>
      <c r="H557" s="303" t="str">
        <f>VLOOKUP(MID(G557,1,3),表3[],2,0)</f>
        <v>东区</v>
      </c>
    </row>
    <row r="558" spans="1:8" ht="15" thickTop="1" thickBot="1">
      <c r="A558" s="285" t="s">
        <v>12597</v>
      </c>
      <c r="B558" s="286">
        <v>41487</v>
      </c>
      <c r="C558" s="287" t="s">
        <v>11930</v>
      </c>
      <c r="D558" s="288" t="s">
        <v>11940</v>
      </c>
      <c r="E558" s="289">
        <f>VLOOKUP(D558,图书定价!$A$3:$B$19,2,0)</f>
        <v>36.299999999999997</v>
      </c>
      <c r="F558" s="287">
        <v>38</v>
      </c>
      <c r="G558" s="305" t="s">
        <v>11982</v>
      </c>
      <c r="H558" s="303" t="str">
        <f>VLOOKUP(MID(G558,1,3),表3[],2,0)</f>
        <v>东区</v>
      </c>
    </row>
    <row r="559" spans="1:8" ht="15" thickTop="1" thickBot="1">
      <c r="A559" s="280" t="s">
        <v>12598</v>
      </c>
      <c r="B559" s="281">
        <v>41488</v>
      </c>
      <c r="C559" s="282" t="s">
        <v>11930</v>
      </c>
      <c r="D559" s="283" t="s">
        <v>11943</v>
      </c>
      <c r="E559" s="284">
        <f>VLOOKUP(D559,图书定价!$A$3:$B$19,2,0)</f>
        <v>34.9</v>
      </c>
      <c r="F559" s="282">
        <v>48</v>
      </c>
      <c r="G559" s="304" t="s">
        <v>11984</v>
      </c>
      <c r="H559" s="303" t="str">
        <f>VLOOKUP(MID(G559,1,3),表3[],2,0)</f>
        <v>北区</v>
      </c>
    </row>
    <row r="560" spans="1:8" ht="15" thickTop="1" thickBot="1">
      <c r="A560" s="285" t="s">
        <v>12599</v>
      </c>
      <c r="B560" s="286">
        <v>41489</v>
      </c>
      <c r="C560" s="287" t="s">
        <v>11930</v>
      </c>
      <c r="D560" s="288" t="s">
        <v>11952</v>
      </c>
      <c r="E560" s="289">
        <f>VLOOKUP(D560,图书定价!$A$3:$B$19,2,0)</f>
        <v>40.5</v>
      </c>
      <c r="F560" s="287">
        <v>41</v>
      </c>
      <c r="G560" s="305" t="s">
        <v>11986</v>
      </c>
      <c r="H560" s="303" t="str">
        <f>VLOOKUP(MID(G560,1,3),表3[],2,0)</f>
        <v>南区</v>
      </c>
    </row>
    <row r="561" spans="1:8" ht="15" thickTop="1" thickBot="1">
      <c r="A561" s="280" t="s">
        <v>12600</v>
      </c>
      <c r="B561" s="281">
        <v>41490</v>
      </c>
      <c r="C561" s="282" t="s">
        <v>11930</v>
      </c>
      <c r="D561" s="283" t="s">
        <v>11955</v>
      </c>
      <c r="E561" s="284">
        <f>VLOOKUP(D561,图书定价!$A$3:$B$19,2,0)</f>
        <v>44.5</v>
      </c>
      <c r="F561" s="282">
        <v>44</v>
      </c>
      <c r="G561" s="304" t="s">
        <v>11988</v>
      </c>
      <c r="H561" s="303" t="str">
        <f>VLOOKUP(MID(G561,1,3),表3[],2,0)</f>
        <v>南区</v>
      </c>
    </row>
    <row r="562" spans="1:8" ht="15" thickTop="1" thickBot="1">
      <c r="A562" s="285" t="s">
        <v>12601</v>
      </c>
      <c r="B562" s="286">
        <v>41493</v>
      </c>
      <c r="C562" s="287" t="s">
        <v>11930</v>
      </c>
      <c r="D562" s="288" t="s">
        <v>11958</v>
      </c>
      <c r="E562" s="289">
        <f>VLOOKUP(D562,图书定价!$A$3:$B$19,2,0)</f>
        <v>37.799999999999997</v>
      </c>
      <c r="F562" s="287">
        <v>4</v>
      </c>
      <c r="G562" s="305" t="s">
        <v>11990</v>
      </c>
      <c r="H562" s="303" t="str">
        <f>VLOOKUP(MID(G562,1,3),表3[],2,0)</f>
        <v>南区</v>
      </c>
    </row>
    <row r="563" spans="1:8" ht="15" thickTop="1" thickBot="1">
      <c r="A563" s="280" t="s">
        <v>12602</v>
      </c>
      <c r="B563" s="281">
        <v>41493</v>
      </c>
      <c r="C563" s="282" t="s">
        <v>11930</v>
      </c>
      <c r="D563" s="283" t="s">
        <v>11952</v>
      </c>
      <c r="E563" s="284">
        <f>VLOOKUP(D563,图书定价!$A$3:$B$19,2,0)</f>
        <v>40.5</v>
      </c>
      <c r="F563" s="282">
        <v>6</v>
      </c>
      <c r="G563" s="304" t="s">
        <v>11992</v>
      </c>
      <c r="H563" s="303" t="str">
        <f>VLOOKUP(MID(G563,1,3),表3[],2,0)</f>
        <v>东区</v>
      </c>
    </row>
    <row r="564" spans="1:8" ht="15" thickTop="1" thickBot="1">
      <c r="A564" s="285" t="s">
        <v>12603</v>
      </c>
      <c r="B564" s="286">
        <v>41494</v>
      </c>
      <c r="C564" s="287" t="s">
        <v>11961</v>
      </c>
      <c r="D564" s="288" t="s">
        <v>11955</v>
      </c>
      <c r="E564" s="289">
        <f>VLOOKUP(D564,图书定价!$A$3:$B$19,2,0)</f>
        <v>44.5</v>
      </c>
      <c r="F564" s="287">
        <v>34</v>
      </c>
      <c r="G564" s="305" t="s">
        <v>11994</v>
      </c>
      <c r="H564" s="303" t="str">
        <f>VLOOKUP(MID(G564,1,3),表3[],2,0)</f>
        <v>北区</v>
      </c>
    </row>
    <row r="565" spans="1:8" ht="15" thickTop="1" thickBot="1">
      <c r="A565" s="280" t="s">
        <v>12604</v>
      </c>
      <c r="B565" s="281">
        <v>41495</v>
      </c>
      <c r="C565" s="282" t="s">
        <v>11926</v>
      </c>
      <c r="D565" s="283" t="s">
        <v>11958</v>
      </c>
      <c r="E565" s="284">
        <f>VLOOKUP(D565,图书定价!$A$3:$B$19,2,0)</f>
        <v>37.799999999999997</v>
      </c>
      <c r="F565" s="282">
        <v>14</v>
      </c>
      <c r="G565" s="304" t="s">
        <v>12040</v>
      </c>
      <c r="H565" s="303" t="str">
        <f>VLOOKUP(MID(G565,1,3),表3[],2,0)</f>
        <v>北区</v>
      </c>
    </row>
    <row r="566" spans="1:8" ht="15" thickTop="1" thickBot="1">
      <c r="A566" s="285" t="s">
        <v>12605</v>
      </c>
      <c r="B566" s="286">
        <v>41496</v>
      </c>
      <c r="C566" s="287" t="s">
        <v>11961</v>
      </c>
      <c r="D566" s="288" t="s">
        <v>11962</v>
      </c>
      <c r="E566" s="289">
        <f>VLOOKUP(D566,图书定价!$A$3:$B$19,2,0)</f>
        <v>42.5</v>
      </c>
      <c r="F566" s="287">
        <v>11</v>
      </c>
      <c r="G566" s="305" t="s">
        <v>12042</v>
      </c>
      <c r="H566" s="303" t="str">
        <f>VLOOKUP(MID(G566,1,3),表3[],2,0)</f>
        <v>东区</v>
      </c>
    </row>
    <row r="567" spans="1:8" ht="15" thickTop="1" thickBot="1">
      <c r="A567" s="280" t="s">
        <v>12606</v>
      </c>
      <c r="B567" s="281">
        <v>41500</v>
      </c>
      <c r="C567" s="282" t="s">
        <v>11926</v>
      </c>
      <c r="D567" s="283" t="s">
        <v>11965</v>
      </c>
      <c r="E567" s="284">
        <f>VLOOKUP(D567,图书定价!$A$3:$B$19,2,0)</f>
        <v>39.4</v>
      </c>
      <c r="F567" s="282">
        <v>34</v>
      </c>
      <c r="G567" s="304" t="s">
        <v>12044</v>
      </c>
      <c r="H567" s="303" t="str">
        <f>VLOOKUP(MID(G567,1,3),表3[],2,0)</f>
        <v>东区</v>
      </c>
    </row>
    <row r="568" spans="1:8" ht="15" thickTop="1" thickBot="1">
      <c r="A568" s="285" t="s">
        <v>12607</v>
      </c>
      <c r="B568" s="286">
        <v>41500</v>
      </c>
      <c r="C568" s="287" t="s">
        <v>11961</v>
      </c>
      <c r="D568" s="288" t="s">
        <v>11927</v>
      </c>
      <c r="E568" s="289">
        <f>VLOOKUP(D568,图书定价!$A$3:$B$19,2,0)</f>
        <v>41.3</v>
      </c>
      <c r="F568" s="287">
        <v>10</v>
      </c>
      <c r="G568" s="305" t="s">
        <v>12046</v>
      </c>
      <c r="H568" s="303" t="str">
        <f>VLOOKUP(MID(G568,1,3),表3[],2,0)</f>
        <v>北区</v>
      </c>
    </row>
    <row r="569" spans="1:8" ht="15" thickTop="1" thickBot="1">
      <c r="A569" s="280" t="s">
        <v>12608</v>
      </c>
      <c r="B569" s="281">
        <v>41501</v>
      </c>
      <c r="C569" s="282" t="s">
        <v>11926</v>
      </c>
      <c r="D569" s="283" t="s">
        <v>11931</v>
      </c>
      <c r="E569" s="284">
        <f>VLOOKUP(D569,图书定价!$A$3:$B$19,2,0)</f>
        <v>43.9</v>
      </c>
      <c r="F569" s="282">
        <v>11</v>
      </c>
      <c r="G569" s="304" t="s">
        <v>12048</v>
      </c>
      <c r="H569" s="303" t="str">
        <f>VLOOKUP(MID(G569,1,3),表3[],2,0)</f>
        <v>北区</v>
      </c>
    </row>
    <row r="570" spans="1:8" ht="15" thickTop="1" thickBot="1">
      <c r="A570" s="285" t="s">
        <v>12609</v>
      </c>
      <c r="B570" s="286">
        <v>41501</v>
      </c>
      <c r="C570" s="287" t="s">
        <v>11930</v>
      </c>
      <c r="D570" s="288" t="s">
        <v>11934</v>
      </c>
      <c r="E570" s="289">
        <f>VLOOKUP(D570,图书定价!$A$3:$B$19,2,0)</f>
        <v>41.1</v>
      </c>
      <c r="F570" s="287">
        <v>21</v>
      </c>
      <c r="G570" s="305" t="s">
        <v>12050</v>
      </c>
      <c r="H570" s="303" t="str">
        <f>VLOOKUP(MID(G570,1,3),表3[],2,0)</f>
        <v>北区</v>
      </c>
    </row>
    <row r="571" spans="1:8" ht="15" thickTop="1" thickBot="1">
      <c r="A571" s="280" t="s">
        <v>12610</v>
      </c>
      <c r="B571" s="281">
        <v>41502</v>
      </c>
      <c r="C571" s="282" t="s">
        <v>11926</v>
      </c>
      <c r="D571" s="283" t="s">
        <v>11937</v>
      </c>
      <c r="E571" s="284">
        <f>VLOOKUP(D571,图书定价!$A$3:$B$19,2,0)</f>
        <v>39.200000000000003</v>
      </c>
      <c r="F571" s="282">
        <v>43</v>
      </c>
      <c r="G571" s="304" t="s">
        <v>12052</v>
      </c>
      <c r="H571" s="303" t="str">
        <f>VLOOKUP(MID(G571,1,3),表3[],2,0)</f>
        <v>东区</v>
      </c>
    </row>
    <row r="572" spans="1:8" ht="15" thickTop="1" thickBot="1">
      <c r="A572" s="285" t="s">
        <v>12611</v>
      </c>
      <c r="B572" s="286">
        <v>41502</v>
      </c>
      <c r="C572" s="287" t="s">
        <v>11926</v>
      </c>
      <c r="D572" s="288" t="s">
        <v>11940</v>
      </c>
      <c r="E572" s="289">
        <f>VLOOKUP(D572,图书定价!$A$3:$B$19,2,0)</f>
        <v>36.299999999999997</v>
      </c>
      <c r="F572" s="287">
        <v>15</v>
      </c>
      <c r="G572" s="305" t="s">
        <v>12054</v>
      </c>
      <c r="H572" s="303" t="str">
        <f>VLOOKUP(MID(G572,1,3),表3[],2,0)</f>
        <v>东区</v>
      </c>
    </row>
    <row r="573" spans="1:8" ht="15" thickTop="1" thickBot="1">
      <c r="A573" s="280" t="s">
        <v>12612</v>
      </c>
      <c r="B573" s="281">
        <v>41503</v>
      </c>
      <c r="C573" s="282" t="s">
        <v>11926</v>
      </c>
      <c r="D573" s="283" t="s">
        <v>11943</v>
      </c>
      <c r="E573" s="284">
        <f>VLOOKUP(D573,图书定价!$A$3:$B$19,2,0)</f>
        <v>34.9</v>
      </c>
      <c r="F573" s="282">
        <v>50</v>
      </c>
      <c r="G573" s="304" t="s">
        <v>12056</v>
      </c>
      <c r="H573" s="303" t="str">
        <f>VLOOKUP(MID(G573,1,3),表3[],2,0)</f>
        <v>南区</v>
      </c>
    </row>
    <row r="574" spans="1:8" ht="15" thickTop="1" thickBot="1">
      <c r="A574" s="285" t="s">
        <v>12613</v>
      </c>
      <c r="B574" s="286">
        <v>41504</v>
      </c>
      <c r="C574" s="287" t="s">
        <v>11961</v>
      </c>
      <c r="D574" s="288" t="s">
        <v>11952</v>
      </c>
      <c r="E574" s="289">
        <f>VLOOKUP(D574,图书定价!$A$3:$B$19,2,0)</f>
        <v>40.5</v>
      </c>
      <c r="F574" s="287">
        <v>10</v>
      </c>
      <c r="G574" s="305" t="s">
        <v>12058</v>
      </c>
      <c r="H574" s="303" t="str">
        <f>VLOOKUP(MID(G574,1,3),表3[],2,0)</f>
        <v>北区</v>
      </c>
    </row>
    <row r="575" spans="1:8" ht="15" thickTop="1" thickBot="1">
      <c r="A575" s="280" t="s">
        <v>12614</v>
      </c>
      <c r="B575" s="281">
        <v>41507</v>
      </c>
      <c r="C575" s="282" t="s">
        <v>11961</v>
      </c>
      <c r="D575" s="283" t="s">
        <v>11955</v>
      </c>
      <c r="E575" s="284">
        <f>VLOOKUP(D575,图书定价!$A$3:$B$19,2,0)</f>
        <v>44.5</v>
      </c>
      <c r="F575" s="282">
        <v>19</v>
      </c>
      <c r="G575" s="304" t="s">
        <v>12060</v>
      </c>
      <c r="H575" s="303" t="str">
        <f>VLOOKUP(MID(G575,1,3),表3[],2,0)</f>
        <v>南区</v>
      </c>
    </row>
    <row r="576" spans="1:8" ht="15" thickTop="1" thickBot="1">
      <c r="A576" s="285" t="s">
        <v>12615</v>
      </c>
      <c r="B576" s="286">
        <v>41507</v>
      </c>
      <c r="C576" s="287" t="s">
        <v>11926</v>
      </c>
      <c r="D576" s="288" t="s">
        <v>11958</v>
      </c>
      <c r="E576" s="289">
        <f>VLOOKUP(D576,图书定价!$A$3:$B$19,2,0)</f>
        <v>37.799999999999997</v>
      </c>
      <c r="F576" s="287">
        <v>35</v>
      </c>
      <c r="G576" s="305" t="s">
        <v>12062</v>
      </c>
      <c r="H576" s="303" t="str">
        <f>VLOOKUP(MID(G576,1,3),表3[],2,0)</f>
        <v>北区</v>
      </c>
    </row>
    <row r="577" spans="1:8" ht="15" thickTop="1" thickBot="1">
      <c r="A577" s="280" t="s">
        <v>12616</v>
      </c>
      <c r="B577" s="281">
        <v>41509</v>
      </c>
      <c r="C577" s="282" t="s">
        <v>11961</v>
      </c>
      <c r="D577" s="283" t="s">
        <v>11927</v>
      </c>
      <c r="E577" s="284">
        <f>VLOOKUP(D577,图书定价!$A$3:$B$19,2,0)</f>
        <v>41.3</v>
      </c>
      <c r="F577" s="282">
        <v>32</v>
      </c>
      <c r="G577" s="304" t="s">
        <v>12064</v>
      </c>
      <c r="H577" s="303" t="str">
        <f>VLOOKUP(MID(G577,1,3),表3[],2,0)</f>
        <v>东区</v>
      </c>
    </row>
    <row r="578" spans="1:8" ht="15" thickTop="1" thickBot="1">
      <c r="A578" s="285" t="s">
        <v>12617</v>
      </c>
      <c r="B578" s="286">
        <v>41510</v>
      </c>
      <c r="C578" s="287" t="s">
        <v>11961</v>
      </c>
      <c r="D578" s="288" t="s">
        <v>11931</v>
      </c>
      <c r="E578" s="289">
        <f>VLOOKUP(D578,图书定价!$A$3:$B$19,2,0)</f>
        <v>43.9</v>
      </c>
      <c r="F578" s="287">
        <v>41</v>
      </c>
      <c r="G578" s="305" t="s">
        <v>12066</v>
      </c>
      <c r="H578" s="303" t="str">
        <f>VLOOKUP(MID(G578,1,3),表3[],2,0)</f>
        <v>北区</v>
      </c>
    </row>
    <row r="579" spans="1:8" ht="15" thickTop="1" thickBot="1">
      <c r="A579" s="280" t="s">
        <v>12618</v>
      </c>
      <c r="B579" s="281">
        <v>41514</v>
      </c>
      <c r="C579" s="282" t="s">
        <v>11930</v>
      </c>
      <c r="D579" s="283" t="s">
        <v>11934</v>
      </c>
      <c r="E579" s="284">
        <f>VLOOKUP(D579,图书定价!$A$3:$B$19,2,0)</f>
        <v>41.1</v>
      </c>
      <c r="F579" s="282">
        <v>61</v>
      </c>
      <c r="G579" s="304" t="s">
        <v>12068</v>
      </c>
      <c r="H579" s="303" t="str">
        <f>VLOOKUP(MID(G579,1,3),表3[],2,0)</f>
        <v>东区</v>
      </c>
    </row>
    <row r="580" spans="1:8" ht="15" thickTop="1" thickBot="1">
      <c r="A580" s="285" t="s">
        <v>12619</v>
      </c>
      <c r="B580" s="286">
        <v>41514</v>
      </c>
      <c r="C580" s="287" t="s">
        <v>11961</v>
      </c>
      <c r="D580" s="288" t="s">
        <v>11937</v>
      </c>
      <c r="E580" s="289">
        <f>VLOOKUP(D580,图书定价!$A$3:$B$19,2,0)</f>
        <v>39.200000000000003</v>
      </c>
      <c r="F580" s="287">
        <v>30</v>
      </c>
      <c r="G580" s="305" t="s">
        <v>12070</v>
      </c>
      <c r="H580" s="303" t="str">
        <f>VLOOKUP(MID(G580,1,3),表3[],2,0)</f>
        <v>北区</v>
      </c>
    </row>
    <row r="581" spans="1:8" ht="15" thickTop="1" thickBot="1">
      <c r="A581" s="280" t="s">
        <v>12620</v>
      </c>
      <c r="B581" s="281">
        <v>41515</v>
      </c>
      <c r="C581" s="282" t="s">
        <v>11961</v>
      </c>
      <c r="D581" s="283" t="s">
        <v>11940</v>
      </c>
      <c r="E581" s="284">
        <f>VLOOKUP(D581,图书定价!$A$3:$B$19,2,0)</f>
        <v>36.299999999999997</v>
      </c>
      <c r="F581" s="282">
        <v>34</v>
      </c>
      <c r="G581" s="304" t="s">
        <v>11928</v>
      </c>
      <c r="H581" s="303" t="str">
        <f>VLOOKUP(MID(G581,1,3),表3[],2,0)</f>
        <v>南区</v>
      </c>
    </row>
    <row r="582" spans="1:8" ht="15" thickTop="1" thickBot="1">
      <c r="A582" s="285" t="s">
        <v>12621</v>
      </c>
      <c r="B582" s="286">
        <v>41516</v>
      </c>
      <c r="C582" s="287" t="s">
        <v>11930</v>
      </c>
      <c r="D582" s="288" t="s">
        <v>11943</v>
      </c>
      <c r="E582" s="289">
        <f>VLOOKUP(D582,图书定价!$A$3:$B$19,2,0)</f>
        <v>34.9</v>
      </c>
      <c r="F582" s="287">
        <v>48</v>
      </c>
      <c r="G582" s="305" t="s">
        <v>11932</v>
      </c>
      <c r="H582" s="303" t="str">
        <f>VLOOKUP(MID(G582,1,3),表3[],2,0)</f>
        <v>南区</v>
      </c>
    </row>
    <row r="583" spans="1:8" ht="15" thickTop="1" thickBot="1">
      <c r="A583" s="280" t="s">
        <v>12622</v>
      </c>
      <c r="B583" s="281">
        <v>41516</v>
      </c>
      <c r="C583" s="282" t="s">
        <v>11926</v>
      </c>
      <c r="D583" s="283" t="s">
        <v>11952</v>
      </c>
      <c r="E583" s="284">
        <f>VLOOKUP(D583,图书定价!$A$3:$B$19,2,0)</f>
        <v>40.5</v>
      </c>
      <c r="F583" s="282">
        <v>14</v>
      </c>
      <c r="G583" s="304" t="s">
        <v>11935</v>
      </c>
      <c r="H583" s="303" t="str">
        <f>VLOOKUP(MID(G583,1,3),表3[],2,0)</f>
        <v>东区</v>
      </c>
    </row>
    <row r="584" spans="1:8" ht="15" thickTop="1" thickBot="1">
      <c r="A584" s="285" t="s">
        <v>12623</v>
      </c>
      <c r="B584" s="286">
        <v>41517</v>
      </c>
      <c r="C584" s="287" t="s">
        <v>11930</v>
      </c>
      <c r="D584" s="288" t="s">
        <v>11955</v>
      </c>
      <c r="E584" s="289">
        <f>VLOOKUP(D584,图书定价!$A$3:$B$19,2,0)</f>
        <v>44.5</v>
      </c>
      <c r="F584" s="287">
        <v>53</v>
      </c>
      <c r="G584" s="305" t="s">
        <v>11938</v>
      </c>
      <c r="H584" s="303" t="str">
        <f>VLOOKUP(MID(G584,1,3),表3[],2,0)</f>
        <v>东区</v>
      </c>
    </row>
    <row r="585" spans="1:8" ht="15" thickTop="1" thickBot="1">
      <c r="A585" s="280" t="s">
        <v>12624</v>
      </c>
      <c r="B585" s="281">
        <v>41520</v>
      </c>
      <c r="C585" s="282" t="s">
        <v>12625</v>
      </c>
      <c r="D585" s="283" t="s">
        <v>11958</v>
      </c>
      <c r="E585" s="284">
        <f>VLOOKUP(D585,图书定价!$A$3:$B$19,2,0)</f>
        <v>37.799999999999997</v>
      </c>
      <c r="F585" s="282">
        <v>50</v>
      </c>
      <c r="G585" s="304" t="s">
        <v>11941</v>
      </c>
      <c r="H585" s="303" t="str">
        <f>VLOOKUP(MID(G585,1,3),表3[],2,0)</f>
        <v>南区</v>
      </c>
    </row>
    <row r="586" spans="1:8" ht="15" thickTop="1" thickBot="1">
      <c r="A586" s="285" t="s">
        <v>12626</v>
      </c>
      <c r="B586" s="286">
        <v>41521</v>
      </c>
      <c r="C586" s="287" t="s">
        <v>11926</v>
      </c>
      <c r="D586" s="288" t="s">
        <v>11962</v>
      </c>
      <c r="E586" s="289">
        <f>VLOOKUP(D586,图书定价!$A$3:$B$19,2,0)</f>
        <v>42.5</v>
      </c>
      <c r="F586" s="287">
        <v>41</v>
      </c>
      <c r="G586" s="305" t="s">
        <v>11944</v>
      </c>
      <c r="H586" s="303" t="str">
        <f>VLOOKUP(MID(G586,1,3),表3[],2,0)</f>
        <v>西区</v>
      </c>
    </row>
    <row r="587" spans="1:8" ht="15" thickTop="1" thickBot="1">
      <c r="A587" s="280" t="s">
        <v>12627</v>
      </c>
      <c r="B587" s="281">
        <v>41521</v>
      </c>
      <c r="C587" s="282" t="s">
        <v>11961</v>
      </c>
      <c r="D587" s="283" t="s">
        <v>11965</v>
      </c>
      <c r="E587" s="284">
        <f>VLOOKUP(D587,图书定价!$A$3:$B$19,2,0)</f>
        <v>39.4</v>
      </c>
      <c r="F587" s="282">
        <v>20</v>
      </c>
      <c r="G587" s="304" t="s">
        <v>11953</v>
      </c>
      <c r="H587" s="303" t="str">
        <f>VLOOKUP(MID(G587,1,3),表3[],2,0)</f>
        <v>南区</v>
      </c>
    </row>
    <row r="588" spans="1:8" ht="15" thickTop="1" thickBot="1">
      <c r="A588" s="285" t="s">
        <v>12628</v>
      </c>
      <c r="B588" s="286">
        <v>41522</v>
      </c>
      <c r="C588" s="287" t="s">
        <v>11961</v>
      </c>
      <c r="D588" s="288" t="s">
        <v>11968</v>
      </c>
      <c r="E588" s="289">
        <f>VLOOKUP(D588,图书定价!$A$3:$B$19,2,0)</f>
        <v>36.799999999999997</v>
      </c>
      <c r="F588" s="287">
        <v>44</v>
      </c>
      <c r="G588" s="305" t="s">
        <v>11956</v>
      </c>
      <c r="H588" s="303" t="str">
        <f>VLOOKUP(MID(G588,1,3),表3[],2,0)</f>
        <v>东区</v>
      </c>
    </row>
    <row r="589" spans="1:8" ht="15" thickTop="1" thickBot="1">
      <c r="A589" s="280" t="s">
        <v>12629</v>
      </c>
      <c r="B589" s="281">
        <v>41523</v>
      </c>
      <c r="C589" s="282" t="s">
        <v>11926</v>
      </c>
      <c r="D589" s="283" t="s">
        <v>11946</v>
      </c>
      <c r="E589" s="284">
        <f>VLOOKUP(D589,图书定价!$A$3:$B$19,2,0)</f>
        <v>43.2</v>
      </c>
      <c r="F589" s="282">
        <v>30</v>
      </c>
      <c r="G589" s="304" t="s">
        <v>11959</v>
      </c>
      <c r="H589" s="303" t="str">
        <f>VLOOKUP(MID(G589,1,3),表3[],2,0)</f>
        <v>北区</v>
      </c>
    </row>
    <row r="590" spans="1:8" ht="15" thickTop="1" thickBot="1">
      <c r="A590" s="285" t="s">
        <v>12630</v>
      </c>
      <c r="B590" s="286">
        <v>41523</v>
      </c>
      <c r="C590" s="287" t="s">
        <v>11961</v>
      </c>
      <c r="D590" s="288" t="s">
        <v>11949</v>
      </c>
      <c r="E590" s="289">
        <f>VLOOKUP(D590,图书定价!$A$3:$B$19,2,0)</f>
        <v>39.799999999999997</v>
      </c>
      <c r="F590" s="287">
        <v>24</v>
      </c>
      <c r="G590" s="305" t="s">
        <v>11963</v>
      </c>
      <c r="H590" s="303" t="str">
        <f>VLOOKUP(MID(G590,1,3),表3[],2,0)</f>
        <v>北区</v>
      </c>
    </row>
    <row r="591" spans="1:8" ht="15" thickTop="1" thickBot="1">
      <c r="A591" s="280" t="s">
        <v>12631</v>
      </c>
      <c r="B591" s="281">
        <v>41524</v>
      </c>
      <c r="C591" s="282" t="s">
        <v>11926</v>
      </c>
      <c r="D591" s="283" t="s">
        <v>11975</v>
      </c>
      <c r="E591" s="284">
        <f>VLOOKUP(D591,图书定价!$A$3:$B$19,2,0)</f>
        <v>40.6</v>
      </c>
      <c r="F591" s="282">
        <v>33</v>
      </c>
      <c r="G591" s="304" t="s">
        <v>11966</v>
      </c>
      <c r="H591" s="303" t="str">
        <f>VLOOKUP(MID(G591,1,3),表3[],2,0)</f>
        <v>西区</v>
      </c>
    </row>
    <row r="592" spans="1:8" ht="15" thickTop="1" thickBot="1">
      <c r="A592" s="285" t="s">
        <v>12632</v>
      </c>
      <c r="B592" s="286">
        <v>41525</v>
      </c>
      <c r="C592" s="287" t="s">
        <v>11926</v>
      </c>
      <c r="D592" s="288" t="s">
        <v>11978</v>
      </c>
      <c r="E592" s="289">
        <f>VLOOKUP(D592,图书定价!$A$3:$B$19,2,0)</f>
        <v>38.6</v>
      </c>
      <c r="F592" s="287">
        <v>29</v>
      </c>
      <c r="G592" s="305" t="s">
        <v>11969</v>
      </c>
      <c r="H592" s="303" t="str">
        <f>VLOOKUP(MID(G592,1,3),表3[],2,0)</f>
        <v>西区</v>
      </c>
    </row>
    <row r="593" spans="1:8" ht="15" thickTop="1" thickBot="1">
      <c r="A593" s="280" t="s">
        <v>12633</v>
      </c>
      <c r="B593" s="281">
        <v>41528</v>
      </c>
      <c r="C593" s="282" t="s">
        <v>11926</v>
      </c>
      <c r="D593" s="283" t="s">
        <v>11981</v>
      </c>
      <c r="E593" s="284">
        <f>VLOOKUP(D593,图书定价!$A$3:$B$19,2,0)</f>
        <v>39.299999999999997</v>
      </c>
      <c r="F593" s="282">
        <v>27</v>
      </c>
      <c r="G593" s="304" t="s">
        <v>11971</v>
      </c>
      <c r="H593" s="303" t="str">
        <f>VLOOKUP(MID(G593,1,3),表3[],2,0)</f>
        <v>北区</v>
      </c>
    </row>
    <row r="594" spans="1:8" ht="15" thickTop="1" thickBot="1">
      <c r="A594" s="285" t="s">
        <v>12634</v>
      </c>
      <c r="B594" s="286">
        <v>41528</v>
      </c>
      <c r="C594" s="287" t="s">
        <v>11961</v>
      </c>
      <c r="D594" s="288" t="s">
        <v>11927</v>
      </c>
      <c r="E594" s="289">
        <f>VLOOKUP(D594,图书定价!$A$3:$B$19,2,0)</f>
        <v>41.3</v>
      </c>
      <c r="F594" s="287">
        <v>5</v>
      </c>
      <c r="G594" s="305" t="s">
        <v>11973</v>
      </c>
      <c r="H594" s="303" t="str">
        <f>VLOOKUP(MID(G594,1,3),表3[],2,0)</f>
        <v>西区</v>
      </c>
    </row>
    <row r="595" spans="1:8" ht="15" thickTop="1" thickBot="1">
      <c r="A595" s="280" t="s">
        <v>12635</v>
      </c>
      <c r="B595" s="281">
        <v>41529</v>
      </c>
      <c r="C595" s="282" t="s">
        <v>11961</v>
      </c>
      <c r="D595" s="283" t="s">
        <v>11931</v>
      </c>
      <c r="E595" s="284">
        <f>VLOOKUP(D595,图书定价!$A$3:$B$19,2,0)</f>
        <v>43.9</v>
      </c>
      <c r="F595" s="282">
        <v>14</v>
      </c>
      <c r="G595" s="304" t="s">
        <v>11976</v>
      </c>
      <c r="H595" s="303" t="str">
        <f>VLOOKUP(MID(G595,1,3),表3[],2,0)</f>
        <v>北区</v>
      </c>
    </row>
    <row r="596" spans="1:8" ht="15" thickTop="1" thickBot="1">
      <c r="A596" s="285" t="s">
        <v>12636</v>
      </c>
      <c r="B596" s="286">
        <v>41530</v>
      </c>
      <c r="C596" s="287" t="s">
        <v>11961</v>
      </c>
      <c r="D596" s="288" t="s">
        <v>11934</v>
      </c>
      <c r="E596" s="289">
        <f>VLOOKUP(D596,图书定价!$A$3:$B$19,2,0)</f>
        <v>41.1</v>
      </c>
      <c r="F596" s="287">
        <v>17</v>
      </c>
      <c r="G596" s="305" t="s">
        <v>11979</v>
      </c>
      <c r="H596" s="303" t="str">
        <f>VLOOKUP(MID(G596,1,3),表3[],2,0)</f>
        <v>东区</v>
      </c>
    </row>
    <row r="597" spans="1:8" ht="15" thickTop="1" thickBot="1">
      <c r="A597" s="280" t="s">
        <v>12637</v>
      </c>
      <c r="B597" s="281">
        <v>41531</v>
      </c>
      <c r="C597" s="282" t="s">
        <v>11961</v>
      </c>
      <c r="D597" s="283" t="s">
        <v>11937</v>
      </c>
      <c r="E597" s="284">
        <f>VLOOKUP(D597,图书定价!$A$3:$B$19,2,0)</f>
        <v>39.200000000000003</v>
      </c>
      <c r="F597" s="282">
        <v>42</v>
      </c>
      <c r="G597" s="304" t="s">
        <v>11982</v>
      </c>
      <c r="H597" s="303" t="str">
        <f>VLOOKUP(MID(G597,1,3),表3[],2,0)</f>
        <v>东区</v>
      </c>
    </row>
    <row r="598" spans="1:8" ht="15" thickTop="1" thickBot="1">
      <c r="A598" s="285" t="s">
        <v>12638</v>
      </c>
      <c r="B598" s="286">
        <v>41531</v>
      </c>
      <c r="C598" s="287" t="s">
        <v>11961</v>
      </c>
      <c r="D598" s="288" t="s">
        <v>11940</v>
      </c>
      <c r="E598" s="289">
        <f>VLOOKUP(D598,图书定价!$A$3:$B$19,2,0)</f>
        <v>36.299999999999997</v>
      </c>
      <c r="F598" s="287">
        <v>42</v>
      </c>
      <c r="G598" s="305" t="s">
        <v>11984</v>
      </c>
      <c r="H598" s="303" t="str">
        <f>VLOOKUP(MID(G598,1,3),表3[],2,0)</f>
        <v>北区</v>
      </c>
    </row>
    <row r="599" spans="1:8" ht="15" thickTop="1" thickBot="1">
      <c r="A599" s="280" t="s">
        <v>12639</v>
      </c>
      <c r="B599" s="281">
        <v>41532</v>
      </c>
      <c r="C599" s="282" t="s">
        <v>11961</v>
      </c>
      <c r="D599" s="283" t="s">
        <v>11943</v>
      </c>
      <c r="E599" s="284">
        <f>VLOOKUP(D599,图书定价!$A$3:$B$19,2,0)</f>
        <v>34.9</v>
      </c>
      <c r="F599" s="282">
        <v>29</v>
      </c>
      <c r="G599" s="304" t="s">
        <v>11986</v>
      </c>
      <c r="H599" s="303" t="str">
        <f>VLOOKUP(MID(G599,1,3),表3[],2,0)</f>
        <v>南区</v>
      </c>
    </row>
    <row r="600" spans="1:8" ht="15" thickTop="1" thickBot="1">
      <c r="A600" s="285" t="s">
        <v>12640</v>
      </c>
      <c r="B600" s="286">
        <v>41534</v>
      </c>
      <c r="C600" s="287" t="s">
        <v>11930</v>
      </c>
      <c r="D600" s="288" t="s">
        <v>11952</v>
      </c>
      <c r="E600" s="289">
        <f>VLOOKUP(D600,图书定价!$A$3:$B$19,2,0)</f>
        <v>40.5</v>
      </c>
      <c r="F600" s="287">
        <v>42</v>
      </c>
      <c r="G600" s="305" t="s">
        <v>11988</v>
      </c>
      <c r="H600" s="303" t="str">
        <f>VLOOKUP(MID(G600,1,3),表3[],2,0)</f>
        <v>南区</v>
      </c>
    </row>
    <row r="601" spans="1:8" ht="15" thickTop="1" thickBot="1">
      <c r="A601" s="280" t="s">
        <v>12641</v>
      </c>
      <c r="B601" s="281">
        <v>41100</v>
      </c>
      <c r="C601" s="282" t="s">
        <v>11930</v>
      </c>
      <c r="D601" s="283" t="s">
        <v>11955</v>
      </c>
      <c r="E601" s="284">
        <f>VLOOKUP(D601,图书定价!$A$3:$B$19,2,0)</f>
        <v>44.5</v>
      </c>
      <c r="F601" s="282">
        <v>53</v>
      </c>
      <c r="G601" s="304" t="s">
        <v>11990</v>
      </c>
      <c r="H601" s="303" t="str">
        <f>VLOOKUP(MID(G601,1,3),表3[],2,0)</f>
        <v>南区</v>
      </c>
    </row>
    <row r="602" spans="1:8" ht="15" thickTop="1" thickBot="1">
      <c r="A602" s="285" t="s">
        <v>12642</v>
      </c>
      <c r="B602" s="286">
        <v>41101</v>
      </c>
      <c r="C602" s="287" t="s">
        <v>11930</v>
      </c>
      <c r="D602" s="288" t="s">
        <v>11958</v>
      </c>
      <c r="E602" s="289">
        <f>VLOOKUP(D602,图书定价!$A$3:$B$19,2,0)</f>
        <v>37.799999999999997</v>
      </c>
      <c r="F602" s="287">
        <v>50</v>
      </c>
      <c r="G602" s="305" t="s">
        <v>11992</v>
      </c>
      <c r="H602" s="303" t="str">
        <f>VLOOKUP(MID(G602,1,3),表3[],2,0)</f>
        <v>东区</v>
      </c>
    </row>
    <row r="603" spans="1:8" ht="15" thickTop="1" thickBot="1">
      <c r="A603" s="280" t="s">
        <v>12643</v>
      </c>
      <c r="B603" s="281">
        <v>41102</v>
      </c>
      <c r="C603" s="282" t="s">
        <v>11926</v>
      </c>
      <c r="D603" s="283" t="s">
        <v>11962</v>
      </c>
      <c r="E603" s="284">
        <f>VLOOKUP(D603,图书定价!$A$3:$B$19,2,0)</f>
        <v>42.5</v>
      </c>
      <c r="F603" s="282">
        <v>14</v>
      </c>
      <c r="G603" s="304" t="s">
        <v>11994</v>
      </c>
      <c r="H603" s="303" t="str">
        <f>VLOOKUP(MID(G603,1,3),表3[],2,0)</f>
        <v>北区</v>
      </c>
    </row>
    <row r="604" spans="1:8" ht="15" thickTop="1" thickBot="1">
      <c r="A604" s="285" t="s">
        <v>12644</v>
      </c>
      <c r="B604" s="286">
        <v>41102</v>
      </c>
      <c r="C604" s="287" t="s">
        <v>11930</v>
      </c>
      <c r="D604" s="288" t="s">
        <v>11965</v>
      </c>
      <c r="E604" s="289">
        <f>VLOOKUP(D604,图书定价!$A$3:$B$19,2,0)</f>
        <v>39.4</v>
      </c>
      <c r="F604" s="287">
        <v>50</v>
      </c>
      <c r="G604" s="305" t="s">
        <v>11996</v>
      </c>
      <c r="H604" s="303" t="str">
        <f>VLOOKUP(MID(G604,1,3),表3[],2,0)</f>
        <v>北区</v>
      </c>
    </row>
    <row r="605" spans="1:8" ht="15" thickTop="1" thickBot="1">
      <c r="A605" s="280" t="s">
        <v>12645</v>
      </c>
      <c r="B605" s="281">
        <v>41103</v>
      </c>
      <c r="C605" s="282" t="s">
        <v>11930</v>
      </c>
      <c r="D605" s="283" t="s">
        <v>11968</v>
      </c>
      <c r="E605" s="284">
        <f>VLOOKUP(D605,图书定价!$A$3:$B$19,2,0)</f>
        <v>36.799999999999997</v>
      </c>
      <c r="F605" s="282">
        <v>40</v>
      </c>
      <c r="G605" s="304" t="s">
        <v>11998</v>
      </c>
      <c r="H605" s="303" t="str">
        <f>VLOOKUP(MID(G605,1,3),表3[],2,0)</f>
        <v>南区</v>
      </c>
    </row>
    <row r="606" spans="1:8" ht="15" thickTop="1" thickBot="1">
      <c r="A606" s="285" t="s">
        <v>12646</v>
      </c>
      <c r="B606" s="286">
        <v>41106</v>
      </c>
      <c r="C606" s="287" t="s">
        <v>11961</v>
      </c>
      <c r="D606" s="288" t="s">
        <v>11975</v>
      </c>
      <c r="E606" s="289">
        <f>VLOOKUP(D606,图书定价!$A$3:$B$19,2,0)</f>
        <v>40.6</v>
      </c>
      <c r="F606" s="287">
        <v>43</v>
      </c>
      <c r="G606" s="305" t="s">
        <v>12002</v>
      </c>
      <c r="H606" s="303" t="str">
        <f>VLOOKUP(MID(G606,1,3),表3[],2,0)</f>
        <v>北区</v>
      </c>
    </row>
    <row r="607" spans="1:8" ht="15" thickTop="1" thickBot="1">
      <c r="A607" s="280" t="s">
        <v>12647</v>
      </c>
      <c r="B607" s="281">
        <v>41107</v>
      </c>
      <c r="C607" s="282" t="s">
        <v>11930</v>
      </c>
      <c r="D607" s="283" t="s">
        <v>11978</v>
      </c>
      <c r="E607" s="284">
        <f>VLOOKUP(D607,图书定价!$A$3:$B$19,2,0)</f>
        <v>38.6</v>
      </c>
      <c r="F607" s="282">
        <v>6</v>
      </c>
      <c r="G607" s="304" t="s">
        <v>12004</v>
      </c>
      <c r="H607" s="303" t="str">
        <f>VLOOKUP(MID(G607,1,3),表3[],2,0)</f>
        <v>东区</v>
      </c>
    </row>
    <row r="608" spans="1:8" ht="15" thickTop="1" thickBot="1">
      <c r="A608" s="285" t="s">
        <v>12648</v>
      </c>
      <c r="B608" s="286">
        <v>41108</v>
      </c>
      <c r="C608" s="287" t="s">
        <v>11930</v>
      </c>
      <c r="D608" s="288" t="s">
        <v>11981</v>
      </c>
      <c r="E608" s="289">
        <f>VLOOKUP(D608,图书定价!$A$3:$B$19,2,0)</f>
        <v>39.299999999999997</v>
      </c>
      <c r="F608" s="287">
        <v>31</v>
      </c>
      <c r="G608" s="305" t="s">
        <v>12006</v>
      </c>
      <c r="H608" s="303" t="str">
        <f>VLOOKUP(MID(G608,1,3),表3[],2,0)</f>
        <v>东区</v>
      </c>
    </row>
    <row r="609" spans="1:8" ht="15" thickTop="1" thickBot="1">
      <c r="A609" s="280" t="s">
        <v>12649</v>
      </c>
      <c r="B609" s="281">
        <v>41110</v>
      </c>
      <c r="C609" s="282" t="s">
        <v>11961</v>
      </c>
      <c r="D609" s="283" t="s">
        <v>11952</v>
      </c>
      <c r="E609" s="284">
        <f>VLOOKUP(D609,图书定价!$A$3:$B$19,2,0)</f>
        <v>40.5</v>
      </c>
      <c r="F609" s="282">
        <v>18</v>
      </c>
      <c r="G609" s="304" t="s">
        <v>12008</v>
      </c>
      <c r="H609" s="303" t="str">
        <f>VLOOKUP(MID(G609,1,3),表3[],2,0)</f>
        <v>北区</v>
      </c>
    </row>
    <row r="610" spans="1:8" ht="15" thickTop="1" thickBot="1">
      <c r="A610" s="285" t="s">
        <v>12650</v>
      </c>
      <c r="B610" s="286">
        <v>41111</v>
      </c>
      <c r="C610" s="287" t="s">
        <v>11930</v>
      </c>
      <c r="D610" s="288" t="s">
        <v>11955</v>
      </c>
      <c r="E610" s="289">
        <f>VLOOKUP(D610,图书定价!$A$3:$B$19,2,0)</f>
        <v>44.5</v>
      </c>
      <c r="F610" s="287">
        <v>24</v>
      </c>
      <c r="G610" s="305" t="s">
        <v>12010</v>
      </c>
      <c r="H610" s="303" t="str">
        <f>VLOOKUP(MID(G610,1,3),表3[],2,0)</f>
        <v>北区</v>
      </c>
    </row>
    <row r="611" spans="1:8" ht="15" thickTop="1" thickBot="1">
      <c r="A611" s="280" t="s">
        <v>12651</v>
      </c>
      <c r="B611" s="281">
        <v>41113</v>
      </c>
      <c r="C611" s="282" t="s">
        <v>11926</v>
      </c>
      <c r="D611" s="283" t="s">
        <v>11958</v>
      </c>
      <c r="E611" s="284">
        <f>VLOOKUP(D611,图书定价!$A$3:$B$19,2,0)</f>
        <v>37.799999999999997</v>
      </c>
      <c r="F611" s="282">
        <v>35</v>
      </c>
      <c r="G611" s="304" t="s">
        <v>12012</v>
      </c>
      <c r="H611" s="303" t="str">
        <f>VLOOKUP(MID(G611,1,3),表3[],2,0)</f>
        <v>北区</v>
      </c>
    </row>
    <row r="612" spans="1:8" ht="15" thickTop="1" thickBot="1">
      <c r="A612" s="285" t="s">
        <v>12652</v>
      </c>
      <c r="B612" s="286">
        <v>41115</v>
      </c>
      <c r="C612" s="287" t="s">
        <v>11926</v>
      </c>
      <c r="D612" s="288" t="s">
        <v>11965</v>
      </c>
      <c r="E612" s="289">
        <f>VLOOKUP(D612,图书定价!$A$3:$B$19,2,0)</f>
        <v>39.4</v>
      </c>
      <c r="F612" s="287">
        <v>12</v>
      </c>
      <c r="G612" s="305" t="s">
        <v>12016</v>
      </c>
      <c r="H612" s="303" t="str">
        <f>VLOOKUP(MID(G612,1,3),表3[],2,0)</f>
        <v>南区</v>
      </c>
    </row>
    <row r="613" spans="1:8" ht="15" thickTop="1" thickBot="1">
      <c r="A613" s="280" t="s">
        <v>12653</v>
      </c>
      <c r="B613" s="281">
        <v>41115</v>
      </c>
      <c r="C613" s="282" t="s">
        <v>11926</v>
      </c>
      <c r="D613" s="283" t="s">
        <v>11927</v>
      </c>
      <c r="E613" s="284">
        <f>VLOOKUP(D613,图书定价!$A$3:$B$19,2,0)</f>
        <v>41.3</v>
      </c>
      <c r="F613" s="282">
        <v>12</v>
      </c>
      <c r="G613" s="304" t="s">
        <v>12018</v>
      </c>
      <c r="H613" s="303" t="str">
        <f>VLOOKUP(MID(G613,1,3),表3[],2,0)</f>
        <v>北区</v>
      </c>
    </row>
    <row r="614" spans="1:8" ht="15" thickTop="1" thickBot="1">
      <c r="A614" s="285" t="s">
        <v>12654</v>
      </c>
      <c r="B614" s="286">
        <v>41116</v>
      </c>
      <c r="C614" s="287" t="s">
        <v>11926</v>
      </c>
      <c r="D614" s="288" t="s">
        <v>11931</v>
      </c>
      <c r="E614" s="289">
        <f>VLOOKUP(D614,图书定价!$A$3:$B$19,2,0)</f>
        <v>43.9</v>
      </c>
      <c r="F614" s="287">
        <v>42</v>
      </c>
      <c r="G614" s="305" t="s">
        <v>12020</v>
      </c>
      <c r="H614" s="303" t="str">
        <f>VLOOKUP(MID(G614,1,3),表3[],2,0)</f>
        <v>北区</v>
      </c>
    </row>
    <row r="615" spans="1:8" ht="15" thickTop="1" thickBot="1">
      <c r="A615" s="280" t="s">
        <v>12655</v>
      </c>
      <c r="B615" s="281">
        <v>41117</v>
      </c>
      <c r="C615" s="282" t="s">
        <v>11926</v>
      </c>
      <c r="D615" s="283" t="s">
        <v>11934</v>
      </c>
      <c r="E615" s="284">
        <f>VLOOKUP(D615,图书定价!$A$3:$B$19,2,0)</f>
        <v>41.1</v>
      </c>
      <c r="F615" s="282">
        <v>9</v>
      </c>
      <c r="G615" s="304" t="s">
        <v>12022</v>
      </c>
      <c r="H615" s="303" t="str">
        <f>VLOOKUP(MID(G615,1,3),表3[],2,0)</f>
        <v>北区</v>
      </c>
    </row>
    <row r="616" spans="1:8" ht="15" thickTop="1" thickBot="1">
      <c r="A616" s="285" t="s">
        <v>12656</v>
      </c>
      <c r="B616" s="286">
        <v>41118</v>
      </c>
      <c r="C616" s="287" t="s">
        <v>11961</v>
      </c>
      <c r="D616" s="288" t="s">
        <v>11937</v>
      </c>
      <c r="E616" s="289">
        <f>VLOOKUP(D616,图书定价!$A$3:$B$19,2,0)</f>
        <v>39.200000000000003</v>
      </c>
      <c r="F616" s="287">
        <v>37</v>
      </c>
      <c r="G616" s="305" t="s">
        <v>12024</v>
      </c>
      <c r="H616" s="303" t="str">
        <f>VLOOKUP(MID(G616,1,3),表3[],2,0)</f>
        <v>东区</v>
      </c>
    </row>
    <row r="617" spans="1:8" ht="15" thickTop="1" thickBot="1">
      <c r="A617" s="280" t="s">
        <v>12657</v>
      </c>
      <c r="B617" s="281">
        <v>41120</v>
      </c>
      <c r="C617" s="282" t="s">
        <v>11926</v>
      </c>
      <c r="D617" s="283" t="s">
        <v>11940</v>
      </c>
      <c r="E617" s="284">
        <f>VLOOKUP(D617,图书定价!$A$3:$B$19,2,0)</f>
        <v>36.299999999999997</v>
      </c>
      <c r="F617" s="282">
        <v>5</v>
      </c>
      <c r="G617" s="304" t="s">
        <v>12026</v>
      </c>
      <c r="H617" s="303" t="str">
        <f>VLOOKUP(MID(G617,1,3),表3[],2,0)</f>
        <v>东区</v>
      </c>
    </row>
    <row r="618" spans="1:8" ht="15" thickTop="1" thickBot="1">
      <c r="A618" s="285" t="s">
        <v>12658</v>
      </c>
      <c r="B618" s="286">
        <v>41121</v>
      </c>
      <c r="C618" s="287" t="s">
        <v>11961</v>
      </c>
      <c r="D618" s="288" t="s">
        <v>11943</v>
      </c>
      <c r="E618" s="289">
        <f>VLOOKUP(D618,图书定价!$A$3:$B$19,2,0)</f>
        <v>34.9</v>
      </c>
      <c r="F618" s="287">
        <v>18</v>
      </c>
      <c r="G618" s="305" t="s">
        <v>12028</v>
      </c>
      <c r="H618" s="303" t="str">
        <f>VLOOKUP(MID(G618,1,3),表3[],2,0)</f>
        <v>西区</v>
      </c>
    </row>
    <row r="619" spans="1:8" ht="15" thickTop="1" thickBot="1">
      <c r="A619" s="280" t="s">
        <v>12659</v>
      </c>
      <c r="B619" s="281">
        <v>41121</v>
      </c>
      <c r="C619" s="282" t="s">
        <v>11926</v>
      </c>
      <c r="D619" s="283" t="s">
        <v>11952</v>
      </c>
      <c r="E619" s="284">
        <f>VLOOKUP(D619,图书定价!$A$3:$B$19,2,0)</f>
        <v>40.5</v>
      </c>
      <c r="F619" s="282">
        <v>5</v>
      </c>
      <c r="G619" s="304" t="s">
        <v>12030</v>
      </c>
      <c r="H619" s="303" t="str">
        <f>VLOOKUP(MID(G619,1,3),表3[],2,0)</f>
        <v>西区</v>
      </c>
    </row>
    <row r="620" spans="1:8" ht="15" thickTop="1" thickBot="1">
      <c r="A620" s="285" t="s">
        <v>12660</v>
      </c>
      <c r="B620" s="286">
        <v>41122</v>
      </c>
      <c r="C620" s="287" t="s">
        <v>11926</v>
      </c>
      <c r="D620" s="288" t="s">
        <v>11955</v>
      </c>
      <c r="E620" s="289">
        <f>VLOOKUP(D620,图书定价!$A$3:$B$19,2,0)</f>
        <v>44.5</v>
      </c>
      <c r="F620" s="287">
        <v>35</v>
      </c>
      <c r="G620" s="305" t="s">
        <v>12032</v>
      </c>
      <c r="H620" s="303" t="str">
        <f>VLOOKUP(MID(G620,1,3),表3[],2,0)</f>
        <v>东区</v>
      </c>
    </row>
    <row r="621" spans="1:8" ht="15" thickTop="1" thickBot="1">
      <c r="A621" s="280" t="s">
        <v>12661</v>
      </c>
      <c r="B621" s="281">
        <v>41123</v>
      </c>
      <c r="C621" s="282" t="s">
        <v>11926</v>
      </c>
      <c r="D621" s="283" t="s">
        <v>11958</v>
      </c>
      <c r="E621" s="284">
        <f>VLOOKUP(D621,图书定价!$A$3:$B$19,2,0)</f>
        <v>37.799999999999997</v>
      </c>
      <c r="F621" s="282">
        <v>16</v>
      </c>
      <c r="G621" s="304" t="s">
        <v>12034</v>
      </c>
      <c r="H621" s="303" t="str">
        <f>VLOOKUP(MID(G621,1,3),表3[],2,0)</f>
        <v>西区</v>
      </c>
    </row>
    <row r="622" spans="1:8" ht="15" thickTop="1" thickBot="1">
      <c r="A622" s="285" t="s">
        <v>12662</v>
      </c>
      <c r="B622" s="286">
        <v>41124</v>
      </c>
      <c r="C622" s="287" t="s">
        <v>11926</v>
      </c>
      <c r="D622" s="288" t="s">
        <v>11962</v>
      </c>
      <c r="E622" s="289">
        <f>VLOOKUP(D622,图书定价!$A$3:$B$19,2,0)</f>
        <v>42.5</v>
      </c>
      <c r="F622" s="287">
        <v>11</v>
      </c>
      <c r="G622" s="305" t="s">
        <v>12036</v>
      </c>
      <c r="H622" s="303" t="str">
        <f>VLOOKUP(MID(G622,1,3),表3[],2,0)</f>
        <v>南区</v>
      </c>
    </row>
    <row r="623" spans="1:8" ht="15" thickTop="1" thickBot="1">
      <c r="A623" s="280" t="s">
        <v>12663</v>
      </c>
      <c r="B623" s="281">
        <v>41125</v>
      </c>
      <c r="C623" s="282" t="s">
        <v>11926</v>
      </c>
      <c r="D623" s="283" t="s">
        <v>11965</v>
      </c>
      <c r="E623" s="284">
        <f>VLOOKUP(D623,图书定价!$A$3:$B$19,2,0)</f>
        <v>39.4</v>
      </c>
      <c r="F623" s="282">
        <v>32</v>
      </c>
      <c r="G623" s="304" t="s">
        <v>12038</v>
      </c>
      <c r="H623" s="303" t="str">
        <f>VLOOKUP(MID(G623,1,3),表3[],2,0)</f>
        <v>南区</v>
      </c>
    </row>
    <row r="624" spans="1:8" ht="15" thickTop="1" thickBot="1">
      <c r="A624" s="285" t="s">
        <v>12664</v>
      </c>
      <c r="B624" s="286">
        <v>41128</v>
      </c>
      <c r="C624" s="287" t="s">
        <v>11961</v>
      </c>
      <c r="D624" s="288" t="s">
        <v>11968</v>
      </c>
      <c r="E624" s="289">
        <f>VLOOKUP(D624,图书定价!$A$3:$B$19,2,0)</f>
        <v>36.799999999999997</v>
      </c>
      <c r="F624" s="287">
        <v>31</v>
      </c>
      <c r="G624" s="305" t="s">
        <v>12040</v>
      </c>
      <c r="H624" s="303" t="str">
        <f>VLOOKUP(MID(G624,1,3),表3[],2,0)</f>
        <v>北区</v>
      </c>
    </row>
    <row r="625" spans="1:8" ht="15" thickTop="1" thickBot="1">
      <c r="A625" s="280" t="s">
        <v>12665</v>
      </c>
      <c r="B625" s="281">
        <v>41565</v>
      </c>
      <c r="C625" s="282" t="s">
        <v>11926</v>
      </c>
      <c r="D625" s="283" t="s">
        <v>11946</v>
      </c>
      <c r="E625" s="284">
        <f>VLOOKUP(D625,图书定价!$A$3:$B$19,2,0)</f>
        <v>43.2</v>
      </c>
      <c r="F625" s="282">
        <v>47</v>
      </c>
      <c r="G625" s="304" t="s">
        <v>12042</v>
      </c>
      <c r="H625" s="303" t="str">
        <f>VLOOKUP(MID(G625,1,3),表3[],2,0)</f>
        <v>东区</v>
      </c>
    </row>
    <row r="626" spans="1:8" ht="15" thickTop="1" thickBot="1">
      <c r="A626" s="285" t="s">
        <v>12666</v>
      </c>
      <c r="B626" s="286">
        <v>41565</v>
      </c>
      <c r="C626" s="287" t="s">
        <v>11926</v>
      </c>
      <c r="D626" s="288" t="s">
        <v>11949</v>
      </c>
      <c r="E626" s="289">
        <f>VLOOKUP(D626,图书定价!$A$3:$B$19,2,0)</f>
        <v>39.799999999999997</v>
      </c>
      <c r="F626" s="287">
        <v>44</v>
      </c>
      <c r="G626" s="305" t="s">
        <v>12044</v>
      </c>
      <c r="H626" s="303" t="str">
        <f>VLOOKUP(MID(G626,1,3),表3[],2,0)</f>
        <v>东区</v>
      </c>
    </row>
    <row r="627" spans="1:8" ht="15" thickTop="1" thickBot="1">
      <c r="A627" s="280" t="s">
        <v>12667</v>
      </c>
      <c r="B627" s="281">
        <v>41566</v>
      </c>
      <c r="C627" s="282" t="s">
        <v>11926</v>
      </c>
      <c r="D627" s="283" t="s">
        <v>11975</v>
      </c>
      <c r="E627" s="284">
        <f>VLOOKUP(D627,图书定价!$A$3:$B$19,2,0)</f>
        <v>40.6</v>
      </c>
      <c r="F627" s="282">
        <v>20</v>
      </c>
      <c r="G627" s="304" t="s">
        <v>12046</v>
      </c>
      <c r="H627" s="303" t="str">
        <f>VLOOKUP(MID(G627,1,3),表3[],2,0)</f>
        <v>北区</v>
      </c>
    </row>
    <row r="628" spans="1:8" ht="15" thickTop="1" thickBot="1">
      <c r="A628" s="285" t="s">
        <v>12668</v>
      </c>
      <c r="B628" s="286">
        <v>41567</v>
      </c>
      <c r="C628" s="287" t="s">
        <v>11961</v>
      </c>
      <c r="D628" s="288" t="s">
        <v>11978</v>
      </c>
      <c r="E628" s="289">
        <f>VLOOKUP(D628,图书定价!$A$3:$B$19,2,0)</f>
        <v>38.6</v>
      </c>
      <c r="F628" s="287">
        <v>11</v>
      </c>
      <c r="G628" s="305" t="s">
        <v>12048</v>
      </c>
      <c r="H628" s="303" t="str">
        <f>VLOOKUP(MID(G628,1,3),表3[],2,0)</f>
        <v>北区</v>
      </c>
    </row>
    <row r="629" spans="1:8" ht="15" thickTop="1" thickBot="1">
      <c r="A629" s="280" t="s">
        <v>12669</v>
      </c>
      <c r="B629" s="281">
        <v>41569</v>
      </c>
      <c r="C629" s="282" t="s">
        <v>11926</v>
      </c>
      <c r="D629" s="283" t="s">
        <v>11981</v>
      </c>
      <c r="E629" s="284">
        <f>VLOOKUP(D629,图书定价!$A$3:$B$19,2,0)</f>
        <v>39.299999999999997</v>
      </c>
      <c r="F629" s="282">
        <v>8</v>
      </c>
      <c r="G629" s="304" t="s">
        <v>12050</v>
      </c>
      <c r="H629" s="303" t="str">
        <f>VLOOKUP(MID(G629,1,3),表3[],2,0)</f>
        <v>北区</v>
      </c>
    </row>
    <row r="630" spans="1:8" ht="15" thickTop="1" thickBot="1">
      <c r="A630" s="285" t="s">
        <v>12670</v>
      </c>
      <c r="B630" s="286">
        <v>41570</v>
      </c>
      <c r="C630" s="287" t="s">
        <v>11961</v>
      </c>
      <c r="D630" s="288" t="s">
        <v>11952</v>
      </c>
      <c r="E630" s="289">
        <f>VLOOKUP(D630,图书定价!$A$3:$B$19,2,0)</f>
        <v>40.5</v>
      </c>
      <c r="F630" s="287">
        <v>19</v>
      </c>
      <c r="G630" s="305" t="s">
        <v>12052</v>
      </c>
      <c r="H630" s="303" t="str">
        <f>VLOOKUP(MID(G630,1,3),表3[],2,0)</f>
        <v>东区</v>
      </c>
    </row>
    <row r="631" spans="1:8" ht="15" thickTop="1" thickBot="1">
      <c r="A631" s="280" t="s">
        <v>12671</v>
      </c>
      <c r="B631" s="281">
        <v>41571</v>
      </c>
      <c r="C631" s="282" t="s">
        <v>11926</v>
      </c>
      <c r="D631" s="283" t="s">
        <v>11955</v>
      </c>
      <c r="E631" s="284">
        <f>VLOOKUP(D631,图书定价!$A$3:$B$19,2,0)</f>
        <v>44.5</v>
      </c>
      <c r="F631" s="282">
        <v>33</v>
      </c>
      <c r="G631" s="304" t="s">
        <v>12054</v>
      </c>
      <c r="H631" s="303" t="str">
        <f>VLOOKUP(MID(G631,1,3),表3[],2,0)</f>
        <v>东区</v>
      </c>
    </row>
    <row r="632" spans="1:8" ht="15" thickTop="1" thickBot="1">
      <c r="A632" s="285" t="s">
        <v>12672</v>
      </c>
      <c r="B632" s="286">
        <v>41571</v>
      </c>
      <c r="C632" s="287" t="s">
        <v>11961</v>
      </c>
      <c r="D632" s="288" t="s">
        <v>11958</v>
      </c>
      <c r="E632" s="289">
        <f>VLOOKUP(D632,图书定价!$A$3:$B$19,2,0)</f>
        <v>37.799999999999997</v>
      </c>
      <c r="F632" s="287">
        <v>38</v>
      </c>
      <c r="G632" s="305" t="s">
        <v>12056</v>
      </c>
      <c r="H632" s="303" t="str">
        <f>VLOOKUP(MID(G632,1,3),表3[],2,0)</f>
        <v>南区</v>
      </c>
    </row>
    <row r="633" spans="1:8" ht="15" thickTop="1" thickBot="1">
      <c r="A633" s="280" t="s">
        <v>12673</v>
      </c>
      <c r="B633" s="281">
        <v>41572</v>
      </c>
      <c r="C633" s="282" t="s">
        <v>11930</v>
      </c>
      <c r="D633" s="283" t="s">
        <v>11962</v>
      </c>
      <c r="E633" s="284">
        <f>VLOOKUP(D633,图书定价!$A$3:$B$19,2,0)</f>
        <v>42.5</v>
      </c>
      <c r="F633" s="282">
        <v>16</v>
      </c>
      <c r="G633" s="304" t="s">
        <v>12058</v>
      </c>
      <c r="H633" s="303" t="str">
        <f>VLOOKUP(MID(G633,1,3),表3[],2,0)</f>
        <v>北区</v>
      </c>
    </row>
    <row r="634" spans="1:8" ht="15" thickTop="1" thickBot="1">
      <c r="A634" s="285" t="s">
        <v>12674</v>
      </c>
      <c r="B634" s="286">
        <v>41573</v>
      </c>
      <c r="C634" s="287" t="s">
        <v>11926</v>
      </c>
      <c r="D634" s="288" t="s">
        <v>11965</v>
      </c>
      <c r="E634" s="289">
        <f>VLOOKUP(D634,图书定价!$A$3:$B$19,2,0)</f>
        <v>39.4</v>
      </c>
      <c r="F634" s="287">
        <v>52</v>
      </c>
      <c r="G634" s="305" t="s">
        <v>12060</v>
      </c>
      <c r="H634" s="303" t="str">
        <f>VLOOKUP(MID(G634,1,3),表3[],2,0)</f>
        <v>南区</v>
      </c>
    </row>
    <row r="635" spans="1:8" ht="15" thickTop="1" thickBot="1">
      <c r="A635" s="280" t="s">
        <v>12675</v>
      </c>
      <c r="B635" s="281">
        <v>41576</v>
      </c>
      <c r="C635" s="282" t="s">
        <v>11930</v>
      </c>
      <c r="D635" s="283" t="s">
        <v>11968</v>
      </c>
      <c r="E635" s="284">
        <f>VLOOKUP(D635,图书定价!$A$3:$B$19,2,0)</f>
        <v>36.799999999999997</v>
      </c>
      <c r="F635" s="282">
        <v>20</v>
      </c>
      <c r="G635" s="304" t="s">
        <v>12062</v>
      </c>
      <c r="H635" s="303" t="str">
        <f>VLOOKUP(MID(G635,1,3),表3[],2,0)</f>
        <v>北区</v>
      </c>
    </row>
    <row r="636" spans="1:8" ht="15" thickTop="1" thickBot="1">
      <c r="A636" s="285" t="s">
        <v>12676</v>
      </c>
      <c r="B636" s="286">
        <v>41577</v>
      </c>
      <c r="C636" s="287" t="s">
        <v>11930</v>
      </c>
      <c r="D636" s="288" t="s">
        <v>11946</v>
      </c>
      <c r="E636" s="289">
        <f>VLOOKUP(D636,图书定价!$A$3:$B$19,2,0)</f>
        <v>43.2</v>
      </c>
      <c r="F636" s="287">
        <v>49</v>
      </c>
      <c r="G636" s="305" t="s">
        <v>12064</v>
      </c>
      <c r="H636" s="303" t="str">
        <f>VLOOKUP(MID(G636,1,3),表3[],2,0)</f>
        <v>东区</v>
      </c>
    </row>
    <row r="637" spans="1:8" ht="14.4" thickTop="1">
      <c r="A637" s="280" t="s">
        <v>12677</v>
      </c>
      <c r="B637" s="281">
        <v>41578</v>
      </c>
      <c r="C637" s="282" t="s">
        <v>11926</v>
      </c>
      <c r="D637" s="283" t="s">
        <v>11949</v>
      </c>
      <c r="E637" s="284">
        <f>VLOOKUP(D637,图书定价!$A$3:$B$19,2,0)</f>
        <v>39.799999999999997</v>
      </c>
      <c r="F637" s="282">
        <v>36</v>
      </c>
      <c r="G637" s="304" t="s">
        <v>12066</v>
      </c>
      <c r="H637" s="303" t="str">
        <f>VLOOKUP(MID(G637,1,3),表3[],2,0)</f>
        <v>北区</v>
      </c>
    </row>
    <row r="638" spans="1:8">
      <c r="A638" s="2"/>
      <c r="B638" s="2"/>
      <c r="C638" s="2"/>
      <c r="E638" s="2"/>
      <c r="F638" s="2"/>
    </row>
    <row r="639" spans="1:8">
      <c r="A639" s="2"/>
      <c r="B639" s="2"/>
      <c r="C639" s="2"/>
      <c r="E639" s="2"/>
      <c r="F639" s="2"/>
    </row>
    <row r="640" spans="1:8">
      <c r="A640" s="2"/>
      <c r="B640" s="2"/>
      <c r="C640" s="2"/>
      <c r="E640" s="2"/>
      <c r="F640" s="2"/>
    </row>
    <row r="641" s="2" customFormat="1"/>
    <row r="642" s="2" customFormat="1"/>
    <row r="643" s="2" customFormat="1"/>
    <row r="644" s="2" customFormat="1"/>
    <row r="645" s="2" customFormat="1"/>
    <row r="646" s="2" customFormat="1"/>
    <row r="647" s="2" customFormat="1"/>
    <row r="648" s="2" customFormat="1"/>
  </sheetData>
  <mergeCells count="1">
    <mergeCell ref="A2:H2"/>
  </mergeCells>
  <phoneticPr fontId="4"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C68A-FD73-410C-B916-B1075A3D7551}">
  <sheetPr>
    <tabColor rgb="FF00B050"/>
  </sheetPr>
  <dimension ref="A1:B19"/>
  <sheetViews>
    <sheetView workbookViewId="0">
      <selection activeCell="C13" sqref="C13"/>
    </sheetView>
  </sheetViews>
  <sheetFormatPr defaultColWidth="9" defaultRowHeight="13.8"/>
  <cols>
    <col min="1" max="1" width="41.6640625" style="2" customWidth="1"/>
    <col min="2" max="2" width="16.33203125" style="2" customWidth="1"/>
    <col min="3" max="16384" width="9" style="2"/>
  </cols>
  <sheetData>
    <row r="1" spans="1:2" ht="35.1" customHeight="1">
      <c r="A1" s="311" t="s">
        <v>12678</v>
      </c>
      <c r="B1" s="311"/>
    </row>
    <row r="2" spans="1:2" ht="15" thickBot="1">
      <c r="A2" s="292" t="s">
        <v>12679</v>
      </c>
      <c r="B2" s="293" t="s">
        <v>12680</v>
      </c>
    </row>
    <row r="3" spans="1:2" ht="15" thickTop="1">
      <c r="A3" s="294" t="s">
        <v>11927</v>
      </c>
      <c r="B3" s="295">
        <v>41.3</v>
      </c>
    </row>
    <row r="4" spans="1:2" ht="14.4">
      <c r="A4" s="296" t="s">
        <v>11962</v>
      </c>
      <c r="B4" s="297">
        <v>42.5</v>
      </c>
    </row>
    <row r="5" spans="1:2" ht="14.4">
      <c r="A5" s="298" t="s">
        <v>11965</v>
      </c>
      <c r="B5" s="299">
        <v>39.4</v>
      </c>
    </row>
    <row r="6" spans="1:2" ht="14.4">
      <c r="A6" s="296" t="s">
        <v>11949</v>
      </c>
      <c r="B6" s="297">
        <v>39.799999999999997</v>
      </c>
    </row>
    <row r="7" spans="1:2" ht="14.4">
      <c r="A7" s="298" t="s">
        <v>11975</v>
      </c>
      <c r="B7" s="299">
        <v>40.6</v>
      </c>
    </row>
    <row r="8" spans="1:2" ht="14.4">
      <c r="A8" s="296" t="s">
        <v>11978</v>
      </c>
      <c r="B8" s="297">
        <v>38.6</v>
      </c>
    </row>
    <row r="9" spans="1:2" ht="14.4">
      <c r="A9" s="298" t="s">
        <v>11937</v>
      </c>
      <c r="B9" s="299">
        <v>39.200000000000003</v>
      </c>
    </row>
    <row r="10" spans="1:2" ht="14.4">
      <c r="A10" s="296" t="s">
        <v>12681</v>
      </c>
      <c r="B10" s="297">
        <v>36.299999999999997</v>
      </c>
    </row>
    <row r="11" spans="1:2" ht="14.4">
      <c r="A11" s="298" t="s">
        <v>11943</v>
      </c>
      <c r="B11" s="299">
        <v>34.9</v>
      </c>
    </row>
    <row r="12" spans="1:2" ht="14.4">
      <c r="A12" s="296" t="s">
        <v>11952</v>
      </c>
      <c r="B12" s="297">
        <v>40.5</v>
      </c>
    </row>
    <row r="13" spans="1:2" ht="14.4">
      <c r="A13" s="298" t="s">
        <v>11955</v>
      </c>
      <c r="B13" s="299">
        <v>44.5</v>
      </c>
    </row>
    <row r="14" spans="1:2" ht="14.4">
      <c r="A14" s="296" t="s">
        <v>11968</v>
      </c>
      <c r="B14" s="297">
        <v>36.799999999999997</v>
      </c>
    </row>
    <row r="15" spans="1:2" ht="14.4">
      <c r="A15" s="298" t="s">
        <v>11931</v>
      </c>
      <c r="B15" s="299">
        <v>43.9</v>
      </c>
    </row>
    <row r="16" spans="1:2" ht="14.4">
      <c r="A16" s="296" t="s">
        <v>11934</v>
      </c>
      <c r="B16" s="297">
        <v>41.1</v>
      </c>
    </row>
    <row r="17" spans="1:2" ht="14.4">
      <c r="A17" s="298" t="s">
        <v>11958</v>
      </c>
      <c r="B17" s="299">
        <v>37.799999999999997</v>
      </c>
    </row>
    <row r="18" spans="1:2" ht="14.4">
      <c r="A18" s="296" t="s">
        <v>11946</v>
      </c>
      <c r="B18" s="297">
        <v>43.2</v>
      </c>
    </row>
    <row r="19" spans="1:2" ht="14.4">
      <c r="A19" s="298" t="s">
        <v>11981</v>
      </c>
      <c r="B19" s="299">
        <v>39.299999999999997</v>
      </c>
    </row>
  </sheetData>
  <mergeCells count="1">
    <mergeCell ref="A1:B1"/>
  </mergeCells>
  <phoneticPr fontId="4"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BF03-955B-4AA3-A587-9EEDEE9E5F78}">
  <sheetPr>
    <tabColor rgb="FF00B050"/>
  </sheetPr>
  <dimension ref="A1:B25"/>
  <sheetViews>
    <sheetView workbookViewId="0">
      <selection activeCell="A3" sqref="A3"/>
    </sheetView>
  </sheetViews>
  <sheetFormatPr defaultColWidth="9" defaultRowHeight="14.4"/>
  <cols>
    <col min="1" max="1" width="16.109375" style="301" customWidth="1"/>
    <col min="2" max="2" width="25.6640625" style="301" customWidth="1"/>
    <col min="3" max="16384" width="9" style="300"/>
  </cols>
  <sheetData>
    <row r="1" spans="1:2" ht="28.5" customHeight="1">
      <c r="A1" s="312" t="s">
        <v>12682</v>
      </c>
      <c r="B1" s="312"/>
    </row>
    <row r="2" spans="1:2">
      <c r="A2" s="301" t="s">
        <v>12683</v>
      </c>
      <c r="B2" s="301" t="s">
        <v>12684</v>
      </c>
    </row>
    <row r="3" spans="1:2">
      <c r="A3" s="301" t="s">
        <v>4180</v>
      </c>
      <c r="B3" s="301" t="s">
        <v>12685</v>
      </c>
    </row>
    <row r="4" spans="1:2">
      <c r="A4" s="301" t="s">
        <v>4192</v>
      </c>
      <c r="B4" s="301" t="s">
        <v>12685</v>
      </c>
    </row>
    <row r="5" spans="1:2">
      <c r="A5" s="301" t="s">
        <v>4172</v>
      </c>
      <c r="B5" s="301" t="s">
        <v>12686</v>
      </c>
    </row>
    <row r="6" spans="1:2">
      <c r="A6" s="301" t="s">
        <v>4196</v>
      </c>
      <c r="B6" s="301" t="s">
        <v>12685</v>
      </c>
    </row>
    <row r="7" spans="1:2">
      <c r="A7" s="301" t="s">
        <v>4204</v>
      </c>
      <c r="B7" s="301" t="s">
        <v>12687</v>
      </c>
    </row>
    <row r="8" spans="1:2">
      <c r="A8" s="301" t="s">
        <v>4182</v>
      </c>
      <c r="B8" s="301" t="s">
        <v>12686</v>
      </c>
    </row>
    <row r="9" spans="1:2">
      <c r="A9" s="301" t="s">
        <v>4156</v>
      </c>
      <c r="B9" s="301" t="s">
        <v>12688</v>
      </c>
    </row>
    <row r="10" spans="1:2">
      <c r="A10" s="301" t="s">
        <v>4202</v>
      </c>
      <c r="B10" s="301" t="s">
        <v>12687</v>
      </c>
    </row>
    <row r="11" spans="1:2">
      <c r="A11" s="301" t="s">
        <v>4166</v>
      </c>
      <c r="B11" s="301" t="s">
        <v>12688</v>
      </c>
    </row>
    <row r="12" spans="1:2">
      <c r="A12" s="301" t="s">
        <v>4200</v>
      </c>
      <c r="B12" s="301" t="s">
        <v>12687</v>
      </c>
    </row>
    <row r="13" spans="1:2">
      <c r="A13" s="301" t="s">
        <v>4162</v>
      </c>
      <c r="B13" s="301" t="s">
        <v>12688</v>
      </c>
    </row>
    <row r="14" spans="1:2">
      <c r="A14" s="301" t="s">
        <v>4176</v>
      </c>
      <c r="B14" s="301" t="s">
        <v>12686</v>
      </c>
    </row>
    <row r="15" spans="1:2">
      <c r="A15" s="301" t="s">
        <v>4174</v>
      </c>
      <c r="B15" s="301" t="s">
        <v>12686</v>
      </c>
    </row>
    <row r="16" spans="1:2">
      <c r="A16" s="301" t="s">
        <v>4158</v>
      </c>
      <c r="B16" s="301" t="s">
        <v>12688</v>
      </c>
    </row>
    <row r="17" spans="1:2">
      <c r="A17" s="301" t="s">
        <v>4184</v>
      </c>
      <c r="B17" s="301" t="s">
        <v>12688</v>
      </c>
    </row>
    <row r="18" spans="1:2">
      <c r="A18" s="301" t="s">
        <v>4198</v>
      </c>
      <c r="B18" s="301" t="s">
        <v>12687</v>
      </c>
    </row>
    <row r="19" spans="1:2">
      <c r="A19" s="301" t="s">
        <v>4168</v>
      </c>
      <c r="B19" s="301" t="s">
        <v>12688</v>
      </c>
    </row>
    <row r="20" spans="1:2">
      <c r="A20" s="301" t="s">
        <v>4160</v>
      </c>
      <c r="B20" s="301" t="s">
        <v>12688</v>
      </c>
    </row>
    <row r="21" spans="1:2">
      <c r="A21" s="301" t="s">
        <v>4208</v>
      </c>
      <c r="B21" s="301" t="s">
        <v>12688</v>
      </c>
    </row>
    <row r="22" spans="1:2">
      <c r="A22" s="301" t="s">
        <v>4188</v>
      </c>
      <c r="B22" s="301" t="s">
        <v>12686</v>
      </c>
    </row>
    <row r="23" spans="1:2">
      <c r="A23" s="301" t="s">
        <v>4178</v>
      </c>
      <c r="B23" s="301" t="s">
        <v>12686</v>
      </c>
    </row>
    <row r="24" spans="1:2">
      <c r="A24" s="301" t="s">
        <v>4186</v>
      </c>
      <c r="B24" s="301" t="s">
        <v>12688</v>
      </c>
    </row>
    <row r="25" spans="1:2">
      <c r="A25" s="301" t="s">
        <v>4210</v>
      </c>
      <c r="B25" s="301" t="s">
        <v>12687</v>
      </c>
    </row>
  </sheetData>
  <mergeCells count="1">
    <mergeCell ref="A1:B1"/>
  </mergeCells>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1D44-9038-4D55-99AC-DD54B51ED7EF}">
  <sheetPr>
    <tabColor rgb="FFC00000"/>
  </sheetPr>
  <dimension ref="A1:F83"/>
  <sheetViews>
    <sheetView workbookViewId="0">
      <selection activeCell="F4" sqref="F4:F83"/>
    </sheetView>
  </sheetViews>
  <sheetFormatPr defaultColWidth="9" defaultRowHeight="13.8"/>
  <cols>
    <col min="1" max="1" width="12.21875" style="2" customWidth="1"/>
    <col min="2" max="2" width="13.109375" style="2" customWidth="1"/>
    <col min="3" max="4" width="14.77734375" style="3" customWidth="1"/>
    <col min="5" max="6" width="14.77734375" style="2" customWidth="1"/>
    <col min="7" max="16384" width="9" style="2"/>
  </cols>
  <sheetData>
    <row r="1" spans="1:6" ht="33.75" customHeight="1">
      <c r="A1" s="1" t="s">
        <v>0</v>
      </c>
      <c r="B1" s="1"/>
      <c r="C1" s="1"/>
      <c r="D1" s="1"/>
      <c r="E1" s="1"/>
      <c r="F1" s="1"/>
    </row>
    <row r="2" spans="1:6" ht="5.25" customHeight="1"/>
    <row r="3" spans="1:6" ht="18" customHeight="1">
      <c r="A3" s="3" t="s">
        <v>1</v>
      </c>
      <c r="B3" s="4" t="s">
        <v>2</v>
      </c>
      <c r="C3" s="4" t="s">
        <v>3</v>
      </c>
      <c r="D3" s="4" t="s">
        <v>4</v>
      </c>
      <c r="E3" s="4" t="s">
        <v>5</v>
      </c>
      <c r="F3" s="4" t="s">
        <v>6</v>
      </c>
    </row>
    <row r="4" spans="1:6" ht="18" customHeight="1">
      <c r="A4" s="3">
        <v>1</v>
      </c>
      <c r="B4" s="5" t="s">
        <v>7</v>
      </c>
      <c r="C4" s="6" t="s">
        <v>8</v>
      </c>
      <c r="D4" s="6" t="s">
        <v>9</v>
      </c>
      <c r="E4" s="7">
        <v>200</v>
      </c>
      <c r="F4" s="8">
        <f>E4*VLOOKUP(D4,商品均价,2,FALSE)</f>
        <v>910462.00000000012</v>
      </c>
    </row>
    <row r="5" spans="1:6" ht="18" customHeight="1">
      <c r="A5" s="3">
        <v>2</v>
      </c>
      <c r="B5" s="5" t="s">
        <v>7</v>
      </c>
      <c r="C5" s="6" t="s">
        <v>10</v>
      </c>
      <c r="D5" s="6" t="s">
        <v>9</v>
      </c>
      <c r="E5" s="7">
        <v>150</v>
      </c>
      <c r="F5" s="8">
        <f>E5*VLOOKUP(D5,商品均价,2,FALSE)</f>
        <v>682846.50000000012</v>
      </c>
    </row>
    <row r="6" spans="1:6" ht="18" customHeight="1">
      <c r="A6" s="3">
        <v>3</v>
      </c>
      <c r="B6" s="5" t="s">
        <v>7</v>
      </c>
      <c r="C6" s="6" t="s">
        <v>11</v>
      </c>
      <c r="D6" s="6" t="s">
        <v>9</v>
      </c>
      <c r="E6" s="7">
        <v>250</v>
      </c>
      <c r="F6" s="8">
        <f>E6*VLOOKUP(D6,商品均价,2,FALSE)</f>
        <v>1138077.5</v>
      </c>
    </row>
    <row r="7" spans="1:6" ht="18" customHeight="1">
      <c r="A7" s="3">
        <v>4</v>
      </c>
      <c r="B7" s="5" t="s">
        <v>7</v>
      </c>
      <c r="C7" s="6" t="s">
        <v>12</v>
      </c>
      <c r="D7" s="6" t="s">
        <v>9</v>
      </c>
      <c r="E7" s="7">
        <v>300</v>
      </c>
      <c r="F7" s="8">
        <f>E7*VLOOKUP(D7,商品均价,2,FALSE)</f>
        <v>1365693.0000000002</v>
      </c>
    </row>
    <row r="8" spans="1:6" ht="18" customHeight="1">
      <c r="A8" s="3">
        <v>5</v>
      </c>
      <c r="B8" s="5" t="s">
        <v>13</v>
      </c>
      <c r="C8" s="6" t="s">
        <v>8</v>
      </c>
      <c r="D8" s="6" t="s">
        <v>9</v>
      </c>
      <c r="E8" s="7">
        <v>230</v>
      </c>
      <c r="F8" s="8">
        <f>E8*VLOOKUP(D8,商品均价,2,FALSE)</f>
        <v>1047031.3</v>
      </c>
    </row>
    <row r="9" spans="1:6" ht="18" customHeight="1">
      <c r="A9" s="3">
        <v>6</v>
      </c>
      <c r="B9" s="5" t="s">
        <v>13</v>
      </c>
      <c r="C9" s="6" t="s">
        <v>10</v>
      </c>
      <c r="D9" s="6" t="s">
        <v>9</v>
      </c>
      <c r="E9" s="7">
        <v>180</v>
      </c>
      <c r="F9" s="8">
        <f>E9*VLOOKUP(D9,商品均价,2,FALSE)</f>
        <v>819415.8</v>
      </c>
    </row>
    <row r="10" spans="1:6" ht="18" customHeight="1">
      <c r="A10" s="3">
        <v>7</v>
      </c>
      <c r="B10" s="5" t="s">
        <v>13</v>
      </c>
      <c r="C10" s="6" t="s">
        <v>11</v>
      </c>
      <c r="D10" s="6" t="s">
        <v>9</v>
      </c>
      <c r="E10" s="7">
        <v>290</v>
      </c>
      <c r="F10" s="8">
        <f>E10*VLOOKUP(D10,商品均价,2,FALSE)</f>
        <v>1320169.9000000001</v>
      </c>
    </row>
    <row r="11" spans="1:6" ht="18" customHeight="1">
      <c r="A11" s="3">
        <v>8</v>
      </c>
      <c r="B11" s="5" t="s">
        <v>13</v>
      </c>
      <c r="C11" s="6" t="s">
        <v>12</v>
      </c>
      <c r="D11" s="6" t="s">
        <v>9</v>
      </c>
      <c r="E11" s="7">
        <v>350</v>
      </c>
      <c r="F11" s="8">
        <f>E11*VLOOKUP(D11,商品均价,2,FALSE)</f>
        <v>1593308.5000000002</v>
      </c>
    </row>
    <row r="12" spans="1:6" ht="18" customHeight="1">
      <c r="A12" s="3">
        <v>9</v>
      </c>
      <c r="B12" s="5" t="s">
        <v>14</v>
      </c>
      <c r="C12" s="6" t="s">
        <v>8</v>
      </c>
      <c r="D12" s="6" t="s">
        <v>9</v>
      </c>
      <c r="E12" s="7">
        <v>180</v>
      </c>
      <c r="F12" s="8">
        <f>E12*VLOOKUP(D12,商品均价,2,FALSE)</f>
        <v>819415.8</v>
      </c>
    </row>
    <row r="13" spans="1:6" ht="18" customHeight="1">
      <c r="A13" s="3">
        <v>10</v>
      </c>
      <c r="B13" s="5" t="s">
        <v>14</v>
      </c>
      <c r="C13" s="6" t="s">
        <v>10</v>
      </c>
      <c r="D13" s="6" t="s">
        <v>9</v>
      </c>
      <c r="E13" s="7">
        <v>140</v>
      </c>
      <c r="F13" s="8">
        <f>E13*VLOOKUP(D13,商品均价,2,FALSE)</f>
        <v>637323.4</v>
      </c>
    </row>
    <row r="14" spans="1:6" ht="18" customHeight="1">
      <c r="A14" s="3">
        <v>11</v>
      </c>
      <c r="B14" s="5" t="s">
        <v>14</v>
      </c>
      <c r="C14" s="6" t="s">
        <v>11</v>
      </c>
      <c r="D14" s="6" t="s">
        <v>9</v>
      </c>
      <c r="E14" s="7">
        <v>220</v>
      </c>
      <c r="F14" s="8">
        <f>E14*VLOOKUP(D14,商品均价,2,FALSE)</f>
        <v>1001508.2000000001</v>
      </c>
    </row>
    <row r="15" spans="1:6" ht="18" customHeight="1">
      <c r="A15" s="3">
        <v>12</v>
      </c>
      <c r="B15" s="5" t="s">
        <v>14</v>
      </c>
      <c r="C15" s="6" t="s">
        <v>12</v>
      </c>
      <c r="D15" s="6" t="s">
        <v>9</v>
      </c>
      <c r="E15" s="7">
        <v>280</v>
      </c>
      <c r="F15" s="8">
        <f>E15*VLOOKUP(D15,商品均价,2,FALSE)</f>
        <v>1274646.8</v>
      </c>
    </row>
    <row r="16" spans="1:6" ht="18" customHeight="1">
      <c r="A16" s="3">
        <v>13</v>
      </c>
      <c r="B16" s="5" t="s">
        <v>15</v>
      </c>
      <c r="C16" s="6" t="s">
        <v>8</v>
      </c>
      <c r="D16" s="6" t="s">
        <v>9</v>
      </c>
      <c r="E16" s="7">
        <v>210</v>
      </c>
      <c r="F16" s="8">
        <f>E16*VLOOKUP(D16,商品均价,2,FALSE)</f>
        <v>955985.10000000009</v>
      </c>
    </row>
    <row r="17" spans="1:6" ht="18" customHeight="1">
      <c r="A17" s="3">
        <v>14</v>
      </c>
      <c r="B17" s="5" t="s">
        <v>15</v>
      </c>
      <c r="C17" s="6" t="s">
        <v>10</v>
      </c>
      <c r="D17" s="6" t="s">
        <v>9</v>
      </c>
      <c r="E17" s="7">
        <v>170</v>
      </c>
      <c r="F17" s="8">
        <f>E17*VLOOKUP(D17,商品均价,2,FALSE)</f>
        <v>773892.70000000007</v>
      </c>
    </row>
    <row r="18" spans="1:6" ht="18" customHeight="1">
      <c r="A18" s="3">
        <v>15</v>
      </c>
      <c r="B18" s="5" t="s">
        <v>15</v>
      </c>
      <c r="C18" s="6" t="s">
        <v>11</v>
      </c>
      <c r="D18" s="6" t="s">
        <v>9</v>
      </c>
      <c r="E18" s="7">
        <v>260</v>
      </c>
      <c r="F18" s="8">
        <f>E18*VLOOKUP(D18,商品均价,2,FALSE)</f>
        <v>1183600.6000000001</v>
      </c>
    </row>
    <row r="19" spans="1:6" ht="18" customHeight="1">
      <c r="A19" s="3">
        <v>16</v>
      </c>
      <c r="B19" s="5" t="s">
        <v>15</v>
      </c>
      <c r="C19" s="6" t="s">
        <v>12</v>
      </c>
      <c r="D19" s="6" t="s">
        <v>9</v>
      </c>
      <c r="E19" s="7">
        <v>320</v>
      </c>
      <c r="F19" s="8">
        <f>E19*VLOOKUP(D19,商品均价,2,FALSE)</f>
        <v>1456739.2000000002</v>
      </c>
    </row>
    <row r="20" spans="1:6" ht="18" customHeight="1">
      <c r="A20" s="3">
        <v>17</v>
      </c>
      <c r="B20" s="5" t="s">
        <v>7</v>
      </c>
      <c r="C20" s="6" t="s">
        <v>8</v>
      </c>
      <c r="D20" s="6" t="s">
        <v>16</v>
      </c>
      <c r="E20" s="7">
        <v>260</v>
      </c>
      <c r="F20" s="8">
        <f>E20*VLOOKUP(D20,商品均价,2,FALSE)</f>
        <v>1003919.8</v>
      </c>
    </row>
    <row r="21" spans="1:6" ht="18" customHeight="1">
      <c r="A21" s="3">
        <v>18</v>
      </c>
      <c r="B21" s="5" t="s">
        <v>7</v>
      </c>
      <c r="C21" s="6" t="s">
        <v>10</v>
      </c>
      <c r="D21" s="6" t="s">
        <v>16</v>
      </c>
      <c r="E21" s="7">
        <v>243</v>
      </c>
      <c r="F21" s="8">
        <f>E21*VLOOKUP(D21,商品均价,2,FALSE)</f>
        <v>938278.89</v>
      </c>
    </row>
    <row r="22" spans="1:6" ht="18" customHeight="1">
      <c r="A22" s="3">
        <v>19</v>
      </c>
      <c r="B22" s="5" t="s">
        <v>7</v>
      </c>
      <c r="C22" s="6" t="s">
        <v>11</v>
      </c>
      <c r="D22" s="6" t="s">
        <v>16</v>
      </c>
      <c r="E22" s="7">
        <v>362</v>
      </c>
      <c r="F22" s="8">
        <f>E22*VLOOKUP(D22,商品均价,2,FALSE)</f>
        <v>1397765.26</v>
      </c>
    </row>
    <row r="23" spans="1:6" ht="18" customHeight="1">
      <c r="A23" s="3">
        <v>20</v>
      </c>
      <c r="B23" s="5" t="s">
        <v>7</v>
      </c>
      <c r="C23" s="6" t="s">
        <v>12</v>
      </c>
      <c r="D23" s="6" t="s">
        <v>16</v>
      </c>
      <c r="E23" s="7">
        <v>377</v>
      </c>
      <c r="F23" s="8">
        <f>E23*VLOOKUP(D23,商品均价,2,FALSE)</f>
        <v>1455683.71</v>
      </c>
    </row>
    <row r="24" spans="1:6" ht="18" customHeight="1">
      <c r="A24" s="3">
        <v>21</v>
      </c>
      <c r="B24" s="5" t="s">
        <v>13</v>
      </c>
      <c r="C24" s="6" t="s">
        <v>8</v>
      </c>
      <c r="D24" s="6" t="s">
        <v>16</v>
      </c>
      <c r="E24" s="7">
        <v>261</v>
      </c>
      <c r="F24" s="8">
        <f>E24*VLOOKUP(D24,商品均价,2,FALSE)</f>
        <v>1007781.03</v>
      </c>
    </row>
    <row r="25" spans="1:6" ht="18" customHeight="1">
      <c r="A25" s="3">
        <v>22</v>
      </c>
      <c r="B25" s="5" t="s">
        <v>13</v>
      </c>
      <c r="C25" s="6" t="s">
        <v>10</v>
      </c>
      <c r="D25" s="6" t="s">
        <v>16</v>
      </c>
      <c r="E25" s="7">
        <v>349</v>
      </c>
      <c r="F25" s="8">
        <f>E25*VLOOKUP(D25,商品均价,2,FALSE)</f>
        <v>1347569.27</v>
      </c>
    </row>
    <row r="26" spans="1:6" ht="18" customHeight="1">
      <c r="A26" s="3">
        <v>23</v>
      </c>
      <c r="B26" s="5" t="s">
        <v>13</v>
      </c>
      <c r="C26" s="6" t="s">
        <v>11</v>
      </c>
      <c r="D26" s="6" t="s">
        <v>16</v>
      </c>
      <c r="E26" s="7">
        <v>400</v>
      </c>
      <c r="F26" s="8">
        <f>E26*VLOOKUP(D26,商品均价,2,FALSE)</f>
        <v>1544492</v>
      </c>
    </row>
    <row r="27" spans="1:6" ht="18" customHeight="1">
      <c r="A27" s="3">
        <v>24</v>
      </c>
      <c r="B27" s="5" t="s">
        <v>13</v>
      </c>
      <c r="C27" s="6" t="s">
        <v>12</v>
      </c>
      <c r="D27" s="6" t="s">
        <v>16</v>
      </c>
      <c r="E27" s="7">
        <v>416</v>
      </c>
      <c r="F27" s="8">
        <f>E27*VLOOKUP(D27,商品均价,2,FALSE)</f>
        <v>1606271.68</v>
      </c>
    </row>
    <row r="28" spans="1:6" ht="18" customHeight="1">
      <c r="A28" s="3">
        <v>25</v>
      </c>
      <c r="B28" s="5" t="s">
        <v>14</v>
      </c>
      <c r="C28" s="6" t="s">
        <v>8</v>
      </c>
      <c r="D28" s="6" t="s">
        <v>16</v>
      </c>
      <c r="E28" s="7">
        <v>247</v>
      </c>
      <c r="F28" s="8">
        <f>E28*VLOOKUP(D28,商品均价,2,FALSE)</f>
        <v>953723.81</v>
      </c>
    </row>
    <row r="29" spans="1:6" ht="18" customHeight="1">
      <c r="A29" s="3">
        <v>26</v>
      </c>
      <c r="B29" s="5" t="s">
        <v>14</v>
      </c>
      <c r="C29" s="6" t="s">
        <v>10</v>
      </c>
      <c r="D29" s="6" t="s">
        <v>16</v>
      </c>
      <c r="E29" s="7">
        <v>230</v>
      </c>
      <c r="F29" s="8">
        <f>E29*VLOOKUP(D29,商品均价,2,FALSE)</f>
        <v>888082.9</v>
      </c>
    </row>
    <row r="30" spans="1:6" ht="18" customHeight="1">
      <c r="A30" s="3">
        <v>27</v>
      </c>
      <c r="B30" s="5" t="s">
        <v>14</v>
      </c>
      <c r="C30" s="6" t="s">
        <v>11</v>
      </c>
      <c r="D30" s="6" t="s">
        <v>16</v>
      </c>
      <c r="E30" s="7">
        <v>285</v>
      </c>
      <c r="F30" s="8">
        <f>E30*VLOOKUP(D30,商品均价,2,FALSE)</f>
        <v>1100450.55</v>
      </c>
    </row>
    <row r="31" spans="1:6" ht="18" customHeight="1">
      <c r="A31" s="3">
        <v>28</v>
      </c>
      <c r="B31" s="5" t="s">
        <v>14</v>
      </c>
      <c r="C31" s="6" t="s">
        <v>12</v>
      </c>
      <c r="D31" s="6" t="s">
        <v>16</v>
      </c>
      <c r="E31" s="7">
        <v>293</v>
      </c>
      <c r="F31" s="8">
        <f>E31*VLOOKUP(D31,商品均价,2,FALSE)</f>
        <v>1131340.3899999999</v>
      </c>
    </row>
    <row r="32" spans="1:6" ht="18" customHeight="1">
      <c r="A32" s="3">
        <v>29</v>
      </c>
      <c r="B32" s="5" t="s">
        <v>15</v>
      </c>
      <c r="C32" s="6" t="s">
        <v>8</v>
      </c>
      <c r="D32" s="6" t="s">
        <v>16</v>
      </c>
      <c r="E32" s="7">
        <v>336</v>
      </c>
      <c r="F32" s="8">
        <f>E32*VLOOKUP(D32,商品均价,2,FALSE)</f>
        <v>1297373.28</v>
      </c>
    </row>
    <row r="33" spans="1:6" ht="18" customHeight="1">
      <c r="A33" s="3">
        <v>30</v>
      </c>
      <c r="B33" s="5" t="s">
        <v>15</v>
      </c>
      <c r="C33" s="6" t="s">
        <v>10</v>
      </c>
      <c r="D33" s="6" t="s">
        <v>16</v>
      </c>
      <c r="E33" s="7">
        <v>315</v>
      </c>
      <c r="F33" s="8">
        <f>E33*VLOOKUP(D33,商品均价,2,FALSE)</f>
        <v>1216287.45</v>
      </c>
    </row>
    <row r="34" spans="1:6" ht="18" customHeight="1">
      <c r="A34" s="3">
        <v>31</v>
      </c>
      <c r="B34" s="5" t="s">
        <v>15</v>
      </c>
      <c r="C34" s="6" t="s">
        <v>11</v>
      </c>
      <c r="D34" s="6" t="s">
        <v>16</v>
      </c>
      <c r="E34" s="7">
        <v>357</v>
      </c>
      <c r="F34" s="8">
        <f>E34*VLOOKUP(D34,商品均价,2,FALSE)</f>
        <v>1378459.11</v>
      </c>
    </row>
    <row r="35" spans="1:6" ht="18" customHeight="1">
      <c r="A35" s="3">
        <v>32</v>
      </c>
      <c r="B35" s="5" t="s">
        <v>15</v>
      </c>
      <c r="C35" s="6" t="s">
        <v>12</v>
      </c>
      <c r="D35" s="6" t="s">
        <v>16</v>
      </c>
      <c r="E35" s="7">
        <v>377</v>
      </c>
      <c r="F35" s="8">
        <f>E35*VLOOKUP(D35,商品均价,2,FALSE)</f>
        <v>1455683.71</v>
      </c>
    </row>
    <row r="36" spans="1:6" ht="18" customHeight="1">
      <c r="A36" s="3">
        <v>33</v>
      </c>
      <c r="B36" s="5" t="s">
        <v>7</v>
      </c>
      <c r="C36" s="6" t="s">
        <v>8</v>
      </c>
      <c r="D36" s="6" t="s">
        <v>17</v>
      </c>
      <c r="E36" s="7">
        <v>538</v>
      </c>
      <c r="F36" s="8">
        <f>E36*VLOOKUP(D36,商品均价,2,FALSE)</f>
        <v>58937.9</v>
      </c>
    </row>
    <row r="37" spans="1:6" ht="18" customHeight="1">
      <c r="A37" s="3">
        <v>34</v>
      </c>
      <c r="B37" s="5" t="s">
        <v>7</v>
      </c>
      <c r="C37" s="6" t="s">
        <v>10</v>
      </c>
      <c r="D37" s="6" t="s">
        <v>17</v>
      </c>
      <c r="E37" s="7">
        <v>565</v>
      </c>
      <c r="F37" s="8">
        <f>E37*VLOOKUP(D37,商品均价,2,FALSE)</f>
        <v>61895.75</v>
      </c>
    </row>
    <row r="38" spans="1:6" ht="18" customHeight="1">
      <c r="A38" s="3">
        <v>35</v>
      </c>
      <c r="B38" s="5" t="s">
        <v>7</v>
      </c>
      <c r="C38" s="6" t="s">
        <v>11</v>
      </c>
      <c r="D38" s="6" t="s">
        <v>17</v>
      </c>
      <c r="E38" s="7">
        <v>566</v>
      </c>
      <c r="F38" s="8">
        <f>E38*VLOOKUP(D38,商品均价,2,FALSE)</f>
        <v>62005.299999999996</v>
      </c>
    </row>
    <row r="39" spans="1:6" ht="18" customHeight="1">
      <c r="A39" s="3">
        <v>36</v>
      </c>
      <c r="B39" s="5" t="s">
        <v>7</v>
      </c>
      <c r="C39" s="6" t="s">
        <v>12</v>
      </c>
      <c r="D39" s="6" t="s">
        <v>17</v>
      </c>
      <c r="E39" s="7">
        <v>750</v>
      </c>
      <c r="F39" s="8">
        <f>E39*VLOOKUP(D39,商品均价,2,FALSE)</f>
        <v>82162.5</v>
      </c>
    </row>
    <row r="40" spans="1:6" ht="18" customHeight="1">
      <c r="A40" s="3">
        <v>37</v>
      </c>
      <c r="B40" s="5" t="s">
        <v>13</v>
      </c>
      <c r="C40" s="6" t="s">
        <v>8</v>
      </c>
      <c r="D40" s="6" t="s">
        <v>17</v>
      </c>
      <c r="E40" s="7">
        <v>586</v>
      </c>
      <c r="F40" s="8">
        <f>E40*VLOOKUP(D40,商品均价,2,FALSE)</f>
        <v>64196.299999999996</v>
      </c>
    </row>
    <row r="41" spans="1:6" ht="18" customHeight="1">
      <c r="A41" s="3">
        <v>38</v>
      </c>
      <c r="B41" s="5" t="s">
        <v>13</v>
      </c>
      <c r="C41" s="6" t="s">
        <v>10</v>
      </c>
      <c r="D41" s="6" t="s">
        <v>17</v>
      </c>
      <c r="E41" s="7">
        <v>643</v>
      </c>
      <c r="F41" s="8">
        <f>E41*VLOOKUP(D41,商品均价,2,FALSE)</f>
        <v>70440.649999999994</v>
      </c>
    </row>
    <row r="42" spans="1:6" ht="18" customHeight="1">
      <c r="A42" s="3">
        <v>39</v>
      </c>
      <c r="B42" s="5" t="s">
        <v>13</v>
      </c>
      <c r="C42" s="6" t="s">
        <v>11</v>
      </c>
      <c r="D42" s="6" t="s">
        <v>17</v>
      </c>
      <c r="E42" s="7">
        <v>582</v>
      </c>
      <c r="F42" s="8">
        <f>E42*VLOOKUP(D42,商品均价,2,FALSE)</f>
        <v>63758.1</v>
      </c>
    </row>
    <row r="43" spans="1:6" ht="18" customHeight="1">
      <c r="A43" s="3">
        <v>40</v>
      </c>
      <c r="B43" s="5" t="s">
        <v>13</v>
      </c>
      <c r="C43" s="6" t="s">
        <v>12</v>
      </c>
      <c r="D43" s="6" t="s">
        <v>17</v>
      </c>
      <c r="E43" s="7">
        <v>733</v>
      </c>
      <c r="F43" s="8">
        <f>E43*VLOOKUP(D43,商品均价,2,FALSE)</f>
        <v>80300.149999999994</v>
      </c>
    </row>
    <row r="44" spans="1:6" ht="18" customHeight="1">
      <c r="A44" s="3">
        <v>41</v>
      </c>
      <c r="B44" s="5" t="s">
        <v>14</v>
      </c>
      <c r="C44" s="6" t="s">
        <v>8</v>
      </c>
      <c r="D44" s="6" t="s">
        <v>17</v>
      </c>
      <c r="E44" s="7">
        <v>516</v>
      </c>
      <c r="F44" s="8">
        <f>E44*VLOOKUP(D44,商品均价,2,FALSE)</f>
        <v>56527.799999999996</v>
      </c>
    </row>
    <row r="45" spans="1:6" ht="18" customHeight="1">
      <c r="A45" s="3">
        <v>42</v>
      </c>
      <c r="B45" s="5" t="s">
        <v>14</v>
      </c>
      <c r="C45" s="6" t="s">
        <v>10</v>
      </c>
      <c r="D45" s="6" t="s">
        <v>17</v>
      </c>
      <c r="E45" s="7">
        <v>748</v>
      </c>
      <c r="F45" s="8">
        <f>E45*VLOOKUP(D45,商品均价,2,FALSE)</f>
        <v>81943.399999999994</v>
      </c>
    </row>
    <row r="46" spans="1:6" ht="18" customHeight="1">
      <c r="A46" s="3">
        <v>43</v>
      </c>
      <c r="B46" s="5" t="s">
        <v>14</v>
      </c>
      <c r="C46" s="6" t="s">
        <v>11</v>
      </c>
      <c r="D46" s="6" t="s">
        <v>17</v>
      </c>
      <c r="E46" s="7">
        <v>654</v>
      </c>
      <c r="F46" s="8">
        <f>E46*VLOOKUP(D46,商品均价,2,FALSE)</f>
        <v>71645.7</v>
      </c>
    </row>
    <row r="47" spans="1:6" ht="18" customHeight="1">
      <c r="A47" s="3">
        <v>44</v>
      </c>
      <c r="B47" s="5" t="s">
        <v>14</v>
      </c>
      <c r="C47" s="6" t="s">
        <v>12</v>
      </c>
      <c r="D47" s="6" t="s">
        <v>17</v>
      </c>
      <c r="E47" s="7">
        <v>700</v>
      </c>
      <c r="F47" s="8">
        <f>E47*VLOOKUP(D47,商品均价,2,FALSE)</f>
        <v>76685</v>
      </c>
    </row>
    <row r="48" spans="1:6" ht="18" customHeight="1">
      <c r="A48" s="3">
        <v>45</v>
      </c>
      <c r="B48" s="5" t="s">
        <v>15</v>
      </c>
      <c r="C48" s="6" t="s">
        <v>8</v>
      </c>
      <c r="D48" s="6" t="s">
        <v>17</v>
      </c>
      <c r="E48" s="7">
        <v>648</v>
      </c>
      <c r="F48" s="8">
        <f>E48*VLOOKUP(D48,商品均价,2,FALSE)</f>
        <v>70988.399999999994</v>
      </c>
    </row>
    <row r="49" spans="1:6" ht="18" customHeight="1">
      <c r="A49" s="3">
        <v>46</v>
      </c>
      <c r="B49" s="5" t="s">
        <v>15</v>
      </c>
      <c r="C49" s="6" t="s">
        <v>10</v>
      </c>
      <c r="D49" s="6" t="s">
        <v>17</v>
      </c>
      <c r="E49" s="7">
        <v>619</v>
      </c>
      <c r="F49" s="8">
        <f>E49*VLOOKUP(D49,商品均价,2,FALSE)</f>
        <v>67811.45</v>
      </c>
    </row>
    <row r="50" spans="1:6" ht="18" customHeight="1">
      <c r="A50" s="3">
        <v>47</v>
      </c>
      <c r="B50" s="5" t="s">
        <v>15</v>
      </c>
      <c r="C50" s="6" t="s">
        <v>11</v>
      </c>
      <c r="D50" s="6" t="s">
        <v>17</v>
      </c>
      <c r="E50" s="7">
        <v>509</v>
      </c>
      <c r="F50" s="8">
        <f>E50*VLOOKUP(D50,商品均价,2,FALSE)</f>
        <v>55760.95</v>
      </c>
    </row>
    <row r="51" spans="1:6" ht="18" customHeight="1">
      <c r="A51" s="3">
        <v>48</v>
      </c>
      <c r="B51" s="5" t="s">
        <v>15</v>
      </c>
      <c r="C51" s="6" t="s">
        <v>12</v>
      </c>
      <c r="D51" s="6" t="s">
        <v>17</v>
      </c>
      <c r="E51" s="7">
        <v>506</v>
      </c>
      <c r="F51" s="8">
        <f>E51*VLOOKUP(D51,商品均价,2,FALSE)</f>
        <v>55432.299999999996</v>
      </c>
    </row>
    <row r="52" spans="1:6" ht="18" customHeight="1">
      <c r="A52" s="3">
        <v>49</v>
      </c>
      <c r="B52" s="5" t="s">
        <v>7</v>
      </c>
      <c r="C52" s="6" t="s">
        <v>8</v>
      </c>
      <c r="D52" s="6" t="s">
        <v>18</v>
      </c>
      <c r="E52" s="7">
        <v>597</v>
      </c>
      <c r="F52" s="8">
        <f>E52*VLOOKUP(D52,商品均价,2,FALSE)</f>
        <v>104713.8</v>
      </c>
    </row>
    <row r="53" spans="1:6" ht="18" customHeight="1">
      <c r="A53" s="3">
        <v>50</v>
      </c>
      <c r="B53" s="5" t="s">
        <v>7</v>
      </c>
      <c r="C53" s="6" t="s">
        <v>10</v>
      </c>
      <c r="D53" s="6" t="s">
        <v>18</v>
      </c>
      <c r="E53" s="7">
        <v>502</v>
      </c>
      <c r="F53" s="8">
        <f>E53*VLOOKUP(D53,商品均价,2,FALSE)</f>
        <v>88050.8</v>
      </c>
    </row>
    <row r="54" spans="1:6" ht="18" customHeight="1">
      <c r="A54" s="3">
        <v>51</v>
      </c>
      <c r="B54" s="5" t="s">
        <v>7</v>
      </c>
      <c r="C54" s="6" t="s">
        <v>11</v>
      </c>
      <c r="D54" s="6" t="s">
        <v>18</v>
      </c>
      <c r="E54" s="7">
        <v>682</v>
      </c>
      <c r="F54" s="8">
        <f>E54*VLOOKUP(D54,商品均价,2,FALSE)</f>
        <v>119622.8</v>
      </c>
    </row>
    <row r="55" spans="1:6" ht="18" customHeight="1">
      <c r="A55" s="3">
        <v>52</v>
      </c>
      <c r="B55" s="5" t="s">
        <v>7</v>
      </c>
      <c r="C55" s="6" t="s">
        <v>12</v>
      </c>
      <c r="D55" s="6" t="s">
        <v>18</v>
      </c>
      <c r="E55" s="7">
        <v>712</v>
      </c>
      <c r="F55" s="8">
        <f>E55*VLOOKUP(D55,商品均价,2,FALSE)</f>
        <v>124884.8</v>
      </c>
    </row>
    <row r="56" spans="1:6" ht="18" customHeight="1">
      <c r="A56" s="3">
        <v>53</v>
      </c>
      <c r="B56" s="5" t="s">
        <v>13</v>
      </c>
      <c r="C56" s="6" t="s">
        <v>8</v>
      </c>
      <c r="D56" s="6" t="s">
        <v>18</v>
      </c>
      <c r="E56" s="7">
        <v>754</v>
      </c>
      <c r="F56" s="8">
        <f>E56*VLOOKUP(D56,商品均价,2,FALSE)</f>
        <v>132251.6</v>
      </c>
    </row>
    <row r="57" spans="1:6" ht="18" customHeight="1">
      <c r="A57" s="3">
        <v>54</v>
      </c>
      <c r="B57" s="5" t="s">
        <v>13</v>
      </c>
      <c r="C57" s="6" t="s">
        <v>10</v>
      </c>
      <c r="D57" s="6" t="s">
        <v>18</v>
      </c>
      <c r="E57" s="7">
        <v>527</v>
      </c>
      <c r="F57" s="8">
        <f>E57*VLOOKUP(D57,商品均价,2,FALSE)</f>
        <v>92435.8</v>
      </c>
    </row>
    <row r="58" spans="1:6" ht="18" customHeight="1">
      <c r="A58" s="3">
        <v>55</v>
      </c>
      <c r="B58" s="5" t="s">
        <v>13</v>
      </c>
      <c r="C58" s="6" t="s">
        <v>11</v>
      </c>
      <c r="D58" s="6" t="s">
        <v>18</v>
      </c>
      <c r="E58" s="7">
        <v>768</v>
      </c>
      <c r="F58" s="8">
        <f>E58*VLOOKUP(D58,商品均价,2,FALSE)</f>
        <v>134707.20000000001</v>
      </c>
    </row>
    <row r="59" spans="1:6" ht="18" customHeight="1">
      <c r="A59" s="3">
        <v>56</v>
      </c>
      <c r="B59" s="5" t="s">
        <v>13</v>
      </c>
      <c r="C59" s="6" t="s">
        <v>12</v>
      </c>
      <c r="D59" s="6" t="s">
        <v>18</v>
      </c>
      <c r="E59" s="7">
        <v>798</v>
      </c>
      <c r="F59" s="8">
        <f>E59*VLOOKUP(D59,商品均价,2,FALSE)</f>
        <v>139969.20000000001</v>
      </c>
    </row>
    <row r="60" spans="1:6" ht="18" customHeight="1">
      <c r="A60" s="3">
        <v>57</v>
      </c>
      <c r="B60" s="5" t="s">
        <v>14</v>
      </c>
      <c r="C60" s="6" t="s">
        <v>8</v>
      </c>
      <c r="D60" s="6" t="s">
        <v>18</v>
      </c>
      <c r="E60" s="7">
        <v>686</v>
      </c>
      <c r="F60" s="8">
        <f>E60*VLOOKUP(D60,商品均价,2,FALSE)</f>
        <v>120324.40000000001</v>
      </c>
    </row>
    <row r="61" spans="1:6" ht="18" customHeight="1">
      <c r="A61" s="3">
        <v>58</v>
      </c>
      <c r="B61" s="5" t="s">
        <v>14</v>
      </c>
      <c r="C61" s="6" t="s">
        <v>10</v>
      </c>
      <c r="D61" s="6" t="s">
        <v>18</v>
      </c>
      <c r="E61" s="7">
        <v>531</v>
      </c>
      <c r="F61" s="8">
        <f>E61*VLOOKUP(D61,商品均价,2,FALSE)</f>
        <v>93137.400000000009</v>
      </c>
    </row>
    <row r="62" spans="1:6" ht="18" customHeight="1">
      <c r="A62" s="3">
        <v>59</v>
      </c>
      <c r="B62" s="5" t="s">
        <v>14</v>
      </c>
      <c r="C62" s="6" t="s">
        <v>11</v>
      </c>
      <c r="D62" s="6" t="s">
        <v>18</v>
      </c>
      <c r="E62" s="7">
        <v>581</v>
      </c>
      <c r="F62" s="8">
        <f>E62*VLOOKUP(D62,商品均价,2,FALSE)</f>
        <v>101907.40000000001</v>
      </c>
    </row>
    <row r="63" spans="1:6" ht="18" customHeight="1">
      <c r="A63" s="3">
        <v>60</v>
      </c>
      <c r="B63" s="5" t="s">
        <v>14</v>
      </c>
      <c r="C63" s="6" t="s">
        <v>12</v>
      </c>
      <c r="D63" s="6" t="s">
        <v>18</v>
      </c>
      <c r="E63" s="7">
        <v>711</v>
      </c>
      <c r="F63" s="8">
        <f>E63*VLOOKUP(D63,商品均价,2,FALSE)</f>
        <v>124709.40000000001</v>
      </c>
    </row>
    <row r="64" spans="1:6" ht="18" customHeight="1">
      <c r="A64" s="3">
        <v>61</v>
      </c>
      <c r="B64" s="5" t="s">
        <v>15</v>
      </c>
      <c r="C64" s="6" t="s">
        <v>8</v>
      </c>
      <c r="D64" s="6" t="s">
        <v>18</v>
      </c>
      <c r="E64" s="7">
        <v>674</v>
      </c>
      <c r="F64" s="8">
        <f>E64*VLOOKUP(D64,商品均价,2,FALSE)</f>
        <v>118219.6</v>
      </c>
    </row>
    <row r="65" spans="1:6" ht="18" customHeight="1">
      <c r="A65" s="3">
        <v>62</v>
      </c>
      <c r="B65" s="5" t="s">
        <v>15</v>
      </c>
      <c r="C65" s="6" t="s">
        <v>10</v>
      </c>
      <c r="D65" s="6" t="s">
        <v>18</v>
      </c>
      <c r="E65" s="7">
        <v>553</v>
      </c>
      <c r="F65" s="8">
        <f>E65*VLOOKUP(D65,商品均价,2,FALSE)</f>
        <v>96996.2</v>
      </c>
    </row>
    <row r="66" spans="1:6" ht="18" customHeight="1">
      <c r="A66" s="3">
        <v>63</v>
      </c>
      <c r="B66" s="5" t="s">
        <v>15</v>
      </c>
      <c r="C66" s="6" t="s">
        <v>11</v>
      </c>
      <c r="D66" s="6" t="s">
        <v>18</v>
      </c>
      <c r="E66" s="7">
        <v>650</v>
      </c>
      <c r="F66" s="8">
        <f>E66*VLOOKUP(D66,商品均价,2,FALSE)</f>
        <v>114010</v>
      </c>
    </row>
    <row r="67" spans="1:6" ht="18" customHeight="1">
      <c r="A67" s="3">
        <v>64</v>
      </c>
      <c r="B67" s="5" t="s">
        <v>15</v>
      </c>
      <c r="C67" s="6" t="s">
        <v>12</v>
      </c>
      <c r="D67" s="6" t="s">
        <v>18</v>
      </c>
      <c r="E67" s="7">
        <v>766</v>
      </c>
      <c r="F67" s="8">
        <f>E67*VLOOKUP(D67,商品均价,2,FALSE)</f>
        <v>134356.4</v>
      </c>
    </row>
    <row r="68" spans="1:6" ht="18" customHeight="1">
      <c r="A68" s="3">
        <v>65</v>
      </c>
      <c r="B68" s="5" t="s">
        <v>7</v>
      </c>
      <c r="C68" s="6" t="s">
        <v>8</v>
      </c>
      <c r="D68" s="6" t="s">
        <v>19</v>
      </c>
      <c r="E68" s="7">
        <v>403</v>
      </c>
      <c r="F68" s="8">
        <f>E68*VLOOKUP(D68,商品均价,2,FALSE)</f>
        <v>463639.41000000003</v>
      </c>
    </row>
    <row r="69" spans="1:6" ht="18" customHeight="1">
      <c r="A69" s="3">
        <v>66</v>
      </c>
      <c r="B69" s="5" t="s">
        <v>7</v>
      </c>
      <c r="C69" s="6" t="s">
        <v>10</v>
      </c>
      <c r="D69" s="6" t="s">
        <v>19</v>
      </c>
      <c r="E69" s="7">
        <v>503</v>
      </c>
      <c r="F69" s="8">
        <f>E69*VLOOKUP(D69,商品均价,2,FALSE)</f>
        <v>578686.41</v>
      </c>
    </row>
    <row r="70" spans="1:6" ht="18" customHeight="1">
      <c r="A70" s="3">
        <v>67</v>
      </c>
      <c r="B70" s="5" t="s">
        <v>7</v>
      </c>
      <c r="C70" s="6" t="s">
        <v>11</v>
      </c>
      <c r="D70" s="6" t="s">
        <v>19</v>
      </c>
      <c r="E70" s="7">
        <v>430</v>
      </c>
      <c r="F70" s="8">
        <f>E70*VLOOKUP(D70,商品均价,2,FALSE)</f>
        <v>494702.10000000003</v>
      </c>
    </row>
    <row r="71" spans="1:6" ht="18" customHeight="1">
      <c r="A71" s="3">
        <v>68</v>
      </c>
      <c r="B71" s="5" t="s">
        <v>7</v>
      </c>
      <c r="C71" s="6" t="s">
        <v>12</v>
      </c>
      <c r="D71" s="6" t="s">
        <v>19</v>
      </c>
      <c r="E71" s="7">
        <v>485</v>
      </c>
      <c r="F71" s="8">
        <f>E71*VLOOKUP(D71,商品均价,2,FALSE)</f>
        <v>557977.95000000007</v>
      </c>
    </row>
    <row r="72" spans="1:6" ht="18" customHeight="1">
      <c r="A72" s="3">
        <v>69</v>
      </c>
      <c r="B72" s="5" t="s">
        <v>13</v>
      </c>
      <c r="C72" s="6" t="s">
        <v>8</v>
      </c>
      <c r="D72" s="6" t="s">
        <v>19</v>
      </c>
      <c r="E72" s="7">
        <v>597</v>
      </c>
      <c r="F72" s="8">
        <f>E72*VLOOKUP(D72,商品均价,2,FALSE)</f>
        <v>686830.59</v>
      </c>
    </row>
    <row r="73" spans="1:6" ht="18" customHeight="1">
      <c r="A73" s="3">
        <v>70</v>
      </c>
      <c r="B73" s="5" t="s">
        <v>13</v>
      </c>
      <c r="C73" s="6" t="s">
        <v>10</v>
      </c>
      <c r="D73" s="6" t="s">
        <v>19</v>
      </c>
      <c r="E73" s="7">
        <v>711</v>
      </c>
      <c r="F73" s="8">
        <f>E73*VLOOKUP(D73,商品均价,2,FALSE)</f>
        <v>817984.17</v>
      </c>
    </row>
    <row r="74" spans="1:6" ht="18" customHeight="1">
      <c r="A74" s="3">
        <v>71</v>
      </c>
      <c r="B74" s="5" t="s">
        <v>13</v>
      </c>
      <c r="C74" s="6" t="s">
        <v>11</v>
      </c>
      <c r="D74" s="6" t="s">
        <v>19</v>
      </c>
      <c r="E74" s="7">
        <v>885</v>
      </c>
      <c r="F74" s="8">
        <f>E74*VLOOKUP(D74,商品均价,2,FALSE)</f>
        <v>1018165.9500000001</v>
      </c>
    </row>
    <row r="75" spans="1:6" ht="18" customHeight="1">
      <c r="A75" s="3">
        <v>72</v>
      </c>
      <c r="B75" s="5" t="s">
        <v>13</v>
      </c>
      <c r="C75" s="6" t="s">
        <v>12</v>
      </c>
      <c r="D75" s="6" t="s">
        <v>19</v>
      </c>
      <c r="E75" s="7">
        <v>690</v>
      </c>
      <c r="F75" s="8">
        <f>E75*VLOOKUP(D75,商品均价,2,FALSE)</f>
        <v>793824.3</v>
      </c>
    </row>
    <row r="76" spans="1:6" ht="18" customHeight="1">
      <c r="A76" s="3">
        <v>73</v>
      </c>
      <c r="B76" s="5" t="s">
        <v>14</v>
      </c>
      <c r="C76" s="6" t="s">
        <v>8</v>
      </c>
      <c r="D76" s="6" t="s">
        <v>19</v>
      </c>
      <c r="E76" s="7">
        <v>610</v>
      </c>
      <c r="F76" s="8">
        <f>E76*VLOOKUP(D76,商品均价,2,FALSE)</f>
        <v>701786.70000000007</v>
      </c>
    </row>
    <row r="77" spans="1:6" ht="18" customHeight="1">
      <c r="A77" s="3">
        <v>74</v>
      </c>
      <c r="B77" s="5" t="s">
        <v>14</v>
      </c>
      <c r="C77" s="6" t="s">
        <v>10</v>
      </c>
      <c r="D77" s="6" t="s">
        <v>19</v>
      </c>
      <c r="E77" s="7">
        <v>828</v>
      </c>
      <c r="F77" s="8">
        <f>E77*VLOOKUP(D77,商品均价,2,FALSE)</f>
        <v>952589.16</v>
      </c>
    </row>
    <row r="78" spans="1:6" ht="18" customHeight="1">
      <c r="A78" s="3">
        <v>75</v>
      </c>
      <c r="B78" s="5" t="s">
        <v>14</v>
      </c>
      <c r="C78" s="6" t="s">
        <v>11</v>
      </c>
      <c r="D78" s="6" t="s">
        <v>19</v>
      </c>
      <c r="E78" s="7">
        <v>1048</v>
      </c>
      <c r="F78" s="8">
        <f>E78*VLOOKUP(D78,商品均价,2,FALSE)</f>
        <v>1205692.56</v>
      </c>
    </row>
    <row r="79" spans="1:6" ht="18" customHeight="1">
      <c r="A79" s="3">
        <v>76</v>
      </c>
      <c r="B79" s="5" t="s">
        <v>14</v>
      </c>
      <c r="C79" s="6" t="s">
        <v>12</v>
      </c>
      <c r="D79" s="6" t="s">
        <v>19</v>
      </c>
      <c r="E79" s="7">
        <v>797</v>
      </c>
      <c r="F79" s="8">
        <f>E79*VLOOKUP(D79,商品均价,2,FALSE)</f>
        <v>916924.59</v>
      </c>
    </row>
    <row r="80" spans="1:6" ht="18" customHeight="1">
      <c r="A80" s="3">
        <v>77</v>
      </c>
      <c r="B80" s="5" t="s">
        <v>15</v>
      </c>
      <c r="C80" s="6" t="s">
        <v>8</v>
      </c>
      <c r="D80" s="6" t="s">
        <v>19</v>
      </c>
      <c r="E80" s="7">
        <v>306</v>
      </c>
      <c r="F80" s="8">
        <f>E80*VLOOKUP(D80,商品均价,2,FALSE)</f>
        <v>352043.82</v>
      </c>
    </row>
    <row r="81" spans="1:6" ht="18" customHeight="1">
      <c r="A81" s="3">
        <v>78</v>
      </c>
      <c r="B81" s="5" t="s">
        <v>15</v>
      </c>
      <c r="C81" s="6" t="s">
        <v>10</v>
      </c>
      <c r="D81" s="6" t="s">
        <v>19</v>
      </c>
      <c r="E81" s="7">
        <v>424</v>
      </c>
      <c r="F81" s="8">
        <f>E81*VLOOKUP(D81,商品均价,2,FALSE)</f>
        <v>487799.28</v>
      </c>
    </row>
    <row r="82" spans="1:6" ht="18" customHeight="1">
      <c r="A82" s="3">
        <v>79</v>
      </c>
      <c r="B82" s="5" t="s">
        <v>15</v>
      </c>
      <c r="C82" s="6" t="s">
        <v>11</v>
      </c>
      <c r="D82" s="6" t="s">
        <v>19</v>
      </c>
      <c r="E82" s="7">
        <v>462</v>
      </c>
      <c r="F82" s="8">
        <f>E82*VLOOKUP(D82,商品均价,2,FALSE)</f>
        <v>531517.14</v>
      </c>
    </row>
    <row r="83" spans="1:6" ht="18" customHeight="1">
      <c r="A83" s="3">
        <v>80</v>
      </c>
      <c r="B83" s="5" t="s">
        <v>15</v>
      </c>
      <c r="C83" s="6" t="s">
        <v>12</v>
      </c>
      <c r="D83" s="6" t="s">
        <v>19</v>
      </c>
      <c r="E83" s="7">
        <v>477</v>
      </c>
      <c r="F83" s="8">
        <f>E83*VLOOKUP(D83,商品均价,2,FALSE)</f>
        <v>548774.19000000006</v>
      </c>
    </row>
  </sheetData>
  <phoneticPr fontId="4" type="noConversion"/>
  <conditionalFormatting sqref="A3:F83">
    <cfRule type="expression" dxfId="11" priority="1">
      <formula>ISODD(ROW())</formula>
    </cfRule>
  </conditionalFormatting>
  <pageMargins left="0.7" right="0.7" top="0.75" bottom="0.75" header="0.3" footer="0.3"/>
  <pageSetup paperSize="9" orientation="portrait" horizontalDpi="180" verticalDpi="18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49F1F-2459-4D6E-91E7-B960AEED292E}">
  <sheetPr>
    <tabColor rgb="FFC00000"/>
  </sheetPr>
  <dimension ref="B2:C7"/>
  <sheetViews>
    <sheetView workbookViewId="0">
      <selection activeCell="B2" sqref="B2"/>
    </sheetView>
  </sheetViews>
  <sheetFormatPr defaultColWidth="9" defaultRowHeight="13.8"/>
  <cols>
    <col min="1" max="1" width="6.44140625" style="2" customWidth="1"/>
    <col min="2" max="2" width="10.44140625" style="2" bestFit="1" customWidth="1"/>
    <col min="3" max="3" width="21.109375" style="2" customWidth="1"/>
    <col min="4" max="5" width="9" style="2"/>
    <col min="6" max="6" width="10.44140625" style="2" bestFit="1" customWidth="1"/>
    <col min="7" max="16384" width="9" style="2"/>
  </cols>
  <sheetData>
    <row r="2" spans="2:3" ht="23.25" customHeight="1" thickBot="1">
      <c r="B2" s="9" t="s">
        <v>4</v>
      </c>
      <c r="C2" s="10" t="s">
        <v>20</v>
      </c>
    </row>
    <row r="3" spans="2:3" ht="21" customHeight="1" thickTop="1">
      <c r="B3" s="11" t="s">
        <v>21</v>
      </c>
      <c r="C3" s="12">
        <v>4552.3100000000004</v>
      </c>
    </row>
    <row r="4" spans="2:3" ht="21" customHeight="1">
      <c r="B4" s="13" t="s">
        <v>22</v>
      </c>
      <c r="C4" s="14">
        <v>3861.23</v>
      </c>
    </row>
    <row r="5" spans="2:3" ht="21" customHeight="1">
      <c r="B5" s="15" t="s">
        <v>23</v>
      </c>
      <c r="C5" s="16">
        <v>109.55</v>
      </c>
    </row>
    <row r="6" spans="2:3" ht="21" customHeight="1">
      <c r="B6" s="13" t="s">
        <v>24</v>
      </c>
      <c r="C6" s="14">
        <v>175.4</v>
      </c>
    </row>
    <row r="7" spans="2:3" ht="21" customHeight="1">
      <c r="B7" s="15" t="s">
        <v>25</v>
      </c>
      <c r="C7" s="16">
        <v>1150.47</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20C50-8CA7-47DF-BF5B-B2AD5CD56F10}">
  <sheetPr>
    <tabColor rgb="FFFFC000"/>
  </sheetPr>
  <dimension ref="A1:B356"/>
  <sheetViews>
    <sheetView workbookViewId="0">
      <selection activeCell="B2" sqref="B2"/>
    </sheetView>
  </sheetViews>
  <sheetFormatPr defaultColWidth="9" defaultRowHeight="15.6"/>
  <cols>
    <col min="1" max="1" width="9" style="18"/>
    <col min="2" max="2" width="11.44140625" style="18" bestFit="1" customWidth="1"/>
    <col min="3" max="16384" width="9" style="18"/>
  </cols>
  <sheetData>
    <row r="1" spans="1:2" ht="17.399999999999999">
      <c r="A1" s="17" t="s">
        <v>26</v>
      </c>
      <c r="B1" s="17" t="s">
        <v>27</v>
      </c>
    </row>
    <row r="2" spans="1:2" ht="17.399999999999999">
      <c r="A2" s="19" t="s">
        <v>28</v>
      </c>
      <c r="B2" s="20">
        <v>400</v>
      </c>
    </row>
    <row r="3" spans="1:2" ht="17.399999999999999">
      <c r="A3" s="21" t="s">
        <v>29</v>
      </c>
      <c r="B3" s="20">
        <v>400</v>
      </c>
    </row>
    <row r="4" spans="1:2" ht="17.399999999999999">
      <c r="A4" s="19" t="s">
        <v>30</v>
      </c>
      <c r="B4" s="20">
        <v>400</v>
      </c>
    </row>
    <row r="5" spans="1:2" ht="17.399999999999999">
      <c r="A5" s="22" t="s">
        <v>31</v>
      </c>
      <c r="B5" s="20">
        <v>400</v>
      </c>
    </row>
    <row r="6" spans="1:2" ht="17.399999999999999">
      <c r="A6" s="23" t="s">
        <v>32</v>
      </c>
      <c r="B6" s="20">
        <v>400</v>
      </c>
    </row>
    <row r="7" spans="1:2" ht="17.399999999999999">
      <c r="A7" s="22" t="s">
        <v>33</v>
      </c>
      <c r="B7" s="20">
        <v>400</v>
      </c>
    </row>
    <row r="8" spans="1:2" ht="17.399999999999999">
      <c r="A8" s="22" t="s">
        <v>34</v>
      </c>
      <c r="B8" s="20">
        <v>320</v>
      </c>
    </row>
    <row r="9" spans="1:2" ht="17.399999999999999">
      <c r="A9" s="22" t="s">
        <v>35</v>
      </c>
      <c r="B9" s="20">
        <v>320</v>
      </c>
    </row>
    <row r="10" spans="1:2" ht="17.399999999999999">
      <c r="A10" s="22" t="s">
        <v>36</v>
      </c>
      <c r="B10" s="20">
        <v>320</v>
      </c>
    </row>
    <row r="11" spans="1:2" ht="17.399999999999999">
      <c r="A11" s="22" t="s">
        <v>37</v>
      </c>
      <c r="B11" s="20">
        <v>320</v>
      </c>
    </row>
    <row r="12" spans="1:2" ht="17.399999999999999">
      <c r="A12" s="22" t="s">
        <v>38</v>
      </c>
      <c r="B12" s="20">
        <v>320</v>
      </c>
    </row>
    <row r="13" spans="1:2" ht="17.399999999999999">
      <c r="A13" s="22" t="s">
        <v>39</v>
      </c>
      <c r="B13" s="20">
        <v>320</v>
      </c>
    </row>
    <row r="14" spans="1:2" ht="17.399999999999999">
      <c r="A14" s="22" t="s">
        <v>40</v>
      </c>
      <c r="B14" s="20">
        <v>320</v>
      </c>
    </row>
    <row r="15" spans="1:2" ht="17.399999999999999">
      <c r="A15" s="22" t="s">
        <v>41</v>
      </c>
      <c r="B15" s="20">
        <v>320</v>
      </c>
    </row>
    <row r="16" spans="1:2" ht="17.399999999999999">
      <c r="A16" s="22" t="s">
        <v>42</v>
      </c>
      <c r="B16" s="20">
        <v>320</v>
      </c>
    </row>
    <row r="17" spans="1:2" ht="17.399999999999999">
      <c r="A17" s="22" t="s">
        <v>43</v>
      </c>
      <c r="B17" s="20">
        <v>320</v>
      </c>
    </row>
    <row r="18" spans="1:2" ht="17.399999999999999">
      <c r="A18" s="22" t="s">
        <v>44</v>
      </c>
      <c r="B18" s="20">
        <v>320</v>
      </c>
    </row>
    <row r="19" spans="1:2" ht="17.399999999999999">
      <c r="A19" s="22" t="s">
        <v>45</v>
      </c>
      <c r="B19" s="20">
        <v>320</v>
      </c>
    </row>
    <row r="20" spans="1:2" ht="17.399999999999999">
      <c r="A20" s="22" t="s">
        <v>46</v>
      </c>
      <c r="B20" s="20">
        <v>320</v>
      </c>
    </row>
    <row r="21" spans="1:2" ht="17.399999999999999">
      <c r="A21" s="22" t="s">
        <v>47</v>
      </c>
      <c r="B21" s="20">
        <v>320</v>
      </c>
    </row>
    <row r="22" spans="1:2" ht="17.399999999999999">
      <c r="A22" s="22" t="s">
        <v>48</v>
      </c>
      <c r="B22" s="20">
        <v>320</v>
      </c>
    </row>
    <row r="23" spans="1:2" ht="17.399999999999999">
      <c r="A23" s="22" t="s">
        <v>49</v>
      </c>
      <c r="B23" s="20">
        <v>320</v>
      </c>
    </row>
    <row r="24" spans="1:2" ht="17.399999999999999">
      <c r="A24" s="22" t="s">
        <v>50</v>
      </c>
      <c r="B24" s="20">
        <v>320</v>
      </c>
    </row>
    <row r="25" spans="1:2" ht="17.399999999999999">
      <c r="A25" s="22" t="s">
        <v>51</v>
      </c>
      <c r="B25" s="20">
        <v>320</v>
      </c>
    </row>
    <row r="26" spans="1:2" ht="17.399999999999999">
      <c r="A26" s="22" t="s">
        <v>52</v>
      </c>
      <c r="B26" s="20">
        <v>320</v>
      </c>
    </row>
    <row r="27" spans="1:2" ht="17.399999999999999">
      <c r="A27" s="22" t="s">
        <v>53</v>
      </c>
      <c r="B27" s="20">
        <v>320</v>
      </c>
    </row>
    <row r="28" spans="1:2" ht="17.399999999999999">
      <c r="A28" s="22" t="s">
        <v>54</v>
      </c>
      <c r="B28" s="20">
        <v>320</v>
      </c>
    </row>
    <row r="29" spans="1:2" ht="17.399999999999999">
      <c r="A29" s="22" t="s">
        <v>55</v>
      </c>
      <c r="B29" s="20">
        <v>320</v>
      </c>
    </row>
    <row r="30" spans="1:2" ht="17.399999999999999">
      <c r="A30" s="22" t="s">
        <v>56</v>
      </c>
      <c r="B30" s="20">
        <v>320</v>
      </c>
    </row>
    <row r="31" spans="1:2" ht="17.399999999999999">
      <c r="A31" s="22" t="s">
        <v>57</v>
      </c>
      <c r="B31" s="20">
        <v>320</v>
      </c>
    </row>
    <row r="32" spans="1:2" ht="17.399999999999999">
      <c r="A32" s="22" t="s">
        <v>58</v>
      </c>
      <c r="B32" s="20">
        <v>320</v>
      </c>
    </row>
    <row r="33" spans="1:2" ht="17.399999999999999">
      <c r="A33" s="22" t="s">
        <v>59</v>
      </c>
      <c r="B33" s="20">
        <v>320</v>
      </c>
    </row>
    <row r="34" spans="1:2" ht="17.399999999999999">
      <c r="A34" s="22" t="s">
        <v>60</v>
      </c>
      <c r="B34" s="20">
        <v>320</v>
      </c>
    </row>
    <row r="35" spans="1:2" ht="17.399999999999999">
      <c r="A35" s="22" t="s">
        <v>61</v>
      </c>
      <c r="B35" s="20">
        <v>320</v>
      </c>
    </row>
    <row r="36" spans="1:2" ht="17.399999999999999">
      <c r="A36" s="22" t="s">
        <v>62</v>
      </c>
      <c r="B36" s="20">
        <v>220</v>
      </c>
    </row>
    <row r="37" spans="1:2" ht="17.399999999999999">
      <c r="A37" s="22" t="s">
        <v>63</v>
      </c>
      <c r="B37" s="20">
        <v>220</v>
      </c>
    </row>
    <row r="38" spans="1:2" ht="17.399999999999999">
      <c r="A38" s="22" t="s">
        <v>64</v>
      </c>
      <c r="B38" s="20">
        <v>220</v>
      </c>
    </row>
    <row r="39" spans="1:2" ht="17.399999999999999">
      <c r="A39" s="22" t="s">
        <v>65</v>
      </c>
      <c r="B39" s="20">
        <v>220</v>
      </c>
    </row>
    <row r="40" spans="1:2" ht="17.399999999999999">
      <c r="A40" s="22" t="s">
        <v>66</v>
      </c>
      <c r="B40" s="20">
        <v>220</v>
      </c>
    </row>
    <row r="41" spans="1:2" ht="17.399999999999999">
      <c r="A41" s="22" t="s">
        <v>67</v>
      </c>
      <c r="B41" s="20">
        <v>220</v>
      </c>
    </row>
    <row r="42" spans="1:2" ht="17.399999999999999">
      <c r="A42" s="22" t="s">
        <v>68</v>
      </c>
      <c r="B42" s="20">
        <v>220</v>
      </c>
    </row>
    <row r="43" spans="1:2" ht="17.399999999999999">
      <c r="A43" s="22" t="s">
        <v>69</v>
      </c>
      <c r="B43" s="20">
        <v>220</v>
      </c>
    </row>
    <row r="44" spans="1:2" ht="17.399999999999999">
      <c r="A44" s="22" t="s">
        <v>70</v>
      </c>
      <c r="B44" s="20">
        <v>220</v>
      </c>
    </row>
    <row r="45" spans="1:2" ht="17.399999999999999">
      <c r="A45" s="22" t="s">
        <v>71</v>
      </c>
      <c r="B45" s="20">
        <v>220</v>
      </c>
    </row>
    <row r="46" spans="1:2" ht="17.399999999999999">
      <c r="A46" s="22" t="s">
        <v>72</v>
      </c>
      <c r="B46" s="20">
        <v>220</v>
      </c>
    </row>
    <row r="47" spans="1:2" ht="17.399999999999999">
      <c r="A47" s="22" t="s">
        <v>73</v>
      </c>
      <c r="B47" s="20">
        <v>220</v>
      </c>
    </row>
    <row r="48" spans="1:2" ht="17.399999999999999">
      <c r="A48" s="22" t="s">
        <v>74</v>
      </c>
      <c r="B48" s="20">
        <v>220</v>
      </c>
    </row>
    <row r="49" spans="1:2" ht="17.399999999999999">
      <c r="A49" s="22" t="s">
        <v>75</v>
      </c>
      <c r="B49" s="20">
        <v>220</v>
      </c>
    </row>
    <row r="50" spans="1:2" ht="17.399999999999999">
      <c r="A50" s="22" t="s">
        <v>76</v>
      </c>
      <c r="B50" s="20">
        <v>220</v>
      </c>
    </row>
    <row r="51" spans="1:2" ht="17.399999999999999">
      <c r="A51" s="22" t="s">
        <v>77</v>
      </c>
      <c r="B51" s="20">
        <v>220</v>
      </c>
    </row>
    <row r="52" spans="1:2" ht="17.399999999999999">
      <c r="A52" s="22" t="s">
        <v>78</v>
      </c>
      <c r="B52" s="20">
        <v>220</v>
      </c>
    </row>
    <row r="53" spans="1:2" ht="17.399999999999999">
      <c r="A53" s="22" t="s">
        <v>79</v>
      </c>
      <c r="B53" s="20">
        <v>220</v>
      </c>
    </row>
    <row r="54" spans="1:2" ht="17.399999999999999">
      <c r="A54" s="22" t="s">
        <v>80</v>
      </c>
      <c r="B54" s="20">
        <v>220</v>
      </c>
    </row>
    <row r="55" spans="1:2" ht="17.399999999999999">
      <c r="A55" s="22" t="s">
        <v>81</v>
      </c>
      <c r="B55" s="20">
        <v>220</v>
      </c>
    </row>
    <row r="56" spans="1:2" ht="17.399999999999999">
      <c r="A56" s="22" t="s">
        <v>82</v>
      </c>
      <c r="B56" s="20">
        <v>220</v>
      </c>
    </row>
    <row r="57" spans="1:2" ht="17.399999999999999">
      <c r="A57" s="22" t="s">
        <v>83</v>
      </c>
      <c r="B57" s="20">
        <v>220</v>
      </c>
    </row>
    <row r="58" spans="1:2" ht="17.399999999999999">
      <c r="A58" s="22" t="s">
        <v>84</v>
      </c>
      <c r="B58" s="20">
        <v>220</v>
      </c>
    </row>
    <row r="59" spans="1:2" ht="17.399999999999999">
      <c r="A59" s="22" t="s">
        <v>85</v>
      </c>
      <c r="B59" s="20">
        <v>220</v>
      </c>
    </row>
    <row r="60" spans="1:2" ht="17.399999999999999">
      <c r="A60" s="22" t="s">
        <v>86</v>
      </c>
      <c r="B60" s="20">
        <v>220</v>
      </c>
    </row>
    <row r="61" spans="1:2" ht="17.399999999999999">
      <c r="A61" s="22" t="s">
        <v>87</v>
      </c>
      <c r="B61" s="20">
        <v>220</v>
      </c>
    </row>
    <row r="62" spans="1:2" ht="17.399999999999999">
      <c r="A62" s="22" t="s">
        <v>88</v>
      </c>
      <c r="B62" s="20">
        <v>220</v>
      </c>
    </row>
    <row r="63" spans="1:2" ht="17.399999999999999">
      <c r="A63" s="22" t="s">
        <v>89</v>
      </c>
      <c r="B63" s="20">
        <v>220</v>
      </c>
    </row>
    <row r="64" spans="1:2" ht="17.399999999999999">
      <c r="A64" s="22" t="s">
        <v>90</v>
      </c>
      <c r="B64" s="20">
        <v>220</v>
      </c>
    </row>
    <row r="65" spans="1:2" ht="17.399999999999999">
      <c r="A65" s="22" t="s">
        <v>91</v>
      </c>
      <c r="B65" s="20">
        <v>220</v>
      </c>
    </row>
    <row r="66" spans="1:2" ht="17.399999999999999">
      <c r="A66" s="22" t="s">
        <v>92</v>
      </c>
      <c r="B66" s="20">
        <v>220</v>
      </c>
    </row>
    <row r="67" spans="1:2" ht="17.399999999999999">
      <c r="A67" s="22" t="s">
        <v>93</v>
      </c>
      <c r="B67" s="20">
        <v>220</v>
      </c>
    </row>
    <row r="68" spans="1:2" ht="17.399999999999999">
      <c r="A68" s="22" t="s">
        <v>94</v>
      </c>
      <c r="B68" s="20">
        <v>220</v>
      </c>
    </row>
    <row r="69" spans="1:2" ht="17.399999999999999">
      <c r="A69" s="22" t="s">
        <v>95</v>
      </c>
      <c r="B69" s="20">
        <v>220</v>
      </c>
    </row>
    <row r="70" spans="1:2" ht="17.399999999999999">
      <c r="A70" s="22" t="s">
        <v>96</v>
      </c>
      <c r="B70" s="20">
        <v>220</v>
      </c>
    </row>
    <row r="71" spans="1:2" ht="17.399999999999999">
      <c r="A71" s="22" t="s">
        <v>97</v>
      </c>
      <c r="B71" s="20">
        <v>220</v>
      </c>
    </row>
    <row r="72" spans="1:2" ht="17.399999999999999">
      <c r="A72" s="22" t="s">
        <v>98</v>
      </c>
      <c r="B72" s="20">
        <v>220</v>
      </c>
    </row>
    <row r="73" spans="1:2" ht="17.399999999999999">
      <c r="A73" s="22" t="s">
        <v>99</v>
      </c>
      <c r="B73" s="20">
        <v>220</v>
      </c>
    </row>
    <row r="74" spans="1:2" ht="17.399999999999999">
      <c r="A74" s="22" t="s">
        <v>100</v>
      </c>
      <c r="B74" s="20">
        <v>220</v>
      </c>
    </row>
    <row r="75" spans="1:2" ht="17.399999999999999">
      <c r="A75" s="22" t="s">
        <v>101</v>
      </c>
      <c r="B75" s="20">
        <v>220</v>
      </c>
    </row>
    <row r="76" spans="1:2" ht="17.399999999999999">
      <c r="A76" s="22" t="s">
        <v>102</v>
      </c>
      <c r="B76" s="20">
        <v>220</v>
      </c>
    </row>
    <row r="77" spans="1:2" ht="17.399999999999999">
      <c r="A77" s="22" t="s">
        <v>103</v>
      </c>
      <c r="B77" s="20">
        <v>220</v>
      </c>
    </row>
    <row r="78" spans="1:2" ht="17.399999999999999">
      <c r="A78" s="22" t="s">
        <v>104</v>
      </c>
      <c r="B78" s="20">
        <v>220</v>
      </c>
    </row>
    <row r="79" spans="1:2" ht="17.399999999999999">
      <c r="A79" s="22" t="s">
        <v>105</v>
      </c>
      <c r="B79" s="20">
        <v>220</v>
      </c>
    </row>
    <row r="80" spans="1:2" ht="17.399999999999999">
      <c r="A80" s="22" t="s">
        <v>106</v>
      </c>
      <c r="B80" s="20">
        <v>220</v>
      </c>
    </row>
    <row r="81" spans="1:2" ht="17.399999999999999">
      <c r="A81" s="22" t="s">
        <v>107</v>
      </c>
      <c r="B81" s="20">
        <v>220</v>
      </c>
    </row>
    <row r="82" spans="1:2" ht="17.399999999999999">
      <c r="A82" s="22" t="s">
        <v>108</v>
      </c>
      <c r="B82" s="20">
        <v>220</v>
      </c>
    </row>
    <row r="83" spans="1:2" ht="17.399999999999999">
      <c r="A83" s="22" t="s">
        <v>109</v>
      </c>
      <c r="B83" s="20">
        <v>220</v>
      </c>
    </row>
    <row r="84" spans="1:2" ht="17.399999999999999">
      <c r="A84" s="22" t="s">
        <v>110</v>
      </c>
      <c r="B84" s="20">
        <v>220</v>
      </c>
    </row>
    <row r="85" spans="1:2" ht="17.399999999999999">
      <c r="A85" s="22" t="s">
        <v>111</v>
      </c>
      <c r="B85" s="20">
        <v>220</v>
      </c>
    </row>
    <row r="86" spans="1:2" ht="17.399999999999999">
      <c r="A86" s="22" t="s">
        <v>112</v>
      </c>
      <c r="B86" s="20">
        <v>220</v>
      </c>
    </row>
    <row r="87" spans="1:2" ht="17.399999999999999">
      <c r="A87" s="22" t="s">
        <v>113</v>
      </c>
      <c r="B87" s="20">
        <v>220</v>
      </c>
    </row>
    <row r="88" spans="1:2" ht="17.399999999999999">
      <c r="A88" s="22" t="s">
        <v>114</v>
      </c>
      <c r="B88" s="20">
        <v>220</v>
      </c>
    </row>
    <row r="89" spans="1:2" ht="17.399999999999999">
      <c r="A89" s="22" t="s">
        <v>115</v>
      </c>
      <c r="B89" s="20">
        <v>220</v>
      </c>
    </row>
    <row r="90" spans="1:2" ht="17.399999999999999">
      <c r="A90" s="22" t="s">
        <v>116</v>
      </c>
      <c r="B90" s="20">
        <v>220</v>
      </c>
    </row>
    <row r="91" spans="1:2" ht="17.399999999999999">
      <c r="A91" s="22" t="s">
        <v>117</v>
      </c>
      <c r="B91" s="20">
        <v>220</v>
      </c>
    </row>
    <row r="92" spans="1:2" ht="17.399999999999999">
      <c r="A92" s="22" t="s">
        <v>118</v>
      </c>
      <c r="B92" s="20">
        <v>220</v>
      </c>
    </row>
    <row r="93" spans="1:2" ht="17.399999999999999">
      <c r="A93" s="22" t="s">
        <v>119</v>
      </c>
      <c r="B93" s="20">
        <v>220</v>
      </c>
    </row>
    <row r="94" spans="1:2" ht="17.399999999999999">
      <c r="A94" s="22" t="s">
        <v>120</v>
      </c>
      <c r="B94" s="20">
        <v>220</v>
      </c>
    </row>
    <row r="95" spans="1:2" ht="17.399999999999999">
      <c r="A95" s="22" t="s">
        <v>121</v>
      </c>
      <c r="B95" s="20">
        <v>220</v>
      </c>
    </row>
    <row r="96" spans="1:2" ht="17.399999999999999">
      <c r="A96" s="22" t="s">
        <v>122</v>
      </c>
      <c r="B96" s="20">
        <v>220</v>
      </c>
    </row>
    <row r="97" spans="1:2" ht="17.399999999999999">
      <c r="A97" s="22" t="s">
        <v>123</v>
      </c>
      <c r="B97" s="20">
        <v>220</v>
      </c>
    </row>
    <row r="98" spans="1:2" ht="17.399999999999999">
      <c r="A98" s="22" t="s">
        <v>124</v>
      </c>
      <c r="B98" s="20">
        <v>220</v>
      </c>
    </row>
    <row r="99" spans="1:2" ht="17.399999999999999">
      <c r="A99" s="22" t="s">
        <v>125</v>
      </c>
      <c r="B99" s="20">
        <v>220</v>
      </c>
    </row>
    <row r="100" spans="1:2" ht="17.399999999999999">
      <c r="A100" s="22" t="s">
        <v>126</v>
      </c>
      <c r="B100" s="20">
        <v>220</v>
      </c>
    </row>
    <row r="101" spans="1:2" ht="17.399999999999999">
      <c r="A101" s="22" t="s">
        <v>127</v>
      </c>
      <c r="B101" s="20">
        <v>220</v>
      </c>
    </row>
    <row r="102" spans="1:2" ht="17.399999999999999">
      <c r="A102" s="22" t="s">
        <v>128</v>
      </c>
      <c r="B102" s="20">
        <v>220</v>
      </c>
    </row>
    <row r="103" spans="1:2" ht="17.399999999999999">
      <c r="A103" s="22" t="s">
        <v>129</v>
      </c>
      <c r="B103" s="20">
        <v>220</v>
      </c>
    </row>
    <row r="104" spans="1:2" ht="17.399999999999999">
      <c r="A104" s="22" t="s">
        <v>130</v>
      </c>
      <c r="B104" s="20">
        <v>220</v>
      </c>
    </row>
    <row r="105" spans="1:2" ht="17.399999999999999">
      <c r="A105" s="22" t="s">
        <v>131</v>
      </c>
      <c r="B105" s="20">
        <v>220</v>
      </c>
    </row>
    <row r="106" spans="1:2" ht="17.399999999999999">
      <c r="A106" s="22" t="s">
        <v>132</v>
      </c>
      <c r="B106" s="20">
        <v>220</v>
      </c>
    </row>
    <row r="107" spans="1:2" ht="17.399999999999999">
      <c r="A107" s="22" t="s">
        <v>133</v>
      </c>
      <c r="B107" s="20">
        <v>220</v>
      </c>
    </row>
    <row r="108" spans="1:2" ht="17.399999999999999">
      <c r="A108" s="22" t="s">
        <v>134</v>
      </c>
      <c r="B108" s="20">
        <v>220</v>
      </c>
    </row>
    <row r="109" spans="1:2" ht="17.399999999999999">
      <c r="A109" s="22" t="s">
        <v>135</v>
      </c>
      <c r="B109" s="20">
        <v>220</v>
      </c>
    </row>
    <row r="110" spans="1:2" ht="17.399999999999999">
      <c r="A110" s="22" t="s">
        <v>136</v>
      </c>
      <c r="B110" s="20">
        <v>220</v>
      </c>
    </row>
    <row r="111" spans="1:2" ht="17.399999999999999">
      <c r="A111" s="22" t="s">
        <v>137</v>
      </c>
      <c r="B111" s="20">
        <v>220</v>
      </c>
    </row>
    <row r="112" spans="1:2" ht="17.399999999999999">
      <c r="A112" s="22" t="s">
        <v>138</v>
      </c>
      <c r="B112" s="20">
        <v>220</v>
      </c>
    </row>
    <row r="113" spans="1:2" ht="17.399999999999999">
      <c r="A113" s="22" t="s">
        <v>139</v>
      </c>
      <c r="B113" s="20">
        <v>220</v>
      </c>
    </row>
    <row r="114" spans="1:2" ht="17.399999999999999">
      <c r="A114" s="22" t="s">
        <v>140</v>
      </c>
      <c r="B114" s="20">
        <v>220</v>
      </c>
    </row>
    <row r="115" spans="1:2" ht="17.399999999999999">
      <c r="A115" s="22" t="s">
        <v>141</v>
      </c>
      <c r="B115" s="20">
        <v>220</v>
      </c>
    </row>
    <row r="116" spans="1:2" ht="17.399999999999999">
      <c r="A116" s="22" t="s">
        <v>142</v>
      </c>
      <c r="B116" s="20">
        <v>220</v>
      </c>
    </row>
    <row r="117" spans="1:2" ht="17.399999999999999">
      <c r="A117" s="22" t="s">
        <v>143</v>
      </c>
      <c r="B117" s="20">
        <v>220</v>
      </c>
    </row>
    <row r="118" spans="1:2" ht="17.399999999999999">
      <c r="A118" s="22" t="s">
        <v>144</v>
      </c>
      <c r="B118" s="20">
        <v>220</v>
      </c>
    </row>
    <row r="119" spans="1:2" ht="17.399999999999999">
      <c r="A119" s="22" t="s">
        <v>145</v>
      </c>
      <c r="B119" s="20">
        <v>220</v>
      </c>
    </row>
    <row r="120" spans="1:2" ht="17.399999999999999">
      <c r="A120" s="22" t="s">
        <v>146</v>
      </c>
      <c r="B120" s="20">
        <v>220</v>
      </c>
    </row>
    <row r="121" spans="1:2" ht="17.399999999999999">
      <c r="A121" s="22" t="s">
        <v>147</v>
      </c>
      <c r="B121" s="20">
        <v>220</v>
      </c>
    </row>
    <row r="122" spans="1:2" ht="17.399999999999999">
      <c r="A122" s="22" t="s">
        <v>148</v>
      </c>
      <c r="B122" s="20">
        <v>220</v>
      </c>
    </row>
    <row r="123" spans="1:2" ht="17.399999999999999">
      <c r="A123" s="22" t="s">
        <v>149</v>
      </c>
      <c r="B123" s="20">
        <v>220</v>
      </c>
    </row>
    <row r="124" spans="1:2" ht="17.399999999999999">
      <c r="A124" s="22" t="s">
        <v>150</v>
      </c>
      <c r="B124" s="20">
        <v>220</v>
      </c>
    </row>
    <row r="125" spans="1:2" ht="17.399999999999999">
      <c r="A125" s="22" t="s">
        <v>151</v>
      </c>
      <c r="B125" s="20">
        <v>220</v>
      </c>
    </row>
    <row r="126" spans="1:2" ht="17.399999999999999">
      <c r="A126" s="22" t="s">
        <v>152</v>
      </c>
      <c r="B126" s="20">
        <v>220</v>
      </c>
    </row>
    <row r="127" spans="1:2" ht="17.399999999999999">
      <c r="A127" s="22" t="s">
        <v>153</v>
      </c>
      <c r="B127" s="20">
        <v>220</v>
      </c>
    </row>
    <row r="128" spans="1:2" ht="17.399999999999999">
      <c r="A128" s="22" t="s">
        <v>154</v>
      </c>
      <c r="B128" s="20">
        <v>220</v>
      </c>
    </row>
    <row r="129" spans="1:2" ht="17.399999999999999">
      <c r="A129" s="22" t="s">
        <v>155</v>
      </c>
      <c r="B129" s="20">
        <v>220</v>
      </c>
    </row>
    <row r="130" spans="1:2" ht="17.399999999999999">
      <c r="A130" s="22" t="s">
        <v>156</v>
      </c>
      <c r="B130" s="20">
        <v>220</v>
      </c>
    </row>
    <row r="131" spans="1:2" ht="17.399999999999999">
      <c r="A131" s="22" t="s">
        <v>157</v>
      </c>
      <c r="B131" s="20">
        <v>220</v>
      </c>
    </row>
    <row r="132" spans="1:2" ht="17.399999999999999">
      <c r="A132" s="22" t="s">
        <v>158</v>
      </c>
      <c r="B132" s="20">
        <v>220</v>
      </c>
    </row>
    <row r="133" spans="1:2" ht="17.399999999999999">
      <c r="A133" s="22" t="s">
        <v>159</v>
      </c>
      <c r="B133" s="20">
        <v>220</v>
      </c>
    </row>
    <row r="134" spans="1:2" ht="17.399999999999999">
      <c r="A134" s="22" t="s">
        <v>160</v>
      </c>
      <c r="B134" s="20">
        <v>220</v>
      </c>
    </row>
    <row r="135" spans="1:2" ht="17.399999999999999">
      <c r="A135" s="22" t="s">
        <v>161</v>
      </c>
      <c r="B135" s="20">
        <v>220</v>
      </c>
    </row>
    <row r="136" spans="1:2" ht="17.399999999999999">
      <c r="A136" s="22" t="s">
        <v>162</v>
      </c>
      <c r="B136" s="20">
        <v>220</v>
      </c>
    </row>
    <row r="137" spans="1:2" ht="17.399999999999999">
      <c r="A137" s="22" t="s">
        <v>163</v>
      </c>
      <c r="B137" s="20">
        <v>220</v>
      </c>
    </row>
    <row r="138" spans="1:2" ht="17.399999999999999">
      <c r="A138" s="22" t="s">
        <v>164</v>
      </c>
      <c r="B138" s="20">
        <v>220</v>
      </c>
    </row>
    <row r="139" spans="1:2" ht="17.399999999999999">
      <c r="A139" s="22" t="s">
        <v>165</v>
      </c>
      <c r="B139" s="20">
        <v>220</v>
      </c>
    </row>
    <row r="140" spans="1:2" ht="17.399999999999999">
      <c r="A140" s="22" t="s">
        <v>166</v>
      </c>
      <c r="B140" s="20">
        <v>220</v>
      </c>
    </row>
    <row r="141" spans="1:2" ht="17.399999999999999">
      <c r="A141" s="22" t="s">
        <v>167</v>
      </c>
      <c r="B141" s="20">
        <v>220</v>
      </c>
    </row>
    <row r="142" spans="1:2" ht="17.399999999999999">
      <c r="A142" s="22" t="s">
        <v>168</v>
      </c>
      <c r="B142" s="20">
        <v>220</v>
      </c>
    </row>
    <row r="143" spans="1:2" ht="17.399999999999999">
      <c r="A143" s="22" t="s">
        <v>169</v>
      </c>
      <c r="B143" s="20">
        <v>220</v>
      </c>
    </row>
    <row r="144" spans="1:2" ht="17.399999999999999">
      <c r="A144" s="22" t="s">
        <v>170</v>
      </c>
      <c r="B144" s="20">
        <v>220</v>
      </c>
    </row>
    <row r="145" spans="1:2" ht="17.399999999999999">
      <c r="A145" s="22" t="s">
        <v>171</v>
      </c>
      <c r="B145" s="20">
        <v>220</v>
      </c>
    </row>
    <row r="146" spans="1:2" ht="17.399999999999999">
      <c r="A146" s="22" t="s">
        <v>172</v>
      </c>
      <c r="B146" s="20">
        <v>220</v>
      </c>
    </row>
    <row r="147" spans="1:2" ht="17.399999999999999">
      <c r="A147" s="22" t="s">
        <v>173</v>
      </c>
      <c r="B147" s="20">
        <v>220</v>
      </c>
    </row>
    <row r="148" spans="1:2" ht="17.399999999999999">
      <c r="A148" s="22" t="s">
        <v>174</v>
      </c>
      <c r="B148" s="20">
        <v>220</v>
      </c>
    </row>
    <row r="149" spans="1:2" ht="17.399999999999999">
      <c r="A149" s="22" t="s">
        <v>175</v>
      </c>
      <c r="B149" s="20">
        <v>220</v>
      </c>
    </row>
    <row r="150" spans="1:2" ht="17.399999999999999">
      <c r="A150" s="22" t="s">
        <v>176</v>
      </c>
      <c r="B150" s="20">
        <v>220</v>
      </c>
    </row>
    <row r="151" spans="1:2" ht="17.399999999999999">
      <c r="A151" s="22" t="s">
        <v>177</v>
      </c>
      <c r="B151" s="20">
        <v>220</v>
      </c>
    </row>
    <row r="152" spans="1:2" ht="17.399999999999999">
      <c r="A152" s="22" t="s">
        <v>178</v>
      </c>
      <c r="B152" s="20">
        <v>220</v>
      </c>
    </row>
    <row r="153" spans="1:2" ht="17.399999999999999">
      <c r="A153" s="22" t="s">
        <v>179</v>
      </c>
      <c r="B153" s="20">
        <v>220</v>
      </c>
    </row>
    <row r="154" spans="1:2" ht="17.399999999999999">
      <c r="A154" s="22" t="s">
        <v>180</v>
      </c>
      <c r="B154" s="20">
        <v>220</v>
      </c>
    </row>
    <row r="155" spans="1:2" ht="17.399999999999999">
      <c r="A155" s="22" t="s">
        <v>181</v>
      </c>
      <c r="B155" s="20">
        <v>220</v>
      </c>
    </row>
    <row r="156" spans="1:2" ht="17.399999999999999">
      <c r="A156" s="22" t="s">
        <v>182</v>
      </c>
      <c r="B156" s="20">
        <v>220</v>
      </c>
    </row>
    <row r="157" spans="1:2" ht="17.399999999999999">
      <c r="A157" s="22" t="s">
        <v>183</v>
      </c>
      <c r="B157" s="20">
        <v>220</v>
      </c>
    </row>
    <row r="158" spans="1:2" ht="17.399999999999999">
      <c r="A158" s="22" t="s">
        <v>184</v>
      </c>
      <c r="B158" s="20">
        <v>220</v>
      </c>
    </row>
    <row r="159" spans="1:2" ht="17.399999999999999">
      <c r="A159" s="22" t="s">
        <v>185</v>
      </c>
      <c r="B159" s="20">
        <v>220</v>
      </c>
    </row>
    <row r="160" spans="1:2" ht="17.399999999999999">
      <c r="A160" s="22" t="s">
        <v>186</v>
      </c>
      <c r="B160" s="20">
        <v>220</v>
      </c>
    </row>
    <row r="161" spans="1:2" ht="17.399999999999999">
      <c r="A161" s="22" t="s">
        <v>187</v>
      </c>
      <c r="B161" s="20">
        <v>220</v>
      </c>
    </row>
    <row r="162" spans="1:2" ht="17.399999999999999">
      <c r="A162" s="22" t="s">
        <v>188</v>
      </c>
      <c r="B162" s="20">
        <v>220</v>
      </c>
    </row>
    <row r="163" spans="1:2" ht="17.399999999999999">
      <c r="A163" s="22" t="s">
        <v>189</v>
      </c>
      <c r="B163" s="20">
        <v>220</v>
      </c>
    </row>
    <row r="164" spans="1:2" ht="17.399999999999999">
      <c r="A164" s="22" t="s">
        <v>190</v>
      </c>
      <c r="B164" s="20">
        <v>220</v>
      </c>
    </row>
    <row r="165" spans="1:2" ht="17.399999999999999">
      <c r="A165" s="22" t="s">
        <v>191</v>
      </c>
      <c r="B165" s="20">
        <v>220</v>
      </c>
    </row>
    <row r="166" spans="1:2" ht="17.399999999999999">
      <c r="A166" s="22" t="s">
        <v>192</v>
      </c>
      <c r="B166" s="20">
        <v>220</v>
      </c>
    </row>
    <row r="167" spans="1:2" ht="17.399999999999999">
      <c r="A167" s="22" t="s">
        <v>193</v>
      </c>
      <c r="B167" s="20">
        <v>220</v>
      </c>
    </row>
    <row r="168" spans="1:2" ht="17.399999999999999">
      <c r="A168" s="22" t="s">
        <v>194</v>
      </c>
      <c r="B168" s="20">
        <v>220</v>
      </c>
    </row>
    <row r="169" spans="1:2" ht="17.399999999999999">
      <c r="A169" s="22" t="s">
        <v>195</v>
      </c>
      <c r="B169" s="20">
        <v>220</v>
      </c>
    </row>
    <row r="170" spans="1:2" ht="17.399999999999999">
      <c r="A170" s="22" t="s">
        <v>196</v>
      </c>
      <c r="B170" s="20">
        <v>220</v>
      </c>
    </row>
    <row r="171" spans="1:2" ht="17.399999999999999">
      <c r="A171" s="22" t="s">
        <v>197</v>
      </c>
      <c r="B171" s="20">
        <v>220</v>
      </c>
    </row>
    <row r="172" spans="1:2" ht="17.399999999999999">
      <c r="A172" s="22" t="s">
        <v>198</v>
      </c>
      <c r="B172" s="20">
        <v>220</v>
      </c>
    </row>
    <row r="173" spans="1:2" ht="17.399999999999999">
      <c r="A173" s="22" t="s">
        <v>199</v>
      </c>
      <c r="B173" s="20">
        <v>220</v>
      </c>
    </row>
    <row r="174" spans="1:2" ht="17.399999999999999">
      <c r="A174" s="22" t="s">
        <v>200</v>
      </c>
      <c r="B174" s="20">
        <v>220</v>
      </c>
    </row>
    <row r="175" spans="1:2" ht="17.399999999999999">
      <c r="A175" s="22" t="s">
        <v>201</v>
      </c>
      <c r="B175" s="20">
        <v>220</v>
      </c>
    </row>
    <row r="176" spans="1:2" ht="17.399999999999999">
      <c r="A176" s="22" t="s">
        <v>202</v>
      </c>
      <c r="B176" s="20">
        <v>220</v>
      </c>
    </row>
    <row r="177" spans="1:2" ht="17.399999999999999">
      <c r="A177" s="22" t="s">
        <v>203</v>
      </c>
      <c r="B177" s="20">
        <v>220</v>
      </c>
    </row>
    <row r="178" spans="1:2" ht="17.399999999999999">
      <c r="A178" s="22" t="s">
        <v>204</v>
      </c>
      <c r="B178" s="20">
        <v>220</v>
      </c>
    </row>
    <row r="179" spans="1:2" ht="17.399999999999999">
      <c r="A179" s="22" t="s">
        <v>205</v>
      </c>
      <c r="B179" s="20">
        <v>220</v>
      </c>
    </row>
    <row r="180" spans="1:2" ht="17.399999999999999">
      <c r="A180" s="22" t="s">
        <v>206</v>
      </c>
      <c r="B180" s="20">
        <v>220</v>
      </c>
    </row>
    <row r="181" spans="1:2" ht="17.399999999999999">
      <c r="A181" s="22" t="s">
        <v>207</v>
      </c>
      <c r="B181" s="20">
        <v>220</v>
      </c>
    </row>
    <row r="182" spans="1:2" ht="17.399999999999999">
      <c r="A182" s="22" t="s">
        <v>208</v>
      </c>
      <c r="B182" s="20">
        <v>220</v>
      </c>
    </row>
    <row r="183" spans="1:2" ht="17.399999999999999">
      <c r="A183" s="22" t="s">
        <v>209</v>
      </c>
      <c r="B183" s="20">
        <v>220</v>
      </c>
    </row>
    <row r="184" spans="1:2" ht="17.399999999999999">
      <c r="A184" s="22" t="s">
        <v>210</v>
      </c>
      <c r="B184" s="20">
        <v>220</v>
      </c>
    </row>
    <row r="185" spans="1:2" ht="17.399999999999999">
      <c r="A185" s="22" t="s">
        <v>211</v>
      </c>
      <c r="B185" s="20">
        <v>220</v>
      </c>
    </row>
    <row r="186" spans="1:2" ht="17.399999999999999">
      <c r="A186" s="22" t="s">
        <v>212</v>
      </c>
      <c r="B186" s="20">
        <v>220</v>
      </c>
    </row>
    <row r="187" spans="1:2" ht="17.399999999999999">
      <c r="A187" s="22" t="s">
        <v>213</v>
      </c>
      <c r="B187" s="20">
        <v>220</v>
      </c>
    </row>
    <row r="188" spans="1:2" ht="17.399999999999999">
      <c r="A188" s="22" t="s">
        <v>214</v>
      </c>
      <c r="B188" s="20">
        <v>220</v>
      </c>
    </row>
    <row r="189" spans="1:2" ht="17.399999999999999">
      <c r="A189" s="22" t="s">
        <v>215</v>
      </c>
      <c r="B189" s="20">
        <v>220</v>
      </c>
    </row>
    <row r="190" spans="1:2" ht="17.399999999999999">
      <c r="A190" s="22" t="s">
        <v>216</v>
      </c>
      <c r="B190" s="20">
        <v>220</v>
      </c>
    </row>
    <row r="191" spans="1:2" ht="17.399999999999999">
      <c r="A191" s="22" t="s">
        <v>217</v>
      </c>
      <c r="B191" s="20">
        <v>220</v>
      </c>
    </row>
    <row r="192" spans="1:2" ht="17.399999999999999">
      <c r="A192" s="22" t="s">
        <v>218</v>
      </c>
      <c r="B192" s="20">
        <v>220</v>
      </c>
    </row>
    <row r="193" spans="1:2" ht="17.399999999999999">
      <c r="A193" s="22" t="s">
        <v>219</v>
      </c>
      <c r="B193" s="20">
        <v>220</v>
      </c>
    </row>
    <row r="194" spans="1:2" ht="17.399999999999999">
      <c r="A194" s="22" t="s">
        <v>220</v>
      </c>
      <c r="B194" s="20">
        <v>220</v>
      </c>
    </row>
    <row r="195" spans="1:2" ht="17.399999999999999">
      <c r="A195" s="22" t="s">
        <v>221</v>
      </c>
      <c r="B195" s="20">
        <v>220</v>
      </c>
    </row>
    <row r="196" spans="1:2" ht="17.399999999999999">
      <c r="A196" s="22" t="s">
        <v>222</v>
      </c>
      <c r="B196" s="20">
        <v>220</v>
      </c>
    </row>
    <row r="197" spans="1:2" ht="17.399999999999999">
      <c r="A197" s="22" t="s">
        <v>223</v>
      </c>
      <c r="B197" s="20">
        <v>220</v>
      </c>
    </row>
    <row r="198" spans="1:2" ht="17.399999999999999">
      <c r="A198" s="22" t="s">
        <v>224</v>
      </c>
      <c r="B198" s="20">
        <v>220</v>
      </c>
    </row>
    <row r="199" spans="1:2" ht="17.399999999999999">
      <c r="A199" s="22" t="s">
        <v>225</v>
      </c>
      <c r="B199" s="20">
        <v>220</v>
      </c>
    </row>
    <row r="200" spans="1:2" ht="17.399999999999999">
      <c r="A200" s="22" t="s">
        <v>226</v>
      </c>
      <c r="B200" s="20">
        <v>220</v>
      </c>
    </row>
    <row r="201" spans="1:2" ht="17.399999999999999">
      <c r="A201" s="22" t="s">
        <v>227</v>
      </c>
      <c r="B201" s="20">
        <v>220</v>
      </c>
    </row>
    <row r="202" spans="1:2" ht="17.399999999999999">
      <c r="A202" s="22" t="s">
        <v>228</v>
      </c>
      <c r="B202" s="20">
        <v>220</v>
      </c>
    </row>
    <row r="203" spans="1:2" ht="17.399999999999999">
      <c r="A203" s="22" t="s">
        <v>229</v>
      </c>
      <c r="B203" s="20">
        <v>220</v>
      </c>
    </row>
    <row r="204" spans="1:2" ht="17.399999999999999">
      <c r="A204" s="22" t="s">
        <v>230</v>
      </c>
      <c r="B204" s="20">
        <v>220</v>
      </c>
    </row>
    <row r="205" spans="1:2" ht="17.399999999999999">
      <c r="A205" s="22" t="s">
        <v>231</v>
      </c>
      <c r="B205" s="20">
        <v>220</v>
      </c>
    </row>
    <row r="206" spans="1:2" ht="17.399999999999999">
      <c r="A206" s="22" t="s">
        <v>232</v>
      </c>
      <c r="B206" s="20">
        <v>220</v>
      </c>
    </row>
    <row r="207" spans="1:2" ht="17.399999999999999">
      <c r="A207" s="22" t="s">
        <v>233</v>
      </c>
      <c r="B207" s="20">
        <v>220</v>
      </c>
    </row>
    <row r="208" spans="1:2" ht="17.399999999999999">
      <c r="A208" s="22" t="s">
        <v>234</v>
      </c>
      <c r="B208" s="20">
        <v>220</v>
      </c>
    </row>
    <row r="209" spans="1:2" ht="17.399999999999999">
      <c r="A209" s="22" t="s">
        <v>235</v>
      </c>
      <c r="B209" s="20">
        <v>220</v>
      </c>
    </row>
    <row r="210" spans="1:2" ht="17.399999999999999">
      <c r="A210" s="22" t="s">
        <v>236</v>
      </c>
      <c r="B210" s="20">
        <v>220</v>
      </c>
    </row>
    <row r="211" spans="1:2" ht="17.399999999999999">
      <c r="A211" s="22" t="s">
        <v>237</v>
      </c>
      <c r="B211" s="20">
        <v>220</v>
      </c>
    </row>
    <row r="212" spans="1:2" ht="17.399999999999999">
      <c r="A212" s="22" t="s">
        <v>238</v>
      </c>
      <c r="B212" s="20">
        <v>220</v>
      </c>
    </row>
    <row r="213" spans="1:2" ht="17.399999999999999">
      <c r="A213" s="22" t="s">
        <v>239</v>
      </c>
      <c r="B213" s="20">
        <v>220</v>
      </c>
    </row>
    <row r="214" spans="1:2" ht="17.399999999999999">
      <c r="A214" s="22" t="s">
        <v>240</v>
      </c>
      <c r="B214" s="20">
        <v>220</v>
      </c>
    </row>
    <row r="215" spans="1:2" ht="17.399999999999999">
      <c r="A215" s="22" t="s">
        <v>241</v>
      </c>
      <c r="B215" s="20">
        <v>220</v>
      </c>
    </row>
    <row r="216" spans="1:2" ht="17.399999999999999">
      <c r="A216" s="22" t="s">
        <v>242</v>
      </c>
      <c r="B216" s="20">
        <v>220</v>
      </c>
    </row>
    <row r="217" spans="1:2" ht="17.399999999999999">
      <c r="A217" s="22" t="s">
        <v>243</v>
      </c>
      <c r="B217" s="20">
        <v>220</v>
      </c>
    </row>
    <row r="218" spans="1:2" ht="17.399999999999999">
      <c r="A218" s="22" t="s">
        <v>244</v>
      </c>
      <c r="B218" s="20">
        <v>220</v>
      </c>
    </row>
    <row r="219" spans="1:2" ht="17.399999999999999">
      <c r="A219" s="22" t="s">
        <v>245</v>
      </c>
      <c r="B219" s="20">
        <v>220</v>
      </c>
    </row>
    <row r="220" spans="1:2" ht="17.399999999999999">
      <c r="A220" s="22" t="s">
        <v>246</v>
      </c>
      <c r="B220" s="20">
        <v>220</v>
      </c>
    </row>
    <row r="221" spans="1:2" ht="17.399999999999999">
      <c r="A221" s="22" t="s">
        <v>247</v>
      </c>
      <c r="B221" s="20">
        <v>220</v>
      </c>
    </row>
    <row r="222" spans="1:2" ht="17.399999999999999">
      <c r="A222" s="22" t="s">
        <v>248</v>
      </c>
      <c r="B222" s="20">
        <v>220</v>
      </c>
    </row>
    <row r="223" spans="1:2" ht="17.399999999999999">
      <c r="A223" s="22" t="s">
        <v>249</v>
      </c>
      <c r="B223" s="20">
        <v>220</v>
      </c>
    </row>
    <row r="224" spans="1:2" ht="17.399999999999999">
      <c r="A224" s="22" t="s">
        <v>250</v>
      </c>
      <c r="B224" s="20">
        <v>220</v>
      </c>
    </row>
    <row r="225" spans="1:2" ht="17.399999999999999">
      <c r="A225" s="22" t="s">
        <v>251</v>
      </c>
      <c r="B225" s="20">
        <v>220</v>
      </c>
    </row>
    <row r="226" spans="1:2" ht="17.399999999999999">
      <c r="A226" s="22" t="s">
        <v>252</v>
      </c>
      <c r="B226" s="20">
        <v>220</v>
      </c>
    </row>
    <row r="227" spans="1:2" ht="17.399999999999999">
      <c r="A227" s="22" t="s">
        <v>253</v>
      </c>
      <c r="B227" s="20">
        <v>220</v>
      </c>
    </row>
    <row r="228" spans="1:2" ht="17.399999999999999">
      <c r="A228" s="22" t="s">
        <v>254</v>
      </c>
      <c r="B228" s="20">
        <v>220</v>
      </c>
    </row>
    <row r="229" spans="1:2" ht="17.399999999999999">
      <c r="A229" s="22" t="s">
        <v>255</v>
      </c>
      <c r="B229" s="20">
        <v>220</v>
      </c>
    </row>
    <row r="230" spans="1:2" ht="17.399999999999999">
      <c r="A230" s="22" t="s">
        <v>256</v>
      </c>
      <c r="B230" s="20">
        <v>220</v>
      </c>
    </row>
    <row r="231" spans="1:2" ht="17.399999999999999">
      <c r="A231" s="22" t="s">
        <v>257</v>
      </c>
      <c r="B231" s="20">
        <v>220</v>
      </c>
    </row>
    <row r="232" spans="1:2" ht="17.399999999999999">
      <c r="A232" s="22" t="s">
        <v>258</v>
      </c>
      <c r="B232" s="20">
        <v>220</v>
      </c>
    </row>
    <row r="233" spans="1:2" ht="17.399999999999999">
      <c r="A233" s="22" t="s">
        <v>259</v>
      </c>
      <c r="B233" s="20">
        <v>220</v>
      </c>
    </row>
    <row r="234" spans="1:2" ht="17.399999999999999">
      <c r="A234" s="22" t="s">
        <v>260</v>
      </c>
      <c r="B234" s="20">
        <v>220</v>
      </c>
    </row>
    <row r="235" spans="1:2" ht="17.399999999999999">
      <c r="A235" s="22" t="s">
        <v>261</v>
      </c>
      <c r="B235" s="20">
        <v>220</v>
      </c>
    </row>
    <row r="236" spans="1:2" ht="17.399999999999999">
      <c r="A236" s="22" t="s">
        <v>262</v>
      </c>
      <c r="B236" s="20">
        <v>220</v>
      </c>
    </row>
    <row r="237" spans="1:2" ht="17.399999999999999">
      <c r="A237" s="22" t="s">
        <v>263</v>
      </c>
      <c r="B237" s="20">
        <v>220</v>
      </c>
    </row>
    <row r="238" spans="1:2" ht="17.399999999999999">
      <c r="A238" s="22" t="s">
        <v>264</v>
      </c>
      <c r="B238" s="20">
        <v>220</v>
      </c>
    </row>
    <row r="239" spans="1:2" ht="17.399999999999999">
      <c r="A239" s="22" t="s">
        <v>265</v>
      </c>
      <c r="B239" s="20">
        <v>220</v>
      </c>
    </row>
    <row r="240" spans="1:2" ht="17.399999999999999">
      <c r="A240" s="22" t="s">
        <v>266</v>
      </c>
      <c r="B240" s="20">
        <v>220</v>
      </c>
    </row>
    <row r="241" spans="1:2" ht="17.399999999999999">
      <c r="A241" s="22" t="s">
        <v>267</v>
      </c>
      <c r="B241" s="20">
        <v>220</v>
      </c>
    </row>
    <row r="242" spans="1:2" ht="17.399999999999999">
      <c r="A242" s="22" t="s">
        <v>268</v>
      </c>
      <c r="B242" s="20">
        <v>220</v>
      </c>
    </row>
    <row r="243" spans="1:2" ht="17.399999999999999">
      <c r="A243" s="22" t="s">
        <v>269</v>
      </c>
      <c r="B243" s="20">
        <v>220</v>
      </c>
    </row>
    <row r="244" spans="1:2" ht="17.399999999999999">
      <c r="A244" s="22" t="s">
        <v>270</v>
      </c>
      <c r="B244" s="20">
        <v>220</v>
      </c>
    </row>
    <row r="245" spans="1:2" ht="17.399999999999999">
      <c r="A245" s="22" t="s">
        <v>271</v>
      </c>
      <c r="B245" s="20">
        <v>220</v>
      </c>
    </row>
    <row r="246" spans="1:2" ht="17.399999999999999">
      <c r="A246" s="22" t="s">
        <v>272</v>
      </c>
      <c r="B246" s="20">
        <v>220</v>
      </c>
    </row>
    <row r="247" spans="1:2" ht="17.399999999999999">
      <c r="A247" s="22" t="s">
        <v>273</v>
      </c>
      <c r="B247" s="20">
        <v>220</v>
      </c>
    </row>
    <row r="248" spans="1:2" ht="17.399999999999999">
      <c r="A248" s="22" t="s">
        <v>274</v>
      </c>
      <c r="B248" s="20">
        <v>220</v>
      </c>
    </row>
    <row r="249" spans="1:2" ht="17.399999999999999">
      <c r="A249" s="22" t="s">
        <v>275</v>
      </c>
      <c r="B249" s="20">
        <v>220</v>
      </c>
    </row>
    <row r="250" spans="1:2" ht="17.399999999999999">
      <c r="A250" s="22" t="s">
        <v>276</v>
      </c>
      <c r="B250" s="20">
        <v>220</v>
      </c>
    </row>
    <row r="251" spans="1:2" ht="17.399999999999999">
      <c r="A251" s="22" t="s">
        <v>277</v>
      </c>
      <c r="B251" s="20">
        <v>220</v>
      </c>
    </row>
    <row r="252" spans="1:2" ht="17.399999999999999">
      <c r="A252" s="22" t="s">
        <v>278</v>
      </c>
      <c r="B252" s="20">
        <v>220</v>
      </c>
    </row>
    <row r="253" spans="1:2" ht="17.399999999999999">
      <c r="A253" s="22" t="s">
        <v>279</v>
      </c>
      <c r="B253" s="20">
        <v>220</v>
      </c>
    </row>
    <row r="254" spans="1:2" ht="17.399999999999999">
      <c r="A254" s="22" t="s">
        <v>280</v>
      </c>
      <c r="B254" s="20">
        <v>220</v>
      </c>
    </row>
    <row r="255" spans="1:2" ht="17.399999999999999">
      <c r="A255" s="22" t="s">
        <v>281</v>
      </c>
      <c r="B255" s="20">
        <v>220</v>
      </c>
    </row>
    <row r="256" spans="1:2" ht="17.399999999999999">
      <c r="A256" s="22" t="s">
        <v>282</v>
      </c>
      <c r="B256" s="20">
        <v>220</v>
      </c>
    </row>
    <row r="257" spans="1:2" ht="17.399999999999999">
      <c r="A257" s="22" t="s">
        <v>283</v>
      </c>
      <c r="B257" s="20">
        <v>220</v>
      </c>
    </row>
    <row r="258" spans="1:2" ht="17.399999999999999">
      <c r="A258" s="22" t="s">
        <v>284</v>
      </c>
      <c r="B258" s="20">
        <v>220</v>
      </c>
    </row>
    <row r="259" spans="1:2" ht="17.399999999999999">
      <c r="A259" s="22" t="s">
        <v>285</v>
      </c>
      <c r="B259" s="20">
        <v>220</v>
      </c>
    </row>
    <row r="260" spans="1:2" ht="17.399999999999999">
      <c r="A260" s="22" t="s">
        <v>286</v>
      </c>
      <c r="B260" s="20">
        <v>220</v>
      </c>
    </row>
    <row r="261" spans="1:2" ht="17.399999999999999">
      <c r="A261" s="22" t="s">
        <v>287</v>
      </c>
      <c r="B261" s="20">
        <v>220</v>
      </c>
    </row>
    <row r="262" spans="1:2" ht="17.399999999999999">
      <c r="A262" s="22" t="s">
        <v>288</v>
      </c>
      <c r="B262" s="20">
        <v>220</v>
      </c>
    </row>
    <row r="263" spans="1:2" ht="17.399999999999999">
      <c r="A263" s="22" t="s">
        <v>289</v>
      </c>
      <c r="B263" s="20">
        <v>220</v>
      </c>
    </row>
    <row r="264" spans="1:2" ht="17.399999999999999">
      <c r="A264" s="22" t="s">
        <v>290</v>
      </c>
      <c r="B264" s="20">
        <v>220</v>
      </c>
    </row>
    <row r="265" spans="1:2" ht="17.399999999999999">
      <c r="A265" s="22" t="s">
        <v>291</v>
      </c>
      <c r="B265" s="20">
        <v>220</v>
      </c>
    </row>
    <row r="266" spans="1:2" ht="17.399999999999999">
      <c r="A266" s="22" t="s">
        <v>292</v>
      </c>
      <c r="B266" s="20">
        <v>220</v>
      </c>
    </row>
    <row r="267" spans="1:2" ht="17.399999999999999">
      <c r="A267" s="22" t="s">
        <v>293</v>
      </c>
      <c r="B267" s="20">
        <v>220</v>
      </c>
    </row>
    <row r="268" spans="1:2" ht="17.399999999999999">
      <c r="A268" s="22" t="s">
        <v>294</v>
      </c>
      <c r="B268" s="20">
        <v>220</v>
      </c>
    </row>
    <row r="269" spans="1:2" ht="17.399999999999999">
      <c r="A269" s="22" t="s">
        <v>295</v>
      </c>
      <c r="B269" s="20">
        <v>220</v>
      </c>
    </row>
    <row r="270" spans="1:2" ht="17.399999999999999">
      <c r="A270" s="22" t="s">
        <v>296</v>
      </c>
      <c r="B270" s="20">
        <v>220</v>
      </c>
    </row>
    <row r="271" spans="1:2" ht="17.399999999999999">
      <c r="A271" s="22" t="s">
        <v>297</v>
      </c>
      <c r="B271" s="20">
        <v>220</v>
      </c>
    </row>
    <row r="272" spans="1:2" ht="17.399999999999999">
      <c r="A272" s="22" t="s">
        <v>298</v>
      </c>
      <c r="B272" s="20">
        <v>220</v>
      </c>
    </row>
    <row r="273" spans="1:2" ht="17.399999999999999">
      <c r="A273" s="22" t="s">
        <v>299</v>
      </c>
      <c r="B273" s="20">
        <v>220</v>
      </c>
    </row>
    <row r="274" spans="1:2" ht="17.399999999999999">
      <c r="A274" s="22" t="s">
        <v>300</v>
      </c>
      <c r="B274" s="20">
        <v>220</v>
      </c>
    </row>
    <row r="275" spans="1:2" ht="17.399999999999999">
      <c r="A275" s="22" t="s">
        <v>301</v>
      </c>
      <c r="B275" s="20">
        <v>220</v>
      </c>
    </row>
    <row r="276" spans="1:2" ht="17.399999999999999">
      <c r="A276" s="22" t="s">
        <v>302</v>
      </c>
      <c r="B276" s="20">
        <v>220</v>
      </c>
    </row>
    <row r="277" spans="1:2" ht="17.399999999999999">
      <c r="A277" s="22" t="s">
        <v>303</v>
      </c>
      <c r="B277" s="20">
        <v>220</v>
      </c>
    </row>
    <row r="278" spans="1:2" ht="17.399999999999999">
      <c r="A278" s="22" t="s">
        <v>304</v>
      </c>
      <c r="B278" s="20">
        <v>220</v>
      </c>
    </row>
    <row r="279" spans="1:2" ht="17.399999999999999">
      <c r="A279" s="22" t="s">
        <v>305</v>
      </c>
      <c r="B279" s="20">
        <v>220</v>
      </c>
    </row>
    <row r="280" spans="1:2" ht="17.399999999999999">
      <c r="A280" s="22" t="s">
        <v>306</v>
      </c>
      <c r="B280" s="20">
        <v>220</v>
      </c>
    </row>
    <row r="281" spans="1:2" ht="17.399999999999999">
      <c r="A281" s="22" t="s">
        <v>307</v>
      </c>
      <c r="B281" s="20">
        <v>220</v>
      </c>
    </row>
    <row r="282" spans="1:2" ht="17.399999999999999">
      <c r="A282" s="22" t="s">
        <v>308</v>
      </c>
      <c r="B282" s="20">
        <v>220</v>
      </c>
    </row>
    <row r="283" spans="1:2" ht="17.399999999999999">
      <c r="A283" s="22" t="s">
        <v>309</v>
      </c>
      <c r="B283" s="20">
        <v>220</v>
      </c>
    </row>
    <row r="284" spans="1:2" ht="17.399999999999999">
      <c r="A284" s="22" t="s">
        <v>310</v>
      </c>
      <c r="B284" s="20">
        <v>220</v>
      </c>
    </row>
    <row r="285" spans="1:2" ht="17.399999999999999">
      <c r="A285" s="22" t="s">
        <v>311</v>
      </c>
      <c r="B285" s="20">
        <v>220</v>
      </c>
    </row>
    <row r="286" spans="1:2" ht="17.399999999999999">
      <c r="A286" s="22" t="s">
        <v>312</v>
      </c>
      <c r="B286" s="20">
        <v>220</v>
      </c>
    </row>
    <row r="287" spans="1:2" ht="17.399999999999999">
      <c r="A287" s="22" t="s">
        <v>313</v>
      </c>
      <c r="B287" s="20">
        <v>220</v>
      </c>
    </row>
    <row r="288" spans="1:2" ht="17.399999999999999">
      <c r="A288" s="22" t="s">
        <v>314</v>
      </c>
      <c r="B288" s="20">
        <v>220</v>
      </c>
    </row>
    <row r="289" spans="1:2" ht="17.399999999999999">
      <c r="A289" s="22" t="s">
        <v>315</v>
      </c>
      <c r="B289" s="20">
        <v>220</v>
      </c>
    </row>
    <row r="290" spans="1:2" ht="17.399999999999999">
      <c r="A290" s="22" t="s">
        <v>316</v>
      </c>
      <c r="B290" s="20">
        <v>220</v>
      </c>
    </row>
    <row r="291" spans="1:2" ht="17.399999999999999">
      <c r="A291" s="22" t="s">
        <v>317</v>
      </c>
      <c r="B291" s="20">
        <v>220</v>
      </c>
    </row>
    <row r="292" spans="1:2" ht="17.399999999999999">
      <c r="A292" s="22" t="s">
        <v>318</v>
      </c>
      <c r="B292" s="20">
        <v>220</v>
      </c>
    </row>
    <row r="293" spans="1:2" ht="17.399999999999999">
      <c r="A293" s="22" t="s">
        <v>319</v>
      </c>
      <c r="B293" s="20">
        <v>220</v>
      </c>
    </row>
    <row r="294" spans="1:2" ht="17.399999999999999">
      <c r="A294" s="22" t="s">
        <v>320</v>
      </c>
      <c r="B294" s="20">
        <v>220</v>
      </c>
    </row>
    <row r="295" spans="1:2" ht="17.399999999999999">
      <c r="A295" s="22" t="s">
        <v>321</v>
      </c>
      <c r="B295" s="20">
        <v>220</v>
      </c>
    </row>
    <row r="296" spans="1:2" ht="17.399999999999999">
      <c r="A296" s="22" t="s">
        <v>322</v>
      </c>
      <c r="B296" s="20">
        <v>220</v>
      </c>
    </row>
    <row r="297" spans="1:2" ht="17.399999999999999">
      <c r="A297" s="22" t="s">
        <v>323</v>
      </c>
      <c r="B297" s="20">
        <v>220</v>
      </c>
    </row>
    <row r="298" spans="1:2" ht="17.399999999999999">
      <c r="A298" s="22" t="s">
        <v>324</v>
      </c>
      <c r="B298" s="20">
        <v>220</v>
      </c>
    </row>
    <row r="299" spans="1:2" ht="17.399999999999999">
      <c r="A299" s="22" t="s">
        <v>325</v>
      </c>
      <c r="B299" s="20">
        <v>220</v>
      </c>
    </row>
    <row r="300" spans="1:2" ht="17.399999999999999">
      <c r="A300" s="22" t="s">
        <v>326</v>
      </c>
      <c r="B300" s="20">
        <v>220</v>
      </c>
    </row>
    <row r="301" spans="1:2" ht="17.399999999999999">
      <c r="A301" s="22" t="s">
        <v>327</v>
      </c>
      <c r="B301" s="20">
        <v>220</v>
      </c>
    </row>
    <row r="302" spans="1:2" ht="17.399999999999999">
      <c r="A302" s="22" t="s">
        <v>328</v>
      </c>
      <c r="B302" s="20">
        <v>220</v>
      </c>
    </row>
    <row r="303" spans="1:2" ht="17.399999999999999">
      <c r="A303" s="22" t="s">
        <v>329</v>
      </c>
      <c r="B303" s="20">
        <v>220</v>
      </c>
    </row>
    <row r="304" spans="1:2" ht="17.399999999999999">
      <c r="A304" s="22" t="s">
        <v>330</v>
      </c>
      <c r="B304" s="20">
        <v>220</v>
      </c>
    </row>
    <row r="305" spans="1:2" ht="17.399999999999999">
      <c r="A305" s="22" t="s">
        <v>331</v>
      </c>
      <c r="B305" s="20">
        <v>220</v>
      </c>
    </row>
    <row r="306" spans="1:2" ht="17.399999999999999">
      <c r="A306" s="22" t="s">
        <v>332</v>
      </c>
      <c r="B306" s="20">
        <v>220</v>
      </c>
    </row>
    <row r="307" spans="1:2" ht="17.399999999999999">
      <c r="A307" s="22" t="s">
        <v>333</v>
      </c>
      <c r="B307" s="20">
        <v>220</v>
      </c>
    </row>
    <row r="308" spans="1:2" ht="17.399999999999999">
      <c r="A308" s="22" t="s">
        <v>334</v>
      </c>
      <c r="B308" s="20">
        <v>220</v>
      </c>
    </row>
    <row r="309" spans="1:2" ht="17.399999999999999">
      <c r="A309" s="22" t="s">
        <v>335</v>
      </c>
      <c r="B309" s="20">
        <v>220</v>
      </c>
    </row>
    <row r="310" spans="1:2" ht="17.399999999999999">
      <c r="A310" s="22" t="s">
        <v>336</v>
      </c>
      <c r="B310" s="20">
        <v>220</v>
      </c>
    </row>
    <row r="311" spans="1:2" ht="17.399999999999999">
      <c r="A311" s="22" t="s">
        <v>337</v>
      </c>
      <c r="B311" s="20">
        <v>220</v>
      </c>
    </row>
    <row r="312" spans="1:2" ht="17.399999999999999">
      <c r="A312" s="22" t="s">
        <v>338</v>
      </c>
      <c r="B312" s="20">
        <v>220</v>
      </c>
    </row>
    <row r="313" spans="1:2" ht="17.399999999999999">
      <c r="A313" s="22" t="s">
        <v>339</v>
      </c>
      <c r="B313" s="20">
        <v>220</v>
      </c>
    </row>
    <row r="314" spans="1:2" ht="17.399999999999999">
      <c r="A314" s="22" t="s">
        <v>340</v>
      </c>
      <c r="B314" s="20">
        <v>220</v>
      </c>
    </row>
    <row r="315" spans="1:2" ht="17.399999999999999">
      <c r="A315" s="22" t="s">
        <v>341</v>
      </c>
      <c r="B315" s="20">
        <v>220</v>
      </c>
    </row>
    <row r="316" spans="1:2" ht="17.399999999999999">
      <c r="A316" s="22" t="s">
        <v>342</v>
      </c>
      <c r="B316" s="20">
        <v>220</v>
      </c>
    </row>
    <row r="317" spans="1:2" ht="17.399999999999999">
      <c r="A317" s="22" t="s">
        <v>343</v>
      </c>
      <c r="B317" s="20">
        <v>220</v>
      </c>
    </row>
    <row r="318" spans="1:2" ht="17.399999999999999">
      <c r="A318" s="22" t="s">
        <v>344</v>
      </c>
      <c r="B318" s="20">
        <v>220</v>
      </c>
    </row>
    <row r="319" spans="1:2" ht="17.399999999999999">
      <c r="A319" s="22" t="s">
        <v>345</v>
      </c>
      <c r="B319" s="20">
        <v>220</v>
      </c>
    </row>
    <row r="320" spans="1:2" ht="17.399999999999999">
      <c r="A320" s="22" t="s">
        <v>346</v>
      </c>
      <c r="B320" s="20">
        <v>220</v>
      </c>
    </row>
    <row r="321" spans="1:2" ht="17.399999999999999">
      <c r="A321" s="22" t="s">
        <v>347</v>
      </c>
      <c r="B321" s="20">
        <v>220</v>
      </c>
    </row>
    <row r="322" spans="1:2" ht="17.399999999999999">
      <c r="A322" s="22" t="s">
        <v>348</v>
      </c>
      <c r="B322" s="20">
        <v>220</v>
      </c>
    </row>
    <row r="323" spans="1:2" ht="17.399999999999999">
      <c r="A323" s="24" t="s">
        <v>349</v>
      </c>
      <c r="B323" s="20">
        <v>220</v>
      </c>
    </row>
    <row r="324" spans="1:2" ht="17.399999999999999">
      <c r="A324" s="22" t="s">
        <v>350</v>
      </c>
      <c r="B324" s="20">
        <v>220</v>
      </c>
    </row>
    <row r="325" spans="1:2" ht="17.399999999999999">
      <c r="A325" s="22" t="s">
        <v>351</v>
      </c>
      <c r="B325" s="20">
        <v>220</v>
      </c>
    </row>
    <row r="326" spans="1:2" ht="17.399999999999999">
      <c r="A326" s="22" t="s">
        <v>352</v>
      </c>
      <c r="B326" s="20">
        <v>220</v>
      </c>
    </row>
    <row r="327" spans="1:2" ht="17.399999999999999">
      <c r="A327" s="22" t="s">
        <v>353</v>
      </c>
      <c r="B327" s="20">
        <v>220</v>
      </c>
    </row>
    <row r="328" spans="1:2" ht="17.399999999999999">
      <c r="A328" s="22" t="s">
        <v>354</v>
      </c>
      <c r="B328" s="20">
        <v>220</v>
      </c>
    </row>
    <row r="329" spans="1:2" ht="17.399999999999999">
      <c r="A329" s="22" t="s">
        <v>355</v>
      </c>
      <c r="B329" s="20">
        <v>220</v>
      </c>
    </row>
    <row r="330" spans="1:2" ht="17.399999999999999">
      <c r="A330" s="22" t="s">
        <v>356</v>
      </c>
      <c r="B330" s="20">
        <v>220</v>
      </c>
    </row>
    <row r="331" spans="1:2" ht="17.399999999999999">
      <c r="A331" s="22" t="s">
        <v>357</v>
      </c>
      <c r="B331" s="20">
        <v>220</v>
      </c>
    </row>
    <row r="332" spans="1:2" ht="17.399999999999999">
      <c r="A332" s="22" t="s">
        <v>358</v>
      </c>
      <c r="B332" s="20">
        <v>220</v>
      </c>
    </row>
    <row r="333" spans="1:2" ht="17.399999999999999">
      <c r="A333" s="22" t="s">
        <v>359</v>
      </c>
      <c r="B333" s="20">
        <v>220</v>
      </c>
    </row>
    <row r="334" spans="1:2" ht="17.399999999999999">
      <c r="A334" s="22" t="s">
        <v>360</v>
      </c>
      <c r="B334" s="20">
        <v>220</v>
      </c>
    </row>
    <row r="335" spans="1:2" ht="17.399999999999999">
      <c r="A335" s="22" t="s">
        <v>361</v>
      </c>
      <c r="B335" s="20">
        <v>220</v>
      </c>
    </row>
    <row r="336" spans="1:2" ht="17.399999999999999">
      <c r="A336" s="22" t="s">
        <v>362</v>
      </c>
      <c r="B336" s="20">
        <v>220</v>
      </c>
    </row>
    <row r="337" spans="1:2" ht="17.399999999999999">
      <c r="A337" s="22" t="s">
        <v>363</v>
      </c>
      <c r="B337" s="20">
        <v>220</v>
      </c>
    </row>
    <row r="338" spans="1:2" ht="17.399999999999999">
      <c r="A338" s="22" t="s">
        <v>364</v>
      </c>
      <c r="B338" s="20">
        <v>220</v>
      </c>
    </row>
    <row r="339" spans="1:2" ht="17.399999999999999">
      <c r="A339" s="22" t="s">
        <v>365</v>
      </c>
      <c r="B339" s="20">
        <v>220</v>
      </c>
    </row>
    <row r="340" spans="1:2" ht="17.399999999999999">
      <c r="A340" s="22" t="s">
        <v>366</v>
      </c>
      <c r="B340" s="20">
        <v>220</v>
      </c>
    </row>
    <row r="341" spans="1:2" ht="17.399999999999999">
      <c r="A341" s="22" t="s">
        <v>367</v>
      </c>
      <c r="B341" s="20">
        <v>220</v>
      </c>
    </row>
    <row r="342" spans="1:2" ht="17.399999999999999">
      <c r="A342" s="22" t="s">
        <v>368</v>
      </c>
      <c r="B342" s="20">
        <v>220</v>
      </c>
    </row>
    <row r="343" spans="1:2" ht="17.399999999999999">
      <c r="A343" s="22" t="s">
        <v>369</v>
      </c>
      <c r="B343" s="20">
        <v>220</v>
      </c>
    </row>
    <row r="344" spans="1:2" ht="17.399999999999999">
      <c r="A344" s="22" t="s">
        <v>370</v>
      </c>
      <c r="B344" s="20">
        <v>220</v>
      </c>
    </row>
    <row r="345" spans="1:2" ht="17.399999999999999">
      <c r="A345" s="22" t="s">
        <v>371</v>
      </c>
      <c r="B345" s="20">
        <v>220</v>
      </c>
    </row>
    <row r="346" spans="1:2" ht="17.399999999999999">
      <c r="A346" s="22" t="s">
        <v>372</v>
      </c>
      <c r="B346" s="20">
        <v>220</v>
      </c>
    </row>
    <row r="347" spans="1:2" ht="17.399999999999999">
      <c r="A347" s="22" t="s">
        <v>373</v>
      </c>
      <c r="B347" s="20">
        <v>220</v>
      </c>
    </row>
    <row r="348" spans="1:2" ht="17.399999999999999">
      <c r="A348" s="22" t="s">
        <v>374</v>
      </c>
      <c r="B348" s="20">
        <v>220</v>
      </c>
    </row>
    <row r="349" spans="1:2" ht="17.399999999999999">
      <c r="A349" s="22" t="s">
        <v>375</v>
      </c>
      <c r="B349" s="20">
        <v>220</v>
      </c>
    </row>
    <row r="350" spans="1:2" ht="17.399999999999999">
      <c r="A350" s="22" t="s">
        <v>376</v>
      </c>
      <c r="B350" s="20">
        <v>220</v>
      </c>
    </row>
    <row r="351" spans="1:2" ht="17.399999999999999">
      <c r="A351" s="22" t="s">
        <v>377</v>
      </c>
      <c r="B351" s="20">
        <v>220</v>
      </c>
    </row>
    <row r="352" spans="1:2" ht="17.399999999999999">
      <c r="A352" s="22" t="s">
        <v>378</v>
      </c>
      <c r="B352" s="20">
        <v>220</v>
      </c>
    </row>
    <row r="353" spans="1:2" ht="17.399999999999999">
      <c r="A353" s="22" t="s">
        <v>379</v>
      </c>
      <c r="B353" s="20">
        <v>220</v>
      </c>
    </row>
    <row r="354" spans="1:2" ht="17.399999999999999">
      <c r="A354" s="22" t="s">
        <v>380</v>
      </c>
      <c r="B354" s="20">
        <v>220</v>
      </c>
    </row>
    <row r="355" spans="1:2" ht="17.399999999999999">
      <c r="A355" s="22" t="s">
        <v>381</v>
      </c>
      <c r="B355" s="20">
        <v>220</v>
      </c>
    </row>
    <row r="356" spans="1:2" ht="17.399999999999999">
      <c r="A356" s="22" t="s">
        <v>382</v>
      </c>
      <c r="B356" s="20">
        <v>220</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6DEA-347B-4672-8E83-776704C86CC1}">
  <sheetPr>
    <tabColor rgb="FFFFC000"/>
  </sheetPr>
  <dimension ref="A1:B5"/>
  <sheetViews>
    <sheetView workbookViewId="0">
      <selection activeCell="B2" sqref="B2:B5"/>
    </sheetView>
  </sheetViews>
  <sheetFormatPr defaultColWidth="9" defaultRowHeight="15.6"/>
  <cols>
    <col min="1" max="1" width="9" style="18"/>
    <col min="2" max="2" width="8.6640625" style="18" bestFit="1" customWidth="1"/>
    <col min="3" max="16384" width="9" style="18"/>
  </cols>
  <sheetData>
    <row r="1" spans="1:2">
      <c r="A1" s="18" t="s">
        <v>386</v>
      </c>
      <c r="B1" s="18" t="s">
        <v>441</v>
      </c>
    </row>
    <row r="2" spans="1:2">
      <c r="A2" s="18" t="s">
        <v>442</v>
      </c>
      <c r="B2" s="18">
        <v>260</v>
      </c>
    </row>
    <row r="3" spans="1:2">
      <c r="A3" s="18" t="s">
        <v>443</v>
      </c>
      <c r="B3" s="18">
        <v>220</v>
      </c>
    </row>
    <row r="4" spans="1:2">
      <c r="A4" s="18" t="s">
        <v>444</v>
      </c>
      <c r="B4" s="18">
        <v>180</v>
      </c>
    </row>
    <row r="5" spans="1:2">
      <c r="A5" s="18" t="s">
        <v>445</v>
      </c>
      <c r="B5" s="18">
        <v>120</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EC4E-B660-4FF3-89ED-2538ECBB675A}">
  <sheetPr>
    <tabColor rgb="FFFFC000"/>
  </sheetPr>
  <dimension ref="A1:M23"/>
  <sheetViews>
    <sheetView workbookViewId="0">
      <selection activeCell="J3" sqref="J3:J22"/>
    </sheetView>
  </sheetViews>
  <sheetFormatPr defaultColWidth="9.21875" defaultRowHeight="18" customHeight="1"/>
  <cols>
    <col min="1" max="2" width="7.44140625" style="26" bestFit="1" customWidth="1"/>
    <col min="3" max="3" width="9.44140625" style="26" bestFit="1" customWidth="1"/>
    <col min="4" max="5" width="11.6640625" style="26" bestFit="1" customWidth="1"/>
    <col min="6" max="6" width="10.21875" style="26" bestFit="1" customWidth="1"/>
    <col min="7" max="7" width="8.109375" style="26" bestFit="1" customWidth="1"/>
    <col min="8" max="9" width="18.6640625" style="26" bestFit="1" customWidth="1"/>
    <col min="10" max="11" width="10.21875" style="26" bestFit="1" customWidth="1"/>
    <col min="12" max="12" width="9.33203125" style="26" bestFit="1" customWidth="1"/>
    <col min="13" max="16384" width="9.21875" style="26"/>
  </cols>
  <sheetData>
    <row r="1" spans="1:13" ht="54" customHeight="1">
      <c r="A1" s="25" t="s">
        <v>383</v>
      </c>
      <c r="B1" s="25"/>
      <c r="C1" s="25"/>
      <c r="D1" s="25"/>
      <c r="E1" s="25"/>
      <c r="F1" s="25"/>
      <c r="G1" s="25"/>
      <c r="H1" s="25"/>
      <c r="I1" s="25"/>
      <c r="J1" s="25"/>
      <c r="K1" s="25"/>
    </row>
    <row r="2" spans="1:13" s="28" customFormat="1" ht="18" customHeight="1">
      <c r="A2" s="27" t="s">
        <v>384</v>
      </c>
      <c r="B2" s="27" t="s">
        <v>385</v>
      </c>
      <c r="C2" s="27" t="s">
        <v>386</v>
      </c>
      <c r="D2" s="27" t="s">
        <v>387</v>
      </c>
      <c r="E2" s="27" t="s">
        <v>388</v>
      </c>
      <c r="F2" s="27" t="s">
        <v>389</v>
      </c>
      <c r="G2" s="27" t="s">
        <v>390</v>
      </c>
      <c r="H2" s="27" t="s">
        <v>391</v>
      </c>
      <c r="I2" s="27" t="s">
        <v>392</v>
      </c>
      <c r="J2" s="27" t="s">
        <v>393</v>
      </c>
      <c r="K2" s="27" t="s">
        <v>394</v>
      </c>
    </row>
    <row r="3" spans="1:13" ht="18" customHeight="1">
      <c r="A3" s="29" t="s">
        <v>395</v>
      </c>
      <c r="B3" s="29" t="s">
        <v>396</v>
      </c>
      <c r="C3" s="29" t="s">
        <v>397</v>
      </c>
      <c r="D3" s="30">
        <v>43103</v>
      </c>
      <c r="E3" s="30">
        <v>43110</v>
      </c>
      <c r="F3" s="29" t="s">
        <v>398</v>
      </c>
      <c r="G3" s="29">
        <v>1200</v>
      </c>
      <c r="H3" s="29">
        <v>2788</v>
      </c>
      <c r="I3" s="31">
        <f>MIN(VLOOKUP(F3,城市分级!$A$2:$B$356,2,FALSE)*(E3-D3),H3)</f>
        <v>2788</v>
      </c>
      <c r="J3" s="31">
        <f>VLOOKUP(C3,职务级别!$A$2:$B$5,2,FALSE)*(E3-D3)</f>
        <v>1540</v>
      </c>
      <c r="K3" s="31">
        <f>G3+I3+J3</f>
        <v>5528</v>
      </c>
      <c r="M3" s="32"/>
    </row>
    <row r="4" spans="1:13" ht="18" customHeight="1">
      <c r="A4" s="29" t="s">
        <v>399</v>
      </c>
      <c r="B4" s="29" t="s">
        <v>396</v>
      </c>
      <c r="C4" s="29" t="s">
        <v>400</v>
      </c>
      <c r="D4" s="30">
        <v>43138</v>
      </c>
      <c r="E4" s="30">
        <v>43141</v>
      </c>
      <c r="F4" s="29" t="s">
        <v>401</v>
      </c>
      <c r="G4" s="29">
        <v>1350</v>
      </c>
      <c r="H4" s="29">
        <v>958</v>
      </c>
      <c r="I4" s="31">
        <f>MIN(VLOOKUP(F4,城市分级!$A$2:$B$356,2,FALSE)*(E4-D4),H4)</f>
        <v>958</v>
      </c>
      <c r="J4" s="31">
        <f>VLOOKUP(C4,职务级别!$A$2:$B$5,2,FALSE)*(E4-D4)</f>
        <v>540</v>
      </c>
      <c r="K4" s="31">
        <f t="shared" ref="K4:K22" si="0">G4+I4+J4</f>
        <v>2848</v>
      </c>
    </row>
    <row r="5" spans="1:13" ht="18" customHeight="1">
      <c r="A5" s="29" t="s">
        <v>402</v>
      </c>
      <c r="B5" s="29" t="s">
        <v>396</v>
      </c>
      <c r="C5" s="29" t="s">
        <v>403</v>
      </c>
      <c r="D5" s="30">
        <v>43148</v>
      </c>
      <c r="E5" s="30">
        <v>43151</v>
      </c>
      <c r="F5" s="29" t="s">
        <v>404</v>
      </c>
      <c r="G5" s="29">
        <v>1220</v>
      </c>
      <c r="H5" s="29">
        <v>626</v>
      </c>
      <c r="I5" s="31">
        <f>MIN(VLOOKUP(F5,城市分级!$A$2:$B$356,2,FALSE)*(E5-D5),H5)</f>
        <v>626</v>
      </c>
      <c r="J5" s="31">
        <f>VLOOKUP(C5,职务级别!$A$2:$B$5,2,FALSE)*(E5-D5)</f>
        <v>360</v>
      </c>
      <c r="K5" s="31">
        <f t="shared" si="0"/>
        <v>2206</v>
      </c>
    </row>
    <row r="6" spans="1:13" ht="18" customHeight="1">
      <c r="A6" s="29" t="s">
        <v>405</v>
      </c>
      <c r="B6" s="29" t="s">
        <v>396</v>
      </c>
      <c r="C6" s="29" t="s">
        <v>406</v>
      </c>
      <c r="D6" s="30">
        <v>43151</v>
      </c>
      <c r="E6" s="30">
        <v>43157</v>
      </c>
      <c r="F6" s="26" t="s">
        <v>407</v>
      </c>
      <c r="G6" s="29">
        <v>2500</v>
      </c>
      <c r="H6" s="29">
        <v>2383</v>
      </c>
      <c r="I6" s="31">
        <f>MIN(VLOOKUP(F6,城市分级!$A$2:$B$356,2,FALSE)*(E6-D6),H6)</f>
        <v>2383</v>
      </c>
      <c r="J6" s="31">
        <f>VLOOKUP(C6,职务级别!$A$2:$B$5,2,FALSE)*(E6-D6)</f>
        <v>1560</v>
      </c>
      <c r="K6" s="31">
        <f t="shared" si="0"/>
        <v>6443</v>
      </c>
    </row>
    <row r="7" spans="1:13" ht="18" customHeight="1">
      <c r="A7" s="29" t="s">
        <v>408</v>
      </c>
      <c r="B7" s="29" t="s">
        <v>396</v>
      </c>
      <c r="C7" s="29" t="s">
        <v>397</v>
      </c>
      <c r="D7" s="30">
        <v>43153</v>
      </c>
      <c r="E7" s="30">
        <v>43158</v>
      </c>
      <c r="F7" s="29" t="s">
        <v>409</v>
      </c>
      <c r="G7" s="29">
        <v>2480</v>
      </c>
      <c r="H7" s="29">
        <v>1200</v>
      </c>
      <c r="I7" s="31">
        <f>MIN(VLOOKUP(F7,城市分级!$A$2:$B$356,2,FALSE)*(E7-D7),H7)</f>
        <v>1100</v>
      </c>
      <c r="J7" s="31">
        <f>VLOOKUP(C7,职务级别!$A$2:$B$5,2,FALSE)*(E7-D7)</f>
        <v>1100</v>
      </c>
      <c r="K7" s="31">
        <f t="shared" si="0"/>
        <v>4680</v>
      </c>
    </row>
    <row r="8" spans="1:13" ht="18" customHeight="1">
      <c r="A8" s="29" t="s">
        <v>410</v>
      </c>
      <c r="B8" s="29" t="s">
        <v>396</v>
      </c>
      <c r="C8" s="29" t="s">
        <v>400</v>
      </c>
      <c r="D8" s="30">
        <v>43154</v>
      </c>
      <c r="E8" s="30">
        <v>43161</v>
      </c>
      <c r="F8" s="29" t="s">
        <v>411</v>
      </c>
      <c r="G8" s="29">
        <v>1300</v>
      </c>
      <c r="H8" s="29">
        <v>2773</v>
      </c>
      <c r="I8" s="31">
        <f>MIN(VLOOKUP(F8,城市分级!$A$2:$B$356,2,FALSE)*(E8-D8),H8)</f>
        <v>2773</v>
      </c>
      <c r="J8" s="31">
        <f>VLOOKUP(C8,职务级别!$A$2:$B$5,2,FALSE)*(E8-D8)</f>
        <v>1260</v>
      </c>
      <c r="K8" s="31">
        <f t="shared" si="0"/>
        <v>5333</v>
      </c>
    </row>
    <row r="9" spans="1:13" ht="18" customHeight="1">
      <c r="A9" s="29" t="s">
        <v>412</v>
      </c>
      <c r="B9" s="29" t="s">
        <v>396</v>
      </c>
      <c r="C9" s="29" t="s">
        <v>403</v>
      </c>
      <c r="D9" s="30">
        <v>43201</v>
      </c>
      <c r="E9" s="30">
        <v>43209</v>
      </c>
      <c r="F9" s="29" t="s">
        <v>413</v>
      </c>
      <c r="G9" s="29">
        <v>1890</v>
      </c>
      <c r="H9" s="29">
        <v>1717</v>
      </c>
      <c r="I9" s="31">
        <f>MIN(VLOOKUP(F9,城市分级!$A$2:$B$356,2,FALSE)*(E9-D9),H9)</f>
        <v>1717</v>
      </c>
      <c r="J9" s="31">
        <f>VLOOKUP(C9,职务级别!$A$2:$B$5,2,FALSE)*(E9-D9)</f>
        <v>960</v>
      </c>
      <c r="K9" s="31">
        <f t="shared" si="0"/>
        <v>4567</v>
      </c>
    </row>
    <row r="10" spans="1:13" ht="18" customHeight="1">
      <c r="A10" s="29" t="s">
        <v>414</v>
      </c>
      <c r="B10" s="29" t="s">
        <v>396</v>
      </c>
      <c r="C10" s="29" t="s">
        <v>403</v>
      </c>
      <c r="D10" s="30">
        <v>43211</v>
      </c>
      <c r="E10" s="30">
        <v>43217</v>
      </c>
      <c r="F10" s="29" t="s">
        <v>415</v>
      </c>
      <c r="G10" s="29">
        <v>1100</v>
      </c>
      <c r="H10" s="29">
        <v>1914</v>
      </c>
      <c r="I10" s="31">
        <f>MIN(VLOOKUP(F10,城市分级!$A$2:$B$356,2,FALSE)*(E10-D10),H10)</f>
        <v>1914</v>
      </c>
      <c r="J10" s="31">
        <f>VLOOKUP(C10,职务级别!$A$2:$B$5,2,FALSE)*(E10-D10)</f>
        <v>720</v>
      </c>
      <c r="K10" s="31">
        <f t="shared" si="0"/>
        <v>3734</v>
      </c>
    </row>
    <row r="11" spans="1:13" ht="18" customHeight="1">
      <c r="A11" s="29" t="s">
        <v>416</v>
      </c>
      <c r="B11" s="29" t="s">
        <v>396</v>
      </c>
      <c r="C11" s="29" t="s">
        <v>400</v>
      </c>
      <c r="D11" s="30">
        <v>43228</v>
      </c>
      <c r="E11" s="30">
        <v>43234</v>
      </c>
      <c r="F11" s="29" t="s">
        <v>417</v>
      </c>
      <c r="G11" s="29">
        <v>890</v>
      </c>
      <c r="H11" s="29">
        <v>1315</v>
      </c>
      <c r="I11" s="31">
        <f>MIN(VLOOKUP(F11,城市分级!$A$2:$B$356,2,FALSE)*(E11-D11),H11)</f>
        <v>1315</v>
      </c>
      <c r="J11" s="31">
        <f>VLOOKUP(C11,职务级别!$A$2:$B$5,2,FALSE)*(E11-D11)</f>
        <v>1080</v>
      </c>
      <c r="K11" s="31">
        <f t="shared" si="0"/>
        <v>3285</v>
      </c>
    </row>
    <row r="12" spans="1:13" ht="18" customHeight="1">
      <c r="A12" s="29" t="s">
        <v>418</v>
      </c>
      <c r="B12" s="29" t="s">
        <v>396</v>
      </c>
      <c r="C12" s="29" t="s">
        <v>403</v>
      </c>
      <c r="D12" s="30">
        <v>43261</v>
      </c>
      <c r="E12" s="30">
        <v>43264</v>
      </c>
      <c r="F12" s="29" t="s">
        <v>419</v>
      </c>
      <c r="G12" s="29">
        <v>1180</v>
      </c>
      <c r="H12" s="29">
        <v>937</v>
      </c>
      <c r="I12" s="31">
        <f>MIN(VLOOKUP(F12,城市分级!$A$2:$B$356,2,FALSE)*(E12-D12),H12)</f>
        <v>937</v>
      </c>
      <c r="J12" s="31">
        <f>VLOOKUP(C12,职务级别!$A$2:$B$5,2,FALSE)*(E12-D12)</f>
        <v>360</v>
      </c>
      <c r="K12" s="31">
        <f t="shared" si="0"/>
        <v>2477</v>
      </c>
    </row>
    <row r="13" spans="1:13" ht="18" customHeight="1">
      <c r="A13" s="29" t="s">
        <v>420</v>
      </c>
      <c r="B13" s="29" t="s">
        <v>396</v>
      </c>
      <c r="C13" s="29" t="s">
        <v>403</v>
      </c>
      <c r="D13" s="30">
        <v>43265</v>
      </c>
      <c r="E13" s="30">
        <v>43271</v>
      </c>
      <c r="F13" s="29" t="s">
        <v>421</v>
      </c>
      <c r="G13" s="29">
        <v>1780</v>
      </c>
      <c r="H13" s="29">
        <v>1877</v>
      </c>
      <c r="I13" s="31">
        <f>MIN(VLOOKUP(F13,城市分级!$A$2:$B$356,2,FALSE)*(E13-D13),H13)</f>
        <v>1877</v>
      </c>
      <c r="J13" s="31">
        <f>VLOOKUP(C13,职务级别!$A$2:$B$5,2,FALSE)*(E13-D13)</f>
        <v>720</v>
      </c>
      <c r="K13" s="31">
        <f t="shared" si="0"/>
        <v>4377</v>
      </c>
    </row>
    <row r="14" spans="1:13" ht="18" customHeight="1">
      <c r="A14" s="29" t="s">
        <v>422</v>
      </c>
      <c r="B14" s="29" t="s">
        <v>396</v>
      </c>
      <c r="C14" s="29" t="s">
        <v>403</v>
      </c>
      <c r="D14" s="30">
        <v>43301</v>
      </c>
      <c r="E14" s="30">
        <v>43305</v>
      </c>
      <c r="F14" s="29" t="s">
        <v>423</v>
      </c>
      <c r="G14" s="29">
        <v>990</v>
      </c>
      <c r="H14" s="29">
        <v>1236</v>
      </c>
      <c r="I14" s="31">
        <f>MIN(VLOOKUP(F14,城市分级!$A$2:$B$356,2,FALSE)*(E14-D14),H14)</f>
        <v>1236</v>
      </c>
      <c r="J14" s="31">
        <f>VLOOKUP(C14,职务级别!$A$2:$B$5,2,FALSE)*(E14-D14)</f>
        <v>480</v>
      </c>
      <c r="K14" s="31">
        <f t="shared" si="0"/>
        <v>2706</v>
      </c>
    </row>
    <row r="15" spans="1:13" ht="18" customHeight="1">
      <c r="A15" s="29" t="s">
        <v>424</v>
      </c>
      <c r="B15" s="29" t="s">
        <v>396</v>
      </c>
      <c r="C15" s="29" t="s">
        <v>400</v>
      </c>
      <c r="D15" s="30">
        <v>43311</v>
      </c>
      <c r="E15" s="30">
        <v>43319</v>
      </c>
      <c r="F15" s="29" t="s">
        <v>425</v>
      </c>
      <c r="G15" s="29">
        <v>1020</v>
      </c>
      <c r="H15" s="29">
        <v>1746</v>
      </c>
      <c r="I15" s="31">
        <f>MIN(VLOOKUP(F15,城市分级!$A$2:$B$356,2,FALSE)*(E15-D15),H15)</f>
        <v>1746</v>
      </c>
      <c r="J15" s="31">
        <f>VLOOKUP(C15,职务级别!$A$2:$B$5,2,FALSE)*(E15-D15)</f>
        <v>1440</v>
      </c>
      <c r="K15" s="31">
        <f t="shared" si="0"/>
        <v>4206</v>
      </c>
    </row>
    <row r="16" spans="1:13" ht="18" customHeight="1">
      <c r="A16" s="29" t="s">
        <v>426</v>
      </c>
      <c r="B16" s="29" t="s">
        <v>396</v>
      </c>
      <c r="C16" s="29" t="s">
        <v>403</v>
      </c>
      <c r="D16" s="30">
        <v>43317</v>
      </c>
      <c r="E16" s="30">
        <v>43323</v>
      </c>
      <c r="F16" s="29" t="s">
        <v>427</v>
      </c>
      <c r="G16" s="29">
        <v>790</v>
      </c>
      <c r="H16" s="29">
        <v>1884</v>
      </c>
      <c r="I16" s="31">
        <f>MIN(VLOOKUP(F16,城市分级!$A$2:$B$356,2,FALSE)*(E16-D16),H16)</f>
        <v>1884</v>
      </c>
      <c r="J16" s="31">
        <f>VLOOKUP(C16,职务级别!$A$2:$B$5,2,FALSE)*(E16-D16)</f>
        <v>720</v>
      </c>
      <c r="K16" s="31">
        <f t="shared" si="0"/>
        <v>3394</v>
      </c>
    </row>
    <row r="17" spans="1:11" ht="18" customHeight="1">
      <c r="A17" s="29" t="s">
        <v>428</v>
      </c>
      <c r="B17" s="29" t="s">
        <v>396</v>
      </c>
      <c r="C17" s="29" t="s">
        <v>403</v>
      </c>
      <c r="D17" s="30">
        <v>43383</v>
      </c>
      <c r="E17" s="30">
        <v>43391</v>
      </c>
      <c r="F17" s="29" t="s">
        <v>429</v>
      </c>
      <c r="G17" s="29">
        <v>390</v>
      </c>
      <c r="H17" s="29">
        <v>1724</v>
      </c>
      <c r="I17" s="31">
        <f>MIN(VLOOKUP(F17,城市分级!$A$2:$B$356,2,FALSE)*(E17-D17),H17)</f>
        <v>1724</v>
      </c>
      <c r="J17" s="31">
        <f>VLOOKUP(C17,职务级别!$A$2:$B$5,2,FALSE)*(E17-D17)</f>
        <v>960</v>
      </c>
      <c r="K17" s="31">
        <f t="shared" si="0"/>
        <v>3074</v>
      </c>
    </row>
    <row r="18" spans="1:11" ht="18" customHeight="1">
      <c r="A18" s="29" t="s">
        <v>430</v>
      </c>
      <c r="B18" s="29" t="s">
        <v>396</v>
      </c>
      <c r="C18" s="29" t="s">
        <v>400</v>
      </c>
      <c r="D18" s="30">
        <v>43393</v>
      </c>
      <c r="E18" s="30">
        <v>43401</v>
      </c>
      <c r="F18" s="29" t="s">
        <v>431</v>
      </c>
      <c r="G18" s="29">
        <v>110</v>
      </c>
      <c r="H18" s="29">
        <v>3175</v>
      </c>
      <c r="I18" s="31">
        <f>MIN(VLOOKUP(F18,城市分级!$A$2:$B$356,2,FALSE)*(E18-D18),H18)</f>
        <v>3175</v>
      </c>
      <c r="J18" s="31">
        <f>VLOOKUP(C18,职务级别!$A$2:$B$5,2,FALSE)*(E18-D18)</f>
        <v>1440</v>
      </c>
      <c r="K18" s="31">
        <f t="shared" si="0"/>
        <v>4725</v>
      </c>
    </row>
    <row r="19" spans="1:11" ht="18" customHeight="1">
      <c r="A19" s="29" t="s">
        <v>432</v>
      </c>
      <c r="B19" s="29" t="s">
        <v>396</v>
      </c>
      <c r="C19" s="29" t="s">
        <v>403</v>
      </c>
      <c r="D19" s="30">
        <v>43422</v>
      </c>
      <c r="E19" s="30">
        <v>43425</v>
      </c>
      <c r="F19" s="29" t="s">
        <v>433</v>
      </c>
      <c r="G19" s="29">
        <v>680</v>
      </c>
      <c r="H19" s="29">
        <v>928</v>
      </c>
      <c r="I19" s="31">
        <f>MIN(VLOOKUP(F19,城市分级!$A$2:$B$356,2,FALSE)*(E19-D19),H19)</f>
        <v>928</v>
      </c>
      <c r="J19" s="31">
        <f>VLOOKUP(C19,职务级别!$A$2:$B$5,2,FALSE)*(E19-D19)</f>
        <v>360</v>
      </c>
      <c r="K19" s="31">
        <f t="shared" si="0"/>
        <v>1968</v>
      </c>
    </row>
    <row r="20" spans="1:11" ht="18" customHeight="1">
      <c r="A20" s="29" t="s">
        <v>434</v>
      </c>
      <c r="B20" s="29" t="s">
        <v>396</v>
      </c>
      <c r="C20" s="29" t="s">
        <v>403</v>
      </c>
      <c r="D20" s="30">
        <v>43438</v>
      </c>
      <c r="E20" s="30">
        <v>43443</v>
      </c>
      <c r="F20" s="29" t="s">
        <v>435</v>
      </c>
      <c r="G20" s="29">
        <v>2990</v>
      </c>
      <c r="H20" s="29">
        <v>1586</v>
      </c>
      <c r="I20" s="31">
        <f>MIN(VLOOKUP(F20,城市分级!$A$2:$B$356,2,FALSE)*(E20-D20),H20)</f>
        <v>1586</v>
      </c>
      <c r="J20" s="31">
        <f>VLOOKUP(C20,职务级别!$A$2:$B$5,2,FALSE)*(E20-D20)</f>
        <v>600</v>
      </c>
      <c r="K20" s="31">
        <f t="shared" si="0"/>
        <v>5176</v>
      </c>
    </row>
    <row r="21" spans="1:11" ht="18" customHeight="1">
      <c r="A21" s="29" t="s">
        <v>436</v>
      </c>
      <c r="B21" s="29" t="s">
        <v>396</v>
      </c>
      <c r="C21" s="29" t="s">
        <v>403</v>
      </c>
      <c r="D21" s="30">
        <v>43450</v>
      </c>
      <c r="E21" s="30">
        <v>43457</v>
      </c>
      <c r="F21" s="29" t="s">
        <v>437</v>
      </c>
      <c r="G21" s="29">
        <v>2780</v>
      </c>
      <c r="H21" s="29">
        <v>2225</v>
      </c>
      <c r="I21" s="31">
        <f>MIN(VLOOKUP(F21,城市分级!$A$2:$B$356,2,FALSE)*(E21-D21),H21)</f>
        <v>2225</v>
      </c>
      <c r="J21" s="31">
        <f>VLOOKUP(C21,职务级别!$A$2:$B$5,2,FALSE)*(E21-D21)</f>
        <v>840</v>
      </c>
      <c r="K21" s="31">
        <f t="shared" si="0"/>
        <v>5845</v>
      </c>
    </row>
    <row r="22" spans="1:11" ht="18" customHeight="1">
      <c r="A22" s="29" t="s">
        <v>438</v>
      </c>
      <c r="B22" s="29" t="s">
        <v>396</v>
      </c>
      <c r="C22" s="29" t="s">
        <v>403</v>
      </c>
      <c r="D22" s="30">
        <v>43463</v>
      </c>
      <c r="E22" s="30">
        <v>43470</v>
      </c>
      <c r="F22" s="29" t="s">
        <v>439</v>
      </c>
      <c r="G22" s="29">
        <v>580</v>
      </c>
      <c r="H22" s="29">
        <v>1490</v>
      </c>
      <c r="I22" s="31">
        <f>MIN(VLOOKUP(F22,城市分级!$A$2:$B$356,2,FALSE)*(E22-D22),H22)</f>
        <v>1490</v>
      </c>
      <c r="J22" s="31">
        <f>VLOOKUP(C22,职务级别!$A$2:$B$5,2,FALSE)*(E22-D22)</f>
        <v>840</v>
      </c>
      <c r="K22" s="31">
        <f t="shared" si="0"/>
        <v>2910</v>
      </c>
    </row>
    <row r="23" spans="1:11" ht="18" customHeight="1">
      <c r="A23" s="307" t="s">
        <v>440</v>
      </c>
      <c r="B23" s="308"/>
      <c r="C23" s="308"/>
      <c r="D23" s="308"/>
      <c r="E23" s="308"/>
      <c r="F23" s="308"/>
      <c r="G23" s="308"/>
      <c r="H23" s="308"/>
      <c r="I23" s="308"/>
      <c r="J23" s="309"/>
      <c r="K23" s="31">
        <f>SUM(K3:K22)</f>
        <v>79482</v>
      </c>
    </row>
  </sheetData>
  <mergeCells count="1">
    <mergeCell ref="A23:J23"/>
  </mergeCells>
  <phoneticPr fontId="4" type="noConversion"/>
  <conditionalFormatting sqref="A3:K22">
    <cfRule type="expression" dxfId="10" priority="2">
      <formula>($E3-$D3)&gt;=5</formula>
    </cfRule>
  </conditionalFormatting>
  <conditionalFormatting sqref="I3:I22">
    <cfRule type="expression" dxfId="9" priority="1">
      <formula>$H3&gt;$I3</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B175-B51D-41D0-B678-9BBA6B3EC526}">
  <sheetPr>
    <tabColor rgb="FF92D050"/>
  </sheetPr>
  <dimension ref="A1:T351"/>
  <sheetViews>
    <sheetView topLeftCell="A277" workbookViewId="0">
      <selection activeCell="L3" sqref="L3:L351"/>
    </sheetView>
  </sheetViews>
  <sheetFormatPr defaultColWidth="9" defaultRowHeight="13.8"/>
  <cols>
    <col min="1" max="1" width="9.109375" style="2" customWidth="1"/>
    <col min="2" max="2" width="9.21875" style="2" bestFit="1" customWidth="1"/>
    <col min="3" max="4" width="9" style="2"/>
    <col min="5" max="5" width="13.88671875" style="2" bestFit="1" customWidth="1"/>
    <col min="6" max="6" width="12.77734375" style="2" bestFit="1" customWidth="1"/>
    <col min="7" max="7" width="10.44140625" style="2" bestFit="1" customWidth="1"/>
    <col min="8" max="8" width="11.44140625" style="2" bestFit="1" customWidth="1"/>
    <col min="9" max="9" width="13.88671875" style="2" bestFit="1" customWidth="1"/>
    <col min="10" max="10" width="12.77734375" style="2" bestFit="1" customWidth="1"/>
    <col min="11" max="11" width="12.77734375" style="2" customWidth="1"/>
    <col min="12" max="12" width="14.77734375" style="2" customWidth="1"/>
    <col min="13" max="13" width="13.88671875" style="2" bestFit="1" customWidth="1"/>
    <col min="14" max="14" width="9" style="2"/>
    <col min="15" max="16" width="0" style="2" hidden="1" customWidth="1"/>
    <col min="17" max="17" width="9" style="2"/>
    <col min="18" max="18" width="22" style="2" bestFit="1" customWidth="1"/>
    <col min="19" max="19" width="5.21875" style="2" bestFit="1" customWidth="1"/>
    <col min="20" max="20" width="17.21875" style="2" bestFit="1" customWidth="1"/>
    <col min="21" max="16384" width="9" style="2"/>
  </cols>
  <sheetData>
    <row r="1" spans="1:20" ht="25.8">
      <c r="A1" s="33" t="s">
        <v>446</v>
      </c>
      <c r="B1" s="34"/>
      <c r="C1" s="35"/>
      <c r="D1" s="34"/>
      <c r="E1" s="34"/>
      <c r="F1" s="34"/>
      <c r="G1" s="34"/>
      <c r="H1" s="34"/>
      <c r="I1" s="34"/>
      <c r="J1" s="34"/>
      <c r="K1" s="34"/>
      <c r="L1" s="34"/>
      <c r="M1" s="34"/>
    </row>
    <row r="2" spans="1:20">
      <c r="A2" s="36" t="s">
        <v>1</v>
      </c>
      <c r="B2" s="36" t="s">
        <v>447</v>
      </c>
      <c r="C2" s="36" t="s">
        <v>448</v>
      </c>
      <c r="D2" s="36" t="s">
        <v>385</v>
      </c>
      <c r="E2" s="36" t="s">
        <v>449</v>
      </c>
      <c r="F2" s="36" t="s">
        <v>450</v>
      </c>
      <c r="G2" s="36" t="s">
        <v>451</v>
      </c>
      <c r="H2" s="36" t="s">
        <v>452</v>
      </c>
      <c r="I2" s="36" t="s">
        <v>453</v>
      </c>
      <c r="J2" s="36" t="s">
        <v>454</v>
      </c>
      <c r="K2" s="36" t="s">
        <v>455</v>
      </c>
      <c r="L2" s="36" t="s">
        <v>456</v>
      </c>
      <c r="M2" s="36" t="s">
        <v>457</v>
      </c>
      <c r="Q2" s="39"/>
      <c r="R2" s="40" t="s">
        <v>458</v>
      </c>
      <c r="S2" s="40" t="s">
        <v>459</v>
      </c>
      <c r="T2" s="40" t="s">
        <v>460</v>
      </c>
    </row>
    <row r="3" spans="1:20">
      <c r="A3" s="37">
        <v>1</v>
      </c>
      <c r="B3" s="36" t="s">
        <v>461</v>
      </c>
      <c r="C3" s="36" t="s">
        <v>462</v>
      </c>
      <c r="D3" s="36" t="s">
        <v>12695</v>
      </c>
      <c r="E3" s="38">
        <v>3400</v>
      </c>
      <c r="F3" s="38">
        <v>100</v>
      </c>
      <c r="G3" s="38">
        <v>135</v>
      </c>
      <c r="H3" s="38">
        <v>164</v>
      </c>
      <c r="I3" s="38">
        <f t="shared" ref="I3:I66" si="0">E3+F3+G3-H3</f>
        <v>3471</v>
      </c>
      <c r="J3" s="38">
        <v>442</v>
      </c>
      <c r="K3" s="38">
        <v>0</v>
      </c>
      <c r="L3" s="38">
        <f>K3*VLOOKUP(K3,$Q$3:$T$9,3,1)-VLOOKUP(K3,$Q$3:$T$9,4,1)</f>
        <v>0</v>
      </c>
      <c r="M3" s="38">
        <f>I3-J3-L3</f>
        <v>3029</v>
      </c>
      <c r="Q3" s="39">
        <v>0</v>
      </c>
      <c r="R3" s="40" t="s">
        <v>463</v>
      </c>
      <c r="S3" s="41">
        <v>0.03</v>
      </c>
      <c r="T3" s="40">
        <v>0</v>
      </c>
    </row>
    <row r="4" spans="1:20">
      <c r="A4" s="37">
        <v>2</v>
      </c>
      <c r="B4" s="36" t="s">
        <v>464</v>
      </c>
      <c r="C4" s="36" t="s">
        <v>424</v>
      </c>
      <c r="D4" s="36" t="s">
        <v>12696</v>
      </c>
      <c r="E4" s="38">
        <v>7000</v>
      </c>
      <c r="F4" s="38">
        <v>100</v>
      </c>
      <c r="G4" s="38">
        <v>225</v>
      </c>
      <c r="H4" s="38">
        <v>271</v>
      </c>
      <c r="I4" s="38">
        <f t="shared" si="0"/>
        <v>7054</v>
      </c>
      <c r="J4" s="38">
        <v>910</v>
      </c>
      <c r="K4" s="38">
        <v>2644</v>
      </c>
      <c r="L4" s="38">
        <f t="shared" ref="L4:L67" si="1">K4*VLOOKUP(K4,$Q$3:$T$9,3,1)-VLOOKUP(K4,$Q$3:$T$9,4,1)</f>
        <v>159.40000000000003</v>
      </c>
      <c r="M4" s="38">
        <f t="shared" ref="M4:M67" si="2">I4-J4-L4</f>
        <v>5984.6</v>
      </c>
      <c r="Q4" s="39">
        <v>1501</v>
      </c>
      <c r="R4" s="40" t="s">
        <v>465</v>
      </c>
      <c r="S4" s="41">
        <v>0.1</v>
      </c>
      <c r="T4" s="40">
        <v>105</v>
      </c>
    </row>
    <row r="5" spans="1:20">
      <c r="A5" s="37">
        <v>3</v>
      </c>
      <c r="B5" s="36" t="s">
        <v>466</v>
      </c>
      <c r="C5" s="36" t="s">
        <v>399</v>
      </c>
      <c r="D5" s="36" t="s">
        <v>12697</v>
      </c>
      <c r="E5" s="38">
        <v>11500</v>
      </c>
      <c r="F5" s="38">
        <v>0</v>
      </c>
      <c r="G5" s="38">
        <v>405</v>
      </c>
      <c r="H5" s="38">
        <v>34</v>
      </c>
      <c r="I5" s="38">
        <f t="shared" si="0"/>
        <v>11871</v>
      </c>
      <c r="J5" s="38">
        <v>1610</v>
      </c>
      <c r="K5" s="38">
        <v>6761</v>
      </c>
      <c r="L5" s="38">
        <f t="shared" si="1"/>
        <v>797.2</v>
      </c>
      <c r="M5" s="38">
        <f t="shared" si="2"/>
        <v>9463.7999999999993</v>
      </c>
      <c r="Q5" s="39">
        <v>4501</v>
      </c>
      <c r="R5" s="40" t="s">
        <v>467</v>
      </c>
      <c r="S5" s="41">
        <v>0.2</v>
      </c>
      <c r="T5" s="40">
        <v>555</v>
      </c>
    </row>
    <row r="6" spans="1:20">
      <c r="A6" s="37">
        <v>4</v>
      </c>
      <c r="B6" s="36" t="s">
        <v>468</v>
      </c>
      <c r="C6" s="36" t="s">
        <v>395</v>
      </c>
      <c r="D6" s="36" t="s">
        <v>12698</v>
      </c>
      <c r="E6" s="38">
        <v>9600</v>
      </c>
      <c r="F6" s="38">
        <v>400</v>
      </c>
      <c r="G6" s="38">
        <v>225</v>
      </c>
      <c r="H6" s="38">
        <v>0</v>
      </c>
      <c r="I6" s="38">
        <f t="shared" si="0"/>
        <v>10225</v>
      </c>
      <c r="J6" s="38">
        <v>1344</v>
      </c>
      <c r="K6" s="38">
        <v>5381</v>
      </c>
      <c r="L6" s="38">
        <f t="shared" si="1"/>
        <v>521.20000000000005</v>
      </c>
      <c r="M6" s="38">
        <f t="shared" si="2"/>
        <v>8359.7999999999993</v>
      </c>
      <c r="Q6" s="39">
        <v>9001</v>
      </c>
      <c r="R6" s="40" t="s">
        <v>469</v>
      </c>
      <c r="S6" s="41">
        <v>0.25</v>
      </c>
      <c r="T6" s="40">
        <v>1005</v>
      </c>
    </row>
    <row r="7" spans="1:20">
      <c r="A7" s="37">
        <v>5</v>
      </c>
      <c r="B7" s="36" t="s">
        <v>470</v>
      </c>
      <c r="C7" s="36" t="s">
        <v>416</v>
      </c>
      <c r="D7" s="36" t="s">
        <v>12697</v>
      </c>
      <c r="E7" s="38">
        <v>16400</v>
      </c>
      <c r="F7" s="38">
        <v>700</v>
      </c>
      <c r="G7" s="38">
        <v>450</v>
      </c>
      <c r="H7" s="38">
        <v>314</v>
      </c>
      <c r="I7" s="38">
        <f t="shared" si="0"/>
        <v>17236</v>
      </c>
      <c r="J7" s="38">
        <v>2460</v>
      </c>
      <c r="K7" s="38">
        <v>11276</v>
      </c>
      <c r="L7" s="38">
        <f t="shared" si="1"/>
        <v>1814</v>
      </c>
      <c r="M7" s="38">
        <f t="shared" si="2"/>
        <v>12962</v>
      </c>
      <c r="Q7" s="39">
        <v>35001</v>
      </c>
      <c r="R7" s="40" t="s">
        <v>471</v>
      </c>
      <c r="S7" s="41">
        <v>0.3</v>
      </c>
      <c r="T7" s="40">
        <v>2755</v>
      </c>
    </row>
    <row r="8" spans="1:20">
      <c r="A8" s="37">
        <v>6</v>
      </c>
      <c r="B8" s="36" t="s">
        <v>472</v>
      </c>
      <c r="C8" s="36" t="s">
        <v>414</v>
      </c>
      <c r="D8" s="36" t="s">
        <v>12695</v>
      </c>
      <c r="E8" s="38">
        <v>12700</v>
      </c>
      <c r="F8" s="38">
        <v>500</v>
      </c>
      <c r="G8" s="38">
        <v>405</v>
      </c>
      <c r="H8" s="38">
        <v>0</v>
      </c>
      <c r="I8" s="38">
        <f t="shared" si="0"/>
        <v>13605</v>
      </c>
      <c r="J8" s="38">
        <v>1651</v>
      </c>
      <c r="K8" s="38">
        <v>8454</v>
      </c>
      <c r="L8" s="38">
        <f t="shared" si="1"/>
        <v>1135.8000000000002</v>
      </c>
      <c r="M8" s="38">
        <f t="shared" si="2"/>
        <v>10818.2</v>
      </c>
      <c r="Q8" s="39">
        <v>55001</v>
      </c>
      <c r="R8" s="40" t="s">
        <v>473</v>
      </c>
      <c r="S8" s="41">
        <v>0.35</v>
      </c>
      <c r="T8" s="40">
        <v>5505</v>
      </c>
    </row>
    <row r="9" spans="1:20">
      <c r="A9" s="37">
        <v>7</v>
      </c>
      <c r="B9" s="36" t="s">
        <v>474</v>
      </c>
      <c r="C9" s="36" t="s">
        <v>422</v>
      </c>
      <c r="D9" s="36" t="s">
        <v>12695</v>
      </c>
      <c r="E9" s="38">
        <v>8100</v>
      </c>
      <c r="F9" s="38">
        <v>600</v>
      </c>
      <c r="G9" s="38">
        <v>360</v>
      </c>
      <c r="H9" s="38">
        <v>293</v>
      </c>
      <c r="I9" s="38">
        <f t="shared" si="0"/>
        <v>8767</v>
      </c>
      <c r="J9" s="38">
        <v>972</v>
      </c>
      <c r="K9" s="38">
        <v>4295</v>
      </c>
      <c r="L9" s="38">
        <f t="shared" si="1"/>
        <v>324.5</v>
      </c>
      <c r="M9" s="38">
        <f t="shared" si="2"/>
        <v>7470.5</v>
      </c>
      <c r="Q9" s="39">
        <v>80001</v>
      </c>
      <c r="R9" s="40" t="s">
        <v>475</v>
      </c>
      <c r="S9" s="41">
        <v>0.45</v>
      </c>
      <c r="T9" s="40">
        <v>13505</v>
      </c>
    </row>
    <row r="10" spans="1:20">
      <c r="A10" s="37">
        <v>8</v>
      </c>
      <c r="B10" s="36" t="s">
        <v>476</v>
      </c>
      <c r="C10" s="36" t="s">
        <v>426</v>
      </c>
      <c r="D10" s="36" t="s">
        <v>12697</v>
      </c>
      <c r="E10" s="38">
        <v>8200</v>
      </c>
      <c r="F10" s="38">
        <v>800</v>
      </c>
      <c r="G10" s="38">
        <v>180</v>
      </c>
      <c r="H10" s="38">
        <v>0</v>
      </c>
      <c r="I10" s="38">
        <f t="shared" si="0"/>
        <v>9180</v>
      </c>
      <c r="J10" s="38">
        <v>1148</v>
      </c>
      <c r="K10" s="38">
        <v>4532</v>
      </c>
      <c r="L10" s="38">
        <f t="shared" si="1"/>
        <v>351.40000000000009</v>
      </c>
      <c r="M10" s="38">
        <f t="shared" si="2"/>
        <v>7680.6</v>
      </c>
    </row>
    <row r="11" spans="1:20">
      <c r="A11" s="37">
        <v>9</v>
      </c>
      <c r="B11" s="36" t="s">
        <v>477</v>
      </c>
      <c r="C11" s="36" t="s">
        <v>432</v>
      </c>
      <c r="D11" s="36" t="s">
        <v>12698</v>
      </c>
      <c r="E11" s="38">
        <v>4800</v>
      </c>
      <c r="F11" s="38">
        <v>300</v>
      </c>
      <c r="G11" s="38">
        <v>315</v>
      </c>
      <c r="H11" s="38">
        <v>0</v>
      </c>
      <c r="I11" s="38">
        <f t="shared" si="0"/>
        <v>5415</v>
      </c>
      <c r="J11" s="38">
        <v>576</v>
      </c>
      <c r="K11" s="38">
        <v>1339</v>
      </c>
      <c r="L11" s="38">
        <f t="shared" si="1"/>
        <v>40.17</v>
      </c>
      <c r="M11" s="38">
        <f t="shared" si="2"/>
        <v>4798.83</v>
      </c>
    </row>
    <row r="12" spans="1:20">
      <c r="A12" s="37">
        <v>10</v>
      </c>
      <c r="B12" s="36" t="s">
        <v>478</v>
      </c>
      <c r="C12" s="36" t="s">
        <v>402</v>
      </c>
      <c r="D12" s="36" t="s">
        <v>12696</v>
      </c>
      <c r="E12" s="38">
        <v>4300</v>
      </c>
      <c r="F12" s="38">
        <v>700</v>
      </c>
      <c r="G12" s="38">
        <v>90</v>
      </c>
      <c r="H12" s="38">
        <v>0</v>
      </c>
      <c r="I12" s="38">
        <f t="shared" si="0"/>
        <v>5090</v>
      </c>
      <c r="J12" s="38">
        <v>688</v>
      </c>
      <c r="K12" s="38">
        <v>902</v>
      </c>
      <c r="L12" s="38">
        <f t="shared" si="1"/>
        <v>27.06</v>
      </c>
      <c r="M12" s="38">
        <f t="shared" si="2"/>
        <v>4374.9399999999996</v>
      </c>
    </row>
    <row r="13" spans="1:20">
      <c r="A13" s="37">
        <v>11</v>
      </c>
      <c r="B13" s="36" t="s">
        <v>479</v>
      </c>
      <c r="C13" s="36" t="s">
        <v>420</v>
      </c>
      <c r="D13" s="36" t="s">
        <v>12698</v>
      </c>
      <c r="E13" s="38">
        <v>6500</v>
      </c>
      <c r="F13" s="38">
        <v>100</v>
      </c>
      <c r="G13" s="38">
        <v>315</v>
      </c>
      <c r="H13" s="38">
        <v>231</v>
      </c>
      <c r="I13" s="38">
        <f t="shared" si="0"/>
        <v>6684</v>
      </c>
      <c r="J13" s="38">
        <v>1040</v>
      </c>
      <c r="K13" s="38">
        <v>2144</v>
      </c>
      <c r="L13" s="38">
        <f t="shared" si="1"/>
        <v>109.4</v>
      </c>
      <c r="M13" s="38">
        <f t="shared" si="2"/>
        <v>5534.6</v>
      </c>
    </row>
    <row r="14" spans="1:20">
      <c r="A14" s="37">
        <v>12</v>
      </c>
      <c r="B14" s="36" t="s">
        <v>480</v>
      </c>
      <c r="C14" s="36" t="s">
        <v>481</v>
      </c>
      <c r="D14" s="36" t="s">
        <v>12698</v>
      </c>
      <c r="E14" s="38">
        <v>13300</v>
      </c>
      <c r="F14" s="38">
        <v>300</v>
      </c>
      <c r="G14" s="38">
        <v>90</v>
      </c>
      <c r="H14" s="38">
        <v>7</v>
      </c>
      <c r="I14" s="38">
        <f t="shared" si="0"/>
        <v>13683</v>
      </c>
      <c r="J14" s="38">
        <v>1729</v>
      </c>
      <c r="K14" s="38">
        <v>8454</v>
      </c>
      <c r="L14" s="38">
        <f t="shared" si="1"/>
        <v>1135.8000000000002</v>
      </c>
      <c r="M14" s="38">
        <f t="shared" si="2"/>
        <v>10818.2</v>
      </c>
    </row>
    <row r="15" spans="1:20">
      <c r="A15" s="37">
        <v>13</v>
      </c>
      <c r="B15" s="36" t="s">
        <v>482</v>
      </c>
      <c r="C15" s="36" t="s">
        <v>408</v>
      </c>
      <c r="D15" s="36" t="s">
        <v>12698</v>
      </c>
      <c r="E15" s="38">
        <v>8300</v>
      </c>
      <c r="F15" s="38">
        <v>400</v>
      </c>
      <c r="G15" s="38">
        <v>180</v>
      </c>
      <c r="H15" s="38">
        <v>412</v>
      </c>
      <c r="I15" s="38">
        <f t="shared" si="0"/>
        <v>8468</v>
      </c>
      <c r="J15" s="38">
        <v>996</v>
      </c>
      <c r="K15" s="38">
        <v>3972</v>
      </c>
      <c r="L15" s="38">
        <f t="shared" si="1"/>
        <v>292.20000000000005</v>
      </c>
      <c r="M15" s="38">
        <f t="shared" si="2"/>
        <v>7179.8</v>
      </c>
    </row>
    <row r="16" spans="1:20">
      <c r="A16" s="37">
        <v>14</v>
      </c>
      <c r="B16" s="36" t="s">
        <v>483</v>
      </c>
      <c r="C16" s="36" t="s">
        <v>430</v>
      </c>
      <c r="D16" s="36" t="s">
        <v>12699</v>
      </c>
      <c r="E16" s="38">
        <v>8000</v>
      </c>
      <c r="F16" s="38">
        <v>600</v>
      </c>
      <c r="G16" s="38">
        <v>45</v>
      </c>
      <c r="H16" s="38">
        <v>414</v>
      </c>
      <c r="I16" s="38">
        <f t="shared" si="0"/>
        <v>8231</v>
      </c>
      <c r="J16" s="38">
        <v>1280</v>
      </c>
      <c r="K16" s="38">
        <v>3451</v>
      </c>
      <c r="L16" s="38">
        <f t="shared" si="1"/>
        <v>240.10000000000002</v>
      </c>
      <c r="M16" s="38">
        <f t="shared" si="2"/>
        <v>6710.9</v>
      </c>
    </row>
    <row r="17" spans="1:13">
      <c r="A17" s="37">
        <v>15</v>
      </c>
      <c r="B17" s="36" t="s">
        <v>484</v>
      </c>
      <c r="C17" s="36" t="s">
        <v>405</v>
      </c>
      <c r="D17" s="36" t="s">
        <v>12698</v>
      </c>
      <c r="E17" s="38">
        <v>6900</v>
      </c>
      <c r="F17" s="38">
        <v>400</v>
      </c>
      <c r="G17" s="38">
        <v>225</v>
      </c>
      <c r="H17" s="38">
        <v>179</v>
      </c>
      <c r="I17" s="38">
        <f t="shared" si="0"/>
        <v>7346</v>
      </c>
      <c r="J17" s="38">
        <v>897</v>
      </c>
      <c r="K17" s="38">
        <v>2949</v>
      </c>
      <c r="L17" s="38">
        <f t="shared" si="1"/>
        <v>189.90000000000003</v>
      </c>
      <c r="M17" s="38">
        <f t="shared" si="2"/>
        <v>6259.1</v>
      </c>
    </row>
    <row r="18" spans="1:13">
      <c r="A18" s="37">
        <v>16</v>
      </c>
      <c r="B18" s="36" t="s">
        <v>485</v>
      </c>
      <c r="C18" s="36" t="s">
        <v>436</v>
      </c>
      <c r="D18" s="36" t="s">
        <v>12695</v>
      </c>
      <c r="E18" s="38">
        <v>11500</v>
      </c>
      <c r="F18" s="38">
        <v>400</v>
      </c>
      <c r="G18" s="38">
        <v>315</v>
      </c>
      <c r="H18" s="38">
        <v>355</v>
      </c>
      <c r="I18" s="38">
        <f t="shared" si="0"/>
        <v>11860</v>
      </c>
      <c r="J18" s="38">
        <v>1610</v>
      </c>
      <c r="K18" s="38">
        <v>6750</v>
      </c>
      <c r="L18" s="38">
        <f t="shared" si="1"/>
        <v>795</v>
      </c>
      <c r="M18" s="38">
        <f t="shared" si="2"/>
        <v>9455</v>
      </c>
    </row>
    <row r="19" spans="1:13">
      <c r="A19" s="37">
        <v>17</v>
      </c>
      <c r="B19" s="36" t="s">
        <v>486</v>
      </c>
      <c r="C19" s="36" t="s">
        <v>428</v>
      </c>
      <c r="D19" s="36" t="s">
        <v>12696</v>
      </c>
      <c r="E19" s="38">
        <v>8500</v>
      </c>
      <c r="F19" s="38">
        <v>700</v>
      </c>
      <c r="G19" s="38">
        <v>180</v>
      </c>
      <c r="H19" s="38">
        <v>388</v>
      </c>
      <c r="I19" s="38">
        <f t="shared" si="0"/>
        <v>8992</v>
      </c>
      <c r="J19" s="38">
        <v>1275</v>
      </c>
      <c r="K19" s="38">
        <v>4217</v>
      </c>
      <c r="L19" s="38">
        <f t="shared" si="1"/>
        <v>316.70000000000005</v>
      </c>
      <c r="M19" s="38">
        <f t="shared" si="2"/>
        <v>7400.3</v>
      </c>
    </row>
    <row r="20" spans="1:13">
      <c r="A20" s="37">
        <v>18</v>
      </c>
      <c r="B20" s="36" t="s">
        <v>487</v>
      </c>
      <c r="C20" s="36" t="s">
        <v>412</v>
      </c>
      <c r="D20" s="36" t="s">
        <v>12698</v>
      </c>
      <c r="E20" s="38">
        <v>5000</v>
      </c>
      <c r="F20" s="38">
        <v>400</v>
      </c>
      <c r="G20" s="38">
        <v>180</v>
      </c>
      <c r="H20" s="38">
        <v>0</v>
      </c>
      <c r="I20" s="38">
        <f t="shared" si="0"/>
        <v>5580</v>
      </c>
      <c r="J20" s="38">
        <v>800</v>
      </c>
      <c r="K20" s="38">
        <v>1280</v>
      </c>
      <c r="L20" s="38">
        <f t="shared" si="1"/>
        <v>38.4</v>
      </c>
      <c r="M20" s="38">
        <f t="shared" si="2"/>
        <v>4741.6000000000004</v>
      </c>
    </row>
    <row r="21" spans="1:13">
      <c r="A21" s="37">
        <v>19</v>
      </c>
      <c r="B21" s="36" t="s">
        <v>488</v>
      </c>
      <c r="C21" s="36" t="s">
        <v>410</v>
      </c>
      <c r="D21" s="36" t="s">
        <v>12695</v>
      </c>
      <c r="E21" s="38">
        <v>19200</v>
      </c>
      <c r="F21" s="38">
        <v>200</v>
      </c>
      <c r="G21" s="38">
        <v>90</v>
      </c>
      <c r="H21" s="38">
        <v>0</v>
      </c>
      <c r="I21" s="38">
        <f t="shared" si="0"/>
        <v>19490</v>
      </c>
      <c r="J21" s="38">
        <v>2880</v>
      </c>
      <c r="K21" s="38">
        <v>13110</v>
      </c>
      <c r="L21" s="38">
        <f t="shared" si="1"/>
        <v>2272.5</v>
      </c>
      <c r="M21" s="38">
        <f t="shared" si="2"/>
        <v>14337.5</v>
      </c>
    </row>
    <row r="22" spans="1:13">
      <c r="A22" s="37">
        <v>20</v>
      </c>
      <c r="B22" s="36" t="s">
        <v>489</v>
      </c>
      <c r="C22" s="36" t="s">
        <v>438</v>
      </c>
      <c r="D22" s="36" t="s">
        <v>12698</v>
      </c>
      <c r="E22" s="38">
        <v>5900</v>
      </c>
      <c r="F22" s="38">
        <v>900</v>
      </c>
      <c r="G22" s="38">
        <v>90</v>
      </c>
      <c r="H22" s="38">
        <v>121</v>
      </c>
      <c r="I22" s="38">
        <f t="shared" si="0"/>
        <v>6769</v>
      </c>
      <c r="J22" s="38">
        <v>708</v>
      </c>
      <c r="K22" s="38">
        <v>2561</v>
      </c>
      <c r="L22" s="38">
        <f t="shared" si="1"/>
        <v>151.10000000000002</v>
      </c>
      <c r="M22" s="38">
        <f t="shared" si="2"/>
        <v>5909.9</v>
      </c>
    </row>
    <row r="23" spans="1:13">
      <c r="A23" s="37">
        <v>21</v>
      </c>
      <c r="B23" s="36" t="s">
        <v>490</v>
      </c>
      <c r="C23" s="36" t="s">
        <v>418</v>
      </c>
      <c r="D23" s="36" t="s">
        <v>12695</v>
      </c>
      <c r="E23" s="38">
        <v>19100</v>
      </c>
      <c r="F23" s="38">
        <v>700</v>
      </c>
      <c r="G23" s="38">
        <v>315</v>
      </c>
      <c r="H23" s="38">
        <v>0</v>
      </c>
      <c r="I23" s="38">
        <f t="shared" si="0"/>
        <v>20115</v>
      </c>
      <c r="J23" s="38">
        <v>2865</v>
      </c>
      <c r="K23" s="38">
        <v>13750</v>
      </c>
      <c r="L23" s="38">
        <f t="shared" si="1"/>
        <v>2432.5</v>
      </c>
      <c r="M23" s="38">
        <f t="shared" si="2"/>
        <v>14817.5</v>
      </c>
    </row>
    <row r="24" spans="1:13">
      <c r="A24" s="37">
        <v>22</v>
      </c>
      <c r="B24" s="36" t="s">
        <v>491</v>
      </c>
      <c r="C24" s="36" t="s">
        <v>434</v>
      </c>
      <c r="D24" s="36" t="s">
        <v>12698</v>
      </c>
      <c r="E24" s="38">
        <v>8400</v>
      </c>
      <c r="F24" s="38">
        <v>800</v>
      </c>
      <c r="G24" s="38">
        <v>315</v>
      </c>
      <c r="H24" s="38">
        <v>280</v>
      </c>
      <c r="I24" s="38">
        <f t="shared" si="0"/>
        <v>9235</v>
      </c>
      <c r="J24" s="38">
        <v>1344</v>
      </c>
      <c r="K24" s="38">
        <v>4391</v>
      </c>
      <c r="L24" s="38">
        <f t="shared" si="1"/>
        <v>334.1</v>
      </c>
      <c r="M24" s="38">
        <f t="shared" si="2"/>
        <v>7556.9</v>
      </c>
    </row>
    <row r="25" spans="1:13">
      <c r="A25" s="37">
        <v>23</v>
      </c>
      <c r="B25" s="36" t="s">
        <v>492</v>
      </c>
      <c r="C25" s="36" t="s">
        <v>493</v>
      </c>
      <c r="D25" s="36" t="s">
        <v>12699</v>
      </c>
      <c r="E25" s="38">
        <v>9200</v>
      </c>
      <c r="F25" s="38">
        <v>200</v>
      </c>
      <c r="G25" s="38">
        <v>360</v>
      </c>
      <c r="H25" s="38">
        <v>0</v>
      </c>
      <c r="I25" s="38">
        <f t="shared" si="0"/>
        <v>9760</v>
      </c>
      <c r="J25" s="38">
        <v>1288</v>
      </c>
      <c r="K25" s="38">
        <v>4972</v>
      </c>
      <c r="L25" s="38">
        <f t="shared" si="1"/>
        <v>439.40000000000009</v>
      </c>
      <c r="M25" s="38">
        <f t="shared" si="2"/>
        <v>8032.6</v>
      </c>
    </row>
    <row r="26" spans="1:13">
      <c r="A26" s="37">
        <v>24</v>
      </c>
      <c r="B26" s="36" t="s">
        <v>494</v>
      </c>
      <c r="C26" s="36" t="s">
        <v>495</v>
      </c>
      <c r="D26" s="36" t="s">
        <v>12695</v>
      </c>
      <c r="E26" s="38">
        <v>14500</v>
      </c>
      <c r="F26" s="38">
        <v>1000</v>
      </c>
      <c r="G26" s="38">
        <v>45</v>
      </c>
      <c r="H26" s="38">
        <v>32</v>
      </c>
      <c r="I26" s="38">
        <f t="shared" si="0"/>
        <v>15513</v>
      </c>
      <c r="J26" s="38">
        <v>1885</v>
      </c>
      <c r="K26" s="38">
        <v>10128</v>
      </c>
      <c r="L26" s="38">
        <f t="shared" si="1"/>
        <v>1527</v>
      </c>
      <c r="M26" s="38">
        <f t="shared" si="2"/>
        <v>12101</v>
      </c>
    </row>
    <row r="27" spans="1:13">
      <c r="A27" s="37">
        <v>25</v>
      </c>
      <c r="B27" s="36" t="s">
        <v>496</v>
      </c>
      <c r="C27" s="36" t="s">
        <v>497</v>
      </c>
      <c r="D27" s="36" t="s">
        <v>12698</v>
      </c>
      <c r="E27" s="38">
        <v>15600</v>
      </c>
      <c r="F27" s="38">
        <v>800</v>
      </c>
      <c r="G27" s="38">
        <v>450</v>
      </c>
      <c r="H27" s="38">
        <v>0</v>
      </c>
      <c r="I27" s="38">
        <f t="shared" si="0"/>
        <v>16850</v>
      </c>
      <c r="J27" s="38">
        <v>2496</v>
      </c>
      <c r="K27" s="38">
        <v>10854</v>
      </c>
      <c r="L27" s="38">
        <f t="shared" si="1"/>
        <v>1708.5</v>
      </c>
      <c r="M27" s="38">
        <f t="shared" si="2"/>
        <v>12645.5</v>
      </c>
    </row>
    <row r="28" spans="1:13">
      <c r="A28" s="37">
        <v>26</v>
      </c>
      <c r="B28" s="36" t="s">
        <v>498</v>
      </c>
      <c r="C28" s="36" t="s">
        <v>499</v>
      </c>
      <c r="D28" s="36" t="s">
        <v>12695</v>
      </c>
      <c r="E28" s="38">
        <v>8500</v>
      </c>
      <c r="F28" s="38">
        <v>400</v>
      </c>
      <c r="G28" s="38">
        <v>225</v>
      </c>
      <c r="H28" s="38">
        <v>348</v>
      </c>
      <c r="I28" s="38">
        <f t="shared" si="0"/>
        <v>8777</v>
      </c>
      <c r="J28" s="38">
        <v>1190</v>
      </c>
      <c r="K28" s="38">
        <v>4087</v>
      </c>
      <c r="L28" s="38">
        <f t="shared" si="1"/>
        <v>303.70000000000005</v>
      </c>
      <c r="M28" s="38">
        <f t="shared" si="2"/>
        <v>7283.3</v>
      </c>
    </row>
    <row r="29" spans="1:13">
      <c r="A29" s="37">
        <v>27</v>
      </c>
      <c r="B29" s="36" t="s">
        <v>500</v>
      </c>
      <c r="C29" s="36" t="s">
        <v>501</v>
      </c>
      <c r="D29" s="36" t="s">
        <v>12699</v>
      </c>
      <c r="E29" s="38">
        <v>6000</v>
      </c>
      <c r="F29" s="38">
        <v>600</v>
      </c>
      <c r="G29" s="38">
        <v>90</v>
      </c>
      <c r="H29" s="38">
        <v>189</v>
      </c>
      <c r="I29" s="38">
        <f t="shared" si="0"/>
        <v>6501</v>
      </c>
      <c r="J29" s="38">
        <v>900</v>
      </c>
      <c r="K29" s="38">
        <v>2101</v>
      </c>
      <c r="L29" s="38">
        <f t="shared" si="1"/>
        <v>105.10000000000002</v>
      </c>
      <c r="M29" s="38">
        <f t="shared" si="2"/>
        <v>5495.9</v>
      </c>
    </row>
    <row r="30" spans="1:13">
      <c r="A30" s="37">
        <v>28</v>
      </c>
      <c r="B30" s="36" t="s">
        <v>502</v>
      </c>
      <c r="C30" s="36" t="s">
        <v>503</v>
      </c>
      <c r="D30" s="36" t="s">
        <v>12695</v>
      </c>
      <c r="E30" s="38">
        <v>15400</v>
      </c>
      <c r="F30" s="38">
        <v>900</v>
      </c>
      <c r="G30" s="38">
        <v>360</v>
      </c>
      <c r="H30" s="38">
        <v>0</v>
      </c>
      <c r="I30" s="38">
        <f t="shared" si="0"/>
        <v>16660</v>
      </c>
      <c r="J30" s="38">
        <v>1848</v>
      </c>
      <c r="K30" s="38">
        <v>11312</v>
      </c>
      <c r="L30" s="38">
        <f t="shared" si="1"/>
        <v>1823</v>
      </c>
      <c r="M30" s="38">
        <f t="shared" si="2"/>
        <v>12989</v>
      </c>
    </row>
    <row r="31" spans="1:13">
      <c r="A31" s="37">
        <v>29</v>
      </c>
      <c r="B31" s="36" t="s">
        <v>504</v>
      </c>
      <c r="C31" s="36" t="s">
        <v>505</v>
      </c>
      <c r="D31" s="36" t="s">
        <v>12695</v>
      </c>
      <c r="E31" s="38">
        <v>14700</v>
      </c>
      <c r="F31" s="38">
        <v>800</v>
      </c>
      <c r="G31" s="38">
        <v>225</v>
      </c>
      <c r="H31" s="38">
        <v>0</v>
      </c>
      <c r="I31" s="38">
        <f t="shared" si="0"/>
        <v>15725</v>
      </c>
      <c r="J31" s="38">
        <v>2058</v>
      </c>
      <c r="K31" s="38">
        <v>10167</v>
      </c>
      <c r="L31" s="38">
        <f t="shared" si="1"/>
        <v>1536.75</v>
      </c>
      <c r="M31" s="38">
        <f t="shared" si="2"/>
        <v>12130.25</v>
      </c>
    </row>
    <row r="32" spans="1:13">
      <c r="A32" s="37">
        <v>30</v>
      </c>
      <c r="B32" s="36" t="s">
        <v>506</v>
      </c>
      <c r="C32" s="36" t="s">
        <v>507</v>
      </c>
      <c r="D32" s="36" t="s">
        <v>12695</v>
      </c>
      <c r="E32" s="38">
        <v>3400</v>
      </c>
      <c r="F32" s="38">
        <v>500</v>
      </c>
      <c r="G32" s="38">
        <v>315</v>
      </c>
      <c r="H32" s="38">
        <v>0</v>
      </c>
      <c r="I32" s="38">
        <f t="shared" si="0"/>
        <v>4215</v>
      </c>
      <c r="J32" s="38">
        <v>544</v>
      </c>
      <c r="K32" s="38">
        <v>171</v>
      </c>
      <c r="L32" s="38">
        <f t="shared" si="1"/>
        <v>5.13</v>
      </c>
      <c r="M32" s="38">
        <f t="shared" si="2"/>
        <v>3665.87</v>
      </c>
    </row>
    <row r="33" spans="1:13">
      <c r="A33" s="37">
        <v>31</v>
      </c>
      <c r="B33" s="36" t="s">
        <v>508</v>
      </c>
      <c r="C33" s="36" t="s">
        <v>509</v>
      </c>
      <c r="D33" s="36" t="s">
        <v>12698</v>
      </c>
      <c r="E33" s="38">
        <v>15100</v>
      </c>
      <c r="F33" s="38">
        <v>0</v>
      </c>
      <c r="G33" s="38">
        <v>180</v>
      </c>
      <c r="H33" s="38">
        <v>0</v>
      </c>
      <c r="I33" s="38">
        <f t="shared" si="0"/>
        <v>15280</v>
      </c>
      <c r="J33" s="38">
        <v>2416</v>
      </c>
      <c r="K33" s="38">
        <v>9364</v>
      </c>
      <c r="L33" s="38">
        <f t="shared" si="1"/>
        <v>1336</v>
      </c>
      <c r="M33" s="38">
        <f t="shared" si="2"/>
        <v>11528</v>
      </c>
    </row>
    <row r="34" spans="1:13">
      <c r="A34" s="37">
        <v>32</v>
      </c>
      <c r="B34" s="36" t="s">
        <v>510</v>
      </c>
      <c r="C34" s="36" t="s">
        <v>511</v>
      </c>
      <c r="D34" s="36" t="s">
        <v>12697</v>
      </c>
      <c r="E34" s="38">
        <v>18600</v>
      </c>
      <c r="F34" s="38">
        <v>300</v>
      </c>
      <c r="G34" s="38">
        <v>405</v>
      </c>
      <c r="H34" s="38">
        <v>0</v>
      </c>
      <c r="I34" s="38">
        <f t="shared" si="0"/>
        <v>19305</v>
      </c>
      <c r="J34" s="38">
        <v>2976</v>
      </c>
      <c r="K34" s="38">
        <v>12829</v>
      </c>
      <c r="L34" s="38">
        <f t="shared" si="1"/>
        <v>2202.25</v>
      </c>
      <c r="M34" s="38">
        <f t="shared" si="2"/>
        <v>14126.75</v>
      </c>
    </row>
    <row r="35" spans="1:13">
      <c r="A35" s="37">
        <v>33</v>
      </c>
      <c r="B35" s="36" t="s">
        <v>512</v>
      </c>
      <c r="C35" s="36" t="s">
        <v>513</v>
      </c>
      <c r="D35" s="36" t="s">
        <v>12696</v>
      </c>
      <c r="E35" s="38">
        <v>6100</v>
      </c>
      <c r="F35" s="38">
        <v>900</v>
      </c>
      <c r="G35" s="38">
        <v>450</v>
      </c>
      <c r="H35" s="38">
        <v>143</v>
      </c>
      <c r="I35" s="38">
        <f t="shared" si="0"/>
        <v>7307</v>
      </c>
      <c r="J35" s="38">
        <v>915</v>
      </c>
      <c r="K35" s="38">
        <v>2892</v>
      </c>
      <c r="L35" s="38">
        <f t="shared" si="1"/>
        <v>184.2</v>
      </c>
      <c r="M35" s="38">
        <f t="shared" si="2"/>
        <v>6207.8</v>
      </c>
    </row>
    <row r="36" spans="1:13">
      <c r="A36" s="37">
        <v>34</v>
      </c>
      <c r="B36" s="36" t="s">
        <v>514</v>
      </c>
      <c r="C36" s="36" t="s">
        <v>515</v>
      </c>
      <c r="D36" s="36" t="s">
        <v>12695</v>
      </c>
      <c r="E36" s="38">
        <v>16500</v>
      </c>
      <c r="F36" s="38">
        <v>900</v>
      </c>
      <c r="G36" s="38">
        <v>135</v>
      </c>
      <c r="H36" s="38">
        <v>143</v>
      </c>
      <c r="I36" s="38">
        <f t="shared" si="0"/>
        <v>17392</v>
      </c>
      <c r="J36" s="38">
        <v>2640</v>
      </c>
      <c r="K36" s="38">
        <v>11252</v>
      </c>
      <c r="L36" s="38">
        <f t="shared" si="1"/>
        <v>1808</v>
      </c>
      <c r="M36" s="38">
        <f t="shared" si="2"/>
        <v>12944</v>
      </c>
    </row>
    <row r="37" spans="1:13">
      <c r="A37" s="37">
        <v>35</v>
      </c>
      <c r="B37" s="36" t="s">
        <v>516</v>
      </c>
      <c r="C37" s="36" t="s">
        <v>517</v>
      </c>
      <c r="D37" s="36" t="s">
        <v>12699</v>
      </c>
      <c r="E37" s="38">
        <v>19200</v>
      </c>
      <c r="F37" s="38">
        <v>1000</v>
      </c>
      <c r="G37" s="38">
        <v>405</v>
      </c>
      <c r="H37" s="38">
        <v>0</v>
      </c>
      <c r="I37" s="38">
        <f t="shared" si="0"/>
        <v>20605</v>
      </c>
      <c r="J37" s="38">
        <v>2880</v>
      </c>
      <c r="K37" s="38">
        <v>14225</v>
      </c>
      <c r="L37" s="38">
        <f t="shared" si="1"/>
        <v>2551.25</v>
      </c>
      <c r="M37" s="38">
        <f t="shared" si="2"/>
        <v>15173.75</v>
      </c>
    </row>
    <row r="38" spans="1:13">
      <c r="A38" s="37">
        <v>36</v>
      </c>
      <c r="B38" s="36" t="s">
        <v>518</v>
      </c>
      <c r="C38" s="36" t="s">
        <v>519</v>
      </c>
      <c r="D38" s="36" t="s">
        <v>12696</v>
      </c>
      <c r="E38" s="38">
        <v>19100</v>
      </c>
      <c r="F38" s="38">
        <v>300</v>
      </c>
      <c r="G38" s="38">
        <v>135</v>
      </c>
      <c r="H38" s="38">
        <v>380</v>
      </c>
      <c r="I38" s="38">
        <f t="shared" si="0"/>
        <v>19155</v>
      </c>
      <c r="J38" s="38">
        <v>2483</v>
      </c>
      <c r="K38" s="38">
        <v>13172</v>
      </c>
      <c r="L38" s="38">
        <f t="shared" si="1"/>
        <v>2288</v>
      </c>
      <c r="M38" s="38">
        <f t="shared" si="2"/>
        <v>14384</v>
      </c>
    </row>
    <row r="39" spans="1:13">
      <c r="A39" s="37">
        <v>37</v>
      </c>
      <c r="B39" s="36" t="s">
        <v>520</v>
      </c>
      <c r="C39" s="36" t="s">
        <v>521</v>
      </c>
      <c r="D39" s="36" t="s">
        <v>12699</v>
      </c>
      <c r="E39" s="38">
        <v>17100</v>
      </c>
      <c r="F39" s="38">
        <v>900</v>
      </c>
      <c r="G39" s="38">
        <v>90</v>
      </c>
      <c r="H39" s="38">
        <v>139</v>
      </c>
      <c r="I39" s="38">
        <f t="shared" si="0"/>
        <v>17951</v>
      </c>
      <c r="J39" s="38">
        <v>2223</v>
      </c>
      <c r="K39" s="38">
        <v>12228</v>
      </c>
      <c r="L39" s="38">
        <f t="shared" si="1"/>
        <v>2052</v>
      </c>
      <c r="M39" s="38">
        <f t="shared" si="2"/>
        <v>13676</v>
      </c>
    </row>
    <row r="40" spans="1:13">
      <c r="A40" s="37">
        <v>38</v>
      </c>
      <c r="B40" s="36" t="s">
        <v>522</v>
      </c>
      <c r="C40" s="36" t="s">
        <v>523</v>
      </c>
      <c r="D40" s="36" t="s">
        <v>12698</v>
      </c>
      <c r="E40" s="38">
        <v>17600</v>
      </c>
      <c r="F40" s="38">
        <v>300</v>
      </c>
      <c r="G40" s="38">
        <v>180</v>
      </c>
      <c r="H40" s="38">
        <v>0</v>
      </c>
      <c r="I40" s="38">
        <f t="shared" si="0"/>
        <v>18080</v>
      </c>
      <c r="J40" s="38">
        <v>2816</v>
      </c>
      <c r="K40" s="38">
        <v>11764</v>
      </c>
      <c r="L40" s="38">
        <f t="shared" si="1"/>
        <v>1936</v>
      </c>
      <c r="M40" s="38">
        <f t="shared" si="2"/>
        <v>13328</v>
      </c>
    </row>
    <row r="41" spans="1:13">
      <c r="A41" s="37">
        <v>39</v>
      </c>
      <c r="B41" s="36" t="s">
        <v>524</v>
      </c>
      <c r="C41" s="36" t="s">
        <v>525</v>
      </c>
      <c r="D41" s="36" t="s">
        <v>12698</v>
      </c>
      <c r="E41" s="38">
        <v>7800</v>
      </c>
      <c r="F41" s="38">
        <v>400</v>
      </c>
      <c r="G41" s="38">
        <v>135</v>
      </c>
      <c r="H41" s="38">
        <v>463</v>
      </c>
      <c r="I41" s="38">
        <f t="shared" si="0"/>
        <v>7872</v>
      </c>
      <c r="J41" s="38">
        <v>936</v>
      </c>
      <c r="K41" s="38">
        <v>3436</v>
      </c>
      <c r="L41" s="38">
        <f t="shared" si="1"/>
        <v>238.60000000000002</v>
      </c>
      <c r="M41" s="38">
        <f t="shared" si="2"/>
        <v>6697.4</v>
      </c>
    </row>
    <row r="42" spans="1:13">
      <c r="A42" s="37">
        <v>40</v>
      </c>
      <c r="B42" s="36" t="s">
        <v>526</v>
      </c>
      <c r="C42" s="36" t="s">
        <v>527</v>
      </c>
      <c r="D42" s="36" t="s">
        <v>12698</v>
      </c>
      <c r="E42" s="38">
        <v>20000</v>
      </c>
      <c r="F42" s="38">
        <v>900</v>
      </c>
      <c r="G42" s="38">
        <v>135</v>
      </c>
      <c r="H42" s="38">
        <v>299</v>
      </c>
      <c r="I42" s="38">
        <f t="shared" si="0"/>
        <v>20736</v>
      </c>
      <c r="J42" s="38">
        <v>3000</v>
      </c>
      <c r="K42" s="38">
        <v>14236</v>
      </c>
      <c r="L42" s="38">
        <f t="shared" si="1"/>
        <v>2554</v>
      </c>
      <c r="M42" s="38">
        <f t="shared" si="2"/>
        <v>15182</v>
      </c>
    </row>
    <row r="43" spans="1:13">
      <c r="A43" s="37">
        <v>41</v>
      </c>
      <c r="B43" s="36" t="s">
        <v>528</v>
      </c>
      <c r="C43" s="36" t="s">
        <v>529</v>
      </c>
      <c r="D43" s="36" t="s">
        <v>12698</v>
      </c>
      <c r="E43" s="38">
        <v>15800</v>
      </c>
      <c r="F43" s="38">
        <v>100</v>
      </c>
      <c r="G43" s="38">
        <v>315</v>
      </c>
      <c r="H43" s="38">
        <v>29</v>
      </c>
      <c r="I43" s="38">
        <f t="shared" si="0"/>
        <v>16186</v>
      </c>
      <c r="J43" s="38">
        <v>2212</v>
      </c>
      <c r="K43" s="38">
        <v>10474</v>
      </c>
      <c r="L43" s="38">
        <f t="shared" si="1"/>
        <v>1613.5</v>
      </c>
      <c r="M43" s="38">
        <f t="shared" si="2"/>
        <v>12360.5</v>
      </c>
    </row>
    <row r="44" spans="1:13">
      <c r="A44" s="37">
        <v>42</v>
      </c>
      <c r="B44" s="36" t="s">
        <v>530</v>
      </c>
      <c r="C44" s="36" t="s">
        <v>531</v>
      </c>
      <c r="D44" s="36" t="s">
        <v>12695</v>
      </c>
      <c r="E44" s="38">
        <v>8200</v>
      </c>
      <c r="F44" s="38">
        <v>300</v>
      </c>
      <c r="G44" s="38">
        <v>450</v>
      </c>
      <c r="H44" s="38">
        <v>0</v>
      </c>
      <c r="I44" s="38">
        <f t="shared" si="0"/>
        <v>8950</v>
      </c>
      <c r="J44" s="38">
        <v>1148</v>
      </c>
      <c r="K44" s="38">
        <v>4302</v>
      </c>
      <c r="L44" s="38">
        <f t="shared" si="1"/>
        <v>325.20000000000005</v>
      </c>
      <c r="M44" s="38">
        <f t="shared" si="2"/>
        <v>7476.8</v>
      </c>
    </row>
    <row r="45" spans="1:13">
      <c r="A45" s="37">
        <v>43</v>
      </c>
      <c r="B45" s="36" t="s">
        <v>532</v>
      </c>
      <c r="C45" s="36" t="s">
        <v>533</v>
      </c>
      <c r="D45" s="36" t="s">
        <v>12695</v>
      </c>
      <c r="E45" s="38">
        <v>10400</v>
      </c>
      <c r="F45" s="38">
        <v>400</v>
      </c>
      <c r="G45" s="38">
        <v>225</v>
      </c>
      <c r="H45" s="38">
        <v>0</v>
      </c>
      <c r="I45" s="38">
        <f t="shared" si="0"/>
        <v>11025</v>
      </c>
      <c r="J45" s="38">
        <v>1560</v>
      </c>
      <c r="K45" s="38">
        <v>5965</v>
      </c>
      <c r="L45" s="38">
        <f t="shared" si="1"/>
        <v>638</v>
      </c>
      <c r="M45" s="38">
        <f t="shared" si="2"/>
        <v>8827</v>
      </c>
    </row>
    <row r="46" spans="1:13">
      <c r="A46" s="37">
        <v>44</v>
      </c>
      <c r="B46" s="36" t="s">
        <v>534</v>
      </c>
      <c r="C46" s="36" t="s">
        <v>535</v>
      </c>
      <c r="D46" s="36" t="s">
        <v>12695</v>
      </c>
      <c r="E46" s="38">
        <v>4900</v>
      </c>
      <c r="F46" s="38">
        <v>900</v>
      </c>
      <c r="G46" s="38">
        <v>45</v>
      </c>
      <c r="H46" s="38">
        <v>0</v>
      </c>
      <c r="I46" s="38">
        <f t="shared" si="0"/>
        <v>5845</v>
      </c>
      <c r="J46" s="38">
        <v>784</v>
      </c>
      <c r="K46" s="38">
        <v>1561</v>
      </c>
      <c r="L46" s="38">
        <f t="shared" si="1"/>
        <v>51.100000000000023</v>
      </c>
      <c r="M46" s="38">
        <f t="shared" si="2"/>
        <v>5009.8999999999996</v>
      </c>
    </row>
    <row r="47" spans="1:13">
      <c r="A47" s="37">
        <v>45</v>
      </c>
      <c r="B47" s="36" t="s">
        <v>536</v>
      </c>
      <c r="C47" s="36" t="s">
        <v>537</v>
      </c>
      <c r="D47" s="36" t="s">
        <v>12695</v>
      </c>
      <c r="E47" s="38">
        <v>20000</v>
      </c>
      <c r="F47" s="38">
        <v>0</v>
      </c>
      <c r="G47" s="38">
        <v>225</v>
      </c>
      <c r="H47" s="38">
        <v>302</v>
      </c>
      <c r="I47" s="38">
        <f t="shared" si="0"/>
        <v>19923</v>
      </c>
      <c r="J47" s="38">
        <v>2400</v>
      </c>
      <c r="K47" s="38">
        <v>14023</v>
      </c>
      <c r="L47" s="38">
        <f t="shared" si="1"/>
        <v>2500.75</v>
      </c>
      <c r="M47" s="38">
        <f t="shared" si="2"/>
        <v>15022.25</v>
      </c>
    </row>
    <row r="48" spans="1:13">
      <c r="A48" s="37">
        <v>46</v>
      </c>
      <c r="B48" s="36" t="s">
        <v>538</v>
      </c>
      <c r="C48" s="36" t="s">
        <v>539</v>
      </c>
      <c r="D48" s="36" t="s">
        <v>12699</v>
      </c>
      <c r="E48" s="38">
        <v>7100</v>
      </c>
      <c r="F48" s="38">
        <v>600</v>
      </c>
      <c r="G48" s="38">
        <v>405</v>
      </c>
      <c r="H48" s="38">
        <v>0</v>
      </c>
      <c r="I48" s="38">
        <f t="shared" si="0"/>
        <v>8105</v>
      </c>
      <c r="J48" s="38">
        <v>852</v>
      </c>
      <c r="K48" s="38">
        <v>3753</v>
      </c>
      <c r="L48" s="38">
        <f t="shared" si="1"/>
        <v>270.3</v>
      </c>
      <c r="M48" s="38">
        <f t="shared" si="2"/>
        <v>6982.7</v>
      </c>
    </row>
    <row r="49" spans="1:13">
      <c r="A49" s="37">
        <v>47</v>
      </c>
      <c r="B49" s="36" t="s">
        <v>540</v>
      </c>
      <c r="C49" s="36" t="s">
        <v>541</v>
      </c>
      <c r="D49" s="36" t="s">
        <v>12697</v>
      </c>
      <c r="E49" s="38">
        <v>17200</v>
      </c>
      <c r="F49" s="38">
        <v>600</v>
      </c>
      <c r="G49" s="38">
        <v>450</v>
      </c>
      <c r="H49" s="38">
        <v>0</v>
      </c>
      <c r="I49" s="38">
        <f t="shared" si="0"/>
        <v>18250</v>
      </c>
      <c r="J49" s="38">
        <v>2064</v>
      </c>
      <c r="K49" s="38">
        <v>12686</v>
      </c>
      <c r="L49" s="38">
        <f t="shared" si="1"/>
        <v>2166.5</v>
      </c>
      <c r="M49" s="38">
        <f t="shared" si="2"/>
        <v>14019.5</v>
      </c>
    </row>
    <row r="50" spans="1:13">
      <c r="A50" s="37">
        <v>48</v>
      </c>
      <c r="B50" s="36" t="s">
        <v>542</v>
      </c>
      <c r="C50" s="36" t="s">
        <v>543</v>
      </c>
      <c r="D50" s="36" t="s">
        <v>12699</v>
      </c>
      <c r="E50" s="38">
        <v>15600</v>
      </c>
      <c r="F50" s="38">
        <v>0</v>
      </c>
      <c r="G50" s="38">
        <v>180</v>
      </c>
      <c r="H50" s="38">
        <v>456</v>
      </c>
      <c r="I50" s="38">
        <f t="shared" si="0"/>
        <v>15324</v>
      </c>
      <c r="J50" s="38">
        <v>2496</v>
      </c>
      <c r="K50" s="38">
        <v>9328</v>
      </c>
      <c r="L50" s="38">
        <f t="shared" si="1"/>
        <v>1327</v>
      </c>
      <c r="M50" s="38">
        <f t="shared" si="2"/>
        <v>11501</v>
      </c>
    </row>
    <row r="51" spans="1:13">
      <c r="A51" s="37">
        <v>49</v>
      </c>
      <c r="B51" s="36" t="s">
        <v>544</v>
      </c>
      <c r="C51" s="36" t="s">
        <v>545</v>
      </c>
      <c r="D51" s="36" t="s">
        <v>12696</v>
      </c>
      <c r="E51" s="38">
        <v>8200</v>
      </c>
      <c r="F51" s="38">
        <v>800</v>
      </c>
      <c r="G51" s="38">
        <v>135</v>
      </c>
      <c r="H51" s="38">
        <v>76</v>
      </c>
      <c r="I51" s="38">
        <f t="shared" si="0"/>
        <v>9059</v>
      </c>
      <c r="J51" s="38">
        <v>984</v>
      </c>
      <c r="K51" s="38">
        <v>4575</v>
      </c>
      <c r="L51" s="38">
        <f t="shared" si="1"/>
        <v>360</v>
      </c>
      <c r="M51" s="38">
        <f t="shared" si="2"/>
        <v>7715</v>
      </c>
    </row>
    <row r="52" spans="1:13">
      <c r="A52" s="37">
        <v>50</v>
      </c>
      <c r="B52" s="36" t="s">
        <v>546</v>
      </c>
      <c r="C52" s="36" t="s">
        <v>547</v>
      </c>
      <c r="D52" s="36" t="s">
        <v>12695</v>
      </c>
      <c r="E52" s="38">
        <v>16000</v>
      </c>
      <c r="F52" s="38">
        <v>700</v>
      </c>
      <c r="G52" s="38">
        <v>225</v>
      </c>
      <c r="H52" s="38">
        <v>0</v>
      </c>
      <c r="I52" s="38">
        <f t="shared" si="0"/>
        <v>16925</v>
      </c>
      <c r="J52" s="38">
        <v>2240</v>
      </c>
      <c r="K52" s="38">
        <v>11185</v>
      </c>
      <c r="L52" s="38">
        <f t="shared" si="1"/>
        <v>1791.25</v>
      </c>
      <c r="M52" s="38">
        <f t="shared" si="2"/>
        <v>12893.75</v>
      </c>
    </row>
    <row r="53" spans="1:13">
      <c r="A53" s="37">
        <v>51</v>
      </c>
      <c r="B53" s="36" t="s">
        <v>548</v>
      </c>
      <c r="C53" s="36" t="s">
        <v>549</v>
      </c>
      <c r="D53" s="36" t="s">
        <v>12695</v>
      </c>
      <c r="E53" s="38">
        <v>4300</v>
      </c>
      <c r="F53" s="38">
        <v>900</v>
      </c>
      <c r="G53" s="38">
        <v>180</v>
      </c>
      <c r="H53" s="38">
        <v>0</v>
      </c>
      <c r="I53" s="38">
        <f t="shared" si="0"/>
        <v>5380</v>
      </c>
      <c r="J53" s="38">
        <v>688</v>
      </c>
      <c r="K53" s="38">
        <v>1192</v>
      </c>
      <c r="L53" s="38">
        <f t="shared" si="1"/>
        <v>35.76</v>
      </c>
      <c r="M53" s="38">
        <f t="shared" si="2"/>
        <v>4656.24</v>
      </c>
    </row>
    <row r="54" spans="1:13">
      <c r="A54" s="37">
        <v>52</v>
      </c>
      <c r="B54" s="36" t="s">
        <v>550</v>
      </c>
      <c r="C54" s="36" t="s">
        <v>551</v>
      </c>
      <c r="D54" s="36" t="s">
        <v>12695</v>
      </c>
      <c r="E54" s="38">
        <v>18600</v>
      </c>
      <c r="F54" s="38">
        <v>400</v>
      </c>
      <c r="G54" s="38">
        <v>450</v>
      </c>
      <c r="H54" s="38">
        <v>130</v>
      </c>
      <c r="I54" s="38">
        <f t="shared" si="0"/>
        <v>19320</v>
      </c>
      <c r="J54" s="38">
        <v>2418</v>
      </c>
      <c r="K54" s="38">
        <v>13402</v>
      </c>
      <c r="L54" s="38">
        <f t="shared" si="1"/>
        <v>2345.5</v>
      </c>
      <c r="M54" s="38">
        <f t="shared" si="2"/>
        <v>14556.5</v>
      </c>
    </row>
    <row r="55" spans="1:13">
      <c r="A55" s="37">
        <v>53</v>
      </c>
      <c r="B55" s="36" t="s">
        <v>552</v>
      </c>
      <c r="C55" s="36" t="s">
        <v>553</v>
      </c>
      <c r="D55" s="36" t="s">
        <v>12699</v>
      </c>
      <c r="E55" s="38">
        <v>5800</v>
      </c>
      <c r="F55" s="38">
        <v>700</v>
      </c>
      <c r="G55" s="38">
        <v>135</v>
      </c>
      <c r="H55" s="38">
        <v>0</v>
      </c>
      <c r="I55" s="38">
        <f t="shared" si="0"/>
        <v>6635</v>
      </c>
      <c r="J55" s="38">
        <v>696</v>
      </c>
      <c r="K55" s="38">
        <v>2439</v>
      </c>
      <c r="L55" s="38">
        <f t="shared" si="1"/>
        <v>138.9</v>
      </c>
      <c r="M55" s="38">
        <f t="shared" si="2"/>
        <v>5800.1</v>
      </c>
    </row>
    <row r="56" spans="1:13">
      <c r="A56" s="37">
        <v>54</v>
      </c>
      <c r="B56" s="36" t="s">
        <v>554</v>
      </c>
      <c r="C56" s="36" t="s">
        <v>555</v>
      </c>
      <c r="D56" s="36" t="s">
        <v>12699</v>
      </c>
      <c r="E56" s="38">
        <v>9000</v>
      </c>
      <c r="F56" s="38">
        <v>100</v>
      </c>
      <c r="G56" s="38">
        <v>180</v>
      </c>
      <c r="H56" s="38">
        <v>0</v>
      </c>
      <c r="I56" s="38">
        <f t="shared" si="0"/>
        <v>9280</v>
      </c>
      <c r="J56" s="38">
        <v>1260</v>
      </c>
      <c r="K56" s="38">
        <v>4520</v>
      </c>
      <c r="L56" s="38">
        <f t="shared" si="1"/>
        <v>349</v>
      </c>
      <c r="M56" s="38">
        <f t="shared" si="2"/>
        <v>7671</v>
      </c>
    </row>
    <row r="57" spans="1:13">
      <c r="A57" s="37">
        <v>55</v>
      </c>
      <c r="B57" s="36" t="s">
        <v>556</v>
      </c>
      <c r="C57" s="36" t="s">
        <v>557</v>
      </c>
      <c r="D57" s="36" t="s">
        <v>12695</v>
      </c>
      <c r="E57" s="38">
        <v>7600</v>
      </c>
      <c r="F57" s="38">
        <v>400</v>
      </c>
      <c r="G57" s="38">
        <v>270</v>
      </c>
      <c r="H57" s="38">
        <v>0</v>
      </c>
      <c r="I57" s="38">
        <f t="shared" si="0"/>
        <v>8270</v>
      </c>
      <c r="J57" s="38">
        <v>1064</v>
      </c>
      <c r="K57" s="38">
        <v>3706</v>
      </c>
      <c r="L57" s="38">
        <f t="shared" si="1"/>
        <v>265.60000000000002</v>
      </c>
      <c r="M57" s="38">
        <f t="shared" si="2"/>
        <v>6940.4</v>
      </c>
    </row>
    <row r="58" spans="1:13">
      <c r="A58" s="37">
        <v>56</v>
      </c>
      <c r="B58" s="36" t="s">
        <v>558</v>
      </c>
      <c r="C58" s="36" t="s">
        <v>559</v>
      </c>
      <c r="D58" s="36" t="s">
        <v>12695</v>
      </c>
      <c r="E58" s="38">
        <v>18300</v>
      </c>
      <c r="F58" s="38">
        <v>100</v>
      </c>
      <c r="G58" s="38">
        <v>270</v>
      </c>
      <c r="H58" s="38">
        <v>0</v>
      </c>
      <c r="I58" s="38">
        <f t="shared" si="0"/>
        <v>18670</v>
      </c>
      <c r="J58" s="38">
        <v>2562</v>
      </c>
      <c r="K58" s="38">
        <v>12608</v>
      </c>
      <c r="L58" s="38">
        <f t="shared" si="1"/>
        <v>2147</v>
      </c>
      <c r="M58" s="38">
        <f t="shared" si="2"/>
        <v>13961</v>
      </c>
    </row>
    <row r="59" spans="1:13">
      <c r="A59" s="37">
        <v>57</v>
      </c>
      <c r="B59" s="36" t="s">
        <v>560</v>
      </c>
      <c r="C59" s="36" t="s">
        <v>561</v>
      </c>
      <c r="D59" s="36" t="s">
        <v>12698</v>
      </c>
      <c r="E59" s="38">
        <v>5200</v>
      </c>
      <c r="F59" s="38">
        <v>500</v>
      </c>
      <c r="G59" s="38">
        <v>270</v>
      </c>
      <c r="H59" s="38">
        <v>347</v>
      </c>
      <c r="I59" s="38">
        <f t="shared" si="0"/>
        <v>5623</v>
      </c>
      <c r="J59" s="38">
        <v>832</v>
      </c>
      <c r="K59" s="38">
        <v>1291</v>
      </c>
      <c r="L59" s="38">
        <f t="shared" si="1"/>
        <v>38.729999999999997</v>
      </c>
      <c r="M59" s="38">
        <f t="shared" si="2"/>
        <v>4752.2700000000004</v>
      </c>
    </row>
    <row r="60" spans="1:13">
      <c r="A60" s="37">
        <v>58</v>
      </c>
      <c r="B60" s="36" t="s">
        <v>562</v>
      </c>
      <c r="C60" s="36" t="s">
        <v>563</v>
      </c>
      <c r="D60" s="36" t="s">
        <v>12695</v>
      </c>
      <c r="E60" s="38">
        <v>13200</v>
      </c>
      <c r="F60" s="38">
        <v>1000</v>
      </c>
      <c r="G60" s="38">
        <v>45</v>
      </c>
      <c r="H60" s="38">
        <v>137</v>
      </c>
      <c r="I60" s="38">
        <f t="shared" si="0"/>
        <v>14108</v>
      </c>
      <c r="J60" s="38">
        <v>1716</v>
      </c>
      <c r="K60" s="38">
        <v>8892</v>
      </c>
      <c r="L60" s="38">
        <f t="shared" si="1"/>
        <v>1223.4000000000001</v>
      </c>
      <c r="M60" s="38">
        <f t="shared" si="2"/>
        <v>11168.6</v>
      </c>
    </row>
    <row r="61" spans="1:13">
      <c r="A61" s="37">
        <v>59</v>
      </c>
      <c r="B61" s="36" t="s">
        <v>564</v>
      </c>
      <c r="C61" s="36" t="s">
        <v>565</v>
      </c>
      <c r="D61" s="36" t="s">
        <v>12697</v>
      </c>
      <c r="E61" s="38">
        <v>11200</v>
      </c>
      <c r="F61" s="38">
        <v>800</v>
      </c>
      <c r="G61" s="38">
        <v>405</v>
      </c>
      <c r="H61" s="38">
        <v>377</v>
      </c>
      <c r="I61" s="38">
        <f t="shared" si="0"/>
        <v>12028</v>
      </c>
      <c r="J61" s="38">
        <v>1456</v>
      </c>
      <c r="K61" s="38">
        <v>7072</v>
      </c>
      <c r="L61" s="38">
        <f t="shared" si="1"/>
        <v>859.40000000000009</v>
      </c>
      <c r="M61" s="38">
        <f t="shared" si="2"/>
        <v>9712.6</v>
      </c>
    </row>
    <row r="62" spans="1:13">
      <c r="A62" s="37">
        <v>60</v>
      </c>
      <c r="B62" s="36" t="s">
        <v>566</v>
      </c>
      <c r="C62" s="36" t="s">
        <v>567</v>
      </c>
      <c r="D62" s="36" t="s">
        <v>12698</v>
      </c>
      <c r="E62" s="38">
        <v>18500</v>
      </c>
      <c r="F62" s="38">
        <v>100</v>
      </c>
      <c r="G62" s="38">
        <v>225</v>
      </c>
      <c r="H62" s="38">
        <v>0</v>
      </c>
      <c r="I62" s="38">
        <f t="shared" si="0"/>
        <v>18825</v>
      </c>
      <c r="J62" s="38">
        <v>2775</v>
      </c>
      <c r="K62" s="38">
        <v>12550</v>
      </c>
      <c r="L62" s="38">
        <f t="shared" si="1"/>
        <v>2132.5</v>
      </c>
      <c r="M62" s="38">
        <f t="shared" si="2"/>
        <v>13917.5</v>
      </c>
    </row>
    <row r="63" spans="1:13">
      <c r="A63" s="37">
        <v>61</v>
      </c>
      <c r="B63" s="36" t="s">
        <v>568</v>
      </c>
      <c r="C63" s="36" t="s">
        <v>569</v>
      </c>
      <c r="D63" s="36" t="s">
        <v>12695</v>
      </c>
      <c r="E63" s="38">
        <v>8600</v>
      </c>
      <c r="F63" s="38">
        <v>100</v>
      </c>
      <c r="G63" s="38">
        <v>270</v>
      </c>
      <c r="H63" s="38">
        <v>0</v>
      </c>
      <c r="I63" s="38">
        <f t="shared" si="0"/>
        <v>8970</v>
      </c>
      <c r="J63" s="38">
        <v>1032</v>
      </c>
      <c r="K63" s="38">
        <v>4438</v>
      </c>
      <c r="L63" s="38">
        <f t="shared" si="1"/>
        <v>338.8</v>
      </c>
      <c r="M63" s="38">
        <f t="shared" si="2"/>
        <v>7599.2</v>
      </c>
    </row>
    <row r="64" spans="1:13">
      <c r="A64" s="37">
        <v>62</v>
      </c>
      <c r="B64" s="36" t="s">
        <v>570</v>
      </c>
      <c r="C64" s="36" t="s">
        <v>571</v>
      </c>
      <c r="D64" s="36" t="s">
        <v>12695</v>
      </c>
      <c r="E64" s="38">
        <v>11000</v>
      </c>
      <c r="F64" s="38">
        <v>600</v>
      </c>
      <c r="G64" s="38">
        <v>405</v>
      </c>
      <c r="H64" s="38">
        <v>328</v>
      </c>
      <c r="I64" s="38">
        <f t="shared" si="0"/>
        <v>11677</v>
      </c>
      <c r="J64" s="38">
        <v>1650</v>
      </c>
      <c r="K64" s="38">
        <v>6527</v>
      </c>
      <c r="L64" s="38">
        <f t="shared" si="1"/>
        <v>750.40000000000009</v>
      </c>
      <c r="M64" s="38">
        <f t="shared" si="2"/>
        <v>9276.6</v>
      </c>
    </row>
    <row r="65" spans="1:13">
      <c r="A65" s="37">
        <v>63</v>
      </c>
      <c r="B65" s="36" t="s">
        <v>572</v>
      </c>
      <c r="C65" s="36" t="s">
        <v>573</v>
      </c>
      <c r="D65" s="36" t="s">
        <v>12695</v>
      </c>
      <c r="E65" s="38">
        <v>10200</v>
      </c>
      <c r="F65" s="38">
        <v>600</v>
      </c>
      <c r="G65" s="38">
        <v>315</v>
      </c>
      <c r="H65" s="38">
        <v>1</v>
      </c>
      <c r="I65" s="38">
        <f t="shared" si="0"/>
        <v>11114</v>
      </c>
      <c r="J65" s="38">
        <v>1224</v>
      </c>
      <c r="K65" s="38">
        <v>6390</v>
      </c>
      <c r="L65" s="38">
        <f t="shared" si="1"/>
        <v>723</v>
      </c>
      <c r="M65" s="38">
        <f t="shared" si="2"/>
        <v>9167</v>
      </c>
    </row>
    <row r="66" spans="1:13">
      <c r="A66" s="37">
        <v>64</v>
      </c>
      <c r="B66" s="36" t="s">
        <v>574</v>
      </c>
      <c r="C66" s="36" t="s">
        <v>575</v>
      </c>
      <c r="D66" s="36" t="s">
        <v>12697</v>
      </c>
      <c r="E66" s="38">
        <v>13100</v>
      </c>
      <c r="F66" s="38">
        <v>200</v>
      </c>
      <c r="G66" s="38">
        <v>405</v>
      </c>
      <c r="H66" s="38">
        <v>0</v>
      </c>
      <c r="I66" s="38">
        <f t="shared" si="0"/>
        <v>13705</v>
      </c>
      <c r="J66" s="38">
        <v>1834</v>
      </c>
      <c r="K66" s="38">
        <v>8371</v>
      </c>
      <c r="L66" s="38">
        <f t="shared" si="1"/>
        <v>1119.2</v>
      </c>
      <c r="M66" s="38">
        <f t="shared" si="2"/>
        <v>10751.8</v>
      </c>
    </row>
    <row r="67" spans="1:13">
      <c r="A67" s="37">
        <v>65</v>
      </c>
      <c r="B67" s="36" t="s">
        <v>576</v>
      </c>
      <c r="C67" s="36" t="s">
        <v>577</v>
      </c>
      <c r="D67" s="36" t="s">
        <v>12699</v>
      </c>
      <c r="E67" s="38">
        <v>10600</v>
      </c>
      <c r="F67" s="38">
        <v>300</v>
      </c>
      <c r="G67" s="38">
        <v>270</v>
      </c>
      <c r="H67" s="38">
        <v>0</v>
      </c>
      <c r="I67" s="38">
        <f t="shared" ref="I67:I130" si="3">E67+F67+G67-H67</f>
        <v>11170</v>
      </c>
      <c r="J67" s="38">
        <v>1378</v>
      </c>
      <c r="K67" s="38">
        <v>6292</v>
      </c>
      <c r="L67" s="38">
        <f t="shared" si="1"/>
        <v>703.40000000000009</v>
      </c>
      <c r="M67" s="38">
        <f t="shared" si="2"/>
        <v>9088.6</v>
      </c>
    </row>
    <row r="68" spans="1:13">
      <c r="A68" s="37">
        <v>66</v>
      </c>
      <c r="B68" s="36" t="s">
        <v>578</v>
      </c>
      <c r="C68" s="36" t="s">
        <v>579</v>
      </c>
      <c r="D68" s="36" t="s">
        <v>12695</v>
      </c>
      <c r="E68" s="38">
        <v>8900</v>
      </c>
      <c r="F68" s="38">
        <v>100</v>
      </c>
      <c r="G68" s="38">
        <v>90</v>
      </c>
      <c r="H68" s="38">
        <v>0</v>
      </c>
      <c r="I68" s="38">
        <f t="shared" si="3"/>
        <v>9090</v>
      </c>
      <c r="J68" s="38">
        <v>1068</v>
      </c>
      <c r="K68" s="38">
        <v>4522</v>
      </c>
      <c r="L68" s="38">
        <f t="shared" ref="L68:L131" si="4">K68*VLOOKUP(K68,$Q$3:$T$9,3,1)-VLOOKUP(K68,$Q$3:$T$9,4,1)</f>
        <v>349.40000000000009</v>
      </c>
      <c r="M68" s="38">
        <f t="shared" ref="M68:M131" si="5">I68-J68-L68</f>
        <v>7672.6</v>
      </c>
    </row>
    <row r="69" spans="1:13">
      <c r="A69" s="37">
        <v>67</v>
      </c>
      <c r="B69" s="36" t="s">
        <v>580</v>
      </c>
      <c r="C69" s="36" t="s">
        <v>581</v>
      </c>
      <c r="D69" s="36" t="s">
        <v>12695</v>
      </c>
      <c r="E69" s="38">
        <v>10700</v>
      </c>
      <c r="F69" s="38">
        <v>200</v>
      </c>
      <c r="G69" s="38">
        <v>225</v>
      </c>
      <c r="H69" s="38">
        <v>169</v>
      </c>
      <c r="I69" s="38">
        <f t="shared" si="3"/>
        <v>10956</v>
      </c>
      <c r="J69" s="38">
        <v>1605</v>
      </c>
      <c r="K69" s="38">
        <v>5851</v>
      </c>
      <c r="L69" s="38">
        <f t="shared" si="4"/>
        <v>615.20000000000005</v>
      </c>
      <c r="M69" s="38">
        <f t="shared" si="5"/>
        <v>8735.7999999999993</v>
      </c>
    </row>
    <row r="70" spans="1:13">
      <c r="A70" s="37">
        <v>68</v>
      </c>
      <c r="B70" s="36" t="s">
        <v>582</v>
      </c>
      <c r="C70" s="36" t="s">
        <v>583</v>
      </c>
      <c r="D70" s="36" t="s">
        <v>12695</v>
      </c>
      <c r="E70" s="38">
        <v>10400</v>
      </c>
      <c r="F70" s="38">
        <v>400</v>
      </c>
      <c r="G70" s="38">
        <v>90</v>
      </c>
      <c r="H70" s="38">
        <v>0</v>
      </c>
      <c r="I70" s="38">
        <f t="shared" si="3"/>
        <v>10890</v>
      </c>
      <c r="J70" s="38">
        <v>1248</v>
      </c>
      <c r="K70" s="38">
        <v>6142</v>
      </c>
      <c r="L70" s="38">
        <f t="shared" si="4"/>
        <v>673.40000000000009</v>
      </c>
      <c r="M70" s="38">
        <f t="shared" si="5"/>
        <v>8968.6</v>
      </c>
    </row>
    <row r="71" spans="1:13">
      <c r="A71" s="37">
        <v>69</v>
      </c>
      <c r="B71" s="36" t="s">
        <v>584</v>
      </c>
      <c r="C71" s="36" t="s">
        <v>585</v>
      </c>
      <c r="D71" s="36" t="s">
        <v>12695</v>
      </c>
      <c r="E71" s="38">
        <v>5700</v>
      </c>
      <c r="F71" s="38">
        <v>600</v>
      </c>
      <c r="G71" s="38">
        <v>270</v>
      </c>
      <c r="H71" s="38">
        <v>0</v>
      </c>
      <c r="I71" s="38">
        <f t="shared" si="3"/>
        <v>6570</v>
      </c>
      <c r="J71" s="38">
        <v>684</v>
      </c>
      <c r="K71" s="38">
        <v>2386</v>
      </c>
      <c r="L71" s="38">
        <f t="shared" si="4"/>
        <v>133.60000000000002</v>
      </c>
      <c r="M71" s="38">
        <f t="shared" si="5"/>
        <v>5752.4</v>
      </c>
    </row>
    <row r="72" spans="1:13">
      <c r="A72" s="37">
        <v>70</v>
      </c>
      <c r="B72" s="36" t="s">
        <v>586</v>
      </c>
      <c r="C72" s="36" t="s">
        <v>587</v>
      </c>
      <c r="D72" s="36" t="s">
        <v>12697</v>
      </c>
      <c r="E72" s="38">
        <v>8700</v>
      </c>
      <c r="F72" s="38">
        <v>500</v>
      </c>
      <c r="G72" s="38">
        <v>180</v>
      </c>
      <c r="H72" s="38">
        <v>0</v>
      </c>
      <c r="I72" s="38">
        <f t="shared" si="3"/>
        <v>9380</v>
      </c>
      <c r="J72" s="38">
        <v>1392</v>
      </c>
      <c r="K72" s="38">
        <v>4488</v>
      </c>
      <c r="L72" s="38">
        <f t="shared" si="4"/>
        <v>343.8</v>
      </c>
      <c r="M72" s="38">
        <f t="shared" si="5"/>
        <v>7644.2</v>
      </c>
    </row>
    <row r="73" spans="1:13">
      <c r="A73" s="37">
        <v>71</v>
      </c>
      <c r="B73" s="36" t="s">
        <v>588</v>
      </c>
      <c r="C73" s="36" t="s">
        <v>589</v>
      </c>
      <c r="D73" s="36" t="s">
        <v>12695</v>
      </c>
      <c r="E73" s="38">
        <v>18600</v>
      </c>
      <c r="F73" s="38">
        <v>300</v>
      </c>
      <c r="G73" s="38">
        <v>225</v>
      </c>
      <c r="H73" s="38">
        <v>405</v>
      </c>
      <c r="I73" s="38">
        <f t="shared" si="3"/>
        <v>18720</v>
      </c>
      <c r="J73" s="38">
        <v>2232</v>
      </c>
      <c r="K73" s="38">
        <v>12988</v>
      </c>
      <c r="L73" s="38">
        <f t="shared" si="4"/>
        <v>2242</v>
      </c>
      <c r="M73" s="38">
        <f t="shared" si="5"/>
        <v>14246</v>
      </c>
    </row>
    <row r="74" spans="1:13">
      <c r="A74" s="37">
        <v>72</v>
      </c>
      <c r="B74" s="36" t="s">
        <v>590</v>
      </c>
      <c r="C74" s="36" t="s">
        <v>591</v>
      </c>
      <c r="D74" s="36" t="s">
        <v>12697</v>
      </c>
      <c r="E74" s="38">
        <v>17300</v>
      </c>
      <c r="F74" s="38">
        <v>900</v>
      </c>
      <c r="G74" s="38">
        <v>360</v>
      </c>
      <c r="H74" s="38">
        <v>269</v>
      </c>
      <c r="I74" s="38">
        <f t="shared" si="3"/>
        <v>18291</v>
      </c>
      <c r="J74" s="38">
        <v>2422</v>
      </c>
      <c r="K74" s="38">
        <v>12369</v>
      </c>
      <c r="L74" s="38">
        <f t="shared" si="4"/>
        <v>2087.25</v>
      </c>
      <c r="M74" s="38">
        <f t="shared" si="5"/>
        <v>13781.75</v>
      </c>
    </row>
    <row r="75" spans="1:13">
      <c r="A75" s="37">
        <v>73</v>
      </c>
      <c r="B75" s="36" t="s">
        <v>592</v>
      </c>
      <c r="C75" s="36" t="s">
        <v>593</v>
      </c>
      <c r="D75" s="36" t="s">
        <v>12695</v>
      </c>
      <c r="E75" s="38">
        <v>19400</v>
      </c>
      <c r="F75" s="38">
        <v>800</v>
      </c>
      <c r="G75" s="38">
        <v>45</v>
      </c>
      <c r="H75" s="38">
        <v>78</v>
      </c>
      <c r="I75" s="38">
        <f t="shared" si="3"/>
        <v>20167</v>
      </c>
      <c r="J75" s="38">
        <v>2716</v>
      </c>
      <c r="K75" s="38">
        <v>13951</v>
      </c>
      <c r="L75" s="38">
        <f t="shared" si="4"/>
        <v>2482.75</v>
      </c>
      <c r="M75" s="38">
        <f t="shared" si="5"/>
        <v>14968.25</v>
      </c>
    </row>
    <row r="76" spans="1:13">
      <c r="A76" s="37">
        <v>74</v>
      </c>
      <c r="B76" s="36" t="s">
        <v>594</v>
      </c>
      <c r="C76" s="36" t="s">
        <v>595</v>
      </c>
      <c r="D76" s="36" t="s">
        <v>12698</v>
      </c>
      <c r="E76" s="38">
        <v>9300</v>
      </c>
      <c r="F76" s="38">
        <v>0</v>
      </c>
      <c r="G76" s="38">
        <v>180</v>
      </c>
      <c r="H76" s="38">
        <v>0</v>
      </c>
      <c r="I76" s="38">
        <f t="shared" si="3"/>
        <v>9480</v>
      </c>
      <c r="J76" s="38">
        <v>1116</v>
      </c>
      <c r="K76" s="38">
        <v>4864</v>
      </c>
      <c r="L76" s="38">
        <f t="shared" si="4"/>
        <v>417.80000000000007</v>
      </c>
      <c r="M76" s="38">
        <f t="shared" si="5"/>
        <v>7946.2</v>
      </c>
    </row>
    <row r="77" spans="1:13">
      <c r="A77" s="37">
        <v>75</v>
      </c>
      <c r="B77" s="36" t="s">
        <v>596</v>
      </c>
      <c r="C77" s="36" t="s">
        <v>597</v>
      </c>
      <c r="D77" s="36" t="s">
        <v>12698</v>
      </c>
      <c r="E77" s="38">
        <v>5200</v>
      </c>
      <c r="F77" s="38">
        <v>300</v>
      </c>
      <c r="G77" s="38">
        <v>180</v>
      </c>
      <c r="H77" s="38">
        <v>0</v>
      </c>
      <c r="I77" s="38">
        <f t="shared" si="3"/>
        <v>5680</v>
      </c>
      <c r="J77" s="38">
        <v>728</v>
      </c>
      <c r="K77" s="38">
        <v>1452</v>
      </c>
      <c r="L77" s="38">
        <f t="shared" si="4"/>
        <v>43.559999999999995</v>
      </c>
      <c r="M77" s="38">
        <f t="shared" si="5"/>
        <v>4908.4399999999996</v>
      </c>
    </row>
    <row r="78" spans="1:13">
      <c r="A78" s="37">
        <v>76</v>
      </c>
      <c r="B78" s="36" t="s">
        <v>598</v>
      </c>
      <c r="C78" s="36" t="s">
        <v>599</v>
      </c>
      <c r="D78" s="36" t="s">
        <v>12697</v>
      </c>
      <c r="E78" s="38">
        <v>4100</v>
      </c>
      <c r="F78" s="38">
        <v>600</v>
      </c>
      <c r="G78" s="38">
        <v>360</v>
      </c>
      <c r="H78" s="38">
        <v>0</v>
      </c>
      <c r="I78" s="38">
        <f t="shared" si="3"/>
        <v>5060</v>
      </c>
      <c r="J78" s="38">
        <v>656</v>
      </c>
      <c r="K78" s="38">
        <v>904</v>
      </c>
      <c r="L78" s="38">
        <f t="shared" si="4"/>
        <v>27.119999999999997</v>
      </c>
      <c r="M78" s="38">
        <f t="shared" si="5"/>
        <v>4376.88</v>
      </c>
    </row>
    <row r="79" spans="1:13">
      <c r="A79" s="37">
        <v>77</v>
      </c>
      <c r="B79" s="36" t="s">
        <v>600</v>
      </c>
      <c r="C79" s="36" t="s">
        <v>601</v>
      </c>
      <c r="D79" s="36" t="s">
        <v>12695</v>
      </c>
      <c r="E79" s="38">
        <v>14400</v>
      </c>
      <c r="F79" s="38">
        <v>400</v>
      </c>
      <c r="G79" s="38">
        <v>180</v>
      </c>
      <c r="H79" s="38">
        <v>411</v>
      </c>
      <c r="I79" s="38">
        <f t="shared" si="3"/>
        <v>14569</v>
      </c>
      <c r="J79" s="38">
        <v>1728</v>
      </c>
      <c r="K79" s="38">
        <v>9341</v>
      </c>
      <c r="L79" s="38">
        <f t="shared" si="4"/>
        <v>1330.25</v>
      </c>
      <c r="M79" s="38">
        <f t="shared" si="5"/>
        <v>11510.75</v>
      </c>
    </row>
    <row r="80" spans="1:13">
      <c r="A80" s="37">
        <v>78</v>
      </c>
      <c r="B80" s="36" t="s">
        <v>602</v>
      </c>
      <c r="C80" s="36" t="s">
        <v>603</v>
      </c>
      <c r="D80" s="36" t="s">
        <v>12698</v>
      </c>
      <c r="E80" s="38">
        <v>6700</v>
      </c>
      <c r="F80" s="38">
        <v>600</v>
      </c>
      <c r="G80" s="38">
        <v>315</v>
      </c>
      <c r="H80" s="38">
        <v>288</v>
      </c>
      <c r="I80" s="38">
        <f t="shared" si="3"/>
        <v>7327</v>
      </c>
      <c r="J80" s="38">
        <v>938</v>
      </c>
      <c r="K80" s="38">
        <v>2889</v>
      </c>
      <c r="L80" s="38">
        <f t="shared" si="4"/>
        <v>183.90000000000003</v>
      </c>
      <c r="M80" s="38">
        <f t="shared" si="5"/>
        <v>6205.1</v>
      </c>
    </row>
    <row r="81" spans="1:13">
      <c r="A81" s="37">
        <v>79</v>
      </c>
      <c r="B81" s="36" t="s">
        <v>604</v>
      </c>
      <c r="C81" s="36" t="s">
        <v>605</v>
      </c>
      <c r="D81" s="36" t="s">
        <v>12697</v>
      </c>
      <c r="E81" s="38">
        <v>18700</v>
      </c>
      <c r="F81" s="38">
        <v>100</v>
      </c>
      <c r="G81" s="38">
        <v>180</v>
      </c>
      <c r="H81" s="38">
        <v>0</v>
      </c>
      <c r="I81" s="38">
        <f t="shared" si="3"/>
        <v>18980</v>
      </c>
      <c r="J81" s="38">
        <v>2805</v>
      </c>
      <c r="K81" s="38">
        <v>12675</v>
      </c>
      <c r="L81" s="38">
        <f t="shared" si="4"/>
        <v>2163.75</v>
      </c>
      <c r="M81" s="38">
        <f t="shared" si="5"/>
        <v>14011.25</v>
      </c>
    </row>
    <row r="82" spans="1:13">
      <c r="A82" s="37">
        <v>80</v>
      </c>
      <c r="B82" s="36" t="s">
        <v>606</v>
      </c>
      <c r="C82" s="36" t="s">
        <v>607</v>
      </c>
      <c r="D82" s="36" t="s">
        <v>12695</v>
      </c>
      <c r="E82" s="38">
        <v>7700</v>
      </c>
      <c r="F82" s="38">
        <v>100</v>
      </c>
      <c r="G82" s="38">
        <v>225</v>
      </c>
      <c r="H82" s="38">
        <v>72</v>
      </c>
      <c r="I82" s="38">
        <f t="shared" si="3"/>
        <v>7953</v>
      </c>
      <c r="J82" s="38">
        <v>1232</v>
      </c>
      <c r="K82" s="38">
        <v>3221</v>
      </c>
      <c r="L82" s="38">
        <f t="shared" si="4"/>
        <v>217.10000000000002</v>
      </c>
      <c r="M82" s="38">
        <f t="shared" si="5"/>
        <v>6503.9</v>
      </c>
    </row>
    <row r="83" spans="1:13">
      <c r="A83" s="37">
        <v>81</v>
      </c>
      <c r="B83" s="36" t="s">
        <v>608</v>
      </c>
      <c r="C83" s="36" t="s">
        <v>609</v>
      </c>
      <c r="D83" s="36" t="s">
        <v>12696</v>
      </c>
      <c r="E83" s="38">
        <v>14400</v>
      </c>
      <c r="F83" s="38">
        <v>500</v>
      </c>
      <c r="G83" s="38">
        <v>270</v>
      </c>
      <c r="H83" s="38">
        <v>0</v>
      </c>
      <c r="I83" s="38">
        <f t="shared" si="3"/>
        <v>15170</v>
      </c>
      <c r="J83" s="38">
        <v>1872</v>
      </c>
      <c r="K83" s="38">
        <v>9798</v>
      </c>
      <c r="L83" s="38">
        <f t="shared" si="4"/>
        <v>1444.5</v>
      </c>
      <c r="M83" s="38">
        <f t="shared" si="5"/>
        <v>11853.5</v>
      </c>
    </row>
    <row r="84" spans="1:13">
      <c r="A84" s="37">
        <v>82</v>
      </c>
      <c r="B84" s="36" t="s">
        <v>610</v>
      </c>
      <c r="C84" s="36" t="s">
        <v>611</v>
      </c>
      <c r="D84" s="36" t="s">
        <v>12698</v>
      </c>
      <c r="E84" s="38">
        <v>4900</v>
      </c>
      <c r="F84" s="38">
        <v>900</v>
      </c>
      <c r="G84" s="38">
        <v>450</v>
      </c>
      <c r="H84" s="38">
        <v>0</v>
      </c>
      <c r="I84" s="38">
        <f t="shared" si="3"/>
        <v>6250</v>
      </c>
      <c r="J84" s="38">
        <v>784</v>
      </c>
      <c r="K84" s="38">
        <v>1966</v>
      </c>
      <c r="L84" s="38">
        <f t="shared" si="4"/>
        <v>91.600000000000023</v>
      </c>
      <c r="M84" s="38">
        <f t="shared" si="5"/>
        <v>5374.4</v>
      </c>
    </row>
    <row r="85" spans="1:13">
      <c r="A85" s="37">
        <v>83</v>
      </c>
      <c r="B85" s="36" t="s">
        <v>612</v>
      </c>
      <c r="C85" s="36" t="s">
        <v>613</v>
      </c>
      <c r="D85" s="36" t="s">
        <v>12695</v>
      </c>
      <c r="E85" s="38">
        <v>12300</v>
      </c>
      <c r="F85" s="38">
        <v>500</v>
      </c>
      <c r="G85" s="38">
        <v>360</v>
      </c>
      <c r="H85" s="38">
        <v>0</v>
      </c>
      <c r="I85" s="38">
        <f t="shared" si="3"/>
        <v>13160</v>
      </c>
      <c r="J85" s="38">
        <v>1845</v>
      </c>
      <c r="K85" s="38">
        <v>7815</v>
      </c>
      <c r="L85" s="38">
        <f t="shared" si="4"/>
        <v>1008</v>
      </c>
      <c r="M85" s="38">
        <f t="shared" si="5"/>
        <v>10307</v>
      </c>
    </row>
    <row r="86" spans="1:13">
      <c r="A86" s="37">
        <v>84</v>
      </c>
      <c r="B86" s="36" t="s">
        <v>614</v>
      </c>
      <c r="C86" s="36" t="s">
        <v>615</v>
      </c>
      <c r="D86" s="36" t="s">
        <v>12695</v>
      </c>
      <c r="E86" s="38">
        <v>17500</v>
      </c>
      <c r="F86" s="38">
        <v>200</v>
      </c>
      <c r="G86" s="38">
        <v>315</v>
      </c>
      <c r="H86" s="38">
        <v>0</v>
      </c>
      <c r="I86" s="38">
        <f t="shared" si="3"/>
        <v>18015</v>
      </c>
      <c r="J86" s="38">
        <v>2800</v>
      </c>
      <c r="K86" s="38">
        <v>11715</v>
      </c>
      <c r="L86" s="38">
        <f t="shared" si="4"/>
        <v>1923.75</v>
      </c>
      <c r="M86" s="38">
        <f t="shared" si="5"/>
        <v>13291.25</v>
      </c>
    </row>
    <row r="87" spans="1:13">
      <c r="A87" s="37">
        <v>85</v>
      </c>
      <c r="B87" s="36" t="s">
        <v>616</v>
      </c>
      <c r="C87" s="36" t="s">
        <v>617</v>
      </c>
      <c r="D87" s="36" t="s">
        <v>12695</v>
      </c>
      <c r="E87" s="38">
        <v>5300</v>
      </c>
      <c r="F87" s="38">
        <v>200</v>
      </c>
      <c r="G87" s="38">
        <v>270</v>
      </c>
      <c r="H87" s="38">
        <v>213</v>
      </c>
      <c r="I87" s="38">
        <f t="shared" si="3"/>
        <v>5557</v>
      </c>
      <c r="J87" s="38">
        <v>689</v>
      </c>
      <c r="K87" s="38">
        <v>1368</v>
      </c>
      <c r="L87" s="38">
        <f t="shared" si="4"/>
        <v>41.04</v>
      </c>
      <c r="M87" s="38">
        <f t="shared" si="5"/>
        <v>4826.96</v>
      </c>
    </row>
    <row r="88" spans="1:13">
      <c r="A88" s="37">
        <v>86</v>
      </c>
      <c r="B88" s="36" t="s">
        <v>618</v>
      </c>
      <c r="C88" s="36" t="s">
        <v>619</v>
      </c>
      <c r="D88" s="36" t="s">
        <v>12695</v>
      </c>
      <c r="E88" s="38">
        <v>3000</v>
      </c>
      <c r="F88" s="38">
        <v>200</v>
      </c>
      <c r="G88" s="38">
        <v>450</v>
      </c>
      <c r="H88" s="38">
        <v>0</v>
      </c>
      <c r="I88" s="38">
        <f t="shared" si="3"/>
        <v>3650</v>
      </c>
      <c r="J88" s="38">
        <v>480</v>
      </c>
      <c r="K88" s="38">
        <v>0</v>
      </c>
      <c r="L88" s="38">
        <f t="shared" si="4"/>
        <v>0</v>
      </c>
      <c r="M88" s="38">
        <f t="shared" si="5"/>
        <v>3170</v>
      </c>
    </row>
    <row r="89" spans="1:13">
      <c r="A89" s="37">
        <v>87</v>
      </c>
      <c r="B89" s="36" t="s">
        <v>620</v>
      </c>
      <c r="C89" s="36" t="s">
        <v>621</v>
      </c>
      <c r="D89" s="36" t="s">
        <v>12698</v>
      </c>
      <c r="E89" s="38">
        <v>9000</v>
      </c>
      <c r="F89" s="38">
        <v>300</v>
      </c>
      <c r="G89" s="38">
        <v>135</v>
      </c>
      <c r="H89" s="38">
        <v>302</v>
      </c>
      <c r="I89" s="38">
        <f t="shared" si="3"/>
        <v>9133</v>
      </c>
      <c r="J89" s="38">
        <v>1260</v>
      </c>
      <c r="K89" s="38">
        <v>4373</v>
      </c>
      <c r="L89" s="38">
        <f t="shared" si="4"/>
        <v>332.3</v>
      </c>
      <c r="M89" s="38">
        <f t="shared" si="5"/>
        <v>7540.7</v>
      </c>
    </row>
    <row r="90" spans="1:13">
      <c r="A90" s="37">
        <v>88</v>
      </c>
      <c r="B90" s="36" t="s">
        <v>622</v>
      </c>
      <c r="C90" s="36" t="s">
        <v>623</v>
      </c>
      <c r="D90" s="36" t="s">
        <v>12699</v>
      </c>
      <c r="E90" s="38">
        <v>8900</v>
      </c>
      <c r="F90" s="38">
        <v>0</v>
      </c>
      <c r="G90" s="38">
        <v>450</v>
      </c>
      <c r="H90" s="38">
        <v>0</v>
      </c>
      <c r="I90" s="38">
        <f t="shared" si="3"/>
        <v>9350</v>
      </c>
      <c r="J90" s="38">
        <v>1335</v>
      </c>
      <c r="K90" s="38">
        <v>4515</v>
      </c>
      <c r="L90" s="38">
        <f t="shared" si="4"/>
        <v>348</v>
      </c>
      <c r="M90" s="38">
        <f t="shared" si="5"/>
        <v>7667</v>
      </c>
    </row>
    <row r="91" spans="1:13">
      <c r="A91" s="37">
        <v>89</v>
      </c>
      <c r="B91" s="36" t="s">
        <v>624</v>
      </c>
      <c r="C91" s="36" t="s">
        <v>625</v>
      </c>
      <c r="D91" s="36" t="s">
        <v>12695</v>
      </c>
      <c r="E91" s="38">
        <v>13600</v>
      </c>
      <c r="F91" s="38">
        <v>100</v>
      </c>
      <c r="G91" s="38">
        <v>180</v>
      </c>
      <c r="H91" s="38">
        <v>0</v>
      </c>
      <c r="I91" s="38">
        <f t="shared" si="3"/>
        <v>13880</v>
      </c>
      <c r="J91" s="38">
        <v>1768</v>
      </c>
      <c r="K91" s="38">
        <v>8612</v>
      </c>
      <c r="L91" s="38">
        <f t="shared" si="4"/>
        <v>1167.4000000000001</v>
      </c>
      <c r="M91" s="38">
        <f t="shared" si="5"/>
        <v>10944.6</v>
      </c>
    </row>
    <row r="92" spans="1:13">
      <c r="A92" s="37">
        <v>90</v>
      </c>
      <c r="B92" s="36" t="s">
        <v>626</v>
      </c>
      <c r="C92" s="36" t="s">
        <v>627</v>
      </c>
      <c r="D92" s="36" t="s">
        <v>12695</v>
      </c>
      <c r="E92" s="38">
        <v>16700</v>
      </c>
      <c r="F92" s="38">
        <v>400</v>
      </c>
      <c r="G92" s="38">
        <v>360</v>
      </c>
      <c r="H92" s="38">
        <v>0</v>
      </c>
      <c r="I92" s="38">
        <f t="shared" si="3"/>
        <v>17460</v>
      </c>
      <c r="J92" s="38">
        <v>2338</v>
      </c>
      <c r="K92" s="38">
        <v>11622</v>
      </c>
      <c r="L92" s="38">
        <f t="shared" si="4"/>
        <v>1900.5</v>
      </c>
      <c r="M92" s="38">
        <f t="shared" si="5"/>
        <v>13221.5</v>
      </c>
    </row>
    <row r="93" spans="1:13">
      <c r="A93" s="37">
        <v>91</v>
      </c>
      <c r="B93" s="36" t="s">
        <v>628</v>
      </c>
      <c r="C93" s="36" t="s">
        <v>629</v>
      </c>
      <c r="D93" s="36" t="s">
        <v>12695</v>
      </c>
      <c r="E93" s="38">
        <v>13900</v>
      </c>
      <c r="F93" s="38">
        <v>1000</v>
      </c>
      <c r="G93" s="38">
        <v>135</v>
      </c>
      <c r="H93" s="38">
        <v>85</v>
      </c>
      <c r="I93" s="38">
        <f t="shared" si="3"/>
        <v>14950</v>
      </c>
      <c r="J93" s="38">
        <v>1807</v>
      </c>
      <c r="K93" s="38">
        <v>9643</v>
      </c>
      <c r="L93" s="38">
        <f t="shared" si="4"/>
        <v>1405.75</v>
      </c>
      <c r="M93" s="38">
        <f t="shared" si="5"/>
        <v>11737.25</v>
      </c>
    </row>
    <row r="94" spans="1:13">
      <c r="A94" s="37">
        <v>92</v>
      </c>
      <c r="B94" s="36" t="s">
        <v>630</v>
      </c>
      <c r="C94" s="36" t="s">
        <v>631</v>
      </c>
      <c r="D94" s="36" t="s">
        <v>12696</v>
      </c>
      <c r="E94" s="38">
        <v>9600</v>
      </c>
      <c r="F94" s="38">
        <v>300</v>
      </c>
      <c r="G94" s="38">
        <v>225</v>
      </c>
      <c r="H94" s="38">
        <v>0</v>
      </c>
      <c r="I94" s="38">
        <f t="shared" si="3"/>
        <v>10125</v>
      </c>
      <c r="J94" s="38">
        <v>1344</v>
      </c>
      <c r="K94" s="38">
        <v>5281</v>
      </c>
      <c r="L94" s="38">
        <f t="shared" si="4"/>
        <v>501.20000000000005</v>
      </c>
      <c r="M94" s="38">
        <f t="shared" si="5"/>
        <v>8279.7999999999993</v>
      </c>
    </row>
    <row r="95" spans="1:13">
      <c r="A95" s="37">
        <v>93</v>
      </c>
      <c r="B95" s="36" t="s">
        <v>632</v>
      </c>
      <c r="C95" s="36" t="s">
        <v>633</v>
      </c>
      <c r="D95" s="36" t="s">
        <v>12697</v>
      </c>
      <c r="E95" s="38">
        <v>7800</v>
      </c>
      <c r="F95" s="38">
        <v>200</v>
      </c>
      <c r="G95" s="38">
        <v>180</v>
      </c>
      <c r="H95" s="38">
        <v>0</v>
      </c>
      <c r="I95" s="38">
        <f t="shared" si="3"/>
        <v>8180</v>
      </c>
      <c r="J95" s="38">
        <v>1248</v>
      </c>
      <c r="K95" s="38">
        <v>3432</v>
      </c>
      <c r="L95" s="38">
        <f t="shared" si="4"/>
        <v>238.20000000000005</v>
      </c>
      <c r="M95" s="38">
        <f t="shared" si="5"/>
        <v>6693.8</v>
      </c>
    </row>
    <row r="96" spans="1:13">
      <c r="A96" s="37">
        <v>94</v>
      </c>
      <c r="B96" s="36" t="s">
        <v>634</v>
      </c>
      <c r="C96" s="36" t="s">
        <v>635</v>
      </c>
      <c r="D96" s="36" t="s">
        <v>12698</v>
      </c>
      <c r="E96" s="38">
        <v>16500</v>
      </c>
      <c r="F96" s="38">
        <v>800</v>
      </c>
      <c r="G96" s="38">
        <v>180</v>
      </c>
      <c r="H96" s="38">
        <v>0</v>
      </c>
      <c r="I96" s="38">
        <f t="shared" si="3"/>
        <v>17480</v>
      </c>
      <c r="J96" s="38">
        <v>2640</v>
      </c>
      <c r="K96" s="38">
        <v>11340</v>
      </c>
      <c r="L96" s="38">
        <f t="shared" si="4"/>
        <v>1830</v>
      </c>
      <c r="M96" s="38">
        <f t="shared" si="5"/>
        <v>13010</v>
      </c>
    </row>
    <row r="97" spans="1:13">
      <c r="A97" s="37">
        <v>95</v>
      </c>
      <c r="B97" s="36" t="s">
        <v>636</v>
      </c>
      <c r="C97" s="36" t="s">
        <v>637</v>
      </c>
      <c r="D97" s="36" t="s">
        <v>12695</v>
      </c>
      <c r="E97" s="38">
        <v>7800</v>
      </c>
      <c r="F97" s="38">
        <v>1000</v>
      </c>
      <c r="G97" s="38">
        <v>270</v>
      </c>
      <c r="H97" s="38">
        <v>0</v>
      </c>
      <c r="I97" s="38">
        <f t="shared" si="3"/>
        <v>9070</v>
      </c>
      <c r="J97" s="38">
        <v>1170</v>
      </c>
      <c r="K97" s="38">
        <v>4400</v>
      </c>
      <c r="L97" s="38">
        <f t="shared" si="4"/>
        <v>335</v>
      </c>
      <c r="M97" s="38">
        <f t="shared" si="5"/>
        <v>7565</v>
      </c>
    </row>
    <row r="98" spans="1:13">
      <c r="A98" s="37">
        <v>96</v>
      </c>
      <c r="B98" s="36" t="s">
        <v>638</v>
      </c>
      <c r="C98" s="36" t="s">
        <v>639</v>
      </c>
      <c r="D98" s="36" t="s">
        <v>12698</v>
      </c>
      <c r="E98" s="38">
        <v>13300</v>
      </c>
      <c r="F98" s="38">
        <v>800</v>
      </c>
      <c r="G98" s="38">
        <v>405</v>
      </c>
      <c r="H98" s="38">
        <v>427</v>
      </c>
      <c r="I98" s="38">
        <f t="shared" si="3"/>
        <v>14078</v>
      </c>
      <c r="J98" s="38">
        <v>2128</v>
      </c>
      <c r="K98" s="38">
        <v>8450</v>
      </c>
      <c r="L98" s="38">
        <f t="shared" si="4"/>
        <v>1135</v>
      </c>
      <c r="M98" s="38">
        <f t="shared" si="5"/>
        <v>10815</v>
      </c>
    </row>
    <row r="99" spans="1:13">
      <c r="A99" s="37">
        <v>97</v>
      </c>
      <c r="B99" s="36" t="s">
        <v>640</v>
      </c>
      <c r="C99" s="36" t="s">
        <v>641</v>
      </c>
      <c r="D99" s="36" t="s">
        <v>12699</v>
      </c>
      <c r="E99" s="38">
        <v>9200</v>
      </c>
      <c r="F99" s="38">
        <v>900</v>
      </c>
      <c r="G99" s="38">
        <v>225</v>
      </c>
      <c r="H99" s="38">
        <v>0</v>
      </c>
      <c r="I99" s="38">
        <f t="shared" si="3"/>
        <v>10325</v>
      </c>
      <c r="J99" s="38">
        <v>1196</v>
      </c>
      <c r="K99" s="38">
        <v>5629</v>
      </c>
      <c r="L99" s="38">
        <f t="shared" si="4"/>
        <v>570.79999999999995</v>
      </c>
      <c r="M99" s="38">
        <f t="shared" si="5"/>
        <v>8558.2000000000007</v>
      </c>
    </row>
    <row r="100" spans="1:13">
      <c r="A100" s="37">
        <v>98</v>
      </c>
      <c r="B100" s="36" t="s">
        <v>642</v>
      </c>
      <c r="C100" s="36" t="s">
        <v>643</v>
      </c>
      <c r="D100" s="36" t="s">
        <v>12697</v>
      </c>
      <c r="E100" s="38">
        <v>12600</v>
      </c>
      <c r="F100" s="38">
        <v>1000</v>
      </c>
      <c r="G100" s="38">
        <v>405</v>
      </c>
      <c r="H100" s="38">
        <v>41</v>
      </c>
      <c r="I100" s="38">
        <f t="shared" si="3"/>
        <v>13964</v>
      </c>
      <c r="J100" s="38">
        <v>1890</v>
      </c>
      <c r="K100" s="38">
        <v>8574</v>
      </c>
      <c r="L100" s="38">
        <f t="shared" si="4"/>
        <v>1159.8000000000002</v>
      </c>
      <c r="M100" s="38">
        <f t="shared" si="5"/>
        <v>10914.2</v>
      </c>
    </row>
    <row r="101" spans="1:13">
      <c r="A101" s="37">
        <v>99</v>
      </c>
      <c r="B101" s="36" t="s">
        <v>644</v>
      </c>
      <c r="C101" s="36" t="s">
        <v>645</v>
      </c>
      <c r="D101" s="36" t="s">
        <v>12696</v>
      </c>
      <c r="E101" s="38">
        <v>15300</v>
      </c>
      <c r="F101" s="38">
        <v>1000</v>
      </c>
      <c r="G101" s="38">
        <v>135</v>
      </c>
      <c r="H101" s="38">
        <v>178</v>
      </c>
      <c r="I101" s="38">
        <f t="shared" si="3"/>
        <v>16257</v>
      </c>
      <c r="J101" s="38">
        <v>2448</v>
      </c>
      <c r="K101" s="38">
        <v>10309</v>
      </c>
      <c r="L101" s="38">
        <f t="shared" si="4"/>
        <v>1572.25</v>
      </c>
      <c r="M101" s="38">
        <f t="shared" si="5"/>
        <v>12236.75</v>
      </c>
    </row>
    <row r="102" spans="1:13">
      <c r="A102" s="37">
        <v>100</v>
      </c>
      <c r="B102" s="36" t="s">
        <v>646</v>
      </c>
      <c r="C102" s="36" t="s">
        <v>647</v>
      </c>
      <c r="D102" s="36" t="s">
        <v>12695</v>
      </c>
      <c r="E102" s="38">
        <v>15200</v>
      </c>
      <c r="F102" s="38">
        <v>100</v>
      </c>
      <c r="G102" s="38">
        <v>45</v>
      </c>
      <c r="H102" s="38">
        <v>0</v>
      </c>
      <c r="I102" s="38">
        <f t="shared" si="3"/>
        <v>15345</v>
      </c>
      <c r="J102" s="38">
        <v>2432</v>
      </c>
      <c r="K102" s="38">
        <v>9413</v>
      </c>
      <c r="L102" s="38">
        <f t="shared" si="4"/>
        <v>1348.25</v>
      </c>
      <c r="M102" s="38">
        <f t="shared" si="5"/>
        <v>11564.75</v>
      </c>
    </row>
    <row r="103" spans="1:13">
      <c r="A103" s="37">
        <v>101</v>
      </c>
      <c r="B103" s="36" t="s">
        <v>648</v>
      </c>
      <c r="C103" s="36" t="s">
        <v>649</v>
      </c>
      <c r="D103" s="36" t="s">
        <v>12695</v>
      </c>
      <c r="E103" s="38">
        <v>11000</v>
      </c>
      <c r="F103" s="38">
        <v>100</v>
      </c>
      <c r="G103" s="38">
        <v>450</v>
      </c>
      <c r="H103" s="38">
        <v>32</v>
      </c>
      <c r="I103" s="38">
        <f t="shared" si="3"/>
        <v>11518</v>
      </c>
      <c r="J103" s="38">
        <v>1650</v>
      </c>
      <c r="K103" s="38">
        <v>6368</v>
      </c>
      <c r="L103" s="38">
        <f t="shared" si="4"/>
        <v>718.60000000000014</v>
      </c>
      <c r="M103" s="38">
        <f t="shared" si="5"/>
        <v>9149.4</v>
      </c>
    </row>
    <row r="104" spans="1:13">
      <c r="A104" s="37">
        <v>102</v>
      </c>
      <c r="B104" s="36" t="s">
        <v>650</v>
      </c>
      <c r="C104" s="36" t="s">
        <v>651</v>
      </c>
      <c r="D104" s="36" t="s">
        <v>12699</v>
      </c>
      <c r="E104" s="38">
        <v>6800</v>
      </c>
      <c r="F104" s="38">
        <v>0</v>
      </c>
      <c r="G104" s="38">
        <v>450</v>
      </c>
      <c r="H104" s="38">
        <v>0</v>
      </c>
      <c r="I104" s="38">
        <f t="shared" si="3"/>
        <v>7250</v>
      </c>
      <c r="J104" s="38">
        <v>816</v>
      </c>
      <c r="K104" s="38">
        <v>2934</v>
      </c>
      <c r="L104" s="38">
        <f t="shared" si="4"/>
        <v>188.40000000000003</v>
      </c>
      <c r="M104" s="38">
        <f t="shared" si="5"/>
        <v>6245.6</v>
      </c>
    </row>
    <row r="105" spans="1:13">
      <c r="A105" s="37">
        <v>103</v>
      </c>
      <c r="B105" s="36" t="s">
        <v>652</v>
      </c>
      <c r="C105" s="36" t="s">
        <v>653</v>
      </c>
      <c r="D105" s="36" t="s">
        <v>12698</v>
      </c>
      <c r="E105" s="38">
        <v>13700</v>
      </c>
      <c r="F105" s="38">
        <v>300</v>
      </c>
      <c r="G105" s="38">
        <v>270</v>
      </c>
      <c r="H105" s="38">
        <v>169</v>
      </c>
      <c r="I105" s="38">
        <f t="shared" si="3"/>
        <v>14101</v>
      </c>
      <c r="J105" s="38">
        <v>2192</v>
      </c>
      <c r="K105" s="38">
        <v>8409</v>
      </c>
      <c r="L105" s="38">
        <f t="shared" si="4"/>
        <v>1126.8000000000002</v>
      </c>
      <c r="M105" s="38">
        <f t="shared" si="5"/>
        <v>10782.2</v>
      </c>
    </row>
    <row r="106" spans="1:13">
      <c r="A106" s="37">
        <v>104</v>
      </c>
      <c r="B106" s="36" t="s">
        <v>654</v>
      </c>
      <c r="C106" s="36" t="s">
        <v>655</v>
      </c>
      <c r="D106" s="36" t="s">
        <v>12696</v>
      </c>
      <c r="E106" s="38">
        <v>10900</v>
      </c>
      <c r="F106" s="38">
        <v>500</v>
      </c>
      <c r="G106" s="38">
        <v>225</v>
      </c>
      <c r="H106" s="38">
        <v>0</v>
      </c>
      <c r="I106" s="38">
        <f t="shared" si="3"/>
        <v>11625</v>
      </c>
      <c r="J106" s="38">
        <v>1417</v>
      </c>
      <c r="K106" s="38">
        <v>6708</v>
      </c>
      <c r="L106" s="38">
        <f t="shared" si="4"/>
        <v>786.60000000000014</v>
      </c>
      <c r="M106" s="38">
        <f t="shared" si="5"/>
        <v>9421.4</v>
      </c>
    </row>
    <row r="107" spans="1:13">
      <c r="A107" s="37">
        <v>105</v>
      </c>
      <c r="B107" s="36" t="s">
        <v>656</v>
      </c>
      <c r="C107" s="36" t="s">
        <v>657</v>
      </c>
      <c r="D107" s="36" t="s">
        <v>12698</v>
      </c>
      <c r="E107" s="38">
        <v>4300</v>
      </c>
      <c r="F107" s="38">
        <v>800</v>
      </c>
      <c r="G107" s="38">
        <v>45</v>
      </c>
      <c r="H107" s="38">
        <v>93</v>
      </c>
      <c r="I107" s="38">
        <f t="shared" si="3"/>
        <v>5052</v>
      </c>
      <c r="J107" s="38">
        <v>645</v>
      </c>
      <c r="K107" s="38">
        <v>907</v>
      </c>
      <c r="L107" s="38">
        <f t="shared" si="4"/>
        <v>27.209999999999997</v>
      </c>
      <c r="M107" s="38">
        <f t="shared" si="5"/>
        <v>4379.79</v>
      </c>
    </row>
    <row r="108" spans="1:13">
      <c r="A108" s="37">
        <v>106</v>
      </c>
      <c r="B108" s="36" t="s">
        <v>658</v>
      </c>
      <c r="C108" s="36" t="s">
        <v>659</v>
      </c>
      <c r="D108" s="36" t="s">
        <v>12695</v>
      </c>
      <c r="E108" s="38">
        <v>12700</v>
      </c>
      <c r="F108" s="38">
        <v>0</v>
      </c>
      <c r="G108" s="38">
        <v>405</v>
      </c>
      <c r="H108" s="38">
        <v>0</v>
      </c>
      <c r="I108" s="38">
        <f t="shared" si="3"/>
        <v>13105</v>
      </c>
      <c r="J108" s="38">
        <v>1905</v>
      </c>
      <c r="K108" s="38">
        <v>7700</v>
      </c>
      <c r="L108" s="38">
        <f t="shared" si="4"/>
        <v>985</v>
      </c>
      <c r="M108" s="38">
        <f t="shared" si="5"/>
        <v>10215</v>
      </c>
    </row>
    <row r="109" spans="1:13">
      <c r="A109" s="37">
        <v>107</v>
      </c>
      <c r="B109" s="36" t="s">
        <v>660</v>
      </c>
      <c r="C109" s="36" t="s">
        <v>661</v>
      </c>
      <c r="D109" s="36" t="s">
        <v>12698</v>
      </c>
      <c r="E109" s="38">
        <v>6800</v>
      </c>
      <c r="F109" s="38">
        <v>500</v>
      </c>
      <c r="G109" s="38">
        <v>180</v>
      </c>
      <c r="H109" s="38">
        <v>0</v>
      </c>
      <c r="I109" s="38">
        <f t="shared" si="3"/>
        <v>7480</v>
      </c>
      <c r="J109" s="38">
        <v>1088</v>
      </c>
      <c r="K109" s="38">
        <v>2892</v>
      </c>
      <c r="L109" s="38">
        <f t="shared" si="4"/>
        <v>184.2</v>
      </c>
      <c r="M109" s="38">
        <f t="shared" si="5"/>
        <v>6207.8</v>
      </c>
    </row>
    <row r="110" spans="1:13">
      <c r="A110" s="37">
        <v>108</v>
      </c>
      <c r="B110" s="36" t="s">
        <v>662</v>
      </c>
      <c r="C110" s="36" t="s">
        <v>663</v>
      </c>
      <c r="D110" s="36" t="s">
        <v>12699</v>
      </c>
      <c r="E110" s="38">
        <v>13300</v>
      </c>
      <c r="F110" s="38">
        <v>300</v>
      </c>
      <c r="G110" s="38">
        <v>225</v>
      </c>
      <c r="H110" s="38">
        <v>0</v>
      </c>
      <c r="I110" s="38">
        <f t="shared" si="3"/>
        <v>13825</v>
      </c>
      <c r="J110" s="38">
        <v>1862</v>
      </c>
      <c r="K110" s="38">
        <v>8463</v>
      </c>
      <c r="L110" s="38">
        <f t="shared" si="4"/>
        <v>1137.6000000000001</v>
      </c>
      <c r="M110" s="38">
        <f t="shared" si="5"/>
        <v>10825.4</v>
      </c>
    </row>
    <row r="111" spans="1:13">
      <c r="A111" s="37">
        <v>109</v>
      </c>
      <c r="B111" s="36" t="s">
        <v>664</v>
      </c>
      <c r="C111" s="36" t="s">
        <v>665</v>
      </c>
      <c r="D111" s="36" t="s">
        <v>12696</v>
      </c>
      <c r="E111" s="38">
        <v>3700</v>
      </c>
      <c r="F111" s="38">
        <v>1000</v>
      </c>
      <c r="G111" s="38">
        <v>45</v>
      </c>
      <c r="H111" s="38">
        <v>0</v>
      </c>
      <c r="I111" s="38">
        <f t="shared" si="3"/>
        <v>4745</v>
      </c>
      <c r="J111" s="38">
        <v>518</v>
      </c>
      <c r="K111" s="38">
        <v>727</v>
      </c>
      <c r="L111" s="38">
        <f t="shared" si="4"/>
        <v>21.81</v>
      </c>
      <c r="M111" s="38">
        <f t="shared" si="5"/>
        <v>4205.1899999999996</v>
      </c>
    </row>
    <row r="112" spans="1:13">
      <c r="A112" s="37">
        <v>110</v>
      </c>
      <c r="B112" s="36" t="s">
        <v>666</v>
      </c>
      <c r="C112" s="36" t="s">
        <v>667</v>
      </c>
      <c r="D112" s="36" t="s">
        <v>12697</v>
      </c>
      <c r="E112" s="38">
        <v>7000</v>
      </c>
      <c r="F112" s="38">
        <v>1000</v>
      </c>
      <c r="G112" s="38">
        <v>225</v>
      </c>
      <c r="H112" s="38">
        <v>43</v>
      </c>
      <c r="I112" s="38">
        <f t="shared" si="3"/>
        <v>8182</v>
      </c>
      <c r="J112" s="38">
        <v>1050</v>
      </c>
      <c r="K112" s="38">
        <v>3632</v>
      </c>
      <c r="L112" s="38">
        <f t="shared" si="4"/>
        <v>258.20000000000005</v>
      </c>
      <c r="M112" s="38">
        <f t="shared" si="5"/>
        <v>6873.8</v>
      </c>
    </row>
    <row r="113" spans="1:13">
      <c r="A113" s="37">
        <v>111</v>
      </c>
      <c r="B113" s="36" t="s">
        <v>668</v>
      </c>
      <c r="C113" s="36" t="s">
        <v>669</v>
      </c>
      <c r="D113" s="36" t="s">
        <v>12695</v>
      </c>
      <c r="E113" s="38">
        <v>8800</v>
      </c>
      <c r="F113" s="38">
        <v>200</v>
      </c>
      <c r="G113" s="38">
        <v>45</v>
      </c>
      <c r="H113" s="38">
        <v>222</v>
      </c>
      <c r="I113" s="38">
        <f t="shared" si="3"/>
        <v>8823</v>
      </c>
      <c r="J113" s="38">
        <v>1144</v>
      </c>
      <c r="K113" s="38">
        <v>4179</v>
      </c>
      <c r="L113" s="38">
        <f t="shared" si="4"/>
        <v>312.90000000000003</v>
      </c>
      <c r="M113" s="38">
        <f t="shared" si="5"/>
        <v>7366.1</v>
      </c>
    </row>
    <row r="114" spans="1:13">
      <c r="A114" s="37">
        <v>112</v>
      </c>
      <c r="B114" s="36" t="s">
        <v>670</v>
      </c>
      <c r="C114" s="36" t="s">
        <v>671</v>
      </c>
      <c r="D114" s="36" t="s">
        <v>12699</v>
      </c>
      <c r="E114" s="38">
        <v>15100</v>
      </c>
      <c r="F114" s="38">
        <v>200</v>
      </c>
      <c r="G114" s="38">
        <v>135</v>
      </c>
      <c r="H114" s="38">
        <v>496</v>
      </c>
      <c r="I114" s="38">
        <f t="shared" si="3"/>
        <v>14939</v>
      </c>
      <c r="J114" s="38">
        <v>2416</v>
      </c>
      <c r="K114" s="38">
        <v>9023</v>
      </c>
      <c r="L114" s="38">
        <f t="shared" si="4"/>
        <v>1250.75</v>
      </c>
      <c r="M114" s="38">
        <f t="shared" si="5"/>
        <v>11272.25</v>
      </c>
    </row>
    <row r="115" spans="1:13">
      <c r="A115" s="37">
        <v>113</v>
      </c>
      <c r="B115" s="36" t="s">
        <v>672</v>
      </c>
      <c r="C115" s="36" t="s">
        <v>673</v>
      </c>
      <c r="D115" s="36" t="s">
        <v>12697</v>
      </c>
      <c r="E115" s="38">
        <v>3500</v>
      </c>
      <c r="F115" s="38">
        <v>0</v>
      </c>
      <c r="G115" s="38">
        <v>360</v>
      </c>
      <c r="H115" s="38">
        <v>220</v>
      </c>
      <c r="I115" s="38">
        <f t="shared" si="3"/>
        <v>3640</v>
      </c>
      <c r="J115" s="38">
        <v>490</v>
      </c>
      <c r="K115" s="38">
        <v>0</v>
      </c>
      <c r="L115" s="38">
        <f t="shared" si="4"/>
        <v>0</v>
      </c>
      <c r="M115" s="38">
        <f t="shared" si="5"/>
        <v>3150</v>
      </c>
    </row>
    <row r="116" spans="1:13">
      <c r="A116" s="37">
        <v>114</v>
      </c>
      <c r="B116" s="36" t="s">
        <v>674</v>
      </c>
      <c r="C116" s="36" t="s">
        <v>675</v>
      </c>
      <c r="D116" s="36" t="s">
        <v>12695</v>
      </c>
      <c r="E116" s="38">
        <v>11000</v>
      </c>
      <c r="F116" s="38">
        <v>1000</v>
      </c>
      <c r="G116" s="38">
        <v>315</v>
      </c>
      <c r="H116" s="38">
        <v>340</v>
      </c>
      <c r="I116" s="38">
        <f t="shared" si="3"/>
        <v>11975</v>
      </c>
      <c r="J116" s="38">
        <v>1760</v>
      </c>
      <c r="K116" s="38">
        <v>6715</v>
      </c>
      <c r="L116" s="38">
        <f t="shared" si="4"/>
        <v>788</v>
      </c>
      <c r="M116" s="38">
        <f t="shared" si="5"/>
        <v>9427</v>
      </c>
    </row>
    <row r="117" spans="1:13">
      <c r="A117" s="37">
        <v>115</v>
      </c>
      <c r="B117" s="36" t="s">
        <v>676</v>
      </c>
      <c r="C117" s="36" t="s">
        <v>677</v>
      </c>
      <c r="D117" s="36" t="s">
        <v>12699</v>
      </c>
      <c r="E117" s="38">
        <v>7600</v>
      </c>
      <c r="F117" s="38">
        <v>300</v>
      </c>
      <c r="G117" s="38">
        <v>450</v>
      </c>
      <c r="H117" s="38">
        <v>0</v>
      </c>
      <c r="I117" s="38">
        <f t="shared" si="3"/>
        <v>8350</v>
      </c>
      <c r="J117" s="38">
        <v>988</v>
      </c>
      <c r="K117" s="38">
        <v>3862</v>
      </c>
      <c r="L117" s="38">
        <f t="shared" si="4"/>
        <v>281.20000000000005</v>
      </c>
      <c r="M117" s="38">
        <f t="shared" si="5"/>
        <v>7080.8</v>
      </c>
    </row>
    <row r="118" spans="1:13">
      <c r="A118" s="37">
        <v>116</v>
      </c>
      <c r="B118" s="36" t="s">
        <v>678</v>
      </c>
      <c r="C118" s="36" t="s">
        <v>679</v>
      </c>
      <c r="D118" s="36" t="s">
        <v>12697</v>
      </c>
      <c r="E118" s="38">
        <v>16300</v>
      </c>
      <c r="F118" s="38">
        <v>0</v>
      </c>
      <c r="G118" s="38">
        <v>315</v>
      </c>
      <c r="H118" s="38">
        <v>0</v>
      </c>
      <c r="I118" s="38">
        <f t="shared" si="3"/>
        <v>16615</v>
      </c>
      <c r="J118" s="38">
        <v>2608</v>
      </c>
      <c r="K118" s="38">
        <v>10507</v>
      </c>
      <c r="L118" s="38">
        <f t="shared" si="4"/>
        <v>1621.75</v>
      </c>
      <c r="M118" s="38">
        <f t="shared" si="5"/>
        <v>12385.25</v>
      </c>
    </row>
    <row r="119" spans="1:13">
      <c r="A119" s="37">
        <v>117</v>
      </c>
      <c r="B119" s="36" t="s">
        <v>680</v>
      </c>
      <c r="C119" s="36" t="s">
        <v>681</v>
      </c>
      <c r="D119" s="36" t="s">
        <v>12695</v>
      </c>
      <c r="E119" s="38">
        <v>7000</v>
      </c>
      <c r="F119" s="38">
        <v>0</v>
      </c>
      <c r="G119" s="38">
        <v>315</v>
      </c>
      <c r="H119" s="38">
        <v>181</v>
      </c>
      <c r="I119" s="38">
        <f t="shared" si="3"/>
        <v>7134</v>
      </c>
      <c r="J119" s="38">
        <v>1050</v>
      </c>
      <c r="K119" s="38">
        <v>2584</v>
      </c>
      <c r="L119" s="38">
        <f t="shared" si="4"/>
        <v>153.40000000000003</v>
      </c>
      <c r="M119" s="38">
        <f t="shared" si="5"/>
        <v>5930.6</v>
      </c>
    </row>
    <row r="120" spans="1:13">
      <c r="A120" s="37">
        <v>118</v>
      </c>
      <c r="B120" s="36" t="s">
        <v>682</v>
      </c>
      <c r="C120" s="36" t="s">
        <v>683</v>
      </c>
      <c r="D120" s="36" t="s">
        <v>12698</v>
      </c>
      <c r="E120" s="38">
        <v>8200</v>
      </c>
      <c r="F120" s="38">
        <v>700</v>
      </c>
      <c r="G120" s="38">
        <v>450</v>
      </c>
      <c r="H120" s="38">
        <v>0</v>
      </c>
      <c r="I120" s="38">
        <f t="shared" si="3"/>
        <v>9350</v>
      </c>
      <c r="J120" s="38">
        <v>1066</v>
      </c>
      <c r="K120" s="38">
        <v>4784</v>
      </c>
      <c r="L120" s="38">
        <f t="shared" si="4"/>
        <v>401.80000000000007</v>
      </c>
      <c r="M120" s="38">
        <f t="shared" si="5"/>
        <v>7882.2</v>
      </c>
    </row>
    <row r="121" spans="1:13">
      <c r="A121" s="37">
        <v>119</v>
      </c>
      <c r="B121" s="36" t="s">
        <v>684</v>
      </c>
      <c r="C121" s="36" t="s">
        <v>685</v>
      </c>
      <c r="D121" s="36" t="s">
        <v>12698</v>
      </c>
      <c r="E121" s="38">
        <v>11300</v>
      </c>
      <c r="F121" s="38">
        <v>800</v>
      </c>
      <c r="G121" s="38">
        <v>360</v>
      </c>
      <c r="H121" s="38">
        <v>108</v>
      </c>
      <c r="I121" s="38">
        <f t="shared" si="3"/>
        <v>12352</v>
      </c>
      <c r="J121" s="38">
        <v>1469</v>
      </c>
      <c r="K121" s="38">
        <v>7383</v>
      </c>
      <c r="L121" s="38">
        <f t="shared" si="4"/>
        <v>921.60000000000014</v>
      </c>
      <c r="M121" s="38">
        <f t="shared" si="5"/>
        <v>9961.4</v>
      </c>
    </row>
    <row r="122" spans="1:13">
      <c r="A122" s="37">
        <v>120</v>
      </c>
      <c r="B122" s="36" t="s">
        <v>686</v>
      </c>
      <c r="C122" s="36" t="s">
        <v>687</v>
      </c>
      <c r="D122" s="36" t="s">
        <v>12697</v>
      </c>
      <c r="E122" s="38">
        <v>19800</v>
      </c>
      <c r="F122" s="38">
        <v>700</v>
      </c>
      <c r="G122" s="38">
        <v>450</v>
      </c>
      <c r="H122" s="38">
        <v>282</v>
      </c>
      <c r="I122" s="38">
        <f t="shared" si="3"/>
        <v>20668</v>
      </c>
      <c r="J122" s="38">
        <v>2376</v>
      </c>
      <c r="K122" s="38">
        <v>14792</v>
      </c>
      <c r="L122" s="38">
        <f t="shared" si="4"/>
        <v>2693</v>
      </c>
      <c r="M122" s="38">
        <f t="shared" si="5"/>
        <v>15599</v>
      </c>
    </row>
    <row r="123" spans="1:13">
      <c r="A123" s="37">
        <v>121</v>
      </c>
      <c r="B123" s="36" t="s">
        <v>688</v>
      </c>
      <c r="C123" s="36" t="s">
        <v>689</v>
      </c>
      <c r="D123" s="36" t="s">
        <v>12695</v>
      </c>
      <c r="E123" s="38">
        <v>12000</v>
      </c>
      <c r="F123" s="38">
        <v>300</v>
      </c>
      <c r="G123" s="38">
        <v>225</v>
      </c>
      <c r="H123" s="38">
        <v>0</v>
      </c>
      <c r="I123" s="38">
        <f t="shared" si="3"/>
        <v>12525</v>
      </c>
      <c r="J123" s="38">
        <v>1920</v>
      </c>
      <c r="K123" s="38">
        <v>7105</v>
      </c>
      <c r="L123" s="38">
        <f t="shared" si="4"/>
        <v>866</v>
      </c>
      <c r="M123" s="38">
        <f t="shared" si="5"/>
        <v>9739</v>
      </c>
    </row>
    <row r="124" spans="1:13">
      <c r="A124" s="37">
        <v>122</v>
      </c>
      <c r="B124" s="36" t="s">
        <v>690</v>
      </c>
      <c r="C124" s="36" t="s">
        <v>691</v>
      </c>
      <c r="D124" s="36" t="s">
        <v>12698</v>
      </c>
      <c r="E124" s="38">
        <v>8800</v>
      </c>
      <c r="F124" s="38">
        <v>0</v>
      </c>
      <c r="G124" s="38">
        <v>180</v>
      </c>
      <c r="H124" s="38">
        <v>158</v>
      </c>
      <c r="I124" s="38">
        <f t="shared" si="3"/>
        <v>8822</v>
      </c>
      <c r="J124" s="38">
        <v>1144</v>
      </c>
      <c r="K124" s="38">
        <v>4178</v>
      </c>
      <c r="L124" s="38">
        <f t="shared" si="4"/>
        <v>312.8</v>
      </c>
      <c r="M124" s="38">
        <f t="shared" si="5"/>
        <v>7365.2</v>
      </c>
    </row>
    <row r="125" spans="1:13">
      <c r="A125" s="37">
        <v>123</v>
      </c>
      <c r="B125" s="36" t="s">
        <v>692</v>
      </c>
      <c r="C125" s="36" t="s">
        <v>693</v>
      </c>
      <c r="D125" s="36" t="s">
        <v>12695</v>
      </c>
      <c r="E125" s="38">
        <v>19200</v>
      </c>
      <c r="F125" s="38">
        <v>1000</v>
      </c>
      <c r="G125" s="38">
        <v>405</v>
      </c>
      <c r="H125" s="38">
        <v>167</v>
      </c>
      <c r="I125" s="38">
        <f t="shared" si="3"/>
        <v>20438</v>
      </c>
      <c r="J125" s="38">
        <v>2304</v>
      </c>
      <c r="K125" s="38">
        <v>14634</v>
      </c>
      <c r="L125" s="38">
        <f t="shared" si="4"/>
        <v>2653.5</v>
      </c>
      <c r="M125" s="38">
        <f t="shared" si="5"/>
        <v>15480.5</v>
      </c>
    </row>
    <row r="126" spans="1:13">
      <c r="A126" s="37">
        <v>124</v>
      </c>
      <c r="B126" s="36" t="s">
        <v>694</v>
      </c>
      <c r="C126" s="36" t="s">
        <v>695</v>
      </c>
      <c r="D126" s="36" t="s">
        <v>12695</v>
      </c>
      <c r="E126" s="38">
        <v>7600</v>
      </c>
      <c r="F126" s="38">
        <v>800</v>
      </c>
      <c r="G126" s="38">
        <v>405</v>
      </c>
      <c r="H126" s="38">
        <v>199</v>
      </c>
      <c r="I126" s="38">
        <f t="shared" si="3"/>
        <v>8606</v>
      </c>
      <c r="J126" s="38">
        <v>1216</v>
      </c>
      <c r="K126" s="38">
        <v>3890</v>
      </c>
      <c r="L126" s="38">
        <f t="shared" si="4"/>
        <v>284</v>
      </c>
      <c r="M126" s="38">
        <f t="shared" si="5"/>
        <v>7106</v>
      </c>
    </row>
    <row r="127" spans="1:13">
      <c r="A127" s="37">
        <v>125</v>
      </c>
      <c r="B127" s="36" t="s">
        <v>696</v>
      </c>
      <c r="C127" s="36" t="s">
        <v>697</v>
      </c>
      <c r="D127" s="36" t="s">
        <v>12696</v>
      </c>
      <c r="E127" s="38">
        <v>8600</v>
      </c>
      <c r="F127" s="38">
        <v>300</v>
      </c>
      <c r="G127" s="38">
        <v>405</v>
      </c>
      <c r="H127" s="38">
        <v>0</v>
      </c>
      <c r="I127" s="38">
        <f t="shared" si="3"/>
        <v>9305</v>
      </c>
      <c r="J127" s="38">
        <v>1204</v>
      </c>
      <c r="K127" s="38">
        <v>4601</v>
      </c>
      <c r="L127" s="38">
        <f t="shared" si="4"/>
        <v>365.20000000000005</v>
      </c>
      <c r="M127" s="38">
        <f t="shared" si="5"/>
        <v>7735.8</v>
      </c>
    </row>
    <row r="128" spans="1:13">
      <c r="A128" s="37">
        <v>126</v>
      </c>
      <c r="B128" s="36" t="s">
        <v>698</v>
      </c>
      <c r="C128" s="36" t="s">
        <v>699</v>
      </c>
      <c r="D128" s="36" t="s">
        <v>12695</v>
      </c>
      <c r="E128" s="38">
        <v>4000</v>
      </c>
      <c r="F128" s="38">
        <v>600</v>
      </c>
      <c r="G128" s="38">
        <v>180</v>
      </c>
      <c r="H128" s="38">
        <v>162</v>
      </c>
      <c r="I128" s="38">
        <f t="shared" si="3"/>
        <v>4618</v>
      </c>
      <c r="J128" s="38">
        <v>600</v>
      </c>
      <c r="K128" s="38">
        <v>518</v>
      </c>
      <c r="L128" s="38">
        <f t="shared" si="4"/>
        <v>15.54</v>
      </c>
      <c r="M128" s="38">
        <f t="shared" si="5"/>
        <v>4002.46</v>
      </c>
    </row>
    <row r="129" spans="1:13">
      <c r="A129" s="37">
        <v>127</v>
      </c>
      <c r="B129" s="36" t="s">
        <v>700</v>
      </c>
      <c r="C129" s="36" t="s">
        <v>701</v>
      </c>
      <c r="D129" s="36" t="s">
        <v>12699</v>
      </c>
      <c r="E129" s="38">
        <v>4700</v>
      </c>
      <c r="F129" s="38">
        <v>100</v>
      </c>
      <c r="G129" s="38">
        <v>270</v>
      </c>
      <c r="H129" s="38">
        <v>291</v>
      </c>
      <c r="I129" s="38">
        <f t="shared" si="3"/>
        <v>4779</v>
      </c>
      <c r="J129" s="38">
        <v>564</v>
      </c>
      <c r="K129" s="38">
        <v>715</v>
      </c>
      <c r="L129" s="38">
        <f t="shared" si="4"/>
        <v>21.45</v>
      </c>
      <c r="M129" s="38">
        <f t="shared" si="5"/>
        <v>4193.55</v>
      </c>
    </row>
    <row r="130" spans="1:13">
      <c r="A130" s="37">
        <v>128</v>
      </c>
      <c r="B130" s="36" t="s">
        <v>702</v>
      </c>
      <c r="C130" s="36" t="s">
        <v>703</v>
      </c>
      <c r="D130" s="36" t="s">
        <v>12695</v>
      </c>
      <c r="E130" s="38">
        <v>7800</v>
      </c>
      <c r="F130" s="38">
        <v>100</v>
      </c>
      <c r="G130" s="38">
        <v>135</v>
      </c>
      <c r="H130" s="38">
        <v>0</v>
      </c>
      <c r="I130" s="38">
        <f t="shared" si="3"/>
        <v>8035</v>
      </c>
      <c r="J130" s="38">
        <v>1170</v>
      </c>
      <c r="K130" s="38">
        <v>3365</v>
      </c>
      <c r="L130" s="38">
        <f t="shared" si="4"/>
        <v>231.5</v>
      </c>
      <c r="M130" s="38">
        <f t="shared" si="5"/>
        <v>6633.5</v>
      </c>
    </row>
    <row r="131" spans="1:13">
      <c r="A131" s="37">
        <v>129</v>
      </c>
      <c r="B131" s="36" t="s">
        <v>704</v>
      </c>
      <c r="C131" s="36" t="s">
        <v>705</v>
      </c>
      <c r="D131" s="36" t="s">
        <v>12698</v>
      </c>
      <c r="E131" s="38">
        <v>6400</v>
      </c>
      <c r="F131" s="38">
        <v>100</v>
      </c>
      <c r="G131" s="38">
        <v>135</v>
      </c>
      <c r="H131" s="38">
        <v>369</v>
      </c>
      <c r="I131" s="38">
        <f t="shared" ref="I131:I194" si="6">E131+F131+G131-H131</f>
        <v>6266</v>
      </c>
      <c r="J131" s="38">
        <v>768</v>
      </c>
      <c r="K131" s="38">
        <v>1998</v>
      </c>
      <c r="L131" s="38">
        <f t="shared" si="4"/>
        <v>94.800000000000011</v>
      </c>
      <c r="M131" s="38">
        <f t="shared" si="5"/>
        <v>5403.2</v>
      </c>
    </row>
    <row r="132" spans="1:13">
      <c r="A132" s="37">
        <v>130</v>
      </c>
      <c r="B132" s="36" t="s">
        <v>706</v>
      </c>
      <c r="C132" s="36" t="s">
        <v>707</v>
      </c>
      <c r="D132" s="36" t="s">
        <v>12698</v>
      </c>
      <c r="E132" s="38">
        <v>9900</v>
      </c>
      <c r="F132" s="38">
        <v>500</v>
      </c>
      <c r="G132" s="38">
        <v>270</v>
      </c>
      <c r="H132" s="38">
        <v>0</v>
      </c>
      <c r="I132" s="38">
        <f t="shared" si="6"/>
        <v>10670</v>
      </c>
      <c r="J132" s="38">
        <v>1188</v>
      </c>
      <c r="K132" s="38">
        <v>5982</v>
      </c>
      <c r="L132" s="38">
        <f t="shared" ref="L132:L195" si="7">K132*VLOOKUP(K132,$Q$3:$T$9,3,1)-VLOOKUP(K132,$Q$3:$T$9,4,1)</f>
        <v>641.40000000000009</v>
      </c>
      <c r="M132" s="38">
        <f t="shared" ref="M132:M195" si="8">I132-J132-L132</f>
        <v>8840.6</v>
      </c>
    </row>
    <row r="133" spans="1:13">
      <c r="A133" s="37">
        <v>131</v>
      </c>
      <c r="B133" s="36" t="s">
        <v>708</v>
      </c>
      <c r="C133" s="36" t="s">
        <v>709</v>
      </c>
      <c r="D133" s="36" t="s">
        <v>12696</v>
      </c>
      <c r="E133" s="38">
        <v>4100</v>
      </c>
      <c r="F133" s="38">
        <v>700</v>
      </c>
      <c r="G133" s="38">
        <v>90</v>
      </c>
      <c r="H133" s="38">
        <v>0</v>
      </c>
      <c r="I133" s="38">
        <f t="shared" si="6"/>
        <v>4890</v>
      </c>
      <c r="J133" s="38">
        <v>615</v>
      </c>
      <c r="K133" s="38">
        <v>775</v>
      </c>
      <c r="L133" s="38">
        <f t="shared" si="7"/>
        <v>23.25</v>
      </c>
      <c r="M133" s="38">
        <f t="shared" si="8"/>
        <v>4251.75</v>
      </c>
    </row>
    <row r="134" spans="1:13">
      <c r="A134" s="37">
        <v>132</v>
      </c>
      <c r="B134" s="36" t="s">
        <v>710</v>
      </c>
      <c r="C134" s="36" t="s">
        <v>711</v>
      </c>
      <c r="D134" s="36" t="s">
        <v>12698</v>
      </c>
      <c r="E134" s="38">
        <v>15100</v>
      </c>
      <c r="F134" s="38">
        <v>900</v>
      </c>
      <c r="G134" s="38">
        <v>225</v>
      </c>
      <c r="H134" s="38">
        <v>0</v>
      </c>
      <c r="I134" s="38">
        <f t="shared" si="6"/>
        <v>16225</v>
      </c>
      <c r="J134" s="38">
        <v>2265</v>
      </c>
      <c r="K134" s="38">
        <v>10460</v>
      </c>
      <c r="L134" s="38">
        <f t="shared" si="7"/>
        <v>1610</v>
      </c>
      <c r="M134" s="38">
        <f t="shared" si="8"/>
        <v>12350</v>
      </c>
    </row>
    <row r="135" spans="1:13">
      <c r="A135" s="37">
        <v>133</v>
      </c>
      <c r="B135" s="36" t="s">
        <v>712</v>
      </c>
      <c r="C135" s="36" t="s">
        <v>713</v>
      </c>
      <c r="D135" s="36" t="s">
        <v>12695</v>
      </c>
      <c r="E135" s="38">
        <v>15600</v>
      </c>
      <c r="F135" s="38">
        <v>400</v>
      </c>
      <c r="G135" s="38">
        <v>225</v>
      </c>
      <c r="H135" s="38">
        <v>0</v>
      </c>
      <c r="I135" s="38">
        <f t="shared" si="6"/>
        <v>16225</v>
      </c>
      <c r="J135" s="38">
        <v>2028</v>
      </c>
      <c r="K135" s="38">
        <v>10697</v>
      </c>
      <c r="L135" s="38">
        <f t="shared" si="7"/>
        <v>1669.25</v>
      </c>
      <c r="M135" s="38">
        <f t="shared" si="8"/>
        <v>12527.75</v>
      </c>
    </row>
    <row r="136" spans="1:13">
      <c r="A136" s="37">
        <v>134</v>
      </c>
      <c r="B136" s="36" t="s">
        <v>714</v>
      </c>
      <c r="C136" s="36" t="s">
        <v>715</v>
      </c>
      <c r="D136" s="36" t="s">
        <v>12695</v>
      </c>
      <c r="E136" s="38">
        <v>17200</v>
      </c>
      <c r="F136" s="38">
        <v>500</v>
      </c>
      <c r="G136" s="38">
        <v>360</v>
      </c>
      <c r="H136" s="38">
        <v>0</v>
      </c>
      <c r="I136" s="38">
        <f t="shared" si="6"/>
        <v>18060</v>
      </c>
      <c r="J136" s="38">
        <v>2580</v>
      </c>
      <c r="K136" s="38">
        <v>11980</v>
      </c>
      <c r="L136" s="38">
        <f t="shared" si="7"/>
        <v>1990</v>
      </c>
      <c r="M136" s="38">
        <f t="shared" si="8"/>
        <v>13490</v>
      </c>
    </row>
    <row r="137" spans="1:13">
      <c r="A137" s="37">
        <v>135</v>
      </c>
      <c r="B137" s="36" t="s">
        <v>716</v>
      </c>
      <c r="C137" s="36" t="s">
        <v>717</v>
      </c>
      <c r="D137" s="36" t="s">
        <v>12696</v>
      </c>
      <c r="E137" s="38">
        <v>19300</v>
      </c>
      <c r="F137" s="38">
        <v>100</v>
      </c>
      <c r="G137" s="38">
        <v>180</v>
      </c>
      <c r="H137" s="38">
        <v>84</v>
      </c>
      <c r="I137" s="38">
        <f t="shared" si="6"/>
        <v>19496</v>
      </c>
      <c r="J137" s="38">
        <v>3088</v>
      </c>
      <c r="K137" s="38">
        <v>12908</v>
      </c>
      <c r="L137" s="38">
        <f t="shared" si="7"/>
        <v>2222</v>
      </c>
      <c r="M137" s="38">
        <f t="shared" si="8"/>
        <v>14186</v>
      </c>
    </row>
    <row r="138" spans="1:13">
      <c r="A138" s="37">
        <v>136</v>
      </c>
      <c r="B138" s="36" t="s">
        <v>718</v>
      </c>
      <c r="C138" s="36" t="s">
        <v>719</v>
      </c>
      <c r="D138" s="36" t="s">
        <v>12698</v>
      </c>
      <c r="E138" s="38">
        <v>13200</v>
      </c>
      <c r="F138" s="38">
        <v>300</v>
      </c>
      <c r="G138" s="38">
        <v>315</v>
      </c>
      <c r="H138" s="38">
        <v>365</v>
      </c>
      <c r="I138" s="38">
        <f t="shared" si="6"/>
        <v>13450</v>
      </c>
      <c r="J138" s="38">
        <v>1848</v>
      </c>
      <c r="K138" s="38">
        <v>8102</v>
      </c>
      <c r="L138" s="38">
        <f t="shared" si="7"/>
        <v>1065.4000000000001</v>
      </c>
      <c r="M138" s="38">
        <f t="shared" si="8"/>
        <v>10536.6</v>
      </c>
    </row>
    <row r="139" spans="1:13">
      <c r="A139" s="37">
        <v>137</v>
      </c>
      <c r="B139" s="36" t="s">
        <v>720</v>
      </c>
      <c r="C139" s="36" t="s">
        <v>721</v>
      </c>
      <c r="D139" s="36" t="s">
        <v>12695</v>
      </c>
      <c r="E139" s="38">
        <v>17900</v>
      </c>
      <c r="F139" s="38">
        <v>300</v>
      </c>
      <c r="G139" s="38">
        <v>45</v>
      </c>
      <c r="H139" s="38">
        <v>0</v>
      </c>
      <c r="I139" s="38">
        <f t="shared" si="6"/>
        <v>18245</v>
      </c>
      <c r="J139" s="38">
        <v>2864</v>
      </c>
      <c r="K139" s="38">
        <v>11881</v>
      </c>
      <c r="L139" s="38">
        <f t="shared" si="7"/>
        <v>1965.25</v>
      </c>
      <c r="M139" s="38">
        <f t="shared" si="8"/>
        <v>13415.75</v>
      </c>
    </row>
    <row r="140" spans="1:13">
      <c r="A140" s="37">
        <v>138</v>
      </c>
      <c r="B140" s="36" t="s">
        <v>722</v>
      </c>
      <c r="C140" s="36" t="s">
        <v>723</v>
      </c>
      <c r="D140" s="36" t="s">
        <v>12695</v>
      </c>
      <c r="E140" s="38">
        <v>17300</v>
      </c>
      <c r="F140" s="38">
        <v>400</v>
      </c>
      <c r="G140" s="38">
        <v>315</v>
      </c>
      <c r="H140" s="38">
        <v>112</v>
      </c>
      <c r="I140" s="38">
        <f t="shared" si="6"/>
        <v>17903</v>
      </c>
      <c r="J140" s="38">
        <v>2422</v>
      </c>
      <c r="K140" s="38">
        <v>11981</v>
      </c>
      <c r="L140" s="38">
        <f t="shared" si="7"/>
        <v>1990.25</v>
      </c>
      <c r="M140" s="38">
        <f t="shared" si="8"/>
        <v>13490.75</v>
      </c>
    </row>
    <row r="141" spans="1:13">
      <c r="A141" s="37">
        <v>139</v>
      </c>
      <c r="B141" s="36" t="s">
        <v>724</v>
      </c>
      <c r="C141" s="36" t="s">
        <v>725</v>
      </c>
      <c r="D141" s="36" t="s">
        <v>12698</v>
      </c>
      <c r="E141" s="38">
        <v>16800</v>
      </c>
      <c r="F141" s="38">
        <v>100</v>
      </c>
      <c r="G141" s="38">
        <v>135</v>
      </c>
      <c r="H141" s="38">
        <v>0</v>
      </c>
      <c r="I141" s="38">
        <f t="shared" si="6"/>
        <v>17035</v>
      </c>
      <c r="J141" s="38">
        <v>2688</v>
      </c>
      <c r="K141" s="38">
        <v>10847</v>
      </c>
      <c r="L141" s="38">
        <f t="shared" si="7"/>
        <v>1706.75</v>
      </c>
      <c r="M141" s="38">
        <f t="shared" si="8"/>
        <v>12640.25</v>
      </c>
    </row>
    <row r="142" spans="1:13">
      <c r="A142" s="37">
        <v>140</v>
      </c>
      <c r="B142" s="36" t="s">
        <v>726</v>
      </c>
      <c r="C142" s="36" t="s">
        <v>727</v>
      </c>
      <c r="D142" s="36" t="s">
        <v>12695</v>
      </c>
      <c r="E142" s="38">
        <v>3300</v>
      </c>
      <c r="F142" s="38">
        <v>300</v>
      </c>
      <c r="G142" s="38">
        <v>360</v>
      </c>
      <c r="H142" s="38">
        <v>0</v>
      </c>
      <c r="I142" s="38">
        <f t="shared" si="6"/>
        <v>3960</v>
      </c>
      <c r="J142" s="38">
        <v>528</v>
      </c>
      <c r="K142" s="38">
        <v>0</v>
      </c>
      <c r="L142" s="38">
        <f t="shared" si="7"/>
        <v>0</v>
      </c>
      <c r="M142" s="38">
        <f t="shared" si="8"/>
        <v>3432</v>
      </c>
    </row>
    <row r="143" spans="1:13">
      <c r="A143" s="37">
        <v>141</v>
      </c>
      <c r="B143" s="36" t="s">
        <v>728</v>
      </c>
      <c r="C143" s="36" t="s">
        <v>729</v>
      </c>
      <c r="D143" s="36" t="s">
        <v>12695</v>
      </c>
      <c r="E143" s="38">
        <v>15000</v>
      </c>
      <c r="F143" s="38">
        <v>500</v>
      </c>
      <c r="G143" s="38">
        <v>90</v>
      </c>
      <c r="H143" s="38">
        <v>0</v>
      </c>
      <c r="I143" s="38">
        <f t="shared" si="6"/>
        <v>15590</v>
      </c>
      <c r="J143" s="38">
        <v>1800</v>
      </c>
      <c r="K143" s="38">
        <v>10290</v>
      </c>
      <c r="L143" s="38">
        <f t="shared" si="7"/>
        <v>1567.5</v>
      </c>
      <c r="M143" s="38">
        <f t="shared" si="8"/>
        <v>12222.5</v>
      </c>
    </row>
    <row r="144" spans="1:13">
      <c r="A144" s="37">
        <v>142</v>
      </c>
      <c r="B144" s="36" t="s">
        <v>730</v>
      </c>
      <c r="C144" s="36" t="s">
        <v>731</v>
      </c>
      <c r="D144" s="36" t="s">
        <v>12699</v>
      </c>
      <c r="E144" s="38">
        <v>5000</v>
      </c>
      <c r="F144" s="38">
        <v>500</v>
      </c>
      <c r="G144" s="38">
        <v>315</v>
      </c>
      <c r="H144" s="38">
        <v>0</v>
      </c>
      <c r="I144" s="38">
        <f t="shared" si="6"/>
        <v>5815</v>
      </c>
      <c r="J144" s="38">
        <v>800</v>
      </c>
      <c r="K144" s="38">
        <v>1515</v>
      </c>
      <c r="L144" s="38">
        <f t="shared" si="7"/>
        <v>46.5</v>
      </c>
      <c r="M144" s="38">
        <f t="shared" si="8"/>
        <v>4968.5</v>
      </c>
    </row>
    <row r="145" spans="1:13">
      <c r="A145" s="37">
        <v>143</v>
      </c>
      <c r="B145" s="36" t="s">
        <v>732</v>
      </c>
      <c r="C145" s="36" t="s">
        <v>733</v>
      </c>
      <c r="D145" s="36" t="s">
        <v>12698</v>
      </c>
      <c r="E145" s="38">
        <v>6300</v>
      </c>
      <c r="F145" s="38">
        <v>100</v>
      </c>
      <c r="G145" s="38">
        <v>405</v>
      </c>
      <c r="H145" s="38">
        <v>401</v>
      </c>
      <c r="I145" s="38">
        <f t="shared" si="6"/>
        <v>6404</v>
      </c>
      <c r="J145" s="38">
        <v>882</v>
      </c>
      <c r="K145" s="38">
        <v>2022</v>
      </c>
      <c r="L145" s="38">
        <f t="shared" si="7"/>
        <v>97.200000000000017</v>
      </c>
      <c r="M145" s="38">
        <f t="shared" si="8"/>
        <v>5424.8</v>
      </c>
    </row>
    <row r="146" spans="1:13">
      <c r="A146" s="37">
        <v>144</v>
      </c>
      <c r="B146" s="36" t="s">
        <v>734</v>
      </c>
      <c r="C146" s="36" t="s">
        <v>735</v>
      </c>
      <c r="D146" s="36" t="s">
        <v>12695</v>
      </c>
      <c r="E146" s="38">
        <v>19900</v>
      </c>
      <c r="F146" s="38">
        <v>900</v>
      </c>
      <c r="G146" s="38">
        <v>315</v>
      </c>
      <c r="H146" s="38">
        <v>377</v>
      </c>
      <c r="I146" s="38">
        <f t="shared" si="6"/>
        <v>20738</v>
      </c>
      <c r="J146" s="38">
        <v>2388</v>
      </c>
      <c r="K146" s="38">
        <v>14850</v>
      </c>
      <c r="L146" s="38">
        <f t="shared" si="7"/>
        <v>2707.5</v>
      </c>
      <c r="M146" s="38">
        <f t="shared" si="8"/>
        <v>15642.5</v>
      </c>
    </row>
    <row r="147" spans="1:13">
      <c r="A147" s="37">
        <v>145</v>
      </c>
      <c r="B147" s="36" t="s">
        <v>736</v>
      </c>
      <c r="C147" s="36" t="s">
        <v>737</v>
      </c>
      <c r="D147" s="36" t="s">
        <v>12695</v>
      </c>
      <c r="E147" s="38">
        <v>5600</v>
      </c>
      <c r="F147" s="38">
        <v>300</v>
      </c>
      <c r="G147" s="38">
        <v>135</v>
      </c>
      <c r="H147" s="38">
        <v>320</v>
      </c>
      <c r="I147" s="38">
        <f t="shared" si="6"/>
        <v>5715</v>
      </c>
      <c r="J147" s="38">
        <v>896</v>
      </c>
      <c r="K147" s="38">
        <v>1319</v>
      </c>
      <c r="L147" s="38">
        <f t="shared" si="7"/>
        <v>39.57</v>
      </c>
      <c r="M147" s="38">
        <f t="shared" si="8"/>
        <v>4779.43</v>
      </c>
    </row>
    <row r="148" spans="1:13">
      <c r="A148" s="37">
        <v>146</v>
      </c>
      <c r="B148" s="36" t="s">
        <v>738</v>
      </c>
      <c r="C148" s="36" t="s">
        <v>739</v>
      </c>
      <c r="D148" s="36" t="s">
        <v>12695</v>
      </c>
      <c r="E148" s="38">
        <v>18500</v>
      </c>
      <c r="F148" s="38">
        <v>600</v>
      </c>
      <c r="G148" s="38">
        <v>360</v>
      </c>
      <c r="H148" s="38">
        <v>0</v>
      </c>
      <c r="I148" s="38">
        <f t="shared" si="6"/>
        <v>19460</v>
      </c>
      <c r="J148" s="38">
        <v>2960</v>
      </c>
      <c r="K148" s="38">
        <v>13000</v>
      </c>
      <c r="L148" s="38">
        <f t="shared" si="7"/>
        <v>2245</v>
      </c>
      <c r="M148" s="38">
        <f t="shared" si="8"/>
        <v>14255</v>
      </c>
    </row>
    <row r="149" spans="1:13">
      <c r="A149" s="37">
        <v>147</v>
      </c>
      <c r="B149" s="36" t="s">
        <v>740</v>
      </c>
      <c r="C149" s="36" t="s">
        <v>741</v>
      </c>
      <c r="D149" s="36" t="s">
        <v>12697</v>
      </c>
      <c r="E149" s="38">
        <v>11000</v>
      </c>
      <c r="F149" s="38">
        <v>600</v>
      </c>
      <c r="G149" s="38">
        <v>180</v>
      </c>
      <c r="H149" s="38">
        <v>0</v>
      </c>
      <c r="I149" s="38">
        <f t="shared" si="6"/>
        <v>11780</v>
      </c>
      <c r="J149" s="38">
        <v>1320</v>
      </c>
      <c r="K149" s="38">
        <v>6960</v>
      </c>
      <c r="L149" s="38">
        <f t="shared" si="7"/>
        <v>837</v>
      </c>
      <c r="M149" s="38">
        <f t="shared" si="8"/>
        <v>9623</v>
      </c>
    </row>
    <row r="150" spans="1:13">
      <c r="A150" s="37">
        <v>148</v>
      </c>
      <c r="B150" s="36" t="s">
        <v>742</v>
      </c>
      <c r="C150" s="36" t="s">
        <v>743</v>
      </c>
      <c r="D150" s="36" t="s">
        <v>12698</v>
      </c>
      <c r="E150" s="38">
        <v>9000</v>
      </c>
      <c r="F150" s="38">
        <v>100</v>
      </c>
      <c r="G150" s="38">
        <v>45</v>
      </c>
      <c r="H150" s="38">
        <v>0</v>
      </c>
      <c r="I150" s="38">
        <f t="shared" si="6"/>
        <v>9145</v>
      </c>
      <c r="J150" s="38">
        <v>1080</v>
      </c>
      <c r="K150" s="38">
        <v>4565</v>
      </c>
      <c r="L150" s="38">
        <f t="shared" si="7"/>
        <v>358</v>
      </c>
      <c r="M150" s="38">
        <f t="shared" si="8"/>
        <v>7707</v>
      </c>
    </row>
    <row r="151" spans="1:13">
      <c r="A151" s="37">
        <v>149</v>
      </c>
      <c r="B151" s="36" t="s">
        <v>744</v>
      </c>
      <c r="C151" s="36" t="s">
        <v>745</v>
      </c>
      <c r="D151" s="36" t="s">
        <v>12699</v>
      </c>
      <c r="E151" s="38">
        <v>9700</v>
      </c>
      <c r="F151" s="38">
        <v>200</v>
      </c>
      <c r="G151" s="38">
        <v>405</v>
      </c>
      <c r="H151" s="38">
        <v>467</v>
      </c>
      <c r="I151" s="38">
        <f t="shared" si="6"/>
        <v>9838</v>
      </c>
      <c r="J151" s="38">
        <v>1261</v>
      </c>
      <c r="K151" s="38">
        <v>5077</v>
      </c>
      <c r="L151" s="38">
        <f t="shared" si="7"/>
        <v>460.40000000000009</v>
      </c>
      <c r="M151" s="38">
        <f t="shared" si="8"/>
        <v>8116.6</v>
      </c>
    </row>
    <row r="152" spans="1:13">
      <c r="A152" s="37">
        <v>150</v>
      </c>
      <c r="B152" s="36" t="s">
        <v>746</v>
      </c>
      <c r="C152" s="36" t="s">
        <v>747</v>
      </c>
      <c r="D152" s="36" t="s">
        <v>12696</v>
      </c>
      <c r="E152" s="38">
        <v>9400</v>
      </c>
      <c r="F152" s="38">
        <v>200</v>
      </c>
      <c r="G152" s="38">
        <v>450</v>
      </c>
      <c r="H152" s="38">
        <v>0</v>
      </c>
      <c r="I152" s="38">
        <f t="shared" si="6"/>
        <v>10050</v>
      </c>
      <c r="J152" s="38">
        <v>1504</v>
      </c>
      <c r="K152" s="38">
        <v>5046</v>
      </c>
      <c r="L152" s="38">
        <f t="shared" si="7"/>
        <v>454.20000000000005</v>
      </c>
      <c r="M152" s="38">
        <f t="shared" si="8"/>
        <v>8091.8</v>
      </c>
    </row>
    <row r="153" spans="1:13">
      <c r="A153" s="37">
        <v>151</v>
      </c>
      <c r="B153" s="36" t="s">
        <v>748</v>
      </c>
      <c r="C153" s="36" t="s">
        <v>749</v>
      </c>
      <c r="D153" s="36" t="s">
        <v>12695</v>
      </c>
      <c r="E153" s="38">
        <v>20000</v>
      </c>
      <c r="F153" s="38">
        <v>900</v>
      </c>
      <c r="G153" s="38">
        <v>270</v>
      </c>
      <c r="H153" s="38">
        <v>40</v>
      </c>
      <c r="I153" s="38">
        <f t="shared" si="6"/>
        <v>21130</v>
      </c>
      <c r="J153" s="38">
        <v>2800</v>
      </c>
      <c r="K153" s="38">
        <v>14830</v>
      </c>
      <c r="L153" s="38">
        <f t="shared" si="7"/>
        <v>2702.5</v>
      </c>
      <c r="M153" s="38">
        <f t="shared" si="8"/>
        <v>15627.5</v>
      </c>
    </row>
    <row r="154" spans="1:13">
      <c r="A154" s="37">
        <v>152</v>
      </c>
      <c r="B154" s="36" t="s">
        <v>750</v>
      </c>
      <c r="C154" s="36" t="s">
        <v>751</v>
      </c>
      <c r="D154" s="36" t="s">
        <v>12699</v>
      </c>
      <c r="E154" s="38">
        <v>18700</v>
      </c>
      <c r="F154" s="38">
        <v>200</v>
      </c>
      <c r="G154" s="38">
        <v>225</v>
      </c>
      <c r="H154" s="38">
        <v>0</v>
      </c>
      <c r="I154" s="38">
        <f t="shared" si="6"/>
        <v>19125</v>
      </c>
      <c r="J154" s="38">
        <v>2805</v>
      </c>
      <c r="K154" s="38">
        <v>12820</v>
      </c>
      <c r="L154" s="38">
        <f t="shared" si="7"/>
        <v>2200</v>
      </c>
      <c r="M154" s="38">
        <f t="shared" si="8"/>
        <v>14120</v>
      </c>
    </row>
    <row r="155" spans="1:13">
      <c r="A155" s="37">
        <v>153</v>
      </c>
      <c r="B155" s="36" t="s">
        <v>752</v>
      </c>
      <c r="C155" s="36" t="s">
        <v>753</v>
      </c>
      <c r="D155" s="36" t="s">
        <v>12699</v>
      </c>
      <c r="E155" s="38">
        <v>17000</v>
      </c>
      <c r="F155" s="38">
        <v>500</v>
      </c>
      <c r="G155" s="38">
        <v>450</v>
      </c>
      <c r="H155" s="38">
        <v>0</v>
      </c>
      <c r="I155" s="38">
        <f t="shared" si="6"/>
        <v>17950</v>
      </c>
      <c r="J155" s="38">
        <v>2380</v>
      </c>
      <c r="K155" s="38">
        <v>12070</v>
      </c>
      <c r="L155" s="38">
        <f t="shared" si="7"/>
        <v>2012.5</v>
      </c>
      <c r="M155" s="38">
        <f t="shared" si="8"/>
        <v>13557.5</v>
      </c>
    </row>
    <row r="156" spans="1:13">
      <c r="A156" s="37">
        <v>154</v>
      </c>
      <c r="B156" s="36" t="s">
        <v>754</v>
      </c>
      <c r="C156" s="36" t="s">
        <v>755</v>
      </c>
      <c r="D156" s="36" t="s">
        <v>12698</v>
      </c>
      <c r="E156" s="38">
        <v>11500</v>
      </c>
      <c r="F156" s="38">
        <v>200</v>
      </c>
      <c r="G156" s="38">
        <v>45</v>
      </c>
      <c r="H156" s="38">
        <v>485</v>
      </c>
      <c r="I156" s="38">
        <f t="shared" si="6"/>
        <v>11260</v>
      </c>
      <c r="J156" s="38">
        <v>1380</v>
      </c>
      <c r="K156" s="38">
        <v>6380</v>
      </c>
      <c r="L156" s="38">
        <f t="shared" si="7"/>
        <v>721</v>
      </c>
      <c r="M156" s="38">
        <f t="shared" si="8"/>
        <v>9159</v>
      </c>
    </row>
    <row r="157" spans="1:13">
      <c r="A157" s="37">
        <v>155</v>
      </c>
      <c r="B157" s="36" t="s">
        <v>756</v>
      </c>
      <c r="C157" s="36" t="s">
        <v>757</v>
      </c>
      <c r="D157" s="36" t="s">
        <v>12698</v>
      </c>
      <c r="E157" s="38">
        <v>11100</v>
      </c>
      <c r="F157" s="38">
        <v>600</v>
      </c>
      <c r="G157" s="38">
        <v>135</v>
      </c>
      <c r="H157" s="38">
        <v>0</v>
      </c>
      <c r="I157" s="38">
        <f t="shared" si="6"/>
        <v>11835</v>
      </c>
      <c r="J157" s="38">
        <v>1443</v>
      </c>
      <c r="K157" s="38">
        <v>6892</v>
      </c>
      <c r="L157" s="38">
        <f t="shared" si="7"/>
        <v>823.40000000000009</v>
      </c>
      <c r="M157" s="38">
        <f t="shared" si="8"/>
        <v>9568.6</v>
      </c>
    </row>
    <row r="158" spans="1:13">
      <c r="A158" s="37">
        <v>156</v>
      </c>
      <c r="B158" s="36" t="s">
        <v>758</v>
      </c>
      <c r="C158" s="36" t="s">
        <v>759</v>
      </c>
      <c r="D158" s="36" t="s">
        <v>12699</v>
      </c>
      <c r="E158" s="38">
        <v>18700</v>
      </c>
      <c r="F158" s="38">
        <v>400</v>
      </c>
      <c r="G158" s="38">
        <v>225</v>
      </c>
      <c r="H158" s="38">
        <v>178</v>
      </c>
      <c r="I158" s="38">
        <f t="shared" si="6"/>
        <v>19147</v>
      </c>
      <c r="J158" s="38">
        <v>2992</v>
      </c>
      <c r="K158" s="38">
        <v>12655</v>
      </c>
      <c r="L158" s="38">
        <f t="shared" si="7"/>
        <v>2158.75</v>
      </c>
      <c r="M158" s="38">
        <f t="shared" si="8"/>
        <v>13996.25</v>
      </c>
    </row>
    <row r="159" spans="1:13">
      <c r="A159" s="37">
        <v>157</v>
      </c>
      <c r="B159" s="36" t="s">
        <v>760</v>
      </c>
      <c r="C159" s="36" t="s">
        <v>761</v>
      </c>
      <c r="D159" s="36" t="s">
        <v>12698</v>
      </c>
      <c r="E159" s="38">
        <v>16300</v>
      </c>
      <c r="F159" s="38">
        <v>100</v>
      </c>
      <c r="G159" s="38">
        <v>135</v>
      </c>
      <c r="H159" s="38">
        <v>46</v>
      </c>
      <c r="I159" s="38">
        <f t="shared" si="6"/>
        <v>16489</v>
      </c>
      <c r="J159" s="38">
        <v>2119</v>
      </c>
      <c r="K159" s="38">
        <v>10870</v>
      </c>
      <c r="L159" s="38">
        <f t="shared" si="7"/>
        <v>1712.5</v>
      </c>
      <c r="M159" s="38">
        <f t="shared" si="8"/>
        <v>12657.5</v>
      </c>
    </row>
    <row r="160" spans="1:13">
      <c r="A160" s="37">
        <v>158</v>
      </c>
      <c r="B160" s="36" t="s">
        <v>762</v>
      </c>
      <c r="C160" s="36" t="s">
        <v>763</v>
      </c>
      <c r="D160" s="36" t="s">
        <v>12698</v>
      </c>
      <c r="E160" s="38">
        <v>12100</v>
      </c>
      <c r="F160" s="38">
        <v>500</v>
      </c>
      <c r="G160" s="38">
        <v>45</v>
      </c>
      <c r="H160" s="38">
        <v>404</v>
      </c>
      <c r="I160" s="38">
        <f t="shared" si="6"/>
        <v>12241</v>
      </c>
      <c r="J160" s="38">
        <v>1452</v>
      </c>
      <c r="K160" s="38">
        <v>7289</v>
      </c>
      <c r="L160" s="38">
        <f t="shared" si="7"/>
        <v>902.80000000000018</v>
      </c>
      <c r="M160" s="38">
        <f t="shared" si="8"/>
        <v>9886.2000000000007</v>
      </c>
    </row>
    <row r="161" spans="1:13">
      <c r="A161" s="37">
        <v>159</v>
      </c>
      <c r="B161" s="36" t="s">
        <v>764</v>
      </c>
      <c r="C161" s="36" t="s">
        <v>765</v>
      </c>
      <c r="D161" s="36" t="s">
        <v>12696</v>
      </c>
      <c r="E161" s="38">
        <v>17300</v>
      </c>
      <c r="F161" s="38">
        <v>500</v>
      </c>
      <c r="G161" s="38">
        <v>360</v>
      </c>
      <c r="H161" s="38">
        <v>328</v>
      </c>
      <c r="I161" s="38">
        <f t="shared" si="6"/>
        <v>17832</v>
      </c>
      <c r="J161" s="38">
        <v>2422</v>
      </c>
      <c r="K161" s="38">
        <v>11910</v>
      </c>
      <c r="L161" s="38">
        <f t="shared" si="7"/>
        <v>1972.5</v>
      </c>
      <c r="M161" s="38">
        <f t="shared" si="8"/>
        <v>13437.5</v>
      </c>
    </row>
    <row r="162" spans="1:13">
      <c r="A162" s="37">
        <v>160</v>
      </c>
      <c r="B162" s="36" t="s">
        <v>766</v>
      </c>
      <c r="C162" s="36" t="s">
        <v>767</v>
      </c>
      <c r="D162" s="36" t="s">
        <v>12695</v>
      </c>
      <c r="E162" s="38">
        <v>16200</v>
      </c>
      <c r="F162" s="38">
        <v>500</v>
      </c>
      <c r="G162" s="38">
        <v>405</v>
      </c>
      <c r="H162" s="38">
        <v>117</v>
      </c>
      <c r="I162" s="38">
        <f t="shared" si="6"/>
        <v>16988</v>
      </c>
      <c r="J162" s="38">
        <v>2430</v>
      </c>
      <c r="K162" s="38">
        <v>11058</v>
      </c>
      <c r="L162" s="38">
        <f t="shared" si="7"/>
        <v>1759.5</v>
      </c>
      <c r="M162" s="38">
        <f t="shared" si="8"/>
        <v>12798.5</v>
      </c>
    </row>
    <row r="163" spans="1:13">
      <c r="A163" s="37">
        <v>161</v>
      </c>
      <c r="B163" s="36" t="s">
        <v>768</v>
      </c>
      <c r="C163" s="36" t="s">
        <v>769</v>
      </c>
      <c r="D163" s="36" t="s">
        <v>12695</v>
      </c>
      <c r="E163" s="38">
        <v>3800</v>
      </c>
      <c r="F163" s="38">
        <v>0</v>
      </c>
      <c r="G163" s="38">
        <v>315</v>
      </c>
      <c r="H163" s="38">
        <v>234</v>
      </c>
      <c r="I163" s="38">
        <f t="shared" si="6"/>
        <v>3881</v>
      </c>
      <c r="J163" s="38">
        <v>570</v>
      </c>
      <c r="K163" s="38">
        <v>0</v>
      </c>
      <c r="L163" s="38">
        <f t="shared" si="7"/>
        <v>0</v>
      </c>
      <c r="M163" s="38">
        <f t="shared" si="8"/>
        <v>3311</v>
      </c>
    </row>
    <row r="164" spans="1:13">
      <c r="A164" s="37">
        <v>162</v>
      </c>
      <c r="B164" s="36" t="s">
        <v>770</v>
      </c>
      <c r="C164" s="36" t="s">
        <v>771</v>
      </c>
      <c r="D164" s="36" t="s">
        <v>12695</v>
      </c>
      <c r="E164" s="38">
        <v>4100</v>
      </c>
      <c r="F164" s="38">
        <v>700</v>
      </c>
      <c r="G164" s="38">
        <v>90</v>
      </c>
      <c r="H164" s="38">
        <v>0</v>
      </c>
      <c r="I164" s="38">
        <f t="shared" si="6"/>
        <v>4890</v>
      </c>
      <c r="J164" s="38">
        <v>615</v>
      </c>
      <c r="K164" s="38">
        <v>775</v>
      </c>
      <c r="L164" s="38">
        <f t="shared" si="7"/>
        <v>23.25</v>
      </c>
      <c r="M164" s="38">
        <f t="shared" si="8"/>
        <v>4251.75</v>
      </c>
    </row>
    <row r="165" spans="1:13">
      <c r="A165" s="37">
        <v>163</v>
      </c>
      <c r="B165" s="36" t="s">
        <v>772</v>
      </c>
      <c r="C165" s="36" t="s">
        <v>773</v>
      </c>
      <c r="D165" s="36" t="s">
        <v>12695</v>
      </c>
      <c r="E165" s="38">
        <v>13700</v>
      </c>
      <c r="F165" s="38">
        <v>700</v>
      </c>
      <c r="G165" s="38">
        <v>45</v>
      </c>
      <c r="H165" s="38">
        <v>108</v>
      </c>
      <c r="I165" s="38">
        <f t="shared" si="6"/>
        <v>14337</v>
      </c>
      <c r="J165" s="38">
        <v>2192</v>
      </c>
      <c r="K165" s="38">
        <v>8645</v>
      </c>
      <c r="L165" s="38">
        <f t="shared" si="7"/>
        <v>1174</v>
      </c>
      <c r="M165" s="38">
        <f t="shared" si="8"/>
        <v>10971</v>
      </c>
    </row>
    <row r="166" spans="1:13">
      <c r="A166" s="37">
        <v>164</v>
      </c>
      <c r="B166" s="36" t="s">
        <v>774</v>
      </c>
      <c r="C166" s="36" t="s">
        <v>775</v>
      </c>
      <c r="D166" s="36" t="s">
        <v>12695</v>
      </c>
      <c r="E166" s="38">
        <v>15900</v>
      </c>
      <c r="F166" s="38">
        <v>600</v>
      </c>
      <c r="G166" s="38">
        <v>135</v>
      </c>
      <c r="H166" s="38">
        <v>0</v>
      </c>
      <c r="I166" s="38">
        <f t="shared" si="6"/>
        <v>16635</v>
      </c>
      <c r="J166" s="38">
        <v>2226</v>
      </c>
      <c r="K166" s="38">
        <v>10909</v>
      </c>
      <c r="L166" s="38">
        <f t="shared" si="7"/>
        <v>1722.25</v>
      </c>
      <c r="M166" s="38">
        <f t="shared" si="8"/>
        <v>12686.75</v>
      </c>
    </row>
    <row r="167" spans="1:13">
      <c r="A167" s="37">
        <v>165</v>
      </c>
      <c r="B167" s="36" t="s">
        <v>776</v>
      </c>
      <c r="C167" s="36" t="s">
        <v>777</v>
      </c>
      <c r="D167" s="36" t="s">
        <v>12695</v>
      </c>
      <c r="E167" s="38">
        <v>12500</v>
      </c>
      <c r="F167" s="38">
        <v>500</v>
      </c>
      <c r="G167" s="38">
        <v>270</v>
      </c>
      <c r="H167" s="38">
        <v>0</v>
      </c>
      <c r="I167" s="38">
        <f t="shared" si="6"/>
        <v>13270</v>
      </c>
      <c r="J167" s="38">
        <v>1750</v>
      </c>
      <c r="K167" s="38">
        <v>8020</v>
      </c>
      <c r="L167" s="38">
        <f t="shared" si="7"/>
        <v>1049</v>
      </c>
      <c r="M167" s="38">
        <f t="shared" si="8"/>
        <v>10471</v>
      </c>
    </row>
    <row r="168" spans="1:13">
      <c r="A168" s="37">
        <v>166</v>
      </c>
      <c r="B168" s="36" t="s">
        <v>778</v>
      </c>
      <c r="C168" s="36" t="s">
        <v>779</v>
      </c>
      <c r="D168" s="36" t="s">
        <v>12698</v>
      </c>
      <c r="E168" s="38">
        <v>5000</v>
      </c>
      <c r="F168" s="38">
        <v>600</v>
      </c>
      <c r="G168" s="38">
        <v>90</v>
      </c>
      <c r="H168" s="38">
        <v>0</v>
      </c>
      <c r="I168" s="38">
        <f t="shared" si="6"/>
        <v>5690</v>
      </c>
      <c r="J168" s="38">
        <v>800</v>
      </c>
      <c r="K168" s="38">
        <v>1390</v>
      </c>
      <c r="L168" s="38">
        <f t="shared" si="7"/>
        <v>41.699999999999996</v>
      </c>
      <c r="M168" s="38">
        <f t="shared" si="8"/>
        <v>4848.3</v>
      </c>
    </row>
    <row r="169" spans="1:13">
      <c r="A169" s="37">
        <v>167</v>
      </c>
      <c r="B169" s="36" t="s">
        <v>780</v>
      </c>
      <c r="C169" s="36" t="s">
        <v>781</v>
      </c>
      <c r="D169" s="36" t="s">
        <v>12695</v>
      </c>
      <c r="E169" s="38">
        <v>13400</v>
      </c>
      <c r="F169" s="38">
        <v>100</v>
      </c>
      <c r="G169" s="38">
        <v>270</v>
      </c>
      <c r="H169" s="38">
        <v>135</v>
      </c>
      <c r="I169" s="38">
        <f t="shared" si="6"/>
        <v>13635</v>
      </c>
      <c r="J169" s="38">
        <v>2010</v>
      </c>
      <c r="K169" s="38">
        <v>8125</v>
      </c>
      <c r="L169" s="38">
        <f t="shared" si="7"/>
        <v>1070</v>
      </c>
      <c r="M169" s="38">
        <f t="shared" si="8"/>
        <v>10555</v>
      </c>
    </row>
    <row r="170" spans="1:13">
      <c r="A170" s="37">
        <v>168</v>
      </c>
      <c r="B170" s="36" t="s">
        <v>782</v>
      </c>
      <c r="C170" s="36" t="s">
        <v>783</v>
      </c>
      <c r="D170" s="36" t="s">
        <v>12699</v>
      </c>
      <c r="E170" s="38">
        <v>18300</v>
      </c>
      <c r="F170" s="38">
        <v>200</v>
      </c>
      <c r="G170" s="38">
        <v>360</v>
      </c>
      <c r="H170" s="38">
        <v>156</v>
      </c>
      <c r="I170" s="38">
        <f t="shared" si="6"/>
        <v>18704</v>
      </c>
      <c r="J170" s="38">
        <v>2379</v>
      </c>
      <c r="K170" s="38">
        <v>12825</v>
      </c>
      <c r="L170" s="38">
        <f t="shared" si="7"/>
        <v>2201.25</v>
      </c>
      <c r="M170" s="38">
        <f t="shared" si="8"/>
        <v>14123.75</v>
      </c>
    </row>
    <row r="171" spans="1:13">
      <c r="A171" s="37">
        <v>169</v>
      </c>
      <c r="B171" s="36" t="s">
        <v>784</v>
      </c>
      <c r="C171" s="36" t="s">
        <v>785</v>
      </c>
      <c r="D171" s="36" t="s">
        <v>12699</v>
      </c>
      <c r="E171" s="38">
        <v>17100</v>
      </c>
      <c r="F171" s="38">
        <v>1000</v>
      </c>
      <c r="G171" s="38">
        <v>135</v>
      </c>
      <c r="H171" s="38">
        <v>241</v>
      </c>
      <c r="I171" s="38">
        <f t="shared" si="6"/>
        <v>17994</v>
      </c>
      <c r="J171" s="38">
        <v>2736</v>
      </c>
      <c r="K171" s="38">
        <v>11758</v>
      </c>
      <c r="L171" s="38">
        <f t="shared" si="7"/>
        <v>1934.5</v>
      </c>
      <c r="M171" s="38">
        <f t="shared" si="8"/>
        <v>13323.5</v>
      </c>
    </row>
    <row r="172" spans="1:13">
      <c r="A172" s="37">
        <v>170</v>
      </c>
      <c r="B172" s="36" t="s">
        <v>786</v>
      </c>
      <c r="C172" s="36" t="s">
        <v>787</v>
      </c>
      <c r="D172" s="36" t="s">
        <v>12698</v>
      </c>
      <c r="E172" s="38">
        <v>12700</v>
      </c>
      <c r="F172" s="38">
        <v>700</v>
      </c>
      <c r="G172" s="38">
        <v>45</v>
      </c>
      <c r="H172" s="38">
        <v>459</v>
      </c>
      <c r="I172" s="38">
        <f t="shared" si="6"/>
        <v>12986</v>
      </c>
      <c r="J172" s="38">
        <v>2032</v>
      </c>
      <c r="K172" s="38">
        <v>7454</v>
      </c>
      <c r="L172" s="38">
        <f t="shared" si="7"/>
        <v>935.80000000000018</v>
      </c>
      <c r="M172" s="38">
        <f t="shared" si="8"/>
        <v>10018.200000000001</v>
      </c>
    </row>
    <row r="173" spans="1:13">
      <c r="A173" s="37">
        <v>171</v>
      </c>
      <c r="B173" s="36" t="s">
        <v>788</v>
      </c>
      <c r="C173" s="36" t="s">
        <v>789</v>
      </c>
      <c r="D173" s="36" t="s">
        <v>12695</v>
      </c>
      <c r="E173" s="38">
        <v>12900</v>
      </c>
      <c r="F173" s="38">
        <v>300</v>
      </c>
      <c r="G173" s="38">
        <v>270</v>
      </c>
      <c r="H173" s="38">
        <v>0</v>
      </c>
      <c r="I173" s="38">
        <f t="shared" si="6"/>
        <v>13470</v>
      </c>
      <c r="J173" s="38">
        <v>1935</v>
      </c>
      <c r="K173" s="38">
        <v>8035</v>
      </c>
      <c r="L173" s="38">
        <f t="shared" si="7"/>
        <v>1052</v>
      </c>
      <c r="M173" s="38">
        <f t="shared" si="8"/>
        <v>10483</v>
      </c>
    </row>
    <row r="174" spans="1:13">
      <c r="A174" s="37">
        <v>172</v>
      </c>
      <c r="B174" s="36" t="s">
        <v>790</v>
      </c>
      <c r="C174" s="36" t="s">
        <v>791</v>
      </c>
      <c r="D174" s="36" t="s">
        <v>12695</v>
      </c>
      <c r="E174" s="38">
        <v>16900</v>
      </c>
      <c r="F174" s="38">
        <v>100</v>
      </c>
      <c r="G174" s="38">
        <v>270</v>
      </c>
      <c r="H174" s="38">
        <v>365</v>
      </c>
      <c r="I174" s="38">
        <f t="shared" si="6"/>
        <v>16905</v>
      </c>
      <c r="J174" s="38">
        <v>2704</v>
      </c>
      <c r="K174" s="38">
        <v>10701</v>
      </c>
      <c r="L174" s="38">
        <f t="shared" si="7"/>
        <v>1670.25</v>
      </c>
      <c r="M174" s="38">
        <f t="shared" si="8"/>
        <v>12530.75</v>
      </c>
    </row>
    <row r="175" spans="1:13">
      <c r="A175" s="37">
        <v>173</v>
      </c>
      <c r="B175" s="36" t="s">
        <v>792</v>
      </c>
      <c r="C175" s="36" t="s">
        <v>793</v>
      </c>
      <c r="D175" s="36" t="s">
        <v>12698</v>
      </c>
      <c r="E175" s="38">
        <v>9900</v>
      </c>
      <c r="F175" s="38">
        <v>800</v>
      </c>
      <c r="G175" s="38">
        <v>45</v>
      </c>
      <c r="H175" s="38">
        <v>101</v>
      </c>
      <c r="I175" s="38">
        <f t="shared" si="6"/>
        <v>10644</v>
      </c>
      <c r="J175" s="38">
        <v>1584</v>
      </c>
      <c r="K175" s="38">
        <v>5560</v>
      </c>
      <c r="L175" s="38">
        <f t="shared" si="7"/>
        <v>557</v>
      </c>
      <c r="M175" s="38">
        <f t="shared" si="8"/>
        <v>8503</v>
      </c>
    </row>
    <row r="176" spans="1:13">
      <c r="A176" s="37">
        <v>174</v>
      </c>
      <c r="B176" s="36" t="s">
        <v>794</v>
      </c>
      <c r="C176" s="36" t="s">
        <v>795</v>
      </c>
      <c r="D176" s="36" t="s">
        <v>12695</v>
      </c>
      <c r="E176" s="38">
        <v>15200</v>
      </c>
      <c r="F176" s="38">
        <v>300</v>
      </c>
      <c r="G176" s="38">
        <v>270</v>
      </c>
      <c r="H176" s="38">
        <v>223</v>
      </c>
      <c r="I176" s="38">
        <f t="shared" si="6"/>
        <v>15547</v>
      </c>
      <c r="J176" s="38">
        <v>1976</v>
      </c>
      <c r="K176" s="38">
        <v>10071</v>
      </c>
      <c r="L176" s="38">
        <f t="shared" si="7"/>
        <v>1512.75</v>
      </c>
      <c r="M176" s="38">
        <f t="shared" si="8"/>
        <v>12058.25</v>
      </c>
    </row>
    <row r="177" spans="1:13">
      <c r="A177" s="37">
        <v>175</v>
      </c>
      <c r="B177" s="36" t="s">
        <v>796</v>
      </c>
      <c r="C177" s="36" t="s">
        <v>797</v>
      </c>
      <c r="D177" s="36" t="s">
        <v>12697</v>
      </c>
      <c r="E177" s="38">
        <v>18700</v>
      </c>
      <c r="F177" s="38">
        <v>100</v>
      </c>
      <c r="G177" s="38">
        <v>270</v>
      </c>
      <c r="H177" s="38">
        <v>294</v>
      </c>
      <c r="I177" s="38">
        <f t="shared" si="6"/>
        <v>18776</v>
      </c>
      <c r="J177" s="38">
        <v>2431</v>
      </c>
      <c r="K177" s="38">
        <v>12845</v>
      </c>
      <c r="L177" s="38">
        <f t="shared" si="7"/>
        <v>2206.25</v>
      </c>
      <c r="M177" s="38">
        <f t="shared" si="8"/>
        <v>14138.75</v>
      </c>
    </row>
    <row r="178" spans="1:13">
      <c r="A178" s="37">
        <v>176</v>
      </c>
      <c r="B178" s="36" t="s">
        <v>798</v>
      </c>
      <c r="C178" s="36" t="s">
        <v>799</v>
      </c>
      <c r="D178" s="36" t="s">
        <v>12695</v>
      </c>
      <c r="E178" s="38">
        <v>16800</v>
      </c>
      <c r="F178" s="38">
        <v>400</v>
      </c>
      <c r="G178" s="38">
        <v>450</v>
      </c>
      <c r="H178" s="38">
        <v>290</v>
      </c>
      <c r="I178" s="38">
        <f t="shared" si="6"/>
        <v>17360</v>
      </c>
      <c r="J178" s="38">
        <v>2016</v>
      </c>
      <c r="K178" s="38">
        <v>11844</v>
      </c>
      <c r="L178" s="38">
        <f t="shared" si="7"/>
        <v>1956</v>
      </c>
      <c r="M178" s="38">
        <f t="shared" si="8"/>
        <v>13388</v>
      </c>
    </row>
    <row r="179" spans="1:13">
      <c r="A179" s="37">
        <v>177</v>
      </c>
      <c r="B179" s="36" t="s">
        <v>800</v>
      </c>
      <c r="C179" s="36" t="s">
        <v>801</v>
      </c>
      <c r="D179" s="36" t="s">
        <v>12698</v>
      </c>
      <c r="E179" s="38">
        <v>12300</v>
      </c>
      <c r="F179" s="38">
        <v>300</v>
      </c>
      <c r="G179" s="38">
        <v>270</v>
      </c>
      <c r="H179" s="38">
        <v>419</v>
      </c>
      <c r="I179" s="38">
        <f t="shared" si="6"/>
        <v>12451</v>
      </c>
      <c r="J179" s="38">
        <v>1722</v>
      </c>
      <c r="K179" s="38">
        <v>7229</v>
      </c>
      <c r="L179" s="38">
        <f t="shared" si="7"/>
        <v>890.80000000000018</v>
      </c>
      <c r="M179" s="38">
        <f t="shared" si="8"/>
        <v>9838.2000000000007</v>
      </c>
    </row>
    <row r="180" spans="1:13">
      <c r="A180" s="37">
        <v>178</v>
      </c>
      <c r="B180" s="36" t="s">
        <v>802</v>
      </c>
      <c r="C180" s="36" t="s">
        <v>803</v>
      </c>
      <c r="D180" s="36" t="s">
        <v>12696</v>
      </c>
      <c r="E180" s="38">
        <v>16700</v>
      </c>
      <c r="F180" s="38">
        <v>700</v>
      </c>
      <c r="G180" s="38">
        <v>450</v>
      </c>
      <c r="H180" s="38">
        <v>0</v>
      </c>
      <c r="I180" s="38">
        <f t="shared" si="6"/>
        <v>17850</v>
      </c>
      <c r="J180" s="38">
        <v>2338</v>
      </c>
      <c r="K180" s="38">
        <v>12012</v>
      </c>
      <c r="L180" s="38">
        <f t="shared" si="7"/>
        <v>1998</v>
      </c>
      <c r="M180" s="38">
        <f t="shared" si="8"/>
        <v>13514</v>
      </c>
    </row>
    <row r="181" spans="1:13">
      <c r="A181" s="37">
        <v>179</v>
      </c>
      <c r="B181" s="36" t="s">
        <v>804</v>
      </c>
      <c r="C181" s="36" t="s">
        <v>805</v>
      </c>
      <c r="D181" s="36" t="s">
        <v>12699</v>
      </c>
      <c r="E181" s="38">
        <v>14600</v>
      </c>
      <c r="F181" s="38">
        <v>500</v>
      </c>
      <c r="G181" s="38">
        <v>315</v>
      </c>
      <c r="H181" s="38">
        <v>0</v>
      </c>
      <c r="I181" s="38">
        <f t="shared" si="6"/>
        <v>15415</v>
      </c>
      <c r="J181" s="38">
        <v>1752</v>
      </c>
      <c r="K181" s="38">
        <v>10163</v>
      </c>
      <c r="L181" s="38">
        <f t="shared" si="7"/>
        <v>1535.75</v>
      </c>
      <c r="M181" s="38">
        <f t="shared" si="8"/>
        <v>12127.25</v>
      </c>
    </row>
    <row r="182" spans="1:13">
      <c r="A182" s="37">
        <v>180</v>
      </c>
      <c r="B182" s="36" t="s">
        <v>806</v>
      </c>
      <c r="C182" s="36" t="s">
        <v>807</v>
      </c>
      <c r="D182" s="36" t="s">
        <v>12698</v>
      </c>
      <c r="E182" s="38">
        <v>3300</v>
      </c>
      <c r="F182" s="38">
        <v>600</v>
      </c>
      <c r="G182" s="38">
        <v>180</v>
      </c>
      <c r="H182" s="38">
        <v>168</v>
      </c>
      <c r="I182" s="38">
        <f t="shared" si="6"/>
        <v>3912</v>
      </c>
      <c r="J182" s="38">
        <v>396</v>
      </c>
      <c r="K182" s="38">
        <v>16</v>
      </c>
      <c r="L182" s="38">
        <f t="shared" si="7"/>
        <v>0.48</v>
      </c>
      <c r="M182" s="38">
        <f t="shared" si="8"/>
        <v>3515.52</v>
      </c>
    </row>
    <row r="183" spans="1:13">
      <c r="A183" s="37">
        <v>181</v>
      </c>
      <c r="B183" s="36" t="s">
        <v>808</v>
      </c>
      <c r="C183" s="36" t="s">
        <v>809</v>
      </c>
      <c r="D183" s="36" t="s">
        <v>12699</v>
      </c>
      <c r="E183" s="38">
        <v>10400</v>
      </c>
      <c r="F183" s="38">
        <v>1000</v>
      </c>
      <c r="G183" s="38">
        <v>315</v>
      </c>
      <c r="H183" s="38">
        <v>0</v>
      </c>
      <c r="I183" s="38">
        <f t="shared" si="6"/>
        <v>11715</v>
      </c>
      <c r="J183" s="38">
        <v>1664</v>
      </c>
      <c r="K183" s="38">
        <v>6551</v>
      </c>
      <c r="L183" s="38">
        <f t="shared" si="7"/>
        <v>755.2</v>
      </c>
      <c r="M183" s="38">
        <f t="shared" si="8"/>
        <v>9295.7999999999993</v>
      </c>
    </row>
    <row r="184" spans="1:13">
      <c r="A184" s="37">
        <v>182</v>
      </c>
      <c r="B184" s="36" t="s">
        <v>810</v>
      </c>
      <c r="C184" s="36" t="s">
        <v>811</v>
      </c>
      <c r="D184" s="36" t="s">
        <v>12699</v>
      </c>
      <c r="E184" s="38">
        <v>7300</v>
      </c>
      <c r="F184" s="38">
        <v>900</v>
      </c>
      <c r="G184" s="38">
        <v>180</v>
      </c>
      <c r="H184" s="38">
        <v>103</v>
      </c>
      <c r="I184" s="38">
        <f t="shared" si="6"/>
        <v>8277</v>
      </c>
      <c r="J184" s="38">
        <v>876</v>
      </c>
      <c r="K184" s="38">
        <v>3901</v>
      </c>
      <c r="L184" s="38">
        <f t="shared" si="7"/>
        <v>285.10000000000002</v>
      </c>
      <c r="M184" s="38">
        <f t="shared" si="8"/>
        <v>7115.9</v>
      </c>
    </row>
    <row r="185" spans="1:13">
      <c r="A185" s="37">
        <v>183</v>
      </c>
      <c r="B185" s="36" t="s">
        <v>812</v>
      </c>
      <c r="C185" s="36" t="s">
        <v>813</v>
      </c>
      <c r="D185" s="36" t="s">
        <v>12695</v>
      </c>
      <c r="E185" s="38">
        <v>16400</v>
      </c>
      <c r="F185" s="38">
        <v>600</v>
      </c>
      <c r="G185" s="38">
        <v>90</v>
      </c>
      <c r="H185" s="38">
        <v>0</v>
      </c>
      <c r="I185" s="38">
        <f t="shared" si="6"/>
        <v>17090</v>
      </c>
      <c r="J185" s="38">
        <v>2132</v>
      </c>
      <c r="K185" s="38">
        <v>11458</v>
      </c>
      <c r="L185" s="38">
        <f t="shared" si="7"/>
        <v>1859.5</v>
      </c>
      <c r="M185" s="38">
        <f t="shared" si="8"/>
        <v>13098.5</v>
      </c>
    </row>
    <row r="186" spans="1:13">
      <c r="A186" s="37">
        <v>184</v>
      </c>
      <c r="B186" s="36" t="s">
        <v>814</v>
      </c>
      <c r="C186" s="36" t="s">
        <v>815</v>
      </c>
      <c r="D186" s="36" t="s">
        <v>12699</v>
      </c>
      <c r="E186" s="38">
        <v>3700</v>
      </c>
      <c r="F186" s="38">
        <v>100</v>
      </c>
      <c r="G186" s="38">
        <v>135</v>
      </c>
      <c r="H186" s="38">
        <v>403</v>
      </c>
      <c r="I186" s="38">
        <f t="shared" si="6"/>
        <v>3532</v>
      </c>
      <c r="J186" s="38">
        <v>481</v>
      </c>
      <c r="K186" s="38">
        <v>0</v>
      </c>
      <c r="L186" s="38">
        <f t="shared" si="7"/>
        <v>0</v>
      </c>
      <c r="M186" s="38">
        <f t="shared" si="8"/>
        <v>3051</v>
      </c>
    </row>
    <row r="187" spans="1:13">
      <c r="A187" s="37">
        <v>185</v>
      </c>
      <c r="B187" s="36" t="s">
        <v>816</v>
      </c>
      <c r="C187" s="36" t="s">
        <v>817</v>
      </c>
      <c r="D187" s="36" t="s">
        <v>12698</v>
      </c>
      <c r="E187" s="38">
        <v>9400</v>
      </c>
      <c r="F187" s="38">
        <v>400</v>
      </c>
      <c r="G187" s="38">
        <v>135</v>
      </c>
      <c r="H187" s="38">
        <v>58</v>
      </c>
      <c r="I187" s="38">
        <f t="shared" si="6"/>
        <v>9877</v>
      </c>
      <c r="J187" s="38">
        <v>1316</v>
      </c>
      <c r="K187" s="38">
        <v>5061</v>
      </c>
      <c r="L187" s="38">
        <f t="shared" si="7"/>
        <v>457.20000000000005</v>
      </c>
      <c r="M187" s="38">
        <f t="shared" si="8"/>
        <v>8103.8</v>
      </c>
    </row>
    <row r="188" spans="1:13">
      <c r="A188" s="37">
        <v>186</v>
      </c>
      <c r="B188" s="36" t="s">
        <v>818</v>
      </c>
      <c r="C188" s="36" t="s">
        <v>819</v>
      </c>
      <c r="D188" s="36" t="s">
        <v>12695</v>
      </c>
      <c r="E188" s="38">
        <v>13100</v>
      </c>
      <c r="F188" s="38">
        <v>0</v>
      </c>
      <c r="G188" s="38">
        <v>135</v>
      </c>
      <c r="H188" s="38">
        <v>0</v>
      </c>
      <c r="I188" s="38">
        <f t="shared" si="6"/>
        <v>13235</v>
      </c>
      <c r="J188" s="38">
        <v>1965</v>
      </c>
      <c r="K188" s="38">
        <v>7770</v>
      </c>
      <c r="L188" s="38">
        <f t="shared" si="7"/>
        <v>999</v>
      </c>
      <c r="M188" s="38">
        <f t="shared" si="8"/>
        <v>10271</v>
      </c>
    </row>
    <row r="189" spans="1:13">
      <c r="A189" s="37">
        <v>187</v>
      </c>
      <c r="B189" s="36" t="s">
        <v>820</v>
      </c>
      <c r="C189" s="36" t="s">
        <v>821</v>
      </c>
      <c r="D189" s="36" t="s">
        <v>12695</v>
      </c>
      <c r="E189" s="38">
        <v>9500</v>
      </c>
      <c r="F189" s="38">
        <v>1000</v>
      </c>
      <c r="G189" s="38">
        <v>45</v>
      </c>
      <c r="H189" s="38">
        <v>0</v>
      </c>
      <c r="I189" s="38">
        <f t="shared" si="6"/>
        <v>10545</v>
      </c>
      <c r="J189" s="38">
        <v>1235</v>
      </c>
      <c r="K189" s="38">
        <v>5810</v>
      </c>
      <c r="L189" s="38">
        <f t="shared" si="7"/>
        <v>607</v>
      </c>
      <c r="M189" s="38">
        <f t="shared" si="8"/>
        <v>8703</v>
      </c>
    </row>
    <row r="190" spans="1:13">
      <c r="A190" s="37">
        <v>188</v>
      </c>
      <c r="B190" s="36" t="s">
        <v>822</v>
      </c>
      <c r="C190" s="36" t="s">
        <v>823</v>
      </c>
      <c r="D190" s="36" t="s">
        <v>12696</v>
      </c>
      <c r="E190" s="38">
        <v>6300</v>
      </c>
      <c r="F190" s="38">
        <v>100</v>
      </c>
      <c r="G190" s="38">
        <v>180</v>
      </c>
      <c r="H190" s="38">
        <v>290</v>
      </c>
      <c r="I190" s="38">
        <f t="shared" si="6"/>
        <v>6290</v>
      </c>
      <c r="J190" s="38">
        <v>819</v>
      </c>
      <c r="K190" s="38">
        <v>1971</v>
      </c>
      <c r="L190" s="38">
        <f t="shared" si="7"/>
        <v>92.100000000000023</v>
      </c>
      <c r="M190" s="38">
        <f t="shared" si="8"/>
        <v>5378.9</v>
      </c>
    </row>
    <row r="191" spans="1:13">
      <c r="A191" s="37">
        <v>189</v>
      </c>
      <c r="B191" s="36" t="s">
        <v>824</v>
      </c>
      <c r="C191" s="36" t="s">
        <v>825</v>
      </c>
      <c r="D191" s="36" t="s">
        <v>12695</v>
      </c>
      <c r="E191" s="38">
        <v>19400</v>
      </c>
      <c r="F191" s="38">
        <v>700</v>
      </c>
      <c r="G191" s="38">
        <v>90</v>
      </c>
      <c r="H191" s="38">
        <v>123</v>
      </c>
      <c r="I191" s="38">
        <f t="shared" si="6"/>
        <v>20067</v>
      </c>
      <c r="J191" s="38">
        <v>2910</v>
      </c>
      <c r="K191" s="38">
        <v>13657</v>
      </c>
      <c r="L191" s="38">
        <f t="shared" si="7"/>
        <v>2409.25</v>
      </c>
      <c r="M191" s="38">
        <f t="shared" si="8"/>
        <v>14747.75</v>
      </c>
    </row>
    <row r="192" spans="1:13">
      <c r="A192" s="37">
        <v>190</v>
      </c>
      <c r="B192" s="36" t="s">
        <v>826</v>
      </c>
      <c r="C192" s="36" t="s">
        <v>827</v>
      </c>
      <c r="D192" s="36" t="s">
        <v>12695</v>
      </c>
      <c r="E192" s="38">
        <v>18000</v>
      </c>
      <c r="F192" s="38">
        <v>300</v>
      </c>
      <c r="G192" s="38">
        <v>450</v>
      </c>
      <c r="H192" s="38">
        <v>276</v>
      </c>
      <c r="I192" s="38">
        <f t="shared" si="6"/>
        <v>18474</v>
      </c>
      <c r="J192" s="38">
        <v>2340</v>
      </c>
      <c r="K192" s="38">
        <v>12634</v>
      </c>
      <c r="L192" s="38">
        <f t="shared" si="7"/>
        <v>2153.5</v>
      </c>
      <c r="M192" s="38">
        <f t="shared" si="8"/>
        <v>13980.5</v>
      </c>
    </row>
    <row r="193" spans="1:13">
      <c r="A193" s="37">
        <v>191</v>
      </c>
      <c r="B193" s="36" t="s">
        <v>828</v>
      </c>
      <c r="C193" s="36" t="s">
        <v>829</v>
      </c>
      <c r="D193" s="36" t="s">
        <v>12697</v>
      </c>
      <c r="E193" s="38">
        <v>5400</v>
      </c>
      <c r="F193" s="38">
        <v>600</v>
      </c>
      <c r="G193" s="38">
        <v>90</v>
      </c>
      <c r="H193" s="38">
        <v>41</v>
      </c>
      <c r="I193" s="38">
        <f t="shared" si="6"/>
        <v>6049</v>
      </c>
      <c r="J193" s="38">
        <v>810</v>
      </c>
      <c r="K193" s="38">
        <v>1739</v>
      </c>
      <c r="L193" s="38">
        <f t="shared" si="7"/>
        <v>68.900000000000006</v>
      </c>
      <c r="M193" s="38">
        <f t="shared" si="8"/>
        <v>5170.1000000000004</v>
      </c>
    </row>
    <row r="194" spans="1:13">
      <c r="A194" s="37">
        <v>192</v>
      </c>
      <c r="B194" s="36" t="s">
        <v>830</v>
      </c>
      <c r="C194" s="36" t="s">
        <v>831</v>
      </c>
      <c r="D194" s="36" t="s">
        <v>12695</v>
      </c>
      <c r="E194" s="38">
        <v>16300</v>
      </c>
      <c r="F194" s="38">
        <v>100</v>
      </c>
      <c r="G194" s="38">
        <v>45</v>
      </c>
      <c r="H194" s="38">
        <v>0</v>
      </c>
      <c r="I194" s="38">
        <f t="shared" si="6"/>
        <v>16445</v>
      </c>
      <c r="J194" s="38">
        <v>2445</v>
      </c>
      <c r="K194" s="38">
        <v>10500</v>
      </c>
      <c r="L194" s="38">
        <f t="shared" si="7"/>
        <v>1620</v>
      </c>
      <c r="M194" s="38">
        <f t="shared" si="8"/>
        <v>12380</v>
      </c>
    </row>
    <row r="195" spans="1:13">
      <c r="A195" s="37">
        <v>193</v>
      </c>
      <c r="B195" s="36" t="s">
        <v>832</v>
      </c>
      <c r="C195" s="36" t="s">
        <v>833</v>
      </c>
      <c r="D195" s="36" t="s">
        <v>12695</v>
      </c>
      <c r="E195" s="38">
        <v>16200</v>
      </c>
      <c r="F195" s="38">
        <v>900</v>
      </c>
      <c r="G195" s="38">
        <v>270</v>
      </c>
      <c r="H195" s="38">
        <v>0</v>
      </c>
      <c r="I195" s="38">
        <f t="shared" ref="I195:I258" si="9">E195+F195+G195-H195</f>
        <v>17370</v>
      </c>
      <c r="J195" s="38">
        <v>2430</v>
      </c>
      <c r="K195" s="38">
        <v>11440</v>
      </c>
      <c r="L195" s="38">
        <f t="shared" si="7"/>
        <v>1855</v>
      </c>
      <c r="M195" s="38">
        <f t="shared" si="8"/>
        <v>13085</v>
      </c>
    </row>
    <row r="196" spans="1:13">
      <c r="A196" s="37">
        <v>194</v>
      </c>
      <c r="B196" s="36" t="s">
        <v>834</v>
      </c>
      <c r="C196" s="36" t="s">
        <v>835</v>
      </c>
      <c r="D196" s="36" t="s">
        <v>12696</v>
      </c>
      <c r="E196" s="38">
        <v>4000</v>
      </c>
      <c r="F196" s="38">
        <v>1000</v>
      </c>
      <c r="G196" s="38">
        <v>180</v>
      </c>
      <c r="H196" s="38">
        <v>335</v>
      </c>
      <c r="I196" s="38">
        <f t="shared" si="9"/>
        <v>4845</v>
      </c>
      <c r="J196" s="38">
        <v>480</v>
      </c>
      <c r="K196" s="38">
        <v>865</v>
      </c>
      <c r="L196" s="38">
        <f t="shared" ref="L196:L259" si="10">K196*VLOOKUP(K196,$Q$3:$T$9,3,1)-VLOOKUP(K196,$Q$3:$T$9,4,1)</f>
        <v>25.95</v>
      </c>
      <c r="M196" s="38">
        <f t="shared" ref="M196:M259" si="11">I196-J196-L196</f>
        <v>4339.05</v>
      </c>
    </row>
    <row r="197" spans="1:13">
      <c r="A197" s="37">
        <v>195</v>
      </c>
      <c r="B197" s="36" t="s">
        <v>836</v>
      </c>
      <c r="C197" s="36" t="s">
        <v>837</v>
      </c>
      <c r="D197" s="36" t="s">
        <v>12698</v>
      </c>
      <c r="E197" s="38">
        <v>18100</v>
      </c>
      <c r="F197" s="38">
        <v>200</v>
      </c>
      <c r="G197" s="38">
        <v>360</v>
      </c>
      <c r="H197" s="38">
        <v>439</v>
      </c>
      <c r="I197" s="38">
        <f t="shared" si="9"/>
        <v>18221</v>
      </c>
      <c r="J197" s="38">
        <v>2896</v>
      </c>
      <c r="K197" s="38">
        <v>11825</v>
      </c>
      <c r="L197" s="38">
        <f t="shared" si="10"/>
        <v>1951.25</v>
      </c>
      <c r="M197" s="38">
        <f t="shared" si="11"/>
        <v>13373.75</v>
      </c>
    </row>
    <row r="198" spans="1:13">
      <c r="A198" s="37">
        <v>196</v>
      </c>
      <c r="B198" s="36" t="s">
        <v>838</v>
      </c>
      <c r="C198" s="36" t="s">
        <v>839</v>
      </c>
      <c r="D198" s="36" t="s">
        <v>12699</v>
      </c>
      <c r="E198" s="38">
        <v>9000</v>
      </c>
      <c r="F198" s="38">
        <v>0</v>
      </c>
      <c r="G198" s="38">
        <v>270</v>
      </c>
      <c r="H198" s="38">
        <v>405</v>
      </c>
      <c r="I198" s="38">
        <f t="shared" si="9"/>
        <v>8865</v>
      </c>
      <c r="J198" s="38">
        <v>1260</v>
      </c>
      <c r="K198" s="38">
        <v>4105</v>
      </c>
      <c r="L198" s="38">
        <f t="shared" si="10"/>
        <v>305.5</v>
      </c>
      <c r="M198" s="38">
        <f t="shared" si="11"/>
        <v>7299.5</v>
      </c>
    </row>
    <row r="199" spans="1:13">
      <c r="A199" s="37">
        <v>197</v>
      </c>
      <c r="B199" s="36" t="s">
        <v>840</v>
      </c>
      <c r="C199" s="36" t="s">
        <v>841</v>
      </c>
      <c r="D199" s="36" t="s">
        <v>12699</v>
      </c>
      <c r="E199" s="38">
        <v>8200</v>
      </c>
      <c r="F199" s="38">
        <v>900</v>
      </c>
      <c r="G199" s="38">
        <v>405</v>
      </c>
      <c r="H199" s="38">
        <v>0</v>
      </c>
      <c r="I199" s="38">
        <f t="shared" si="9"/>
        <v>9505</v>
      </c>
      <c r="J199" s="38">
        <v>1148</v>
      </c>
      <c r="K199" s="38">
        <v>4857</v>
      </c>
      <c r="L199" s="38">
        <f t="shared" si="10"/>
        <v>416.40000000000009</v>
      </c>
      <c r="M199" s="38">
        <f t="shared" si="11"/>
        <v>7940.6</v>
      </c>
    </row>
    <row r="200" spans="1:13">
      <c r="A200" s="37">
        <v>198</v>
      </c>
      <c r="B200" s="36" t="s">
        <v>842</v>
      </c>
      <c r="C200" s="36" t="s">
        <v>843</v>
      </c>
      <c r="D200" s="36" t="s">
        <v>12697</v>
      </c>
      <c r="E200" s="38">
        <v>16600</v>
      </c>
      <c r="F200" s="38">
        <v>400</v>
      </c>
      <c r="G200" s="38">
        <v>180</v>
      </c>
      <c r="H200" s="38">
        <v>0</v>
      </c>
      <c r="I200" s="38">
        <f t="shared" si="9"/>
        <v>17180</v>
      </c>
      <c r="J200" s="38">
        <v>2490</v>
      </c>
      <c r="K200" s="38">
        <v>11190</v>
      </c>
      <c r="L200" s="38">
        <f t="shared" si="10"/>
        <v>1792.5</v>
      </c>
      <c r="M200" s="38">
        <f t="shared" si="11"/>
        <v>12897.5</v>
      </c>
    </row>
    <row r="201" spans="1:13">
      <c r="A201" s="37">
        <v>199</v>
      </c>
      <c r="B201" s="36" t="s">
        <v>844</v>
      </c>
      <c r="C201" s="36" t="s">
        <v>845</v>
      </c>
      <c r="D201" s="36" t="s">
        <v>12698</v>
      </c>
      <c r="E201" s="38">
        <v>16400</v>
      </c>
      <c r="F201" s="38">
        <v>700</v>
      </c>
      <c r="G201" s="38">
        <v>225</v>
      </c>
      <c r="H201" s="38">
        <v>146</v>
      </c>
      <c r="I201" s="38">
        <f t="shared" si="9"/>
        <v>17179</v>
      </c>
      <c r="J201" s="38">
        <v>1968</v>
      </c>
      <c r="K201" s="38">
        <v>11711</v>
      </c>
      <c r="L201" s="38">
        <f t="shared" si="10"/>
        <v>1922.75</v>
      </c>
      <c r="M201" s="38">
        <f t="shared" si="11"/>
        <v>13288.25</v>
      </c>
    </row>
    <row r="202" spans="1:13">
      <c r="A202" s="37">
        <v>200</v>
      </c>
      <c r="B202" s="36" t="s">
        <v>846</v>
      </c>
      <c r="C202" s="36" t="s">
        <v>847</v>
      </c>
      <c r="D202" s="36" t="s">
        <v>12695</v>
      </c>
      <c r="E202" s="38">
        <v>17800</v>
      </c>
      <c r="F202" s="38">
        <v>400</v>
      </c>
      <c r="G202" s="38">
        <v>180</v>
      </c>
      <c r="H202" s="38">
        <v>334</v>
      </c>
      <c r="I202" s="38">
        <f t="shared" si="9"/>
        <v>18046</v>
      </c>
      <c r="J202" s="38">
        <v>2314</v>
      </c>
      <c r="K202" s="38">
        <v>12232</v>
      </c>
      <c r="L202" s="38">
        <f t="shared" si="10"/>
        <v>2053</v>
      </c>
      <c r="M202" s="38">
        <f t="shared" si="11"/>
        <v>13679</v>
      </c>
    </row>
    <row r="203" spans="1:13">
      <c r="A203" s="37">
        <v>201</v>
      </c>
      <c r="B203" s="36" t="s">
        <v>848</v>
      </c>
      <c r="C203" s="36" t="s">
        <v>849</v>
      </c>
      <c r="D203" s="36" t="s">
        <v>12695</v>
      </c>
      <c r="E203" s="38">
        <v>7800</v>
      </c>
      <c r="F203" s="38">
        <v>600</v>
      </c>
      <c r="G203" s="38">
        <v>135</v>
      </c>
      <c r="H203" s="38">
        <v>364</v>
      </c>
      <c r="I203" s="38">
        <f t="shared" si="9"/>
        <v>8171</v>
      </c>
      <c r="J203" s="38">
        <v>1248</v>
      </c>
      <c r="K203" s="38">
        <v>3423</v>
      </c>
      <c r="L203" s="38">
        <f t="shared" si="10"/>
        <v>237.3</v>
      </c>
      <c r="M203" s="38">
        <f t="shared" si="11"/>
        <v>6685.7</v>
      </c>
    </row>
    <row r="204" spans="1:13">
      <c r="A204" s="37">
        <v>202</v>
      </c>
      <c r="B204" s="36" t="s">
        <v>850</v>
      </c>
      <c r="C204" s="36" t="s">
        <v>851</v>
      </c>
      <c r="D204" s="36" t="s">
        <v>12699</v>
      </c>
      <c r="E204" s="38">
        <v>14800</v>
      </c>
      <c r="F204" s="38">
        <v>400</v>
      </c>
      <c r="G204" s="38">
        <v>180</v>
      </c>
      <c r="H204" s="38">
        <v>389</v>
      </c>
      <c r="I204" s="38">
        <f t="shared" si="9"/>
        <v>14991</v>
      </c>
      <c r="J204" s="38">
        <v>1776</v>
      </c>
      <c r="K204" s="38">
        <v>9715</v>
      </c>
      <c r="L204" s="38">
        <f t="shared" si="10"/>
        <v>1423.75</v>
      </c>
      <c r="M204" s="38">
        <f t="shared" si="11"/>
        <v>11791.25</v>
      </c>
    </row>
    <row r="205" spans="1:13">
      <c r="A205" s="37">
        <v>203</v>
      </c>
      <c r="B205" s="36" t="s">
        <v>852</v>
      </c>
      <c r="C205" s="36" t="s">
        <v>853</v>
      </c>
      <c r="D205" s="36" t="s">
        <v>12698</v>
      </c>
      <c r="E205" s="38">
        <v>7100</v>
      </c>
      <c r="F205" s="38">
        <v>900</v>
      </c>
      <c r="G205" s="38">
        <v>135</v>
      </c>
      <c r="H205" s="38">
        <v>366</v>
      </c>
      <c r="I205" s="38">
        <f t="shared" si="9"/>
        <v>7769</v>
      </c>
      <c r="J205" s="38">
        <v>994</v>
      </c>
      <c r="K205" s="38">
        <v>3275</v>
      </c>
      <c r="L205" s="38">
        <f t="shared" si="10"/>
        <v>222.5</v>
      </c>
      <c r="M205" s="38">
        <f t="shared" si="11"/>
        <v>6552.5</v>
      </c>
    </row>
    <row r="206" spans="1:13">
      <c r="A206" s="37">
        <v>204</v>
      </c>
      <c r="B206" s="36" t="s">
        <v>854</v>
      </c>
      <c r="C206" s="36" t="s">
        <v>855</v>
      </c>
      <c r="D206" s="36" t="s">
        <v>12695</v>
      </c>
      <c r="E206" s="38">
        <v>16200</v>
      </c>
      <c r="F206" s="38">
        <v>400</v>
      </c>
      <c r="G206" s="38">
        <v>135</v>
      </c>
      <c r="H206" s="38">
        <v>0</v>
      </c>
      <c r="I206" s="38">
        <f t="shared" si="9"/>
        <v>16735</v>
      </c>
      <c r="J206" s="38">
        <v>2430</v>
      </c>
      <c r="K206" s="38">
        <v>10805</v>
      </c>
      <c r="L206" s="38">
        <f t="shared" si="10"/>
        <v>1696.25</v>
      </c>
      <c r="M206" s="38">
        <f t="shared" si="11"/>
        <v>12608.75</v>
      </c>
    </row>
    <row r="207" spans="1:13">
      <c r="A207" s="37">
        <v>205</v>
      </c>
      <c r="B207" s="36" t="s">
        <v>856</v>
      </c>
      <c r="C207" s="36" t="s">
        <v>857</v>
      </c>
      <c r="D207" s="36" t="s">
        <v>12695</v>
      </c>
      <c r="E207" s="38">
        <v>18500</v>
      </c>
      <c r="F207" s="38">
        <v>700</v>
      </c>
      <c r="G207" s="38">
        <v>135</v>
      </c>
      <c r="H207" s="38">
        <v>0</v>
      </c>
      <c r="I207" s="38">
        <f t="shared" si="9"/>
        <v>19335</v>
      </c>
      <c r="J207" s="38">
        <v>2405</v>
      </c>
      <c r="K207" s="38">
        <v>13430</v>
      </c>
      <c r="L207" s="38">
        <f t="shared" si="10"/>
        <v>2352.5</v>
      </c>
      <c r="M207" s="38">
        <f t="shared" si="11"/>
        <v>14577.5</v>
      </c>
    </row>
    <row r="208" spans="1:13">
      <c r="A208" s="37">
        <v>206</v>
      </c>
      <c r="B208" s="36" t="s">
        <v>858</v>
      </c>
      <c r="C208" s="36" t="s">
        <v>859</v>
      </c>
      <c r="D208" s="36" t="s">
        <v>12696</v>
      </c>
      <c r="E208" s="38">
        <v>4600</v>
      </c>
      <c r="F208" s="38">
        <v>100</v>
      </c>
      <c r="G208" s="38">
        <v>225</v>
      </c>
      <c r="H208" s="38">
        <v>437</v>
      </c>
      <c r="I208" s="38">
        <f t="shared" si="9"/>
        <v>4488</v>
      </c>
      <c r="J208" s="38">
        <v>736</v>
      </c>
      <c r="K208" s="38">
        <v>252</v>
      </c>
      <c r="L208" s="38">
        <f t="shared" si="10"/>
        <v>7.56</v>
      </c>
      <c r="M208" s="38">
        <f t="shared" si="11"/>
        <v>3744.44</v>
      </c>
    </row>
    <row r="209" spans="1:13">
      <c r="A209" s="37">
        <v>207</v>
      </c>
      <c r="B209" s="36" t="s">
        <v>860</v>
      </c>
      <c r="C209" s="36" t="s">
        <v>861</v>
      </c>
      <c r="D209" s="36" t="s">
        <v>12697</v>
      </c>
      <c r="E209" s="38">
        <v>4400</v>
      </c>
      <c r="F209" s="38">
        <v>700</v>
      </c>
      <c r="G209" s="38">
        <v>225</v>
      </c>
      <c r="H209" s="38">
        <v>24</v>
      </c>
      <c r="I209" s="38">
        <f t="shared" si="9"/>
        <v>5301</v>
      </c>
      <c r="J209" s="38">
        <v>572</v>
      </c>
      <c r="K209" s="38">
        <v>1229</v>
      </c>
      <c r="L209" s="38">
        <f t="shared" si="10"/>
        <v>36.869999999999997</v>
      </c>
      <c r="M209" s="38">
        <f t="shared" si="11"/>
        <v>4692.13</v>
      </c>
    </row>
    <row r="210" spans="1:13">
      <c r="A210" s="37">
        <v>208</v>
      </c>
      <c r="B210" s="36" t="s">
        <v>862</v>
      </c>
      <c r="C210" s="36" t="s">
        <v>863</v>
      </c>
      <c r="D210" s="36" t="s">
        <v>12695</v>
      </c>
      <c r="E210" s="38">
        <v>18000</v>
      </c>
      <c r="F210" s="38">
        <v>900</v>
      </c>
      <c r="G210" s="38">
        <v>270</v>
      </c>
      <c r="H210" s="38">
        <v>186</v>
      </c>
      <c r="I210" s="38">
        <f t="shared" si="9"/>
        <v>18984</v>
      </c>
      <c r="J210" s="38">
        <v>2160</v>
      </c>
      <c r="K210" s="38">
        <v>13324</v>
      </c>
      <c r="L210" s="38">
        <f t="shared" si="10"/>
        <v>2326</v>
      </c>
      <c r="M210" s="38">
        <f t="shared" si="11"/>
        <v>14498</v>
      </c>
    </row>
    <row r="211" spans="1:13">
      <c r="A211" s="37">
        <v>209</v>
      </c>
      <c r="B211" s="36" t="s">
        <v>864</v>
      </c>
      <c r="C211" s="36" t="s">
        <v>865</v>
      </c>
      <c r="D211" s="36" t="s">
        <v>12698</v>
      </c>
      <c r="E211" s="38">
        <v>17900</v>
      </c>
      <c r="F211" s="38">
        <v>0</v>
      </c>
      <c r="G211" s="38">
        <v>225</v>
      </c>
      <c r="H211" s="38">
        <v>489</v>
      </c>
      <c r="I211" s="38">
        <f t="shared" si="9"/>
        <v>17636</v>
      </c>
      <c r="J211" s="38">
        <v>2864</v>
      </c>
      <c r="K211" s="38">
        <v>11272</v>
      </c>
      <c r="L211" s="38">
        <f t="shared" si="10"/>
        <v>1813</v>
      </c>
      <c r="M211" s="38">
        <f t="shared" si="11"/>
        <v>12959</v>
      </c>
    </row>
    <row r="212" spans="1:13">
      <c r="A212" s="37">
        <v>210</v>
      </c>
      <c r="B212" s="36" t="s">
        <v>866</v>
      </c>
      <c r="C212" s="36" t="s">
        <v>867</v>
      </c>
      <c r="D212" s="36" t="s">
        <v>12697</v>
      </c>
      <c r="E212" s="38">
        <v>15600</v>
      </c>
      <c r="F212" s="38">
        <v>300</v>
      </c>
      <c r="G212" s="38">
        <v>270</v>
      </c>
      <c r="H212" s="38">
        <v>269</v>
      </c>
      <c r="I212" s="38">
        <f t="shared" si="9"/>
        <v>15901</v>
      </c>
      <c r="J212" s="38">
        <v>2340</v>
      </c>
      <c r="K212" s="38">
        <v>10061</v>
      </c>
      <c r="L212" s="38">
        <f t="shared" si="10"/>
        <v>1510.25</v>
      </c>
      <c r="M212" s="38">
        <f t="shared" si="11"/>
        <v>12050.75</v>
      </c>
    </row>
    <row r="213" spans="1:13">
      <c r="A213" s="37">
        <v>211</v>
      </c>
      <c r="B213" s="36" t="s">
        <v>868</v>
      </c>
      <c r="C213" s="36" t="s">
        <v>869</v>
      </c>
      <c r="D213" s="36" t="s">
        <v>12698</v>
      </c>
      <c r="E213" s="38">
        <v>4800</v>
      </c>
      <c r="F213" s="38">
        <v>300</v>
      </c>
      <c r="G213" s="38">
        <v>315</v>
      </c>
      <c r="H213" s="38">
        <v>0</v>
      </c>
      <c r="I213" s="38">
        <f t="shared" si="9"/>
        <v>5415</v>
      </c>
      <c r="J213" s="38">
        <v>576</v>
      </c>
      <c r="K213" s="38">
        <v>1339</v>
      </c>
      <c r="L213" s="38">
        <f t="shared" si="10"/>
        <v>40.17</v>
      </c>
      <c r="M213" s="38">
        <f t="shared" si="11"/>
        <v>4798.83</v>
      </c>
    </row>
    <row r="214" spans="1:13">
      <c r="A214" s="37">
        <v>212</v>
      </c>
      <c r="B214" s="36" t="s">
        <v>870</v>
      </c>
      <c r="C214" s="36" t="s">
        <v>871</v>
      </c>
      <c r="D214" s="36" t="s">
        <v>12695</v>
      </c>
      <c r="E214" s="38">
        <v>12700</v>
      </c>
      <c r="F214" s="38">
        <v>900</v>
      </c>
      <c r="G214" s="38">
        <v>270</v>
      </c>
      <c r="H214" s="38">
        <v>226</v>
      </c>
      <c r="I214" s="38">
        <f t="shared" si="9"/>
        <v>13644</v>
      </c>
      <c r="J214" s="38">
        <v>1778</v>
      </c>
      <c r="K214" s="38">
        <v>8366</v>
      </c>
      <c r="L214" s="38">
        <f t="shared" si="10"/>
        <v>1118.2</v>
      </c>
      <c r="M214" s="38">
        <f t="shared" si="11"/>
        <v>10747.8</v>
      </c>
    </row>
    <row r="215" spans="1:13">
      <c r="A215" s="37">
        <v>213</v>
      </c>
      <c r="B215" s="36" t="s">
        <v>872</v>
      </c>
      <c r="C215" s="36" t="s">
        <v>873</v>
      </c>
      <c r="D215" s="36" t="s">
        <v>12695</v>
      </c>
      <c r="E215" s="38">
        <v>9200</v>
      </c>
      <c r="F215" s="38">
        <v>900</v>
      </c>
      <c r="G215" s="38">
        <v>270</v>
      </c>
      <c r="H215" s="38">
        <v>0</v>
      </c>
      <c r="I215" s="38">
        <f t="shared" si="9"/>
        <v>10370</v>
      </c>
      <c r="J215" s="38">
        <v>1196</v>
      </c>
      <c r="K215" s="38">
        <v>5674</v>
      </c>
      <c r="L215" s="38">
        <f t="shared" si="10"/>
        <v>579.79999999999995</v>
      </c>
      <c r="M215" s="38">
        <f t="shared" si="11"/>
        <v>8594.2000000000007</v>
      </c>
    </row>
    <row r="216" spans="1:13">
      <c r="A216" s="37">
        <v>214</v>
      </c>
      <c r="B216" s="36" t="s">
        <v>874</v>
      </c>
      <c r="C216" s="36" t="s">
        <v>875</v>
      </c>
      <c r="D216" s="36" t="s">
        <v>12695</v>
      </c>
      <c r="E216" s="38">
        <v>18200</v>
      </c>
      <c r="F216" s="38">
        <v>1000</v>
      </c>
      <c r="G216" s="38">
        <v>270</v>
      </c>
      <c r="H216" s="38">
        <v>434</v>
      </c>
      <c r="I216" s="38">
        <f t="shared" si="9"/>
        <v>19036</v>
      </c>
      <c r="J216" s="38">
        <v>2366</v>
      </c>
      <c r="K216" s="38">
        <v>13170</v>
      </c>
      <c r="L216" s="38">
        <f t="shared" si="10"/>
        <v>2287.5</v>
      </c>
      <c r="M216" s="38">
        <f t="shared" si="11"/>
        <v>14382.5</v>
      </c>
    </row>
    <row r="217" spans="1:13">
      <c r="A217" s="37">
        <v>215</v>
      </c>
      <c r="B217" s="36" t="s">
        <v>876</v>
      </c>
      <c r="C217" s="36" t="s">
        <v>877</v>
      </c>
      <c r="D217" s="36" t="s">
        <v>12695</v>
      </c>
      <c r="E217" s="38">
        <v>14000</v>
      </c>
      <c r="F217" s="38">
        <v>1000</v>
      </c>
      <c r="G217" s="38">
        <v>360</v>
      </c>
      <c r="H217" s="38">
        <v>0</v>
      </c>
      <c r="I217" s="38">
        <f t="shared" si="9"/>
        <v>15360</v>
      </c>
      <c r="J217" s="38">
        <v>2240</v>
      </c>
      <c r="K217" s="38">
        <v>9620</v>
      </c>
      <c r="L217" s="38">
        <f t="shared" si="10"/>
        <v>1400</v>
      </c>
      <c r="M217" s="38">
        <f t="shared" si="11"/>
        <v>11720</v>
      </c>
    </row>
    <row r="218" spans="1:13">
      <c r="A218" s="37">
        <v>216</v>
      </c>
      <c r="B218" s="36" t="s">
        <v>878</v>
      </c>
      <c r="C218" s="36" t="s">
        <v>879</v>
      </c>
      <c r="D218" s="36" t="s">
        <v>12696</v>
      </c>
      <c r="E218" s="38">
        <v>9300</v>
      </c>
      <c r="F218" s="38">
        <v>1000</v>
      </c>
      <c r="G218" s="38">
        <v>225</v>
      </c>
      <c r="H218" s="38">
        <v>0</v>
      </c>
      <c r="I218" s="38">
        <f t="shared" si="9"/>
        <v>10525</v>
      </c>
      <c r="J218" s="38">
        <v>1209</v>
      </c>
      <c r="K218" s="38">
        <v>5816</v>
      </c>
      <c r="L218" s="38">
        <f t="shared" si="10"/>
        <v>608.20000000000005</v>
      </c>
      <c r="M218" s="38">
        <f t="shared" si="11"/>
        <v>8707.7999999999993</v>
      </c>
    </row>
    <row r="219" spans="1:13">
      <c r="A219" s="37">
        <v>217</v>
      </c>
      <c r="B219" s="36" t="s">
        <v>880</v>
      </c>
      <c r="C219" s="36" t="s">
        <v>881</v>
      </c>
      <c r="D219" s="36" t="s">
        <v>12698</v>
      </c>
      <c r="E219" s="38">
        <v>18200</v>
      </c>
      <c r="F219" s="38">
        <v>700</v>
      </c>
      <c r="G219" s="38">
        <v>90</v>
      </c>
      <c r="H219" s="38">
        <v>143</v>
      </c>
      <c r="I219" s="38">
        <f t="shared" si="9"/>
        <v>18847</v>
      </c>
      <c r="J219" s="38">
        <v>2548</v>
      </c>
      <c r="K219" s="38">
        <v>12799</v>
      </c>
      <c r="L219" s="38">
        <f t="shared" si="10"/>
        <v>2194.75</v>
      </c>
      <c r="M219" s="38">
        <f t="shared" si="11"/>
        <v>14104.25</v>
      </c>
    </row>
    <row r="220" spans="1:13">
      <c r="A220" s="37">
        <v>218</v>
      </c>
      <c r="B220" s="36" t="s">
        <v>882</v>
      </c>
      <c r="C220" s="36" t="s">
        <v>883</v>
      </c>
      <c r="D220" s="36" t="s">
        <v>12698</v>
      </c>
      <c r="E220" s="38">
        <v>3500</v>
      </c>
      <c r="F220" s="38">
        <v>300</v>
      </c>
      <c r="G220" s="38">
        <v>315</v>
      </c>
      <c r="H220" s="38">
        <v>0</v>
      </c>
      <c r="I220" s="38">
        <f t="shared" si="9"/>
        <v>4115</v>
      </c>
      <c r="J220" s="38">
        <v>560</v>
      </c>
      <c r="K220" s="38">
        <v>55</v>
      </c>
      <c r="L220" s="38">
        <f t="shared" si="10"/>
        <v>1.65</v>
      </c>
      <c r="M220" s="38">
        <f t="shared" si="11"/>
        <v>3553.35</v>
      </c>
    </row>
    <row r="221" spans="1:13">
      <c r="A221" s="37">
        <v>219</v>
      </c>
      <c r="B221" s="36" t="s">
        <v>884</v>
      </c>
      <c r="C221" s="36" t="s">
        <v>885</v>
      </c>
      <c r="D221" s="36" t="s">
        <v>12699</v>
      </c>
      <c r="E221" s="38">
        <v>16500</v>
      </c>
      <c r="F221" s="38">
        <v>400</v>
      </c>
      <c r="G221" s="38">
        <v>90</v>
      </c>
      <c r="H221" s="38">
        <v>343</v>
      </c>
      <c r="I221" s="38">
        <f t="shared" si="9"/>
        <v>16647</v>
      </c>
      <c r="J221" s="38">
        <v>2310</v>
      </c>
      <c r="K221" s="38">
        <v>10837</v>
      </c>
      <c r="L221" s="38">
        <f t="shared" si="10"/>
        <v>1704.25</v>
      </c>
      <c r="M221" s="38">
        <f t="shared" si="11"/>
        <v>12632.75</v>
      </c>
    </row>
    <row r="222" spans="1:13">
      <c r="A222" s="37">
        <v>220</v>
      </c>
      <c r="B222" s="36" t="s">
        <v>886</v>
      </c>
      <c r="C222" s="36" t="s">
        <v>887</v>
      </c>
      <c r="D222" s="36" t="s">
        <v>12695</v>
      </c>
      <c r="E222" s="38">
        <v>5300</v>
      </c>
      <c r="F222" s="38">
        <v>800</v>
      </c>
      <c r="G222" s="38">
        <v>180</v>
      </c>
      <c r="H222" s="38">
        <v>462</v>
      </c>
      <c r="I222" s="38">
        <f t="shared" si="9"/>
        <v>5818</v>
      </c>
      <c r="J222" s="38">
        <v>689</v>
      </c>
      <c r="K222" s="38">
        <v>1629</v>
      </c>
      <c r="L222" s="38">
        <f t="shared" si="10"/>
        <v>57.900000000000006</v>
      </c>
      <c r="M222" s="38">
        <f t="shared" si="11"/>
        <v>5071.1000000000004</v>
      </c>
    </row>
    <row r="223" spans="1:13">
      <c r="A223" s="37">
        <v>221</v>
      </c>
      <c r="B223" s="36" t="s">
        <v>888</v>
      </c>
      <c r="C223" s="36" t="s">
        <v>889</v>
      </c>
      <c r="D223" s="36" t="s">
        <v>12695</v>
      </c>
      <c r="E223" s="38">
        <v>9200</v>
      </c>
      <c r="F223" s="38">
        <v>800</v>
      </c>
      <c r="G223" s="38">
        <v>225</v>
      </c>
      <c r="H223" s="38">
        <v>0</v>
      </c>
      <c r="I223" s="38">
        <f t="shared" si="9"/>
        <v>10225</v>
      </c>
      <c r="J223" s="38">
        <v>1472</v>
      </c>
      <c r="K223" s="38">
        <v>5253</v>
      </c>
      <c r="L223" s="38">
        <f t="shared" si="10"/>
        <v>495.60000000000014</v>
      </c>
      <c r="M223" s="38">
        <f t="shared" si="11"/>
        <v>8257.4</v>
      </c>
    </row>
    <row r="224" spans="1:13">
      <c r="A224" s="37">
        <v>222</v>
      </c>
      <c r="B224" s="36" t="s">
        <v>890</v>
      </c>
      <c r="C224" s="36" t="s">
        <v>891</v>
      </c>
      <c r="D224" s="36" t="s">
        <v>12697</v>
      </c>
      <c r="E224" s="38">
        <v>17200</v>
      </c>
      <c r="F224" s="38">
        <v>300</v>
      </c>
      <c r="G224" s="38">
        <v>360</v>
      </c>
      <c r="H224" s="38">
        <v>0</v>
      </c>
      <c r="I224" s="38">
        <f t="shared" si="9"/>
        <v>17860</v>
      </c>
      <c r="J224" s="38">
        <v>2580</v>
      </c>
      <c r="K224" s="38">
        <v>11780</v>
      </c>
      <c r="L224" s="38">
        <f t="shared" si="10"/>
        <v>1940</v>
      </c>
      <c r="M224" s="38">
        <f t="shared" si="11"/>
        <v>13340</v>
      </c>
    </row>
    <row r="225" spans="1:13">
      <c r="A225" s="37">
        <v>223</v>
      </c>
      <c r="B225" s="36" t="s">
        <v>892</v>
      </c>
      <c r="C225" s="36" t="s">
        <v>893</v>
      </c>
      <c r="D225" s="36" t="s">
        <v>12698</v>
      </c>
      <c r="E225" s="38">
        <v>4300</v>
      </c>
      <c r="F225" s="38">
        <v>900</v>
      </c>
      <c r="G225" s="38">
        <v>315</v>
      </c>
      <c r="H225" s="38">
        <v>306</v>
      </c>
      <c r="I225" s="38">
        <f t="shared" si="9"/>
        <v>5209</v>
      </c>
      <c r="J225" s="38">
        <v>645</v>
      </c>
      <c r="K225" s="38">
        <v>1064</v>
      </c>
      <c r="L225" s="38">
        <f t="shared" si="10"/>
        <v>31.919999999999998</v>
      </c>
      <c r="M225" s="38">
        <f t="shared" si="11"/>
        <v>4532.08</v>
      </c>
    </row>
    <row r="226" spans="1:13">
      <c r="A226" s="37">
        <v>224</v>
      </c>
      <c r="B226" s="36" t="s">
        <v>894</v>
      </c>
      <c r="C226" s="36" t="s">
        <v>895</v>
      </c>
      <c r="D226" s="36" t="s">
        <v>12695</v>
      </c>
      <c r="E226" s="38">
        <v>13700</v>
      </c>
      <c r="F226" s="38">
        <v>100</v>
      </c>
      <c r="G226" s="38">
        <v>405</v>
      </c>
      <c r="H226" s="38">
        <v>0</v>
      </c>
      <c r="I226" s="38">
        <f t="shared" si="9"/>
        <v>14205</v>
      </c>
      <c r="J226" s="38">
        <v>1781</v>
      </c>
      <c r="K226" s="38">
        <v>8924</v>
      </c>
      <c r="L226" s="38">
        <f t="shared" si="10"/>
        <v>1229.8000000000002</v>
      </c>
      <c r="M226" s="38">
        <f t="shared" si="11"/>
        <v>11194.2</v>
      </c>
    </row>
    <row r="227" spans="1:13">
      <c r="A227" s="37">
        <v>225</v>
      </c>
      <c r="B227" s="36" t="s">
        <v>896</v>
      </c>
      <c r="C227" s="36" t="s">
        <v>897</v>
      </c>
      <c r="D227" s="36" t="s">
        <v>12698</v>
      </c>
      <c r="E227" s="38">
        <v>15100</v>
      </c>
      <c r="F227" s="38">
        <v>0</v>
      </c>
      <c r="G227" s="38">
        <v>405</v>
      </c>
      <c r="H227" s="38">
        <v>49</v>
      </c>
      <c r="I227" s="38">
        <f t="shared" si="9"/>
        <v>15456</v>
      </c>
      <c r="J227" s="38">
        <v>1812</v>
      </c>
      <c r="K227" s="38">
        <v>10144</v>
      </c>
      <c r="L227" s="38">
        <f t="shared" si="10"/>
        <v>1531</v>
      </c>
      <c r="M227" s="38">
        <f t="shared" si="11"/>
        <v>12113</v>
      </c>
    </row>
    <row r="228" spans="1:13">
      <c r="A228" s="37">
        <v>226</v>
      </c>
      <c r="B228" s="36" t="s">
        <v>898</v>
      </c>
      <c r="C228" s="36" t="s">
        <v>899</v>
      </c>
      <c r="D228" s="36" t="s">
        <v>12695</v>
      </c>
      <c r="E228" s="38">
        <v>4600</v>
      </c>
      <c r="F228" s="38">
        <v>300</v>
      </c>
      <c r="G228" s="38">
        <v>45</v>
      </c>
      <c r="H228" s="38">
        <v>0</v>
      </c>
      <c r="I228" s="38">
        <f t="shared" si="9"/>
        <v>4945</v>
      </c>
      <c r="J228" s="38">
        <v>552</v>
      </c>
      <c r="K228" s="38">
        <v>893</v>
      </c>
      <c r="L228" s="38">
        <f t="shared" si="10"/>
        <v>26.79</v>
      </c>
      <c r="M228" s="38">
        <f t="shared" si="11"/>
        <v>4366.21</v>
      </c>
    </row>
    <row r="229" spans="1:13">
      <c r="A229" s="37">
        <v>227</v>
      </c>
      <c r="B229" s="36" t="s">
        <v>900</v>
      </c>
      <c r="C229" s="36" t="s">
        <v>901</v>
      </c>
      <c r="D229" s="36" t="s">
        <v>12698</v>
      </c>
      <c r="E229" s="38">
        <v>5100</v>
      </c>
      <c r="F229" s="38">
        <v>100</v>
      </c>
      <c r="G229" s="38">
        <v>45</v>
      </c>
      <c r="H229" s="38">
        <v>0</v>
      </c>
      <c r="I229" s="38">
        <f t="shared" si="9"/>
        <v>5245</v>
      </c>
      <c r="J229" s="38">
        <v>612</v>
      </c>
      <c r="K229" s="38">
        <v>1133</v>
      </c>
      <c r="L229" s="38">
        <f t="shared" si="10"/>
        <v>33.99</v>
      </c>
      <c r="M229" s="38">
        <f t="shared" si="11"/>
        <v>4599.01</v>
      </c>
    </row>
    <row r="230" spans="1:13">
      <c r="A230" s="37">
        <v>228</v>
      </c>
      <c r="B230" s="36" t="s">
        <v>902</v>
      </c>
      <c r="C230" s="36" t="s">
        <v>903</v>
      </c>
      <c r="D230" s="36" t="s">
        <v>12695</v>
      </c>
      <c r="E230" s="38">
        <v>13100</v>
      </c>
      <c r="F230" s="38">
        <v>200</v>
      </c>
      <c r="G230" s="38">
        <v>45</v>
      </c>
      <c r="H230" s="38">
        <v>302</v>
      </c>
      <c r="I230" s="38">
        <f t="shared" si="9"/>
        <v>13043</v>
      </c>
      <c r="J230" s="38">
        <v>1703</v>
      </c>
      <c r="K230" s="38">
        <v>7840</v>
      </c>
      <c r="L230" s="38">
        <f t="shared" si="10"/>
        <v>1013</v>
      </c>
      <c r="M230" s="38">
        <f t="shared" si="11"/>
        <v>10327</v>
      </c>
    </row>
    <row r="231" spans="1:13">
      <c r="A231" s="37">
        <v>229</v>
      </c>
      <c r="B231" s="36" t="s">
        <v>904</v>
      </c>
      <c r="C231" s="36" t="s">
        <v>905</v>
      </c>
      <c r="D231" s="36" t="s">
        <v>12695</v>
      </c>
      <c r="E231" s="38">
        <v>10300</v>
      </c>
      <c r="F231" s="38">
        <v>600</v>
      </c>
      <c r="G231" s="38">
        <v>45</v>
      </c>
      <c r="H231" s="38">
        <v>167</v>
      </c>
      <c r="I231" s="38">
        <f t="shared" si="9"/>
        <v>10778</v>
      </c>
      <c r="J231" s="38">
        <v>1545</v>
      </c>
      <c r="K231" s="38">
        <v>5733</v>
      </c>
      <c r="L231" s="38">
        <f t="shared" si="10"/>
        <v>591.60000000000014</v>
      </c>
      <c r="M231" s="38">
        <f t="shared" si="11"/>
        <v>8641.4</v>
      </c>
    </row>
    <row r="232" spans="1:13">
      <c r="A232" s="37">
        <v>230</v>
      </c>
      <c r="B232" s="36" t="s">
        <v>906</v>
      </c>
      <c r="C232" s="36" t="s">
        <v>907</v>
      </c>
      <c r="D232" s="36" t="s">
        <v>12695</v>
      </c>
      <c r="E232" s="38">
        <v>15100</v>
      </c>
      <c r="F232" s="38">
        <v>400</v>
      </c>
      <c r="G232" s="38">
        <v>225</v>
      </c>
      <c r="H232" s="38">
        <v>363</v>
      </c>
      <c r="I232" s="38">
        <f t="shared" si="9"/>
        <v>15362</v>
      </c>
      <c r="J232" s="38">
        <v>1812</v>
      </c>
      <c r="K232" s="38">
        <v>10050</v>
      </c>
      <c r="L232" s="38">
        <f t="shared" si="10"/>
        <v>1507.5</v>
      </c>
      <c r="M232" s="38">
        <f t="shared" si="11"/>
        <v>12042.5</v>
      </c>
    </row>
    <row r="233" spans="1:13">
      <c r="A233" s="37">
        <v>231</v>
      </c>
      <c r="B233" s="36" t="s">
        <v>908</v>
      </c>
      <c r="C233" s="36" t="s">
        <v>909</v>
      </c>
      <c r="D233" s="36" t="s">
        <v>12698</v>
      </c>
      <c r="E233" s="38">
        <v>3100</v>
      </c>
      <c r="F233" s="38">
        <v>700</v>
      </c>
      <c r="G233" s="38">
        <v>360</v>
      </c>
      <c r="H233" s="38">
        <v>0</v>
      </c>
      <c r="I233" s="38">
        <f t="shared" si="9"/>
        <v>4160</v>
      </c>
      <c r="J233" s="38">
        <v>496</v>
      </c>
      <c r="K233" s="38">
        <v>164</v>
      </c>
      <c r="L233" s="38">
        <f t="shared" si="10"/>
        <v>4.92</v>
      </c>
      <c r="M233" s="38">
        <f t="shared" si="11"/>
        <v>3659.08</v>
      </c>
    </row>
    <row r="234" spans="1:13">
      <c r="A234" s="37">
        <v>232</v>
      </c>
      <c r="B234" s="36" t="s">
        <v>910</v>
      </c>
      <c r="C234" s="36" t="s">
        <v>911</v>
      </c>
      <c r="D234" s="36" t="s">
        <v>12695</v>
      </c>
      <c r="E234" s="38">
        <v>8500</v>
      </c>
      <c r="F234" s="38">
        <v>100</v>
      </c>
      <c r="G234" s="38">
        <v>315</v>
      </c>
      <c r="H234" s="38">
        <v>444</v>
      </c>
      <c r="I234" s="38">
        <f t="shared" si="9"/>
        <v>8471</v>
      </c>
      <c r="J234" s="38">
        <v>1105</v>
      </c>
      <c r="K234" s="38">
        <v>3866</v>
      </c>
      <c r="L234" s="38">
        <f t="shared" si="10"/>
        <v>281.60000000000002</v>
      </c>
      <c r="M234" s="38">
        <f t="shared" si="11"/>
        <v>7084.4</v>
      </c>
    </row>
    <row r="235" spans="1:13">
      <c r="A235" s="37">
        <v>233</v>
      </c>
      <c r="B235" s="36" t="s">
        <v>912</v>
      </c>
      <c r="C235" s="36" t="s">
        <v>913</v>
      </c>
      <c r="D235" s="36" t="s">
        <v>12695</v>
      </c>
      <c r="E235" s="38">
        <v>7000</v>
      </c>
      <c r="F235" s="38">
        <v>700</v>
      </c>
      <c r="G235" s="38">
        <v>180</v>
      </c>
      <c r="H235" s="38">
        <v>0</v>
      </c>
      <c r="I235" s="38">
        <f t="shared" si="9"/>
        <v>7880</v>
      </c>
      <c r="J235" s="38">
        <v>1120</v>
      </c>
      <c r="K235" s="38">
        <v>3260</v>
      </c>
      <c r="L235" s="38">
        <f t="shared" si="10"/>
        <v>221</v>
      </c>
      <c r="M235" s="38">
        <f t="shared" si="11"/>
        <v>6539</v>
      </c>
    </row>
    <row r="236" spans="1:13">
      <c r="A236" s="37">
        <v>234</v>
      </c>
      <c r="B236" s="36" t="s">
        <v>914</v>
      </c>
      <c r="C236" s="36" t="s">
        <v>915</v>
      </c>
      <c r="D236" s="36" t="s">
        <v>12698</v>
      </c>
      <c r="E236" s="38">
        <v>12700</v>
      </c>
      <c r="F236" s="38">
        <v>900</v>
      </c>
      <c r="G236" s="38">
        <v>270</v>
      </c>
      <c r="H236" s="38">
        <v>398</v>
      </c>
      <c r="I236" s="38">
        <f t="shared" si="9"/>
        <v>13472</v>
      </c>
      <c r="J236" s="38">
        <v>1651</v>
      </c>
      <c r="K236" s="38">
        <v>8321</v>
      </c>
      <c r="L236" s="38">
        <f t="shared" si="10"/>
        <v>1109.2</v>
      </c>
      <c r="M236" s="38">
        <f t="shared" si="11"/>
        <v>10711.8</v>
      </c>
    </row>
    <row r="237" spans="1:13">
      <c r="A237" s="37">
        <v>235</v>
      </c>
      <c r="B237" s="36" t="s">
        <v>916</v>
      </c>
      <c r="C237" s="36" t="s">
        <v>917</v>
      </c>
      <c r="D237" s="36" t="s">
        <v>12698</v>
      </c>
      <c r="E237" s="38">
        <v>6800</v>
      </c>
      <c r="F237" s="38">
        <v>600</v>
      </c>
      <c r="G237" s="38">
        <v>450</v>
      </c>
      <c r="H237" s="38">
        <v>401</v>
      </c>
      <c r="I237" s="38">
        <f t="shared" si="9"/>
        <v>7449</v>
      </c>
      <c r="J237" s="38">
        <v>1020</v>
      </c>
      <c r="K237" s="38">
        <v>2929</v>
      </c>
      <c r="L237" s="38">
        <f t="shared" si="10"/>
        <v>187.90000000000003</v>
      </c>
      <c r="M237" s="38">
        <f t="shared" si="11"/>
        <v>6241.1</v>
      </c>
    </row>
    <row r="238" spans="1:13">
      <c r="A238" s="37">
        <v>236</v>
      </c>
      <c r="B238" s="36" t="s">
        <v>918</v>
      </c>
      <c r="C238" s="36" t="s">
        <v>919</v>
      </c>
      <c r="D238" s="36" t="s">
        <v>12695</v>
      </c>
      <c r="E238" s="38">
        <v>4200</v>
      </c>
      <c r="F238" s="38">
        <v>600</v>
      </c>
      <c r="G238" s="38">
        <v>405</v>
      </c>
      <c r="H238" s="38">
        <v>0</v>
      </c>
      <c r="I238" s="38">
        <f t="shared" si="9"/>
        <v>5205</v>
      </c>
      <c r="J238" s="38">
        <v>630</v>
      </c>
      <c r="K238" s="38">
        <v>1075</v>
      </c>
      <c r="L238" s="38">
        <f t="shared" si="10"/>
        <v>32.25</v>
      </c>
      <c r="M238" s="38">
        <f t="shared" si="11"/>
        <v>4542.75</v>
      </c>
    </row>
    <row r="239" spans="1:13">
      <c r="A239" s="37">
        <v>237</v>
      </c>
      <c r="B239" s="36" t="s">
        <v>920</v>
      </c>
      <c r="C239" s="36" t="s">
        <v>921</v>
      </c>
      <c r="D239" s="36" t="s">
        <v>12695</v>
      </c>
      <c r="E239" s="38">
        <v>11100</v>
      </c>
      <c r="F239" s="38">
        <v>900</v>
      </c>
      <c r="G239" s="38">
        <v>315</v>
      </c>
      <c r="H239" s="38">
        <v>423</v>
      </c>
      <c r="I239" s="38">
        <f t="shared" si="9"/>
        <v>11892</v>
      </c>
      <c r="J239" s="38">
        <v>1776</v>
      </c>
      <c r="K239" s="38">
        <v>6616</v>
      </c>
      <c r="L239" s="38">
        <f t="shared" si="10"/>
        <v>768.2</v>
      </c>
      <c r="M239" s="38">
        <f t="shared" si="11"/>
        <v>9347.7999999999993</v>
      </c>
    </row>
    <row r="240" spans="1:13">
      <c r="A240" s="37">
        <v>238</v>
      </c>
      <c r="B240" s="36" t="s">
        <v>922</v>
      </c>
      <c r="C240" s="36" t="s">
        <v>923</v>
      </c>
      <c r="D240" s="36" t="s">
        <v>12696</v>
      </c>
      <c r="E240" s="38">
        <v>12400</v>
      </c>
      <c r="F240" s="38">
        <v>200</v>
      </c>
      <c r="G240" s="38">
        <v>225</v>
      </c>
      <c r="H240" s="38">
        <v>148</v>
      </c>
      <c r="I240" s="38">
        <f t="shared" si="9"/>
        <v>12677</v>
      </c>
      <c r="J240" s="38">
        <v>1612</v>
      </c>
      <c r="K240" s="38">
        <v>7565</v>
      </c>
      <c r="L240" s="38">
        <f t="shared" si="10"/>
        <v>958</v>
      </c>
      <c r="M240" s="38">
        <f t="shared" si="11"/>
        <v>10107</v>
      </c>
    </row>
    <row r="241" spans="1:13">
      <c r="A241" s="37">
        <v>239</v>
      </c>
      <c r="B241" s="36" t="s">
        <v>924</v>
      </c>
      <c r="C241" s="36" t="s">
        <v>925</v>
      </c>
      <c r="D241" s="36" t="s">
        <v>12696</v>
      </c>
      <c r="E241" s="38">
        <v>17600</v>
      </c>
      <c r="F241" s="38">
        <v>500</v>
      </c>
      <c r="G241" s="38">
        <v>45</v>
      </c>
      <c r="H241" s="38">
        <v>79</v>
      </c>
      <c r="I241" s="38">
        <f t="shared" si="9"/>
        <v>18066</v>
      </c>
      <c r="J241" s="38">
        <v>2464</v>
      </c>
      <c r="K241" s="38">
        <v>12102</v>
      </c>
      <c r="L241" s="38">
        <f t="shared" si="10"/>
        <v>2020.5</v>
      </c>
      <c r="M241" s="38">
        <f t="shared" si="11"/>
        <v>13581.5</v>
      </c>
    </row>
    <row r="242" spans="1:13">
      <c r="A242" s="37">
        <v>240</v>
      </c>
      <c r="B242" s="36" t="s">
        <v>926</v>
      </c>
      <c r="C242" s="36" t="s">
        <v>927</v>
      </c>
      <c r="D242" s="36" t="s">
        <v>12695</v>
      </c>
      <c r="E242" s="38">
        <v>8400</v>
      </c>
      <c r="F242" s="38">
        <v>100</v>
      </c>
      <c r="G242" s="38">
        <v>405</v>
      </c>
      <c r="H242" s="38">
        <v>0</v>
      </c>
      <c r="I242" s="38">
        <f t="shared" si="9"/>
        <v>8905</v>
      </c>
      <c r="J242" s="38">
        <v>1008</v>
      </c>
      <c r="K242" s="38">
        <v>4397</v>
      </c>
      <c r="L242" s="38">
        <f t="shared" si="10"/>
        <v>334.70000000000005</v>
      </c>
      <c r="M242" s="38">
        <f t="shared" si="11"/>
        <v>7562.3</v>
      </c>
    </row>
    <row r="243" spans="1:13">
      <c r="A243" s="37">
        <v>241</v>
      </c>
      <c r="B243" s="36" t="s">
        <v>928</v>
      </c>
      <c r="C243" s="36" t="s">
        <v>929</v>
      </c>
      <c r="D243" s="36" t="s">
        <v>12698</v>
      </c>
      <c r="E243" s="38">
        <v>13700</v>
      </c>
      <c r="F243" s="38">
        <v>600</v>
      </c>
      <c r="G243" s="38">
        <v>90</v>
      </c>
      <c r="H243" s="38">
        <v>0</v>
      </c>
      <c r="I243" s="38">
        <f t="shared" si="9"/>
        <v>14390</v>
      </c>
      <c r="J243" s="38">
        <v>1644</v>
      </c>
      <c r="K243" s="38">
        <v>9246</v>
      </c>
      <c r="L243" s="38">
        <f t="shared" si="10"/>
        <v>1306.5</v>
      </c>
      <c r="M243" s="38">
        <f t="shared" si="11"/>
        <v>11439.5</v>
      </c>
    </row>
    <row r="244" spans="1:13">
      <c r="A244" s="37">
        <v>242</v>
      </c>
      <c r="B244" s="36" t="s">
        <v>930</v>
      </c>
      <c r="C244" s="36" t="s">
        <v>931</v>
      </c>
      <c r="D244" s="36" t="s">
        <v>12699</v>
      </c>
      <c r="E244" s="38">
        <v>15800</v>
      </c>
      <c r="F244" s="38">
        <v>1000</v>
      </c>
      <c r="G244" s="38">
        <v>270</v>
      </c>
      <c r="H244" s="38">
        <v>0</v>
      </c>
      <c r="I244" s="38">
        <f t="shared" si="9"/>
        <v>17070</v>
      </c>
      <c r="J244" s="38">
        <v>2054</v>
      </c>
      <c r="K244" s="38">
        <v>11516</v>
      </c>
      <c r="L244" s="38">
        <f t="shared" si="10"/>
        <v>1874</v>
      </c>
      <c r="M244" s="38">
        <f t="shared" si="11"/>
        <v>13142</v>
      </c>
    </row>
    <row r="245" spans="1:13">
      <c r="A245" s="37">
        <v>243</v>
      </c>
      <c r="B245" s="36" t="s">
        <v>932</v>
      </c>
      <c r="C245" s="36" t="s">
        <v>933</v>
      </c>
      <c r="D245" s="36" t="s">
        <v>12695</v>
      </c>
      <c r="E245" s="38">
        <v>11400</v>
      </c>
      <c r="F245" s="38">
        <v>200</v>
      </c>
      <c r="G245" s="38">
        <v>90</v>
      </c>
      <c r="H245" s="38">
        <v>441</v>
      </c>
      <c r="I245" s="38">
        <f t="shared" si="9"/>
        <v>11249</v>
      </c>
      <c r="J245" s="38">
        <v>1710</v>
      </c>
      <c r="K245" s="38">
        <v>6039</v>
      </c>
      <c r="L245" s="38">
        <f t="shared" si="10"/>
        <v>652.79999999999995</v>
      </c>
      <c r="M245" s="38">
        <f t="shared" si="11"/>
        <v>8886.2000000000007</v>
      </c>
    </row>
    <row r="246" spans="1:13">
      <c r="A246" s="37">
        <v>244</v>
      </c>
      <c r="B246" s="36" t="s">
        <v>934</v>
      </c>
      <c r="C246" s="36" t="s">
        <v>935</v>
      </c>
      <c r="D246" s="36" t="s">
        <v>12695</v>
      </c>
      <c r="E246" s="38">
        <v>15100</v>
      </c>
      <c r="F246" s="38">
        <v>300</v>
      </c>
      <c r="G246" s="38">
        <v>45</v>
      </c>
      <c r="H246" s="38">
        <v>134</v>
      </c>
      <c r="I246" s="38">
        <f t="shared" si="9"/>
        <v>15311</v>
      </c>
      <c r="J246" s="38">
        <v>1963</v>
      </c>
      <c r="K246" s="38">
        <v>9848</v>
      </c>
      <c r="L246" s="38">
        <f t="shared" si="10"/>
        <v>1457</v>
      </c>
      <c r="M246" s="38">
        <f t="shared" si="11"/>
        <v>11891</v>
      </c>
    </row>
    <row r="247" spans="1:13">
      <c r="A247" s="37">
        <v>245</v>
      </c>
      <c r="B247" s="36" t="s">
        <v>936</v>
      </c>
      <c r="C247" s="36" t="s">
        <v>937</v>
      </c>
      <c r="D247" s="36" t="s">
        <v>12697</v>
      </c>
      <c r="E247" s="38">
        <v>15300</v>
      </c>
      <c r="F247" s="38">
        <v>100</v>
      </c>
      <c r="G247" s="38">
        <v>90</v>
      </c>
      <c r="H247" s="38">
        <v>105</v>
      </c>
      <c r="I247" s="38">
        <f t="shared" si="9"/>
        <v>15385</v>
      </c>
      <c r="J247" s="38">
        <v>2142</v>
      </c>
      <c r="K247" s="38">
        <v>9743</v>
      </c>
      <c r="L247" s="38">
        <f t="shared" si="10"/>
        <v>1430.75</v>
      </c>
      <c r="M247" s="38">
        <f t="shared" si="11"/>
        <v>11812.25</v>
      </c>
    </row>
    <row r="248" spans="1:13">
      <c r="A248" s="37">
        <v>246</v>
      </c>
      <c r="B248" s="36" t="s">
        <v>938</v>
      </c>
      <c r="C248" s="36" t="s">
        <v>939</v>
      </c>
      <c r="D248" s="36" t="s">
        <v>12698</v>
      </c>
      <c r="E248" s="38">
        <v>12400</v>
      </c>
      <c r="F248" s="38">
        <v>300</v>
      </c>
      <c r="G248" s="38">
        <v>360</v>
      </c>
      <c r="H248" s="38">
        <v>30</v>
      </c>
      <c r="I248" s="38">
        <f t="shared" si="9"/>
        <v>13030</v>
      </c>
      <c r="J248" s="38">
        <v>1612</v>
      </c>
      <c r="K248" s="38">
        <v>7918</v>
      </c>
      <c r="L248" s="38">
        <f t="shared" si="10"/>
        <v>1028.6000000000001</v>
      </c>
      <c r="M248" s="38">
        <f t="shared" si="11"/>
        <v>10389.4</v>
      </c>
    </row>
    <row r="249" spans="1:13">
      <c r="A249" s="37">
        <v>247</v>
      </c>
      <c r="B249" s="36" t="s">
        <v>940</v>
      </c>
      <c r="C249" s="36" t="s">
        <v>941</v>
      </c>
      <c r="D249" s="36" t="s">
        <v>12699</v>
      </c>
      <c r="E249" s="38">
        <v>5000</v>
      </c>
      <c r="F249" s="38">
        <v>900</v>
      </c>
      <c r="G249" s="38">
        <v>135</v>
      </c>
      <c r="H249" s="38">
        <v>78</v>
      </c>
      <c r="I249" s="38">
        <f t="shared" si="9"/>
        <v>5957</v>
      </c>
      <c r="J249" s="38">
        <v>650</v>
      </c>
      <c r="K249" s="38">
        <v>1807</v>
      </c>
      <c r="L249" s="38">
        <f t="shared" si="10"/>
        <v>75.700000000000017</v>
      </c>
      <c r="M249" s="38">
        <f t="shared" si="11"/>
        <v>5231.3</v>
      </c>
    </row>
    <row r="250" spans="1:13">
      <c r="A250" s="37">
        <v>248</v>
      </c>
      <c r="B250" s="36" t="s">
        <v>942</v>
      </c>
      <c r="C250" s="36" t="s">
        <v>943</v>
      </c>
      <c r="D250" s="36" t="s">
        <v>12695</v>
      </c>
      <c r="E250" s="38">
        <v>18000</v>
      </c>
      <c r="F250" s="38">
        <v>300</v>
      </c>
      <c r="G250" s="38">
        <v>450</v>
      </c>
      <c r="H250" s="38">
        <v>227</v>
      </c>
      <c r="I250" s="38">
        <f t="shared" si="9"/>
        <v>18523</v>
      </c>
      <c r="J250" s="38">
        <v>2700</v>
      </c>
      <c r="K250" s="38">
        <v>12323</v>
      </c>
      <c r="L250" s="38">
        <f t="shared" si="10"/>
        <v>2075.75</v>
      </c>
      <c r="M250" s="38">
        <f t="shared" si="11"/>
        <v>13747.25</v>
      </c>
    </row>
    <row r="251" spans="1:13">
      <c r="A251" s="37">
        <v>249</v>
      </c>
      <c r="B251" s="36" t="s">
        <v>944</v>
      </c>
      <c r="C251" s="36" t="s">
        <v>945</v>
      </c>
      <c r="D251" s="36" t="s">
        <v>12695</v>
      </c>
      <c r="E251" s="38">
        <v>11200</v>
      </c>
      <c r="F251" s="38">
        <v>200</v>
      </c>
      <c r="G251" s="38">
        <v>270</v>
      </c>
      <c r="H251" s="38">
        <v>119</v>
      </c>
      <c r="I251" s="38">
        <f t="shared" si="9"/>
        <v>11551</v>
      </c>
      <c r="J251" s="38">
        <v>1792</v>
      </c>
      <c r="K251" s="38">
        <v>6259</v>
      </c>
      <c r="L251" s="38">
        <f t="shared" si="10"/>
        <v>696.80000000000018</v>
      </c>
      <c r="M251" s="38">
        <f t="shared" si="11"/>
        <v>9062.2000000000007</v>
      </c>
    </row>
    <row r="252" spans="1:13">
      <c r="A252" s="37">
        <v>250</v>
      </c>
      <c r="B252" s="36" t="s">
        <v>946</v>
      </c>
      <c r="C252" s="36" t="s">
        <v>947</v>
      </c>
      <c r="D252" s="36" t="s">
        <v>12698</v>
      </c>
      <c r="E252" s="38">
        <v>11700</v>
      </c>
      <c r="F252" s="38">
        <v>400</v>
      </c>
      <c r="G252" s="38">
        <v>135</v>
      </c>
      <c r="H252" s="38">
        <v>302</v>
      </c>
      <c r="I252" s="38">
        <f t="shared" si="9"/>
        <v>11933</v>
      </c>
      <c r="J252" s="38">
        <v>1755</v>
      </c>
      <c r="K252" s="38">
        <v>6678</v>
      </c>
      <c r="L252" s="38">
        <f t="shared" si="10"/>
        <v>780.60000000000014</v>
      </c>
      <c r="M252" s="38">
        <f t="shared" si="11"/>
        <v>9397.4</v>
      </c>
    </row>
    <row r="253" spans="1:13">
      <c r="A253" s="37">
        <v>251</v>
      </c>
      <c r="B253" s="36" t="s">
        <v>948</v>
      </c>
      <c r="C253" s="36" t="s">
        <v>949</v>
      </c>
      <c r="D253" s="36" t="s">
        <v>12698</v>
      </c>
      <c r="E253" s="38">
        <v>6600</v>
      </c>
      <c r="F253" s="38">
        <v>800</v>
      </c>
      <c r="G253" s="38">
        <v>180</v>
      </c>
      <c r="H253" s="38">
        <v>374</v>
      </c>
      <c r="I253" s="38">
        <f t="shared" si="9"/>
        <v>7206</v>
      </c>
      <c r="J253" s="38">
        <v>858</v>
      </c>
      <c r="K253" s="38">
        <v>2848</v>
      </c>
      <c r="L253" s="38">
        <f t="shared" si="10"/>
        <v>179.8</v>
      </c>
      <c r="M253" s="38">
        <f t="shared" si="11"/>
        <v>6168.2</v>
      </c>
    </row>
    <row r="254" spans="1:13">
      <c r="A254" s="37">
        <v>252</v>
      </c>
      <c r="B254" s="36" t="s">
        <v>950</v>
      </c>
      <c r="C254" s="36" t="s">
        <v>951</v>
      </c>
      <c r="D254" s="36" t="s">
        <v>12695</v>
      </c>
      <c r="E254" s="38">
        <v>9600</v>
      </c>
      <c r="F254" s="38">
        <v>300</v>
      </c>
      <c r="G254" s="38">
        <v>450</v>
      </c>
      <c r="H254" s="38">
        <v>0</v>
      </c>
      <c r="I254" s="38">
        <f t="shared" si="9"/>
        <v>10350</v>
      </c>
      <c r="J254" s="38">
        <v>1536</v>
      </c>
      <c r="K254" s="38">
        <v>5314</v>
      </c>
      <c r="L254" s="38">
        <f t="shared" si="10"/>
        <v>507.79999999999995</v>
      </c>
      <c r="M254" s="38">
        <f t="shared" si="11"/>
        <v>8306.2000000000007</v>
      </c>
    </row>
    <row r="255" spans="1:13">
      <c r="A255" s="37">
        <v>253</v>
      </c>
      <c r="B255" s="36" t="s">
        <v>952</v>
      </c>
      <c r="C255" s="36" t="s">
        <v>953</v>
      </c>
      <c r="D255" s="36" t="s">
        <v>12695</v>
      </c>
      <c r="E255" s="38">
        <v>19800</v>
      </c>
      <c r="F255" s="38">
        <v>500</v>
      </c>
      <c r="G255" s="38">
        <v>270</v>
      </c>
      <c r="H255" s="38">
        <v>81</v>
      </c>
      <c r="I255" s="38">
        <f t="shared" si="9"/>
        <v>20489</v>
      </c>
      <c r="J255" s="38">
        <v>2772</v>
      </c>
      <c r="K255" s="38">
        <v>14217</v>
      </c>
      <c r="L255" s="38">
        <f t="shared" si="10"/>
        <v>2549.25</v>
      </c>
      <c r="M255" s="38">
        <f t="shared" si="11"/>
        <v>15167.75</v>
      </c>
    </row>
    <row r="256" spans="1:13">
      <c r="A256" s="37">
        <v>254</v>
      </c>
      <c r="B256" s="36" t="s">
        <v>954</v>
      </c>
      <c r="C256" s="36" t="s">
        <v>955</v>
      </c>
      <c r="D256" s="36" t="s">
        <v>12698</v>
      </c>
      <c r="E256" s="38">
        <v>4400</v>
      </c>
      <c r="F256" s="38">
        <v>0</v>
      </c>
      <c r="G256" s="38">
        <v>315</v>
      </c>
      <c r="H256" s="38">
        <v>161</v>
      </c>
      <c r="I256" s="38">
        <f t="shared" si="9"/>
        <v>4554</v>
      </c>
      <c r="J256" s="38">
        <v>572</v>
      </c>
      <c r="K256" s="38">
        <v>482</v>
      </c>
      <c r="L256" s="38">
        <f t="shared" si="10"/>
        <v>14.459999999999999</v>
      </c>
      <c r="M256" s="38">
        <f t="shared" si="11"/>
        <v>3967.54</v>
      </c>
    </row>
    <row r="257" spans="1:13">
      <c r="A257" s="37">
        <v>255</v>
      </c>
      <c r="B257" s="36" t="s">
        <v>956</v>
      </c>
      <c r="C257" s="36" t="s">
        <v>957</v>
      </c>
      <c r="D257" s="36" t="s">
        <v>12697</v>
      </c>
      <c r="E257" s="38">
        <v>5100</v>
      </c>
      <c r="F257" s="38">
        <v>700</v>
      </c>
      <c r="G257" s="38">
        <v>225</v>
      </c>
      <c r="H257" s="38">
        <v>0</v>
      </c>
      <c r="I257" s="38">
        <f t="shared" si="9"/>
        <v>6025</v>
      </c>
      <c r="J257" s="38">
        <v>765</v>
      </c>
      <c r="K257" s="38">
        <v>1760</v>
      </c>
      <c r="L257" s="38">
        <f t="shared" si="10"/>
        <v>71</v>
      </c>
      <c r="M257" s="38">
        <f t="shared" si="11"/>
        <v>5189</v>
      </c>
    </row>
    <row r="258" spans="1:13">
      <c r="A258" s="37">
        <v>256</v>
      </c>
      <c r="B258" s="36" t="s">
        <v>958</v>
      </c>
      <c r="C258" s="36" t="s">
        <v>959</v>
      </c>
      <c r="D258" s="36" t="s">
        <v>12695</v>
      </c>
      <c r="E258" s="38">
        <v>12100</v>
      </c>
      <c r="F258" s="38">
        <v>700</v>
      </c>
      <c r="G258" s="38">
        <v>405</v>
      </c>
      <c r="H258" s="38">
        <v>0</v>
      </c>
      <c r="I258" s="38">
        <f t="shared" si="9"/>
        <v>13205</v>
      </c>
      <c r="J258" s="38">
        <v>1694</v>
      </c>
      <c r="K258" s="38">
        <v>8011</v>
      </c>
      <c r="L258" s="38">
        <f t="shared" si="10"/>
        <v>1047.2</v>
      </c>
      <c r="M258" s="38">
        <f t="shared" si="11"/>
        <v>10463.799999999999</v>
      </c>
    </row>
    <row r="259" spans="1:13">
      <c r="A259" s="37">
        <v>257</v>
      </c>
      <c r="B259" s="36" t="s">
        <v>960</v>
      </c>
      <c r="C259" s="36" t="s">
        <v>961</v>
      </c>
      <c r="D259" s="36" t="s">
        <v>12695</v>
      </c>
      <c r="E259" s="38">
        <v>14600</v>
      </c>
      <c r="F259" s="38">
        <v>500</v>
      </c>
      <c r="G259" s="38">
        <v>405</v>
      </c>
      <c r="H259" s="38">
        <v>288</v>
      </c>
      <c r="I259" s="38">
        <f t="shared" ref="I259:I322" si="12">E259+F259+G259-H259</f>
        <v>15217</v>
      </c>
      <c r="J259" s="38">
        <v>2336</v>
      </c>
      <c r="K259" s="38">
        <v>9381</v>
      </c>
      <c r="L259" s="38">
        <f t="shared" si="10"/>
        <v>1340.25</v>
      </c>
      <c r="M259" s="38">
        <f t="shared" si="11"/>
        <v>11540.75</v>
      </c>
    </row>
    <row r="260" spans="1:13">
      <c r="A260" s="37">
        <v>258</v>
      </c>
      <c r="B260" s="36" t="s">
        <v>962</v>
      </c>
      <c r="C260" s="36" t="s">
        <v>963</v>
      </c>
      <c r="D260" s="36" t="s">
        <v>12698</v>
      </c>
      <c r="E260" s="38">
        <v>16000</v>
      </c>
      <c r="F260" s="38">
        <v>100</v>
      </c>
      <c r="G260" s="38">
        <v>405</v>
      </c>
      <c r="H260" s="38">
        <v>62</v>
      </c>
      <c r="I260" s="38">
        <f t="shared" si="12"/>
        <v>16443</v>
      </c>
      <c r="J260" s="38">
        <v>1920</v>
      </c>
      <c r="K260" s="38">
        <v>11023</v>
      </c>
      <c r="L260" s="38">
        <f t="shared" ref="L260:L323" si="13">K260*VLOOKUP(K260,$Q$3:$T$9,3,1)-VLOOKUP(K260,$Q$3:$T$9,4,1)</f>
        <v>1750.75</v>
      </c>
      <c r="M260" s="38">
        <f t="shared" ref="M260:M323" si="14">I260-J260-L260</f>
        <v>12772.25</v>
      </c>
    </row>
    <row r="261" spans="1:13">
      <c r="A261" s="37">
        <v>259</v>
      </c>
      <c r="B261" s="36" t="s">
        <v>964</v>
      </c>
      <c r="C261" s="36" t="s">
        <v>965</v>
      </c>
      <c r="D261" s="36" t="s">
        <v>12696</v>
      </c>
      <c r="E261" s="38">
        <v>7000</v>
      </c>
      <c r="F261" s="38">
        <v>500</v>
      </c>
      <c r="G261" s="38">
        <v>360</v>
      </c>
      <c r="H261" s="38">
        <v>197</v>
      </c>
      <c r="I261" s="38">
        <f t="shared" si="12"/>
        <v>7663</v>
      </c>
      <c r="J261" s="38">
        <v>1120</v>
      </c>
      <c r="K261" s="38">
        <v>3043</v>
      </c>
      <c r="L261" s="38">
        <f t="shared" si="13"/>
        <v>199.3</v>
      </c>
      <c r="M261" s="38">
        <f t="shared" si="14"/>
        <v>6343.7</v>
      </c>
    </row>
    <row r="262" spans="1:13">
      <c r="A262" s="37">
        <v>260</v>
      </c>
      <c r="B262" s="36" t="s">
        <v>966</v>
      </c>
      <c r="C262" s="36" t="s">
        <v>967</v>
      </c>
      <c r="D262" s="36" t="s">
        <v>12696</v>
      </c>
      <c r="E262" s="38">
        <v>6700</v>
      </c>
      <c r="F262" s="38">
        <v>700</v>
      </c>
      <c r="G262" s="38">
        <v>450</v>
      </c>
      <c r="H262" s="38">
        <v>144</v>
      </c>
      <c r="I262" s="38">
        <f t="shared" si="12"/>
        <v>7706</v>
      </c>
      <c r="J262" s="38">
        <v>871</v>
      </c>
      <c r="K262" s="38">
        <v>3335</v>
      </c>
      <c r="L262" s="38">
        <f t="shared" si="13"/>
        <v>228.5</v>
      </c>
      <c r="M262" s="38">
        <f t="shared" si="14"/>
        <v>6606.5</v>
      </c>
    </row>
    <row r="263" spans="1:13">
      <c r="A263" s="37">
        <v>261</v>
      </c>
      <c r="B263" s="36" t="s">
        <v>968</v>
      </c>
      <c r="C263" s="36" t="s">
        <v>969</v>
      </c>
      <c r="D263" s="36" t="s">
        <v>12697</v>
      </c>
      <c r="E263" s="38">
        <v>17000</v>
      </c>
      <c r="F263" s="38">
        <v>700</v>
      </c>
      <c r="G263" s="38">
        <v>180</v>
      </c>
      <c r="H263" s="38">
        <v>129</v>
      </c>
      <c r="I263" s="38">
        <f t="shared" si="12"/>
        <v>17751</v>
      </c>
      <c r="J263" s="38">
        <v>2720</v>
      </c>
      <c r="K263" s="38">
        <v>11531</v>
      </c>
      <c r="L263" s="38">
        <f t="shared" si="13"/>
        <v>1877.75</v>
      </c>
      <c r="M263" s="38">
        <f t="shared" si="14"/>
        <v>13153.25</v>
      </c>
    </row>
    <row r="264" spans="1:13">
      <c r="A264" s="37">
        <v>262</v>
      </c>
      <c r="B264" s="36" t="s">
        <v>970</v>
      </c>
      <c r="C264" s="36" t="s">
        <v>971</v>
      </c>
      <c r="D264" s="36" t="s">
        <v>12699</v>
      </c>
      <c r="E264" s="38">
        <v>8900</v>
      </c>
      <c r="F264" s="38">
        <v>100</v>
      </c>
      <c r="G264" s="38">
        <v>135</v>
      </c>
      <c r="H264" s="38">
        <v>63</v>
      </c>
      <c r="I264" s="38">
        <f t="shared" si="12"/>
        <v>9072</v>
      </c>
      <c r="J264" s="38">
        <v>1246</v>
      </c>
      <c r="K264" s="38">
        <v>4326</v>
      </c>
      <c r="L264" s="38">
        <f t="shared" si="13"/>
        <v>327.60000000000002</v>
      </c>
      <c r="M264" s="38">
        <f t="shared" si="14"/>
        <v>7498.4</v>
      </c>
    </row>
    <row r="265" spans="1:13">
      <c r="A265" s="37">
        <v>263</v>
      </c>
      <c r="B265" s="36" t="s">
        <v>972</v>
      </c>
      <c r="C265" s="36" t="s">
        <v>973</v>
      </c>
      <c r="D265" s="36" t="s">
        <v>12698</v>
      </c>
      <c r="E265" s="38">
        <v>9500</v>
      </c>
      <c r="F265" s="38">
        <v>100</v>
      </c>
      <c r="G265" s="38">
        <v>225</v>
      </c>
      <c r="H265" s="38">
        <v>0</v>
      </c>
      <c r="I265" s="38">
        <f t="shared" si="12"/>
        <v>9825</v>
      </c>
      <c r="J265" s="38">
        <v>1520</v>
      </c>
      <c r="K265" s="38">
        <v>4805</v>
      </c>
      <c r="L265" s="38">
        <f t="shared" si="13"/>
        <v>406</v>
      </c>
      <c r="M265" s="38">
        <f t="shared" si="14"/>
        <v>7899</v>
      </c>
    </row>
    <row r="266" spans="1:13">
      <c r="A266" s="37">
        <v>264</v>
      </c>
      <c r="B266" s="36" t="s">
        <v>974</v>
      </c>
      <c r="C266" s="36" t="s">
        <v>975</v>
      </c>
      <c r="D266" s="36" t="s">
        <v>12695</v>
      </c>
      <c r="E266" s="38">
        <v>5900</v>
      </c>
      <c r="F266" s="38">
        <v>400</v>
      </c>
      <c r="G266" s="38">
        <v>270</v>
      </c>
      <c r="H266" s="38">
        <v>306</v>
      </c>
      <c r="I266" s="38">
        <f t="shared" si="12"/>
        <v>6264</v>
      </c>
      <c r="J266" s="38">
        <v>708</v>
      </c>
      <c r="K266" s="38">
        <v>2056</v>
      </c>
      <c r="L266" s="38">
        <f t="shared" si="13"/>
        <v>100.60000000000002</v>
      </c>
      <c r="M266" s="38">
        <f t="shared" si="14"/>
        <v>5455.4</v>
      </c>
    </row>
    <row r="267" spans="1:13">
      <c r="A267" s="37">
        <v>265</v>
      </c>
      <c r="B267" s="36" t="s">
        <v>976</v>
      </c>
      <c r="C267" s="36" t="s">
        <v>977</v>
      </c>
      <c r="D267" s="36" t="s">
        <v>12698</v>
      </c>
      <c r="E267" s="38">
        <v>11500</v>
      </c>
      <c r="F267" s="38">
        <v>900</v>
      </c>
      <c r="G267" s="38">
        <v>270</v>
      </c>
      <c r="H267" s="38">
        <v>0</v>
      </c>
      <c r="I267" s="38">
        <f t="shared" si="12"/>
        <v>12670</v>
      </c>
      <c r="J267" s="38">
        <v>1725</v>
      </c>
      <c r="K267" s="38">
        <v>7445</v>
      </c>
      <c r="L267" s="38">
        <f t="shared" si="13"/>
        <v>934</v>
      </c>
      <c r="M267" s="38">
        <f t="shared" si="14"/>
        <v>10011</v>
      </c>
    </row>
    <row r="268" spans="1:13">
      <c r="A268" s="37">
        <v>266</v>
      </c>
      <c r="B268" s="36" t="s">
        <v>978</v>
      </c>
      <c r="C268" s="36" t="s">
        <v>979</v>
      </c>
      <c r="D268" s="36" t="s">
        <v>12697</v>
      </c>
      <c r="E268" s="38">
        <v>5900</v>
      </c>
      <c r="F268" s="38">
        <v>600</v>
      </c>
      <c r="G268" s="38">
        <v>315</v>
      </c>
      <c r="H268" s="38">
        <v>238</v>
      </c>
      <c r="I268" s="38">
        <f t="shared" si="12"/>
        <v>6577</v>
      </c>
      <c r="J268" s="38">
        <v>944</v>
      </c>
      <c r="K268" s="38">
        <v>2133</v>
      </c>
      <c r="L268" s="38">
        <f t="shared" si="13"/>
        <v>108.30000000000001</v>
      </c>
      <c r="M268" s="38">
        <f t="shared" si="14"/>
        <v>5524.7</v>
      </c>
    </row>
    <row r="269" spans="1:13">
      <c r="A269" s="37">
        <v>267</v>
      </c>
      <c r="B269" s="36" t="s">
        <v>980</v>
      </c>
      <c r="C269" s="36" t="s">
        <v>981</v>
      </c>
      <c r="D269" s="36" t="s">
        <v>12695</v>
      </c>
      <c r="E269" s="38">
        <v>5200</v>
      </c>
      <c r="F269" s="38">
        <v>300</v>
      </c>
      <c r="G269" s="38">
        <v>405</v>
      </c>
      <c r="H269" s="38">
        <v>0</v>
      </c>
      <c r="I269" s="38">
        <f t="shared" si="12"/>
        <v>5905</v>
      </c>
      <c r="J269" s="38">
        <v>728</v>
      </c>
      <c r="K269" s="38">
        <v>1677</v>
      </c>
      <c r="L269" s="38">
        <f t="shared" si="13"/>
        <v>62.700000000000017</v>
      </c>
      <c r="M269" s="38">
        <f t="shared" si="14"/>
        <v>5114.3</v>
      </c>
    </row>
    <row r="270" spans="1:13">
      <c r="A270" s="37">
        <v>268</v>
      </c>
      <c r="B270" s="36" t="s">
        <v>982</v>
      </c>
      <c r="C270" s="36" t="s">
        <v>983</v>
      </c>
      <c r="D270" s="36" t="s">
        <v>12697</v>
      </c>
      <c r="E270" s="38">
        <v>14100</v>
      </c>
      <c r="F270" s="38">
        <v>800</v>
      </c>
      <c r="G270" s="38">
        <v>405</v>
      </c>
      <c r="H270" s="38">
        <v>309</v>
      </c>
      <c r="I270" s="38">
        <f t="shared" si="12"/>
        <v>14996</v>
      </c>
      <c r="J270" s="38">
        <v>2115</v>
      </c>
      <c r="K270" s="38">
        <v>9381</v>
      </c>
      <c r="L270" s="38">
        <f t="shared" si="13"/>
        <v>1340.25</v>
      </c>
      <c r="M270" s="38">
        <f t="shared" si="14"/>
        <v>11540.75</v>
      </c>
    </row>
    <row r="271" spans="1:13">
      <c r="A271" s="37">
        <v>269</v>
      </c>
      <c r="B271" s="36" t="s">
        <v>984</v>
      </c>
      <c r="C271" s="36" t="s">
        <v>985</v>
      </c>
      <c r="D271" s="36" t="s">
        <v>12695</v>
      </c>
      <c r="E271" s="38">
        <v>18100</v>
      </c>
      <c r="F271" s="38">
        <v>800</v>
      </c>
      <c r="G271" s="38">
        <v>135</v>
      </c>
      <c r="H271" s="38">
        <v>319</v>
      </c>
      <c r="I271" s="38">
        <f t="shared" si="12"/>
        <v>18716</v>
      </c>
      <c r="J271" s="38">
        <v>2534</v>
      </c>
      <c r="K271" s="38">
        <v>12682</v>
      </c>
      <c r="L271" s="38">
        <f t="shared" si="13"/>
        <v>2165.5</v>
      </c>
      <c r="M271" s="38">
        <f t="shared" si="14"/>
        <v>14016.5</v>
      </c>
    </row>
    <row r="272" spans="1:13">
      <c r="A272" s="37">
        <v>270</v>
      </c>
      <c r="B272" s="36" t="s">
        <v>986</v>
      </c>
      <c r="C272" s="36" t="s">
        <v>987</v>
      </c>
      <c r="D272" s="36" t="s">
        <v>12695</v>
      </c>
      <c r="E272" s="38">
        <v>7700</v>
      </c>
      <c r="F272" s="38">
        <v>1000</v>
      </c>
      <c r="G272" s="38">
        <v>315</v>
      </c>
      <c r="H272" s="38">
        <v>95</v>
      </c>
      <c r="I272" s="38">
        <f t="shared" si="12"/>
        <v>8920</v>
      </c>
      <c r="J272" s="38">
        <v>924</v>
      </c>
      <c r="K272" s="38">
        <v>4496</v>
      </c>
      <c r="L272" s="38">
        <f t="shared" si="13"/>
        <v>344.6</v>
      </c>
      <c r="M272" s="38">
        <f t="shared" si="14"/>
        <v>7651.4</v>
      </c>
    </row>
    <row r="273" spans="1:13">
      <c r="A273" s="37">
        <v>271</v>
      </c>
      <c r="B273" s="36" t="s">
        <v>988</v>
      </c>
      <c r="C273" s="36" t="s">
        <v>989</v>
      </c>
      <c r="D273" s="36" t="s">
        <v>12697</v>
      </c>
      <c r="E273" s="38">
        <v>5200</v>
      </c>
      <c r="F273" s="38">
        <v>600</v>
      </c>
      <c r="G273" s="38">
        <v>45</v>
      </c>
      <c r="H273" s="38">
        <v>0</v>
      </c>
      <c r="I273" s="38">
        <f t="shared" si="12"/>
        <v>5845</v>
      </c>
      <c r="J273" s="38">
        <v>624</v>
      </c>
      <c r="K273" s="38">
        <v>1721</v>
      </c>
      <c r="L273" s="38">
        <f t="shared" si="13"/>
        <v>67.100000000000023</v>
      </c>
      <c r="M273" s="38">
        <f t="shared" si="14"/>
        <v>5153.8999999999996</v>
      </c>
    </row>
    <row r="274" spans="1:13">
      <c r="A274" s="37">
        <v>272</v>
      </c>
      <c r="B274" s="36" t="s">
        <v>990</v>
      </c>
      <c r="C274" s="36" t="s">
        <v>991</v>
      </c>
      <c r="D274" s="36" t="s">
        <v>12698</v>
      </c>
      <c r="E274" s="38">
        <v>15600</v>
      </c>
      <c r="F274" s="38">
        <v>100</v>
      </c>
      <c r="G274" s="38">
        <v>315</v>
      </c>
      <c r="H274" s="38">
        <v>0</v>
      </c>
      <c r="I274" s="38">
        <f t="shared" si="12"/>
        <v>16015</v>
      </c>
      <c r="J274" s="38">
        <v>2496</v>
      </c>
      <c r="K274" s="38">
        <v>10019</v>
      </c>
      <c r="L274" s="38">
        <f t="shared" si="13"/>
        <v>1499.75</v>
      </c>
      <c r="M274" s="38">
        <f t="shared" si="14"/>
        <v>12019.25</v>
      </c>
    </row>
    <row r="275" spans="1:13">
      <c r="A275" s="37">
        <v>273</v>
      </c>
      <c r="B275" s="36" t="s">
        <v>992</v>
      </c>
      <c r="C275" s="36" t="s">
        <v>993</v>
      </c>
      <c r="D275" s="36" t="s">
        <v>12696</v>
      </c>
      <c r="E275" s="38">
        <v>7200</v>
      </c>
      <c r="F275" s="38">
        <v>500</v>
      </c>
      <c r="G275" s="38">
        <v>45</v>
      </c>
      <c r="H275" s="38">
        <v>0</v>
      </c>
      <c r="I275" s="38">
        <f t="shared" si="12"/>
        <v>7745</v>
      </c>
      <c r="J275" s="38">
        <v>1152</v>
      </c>
      <c r="K275" s="38">
        <v>3093</v>
      </c>
      <c r="L275" s="38">
        <f t="shared" si="13"/>
        <v>204.3</v>
      </c>
      <c r="M275" s="38">
        <f t="shared" si="14"/>
        <v>6388.7</v>
      </c>
    </row>
    <row r="276" spans="1:13">
      <c r="A276" s="37">
        <v>274</v>
      </c>
      <c r="B276" s="36" t="s">
        <v>994</v>
      </c>
      <c r="C276" s="36" t="s">
        <v>995</v>
      </c>
      <c r="D276" s="36" t="s">
        <v>12695</v>
      </c>
      <c r="E276" s="38">
        <v>11000</v>
      </c>
      <c r="F276" s="38">
        <v>0</v>
      </c>
      <c r="G276" s="38">
        <v>450</v>
      </c>
      <c r="H276" s="38">
        <v>116</v>
      </c>
      <c r="I276" s="38">
        <f t="shared" si="12"/>
        <v>11334</v>
      </c>
      <c r="J276" s="38">
        <v>1540</v>
      </c>
      <c r="K276" s="38">
        <v>6294</v>
      </c>
      <c r="L276" s="38">
        <f t="shared" si="13"/>
        <v>703.80000000000018</v>
      </c>
      <c r="M276" s="38">
        <f t="shared" si="14"/>
        <v>9090.2000000000007</v>
      </c>
    </row>
    <row r="277" spans="1:13">
      <c r="A277" s="37">
        <v>275</v>
      </c>
      <c r="B277" s="36" t="s">
        <v>996</v>
      </c>
      <c r="C277" s="36" t="s">
        <v>997</v>
      </c>
      <c r="D277" s="36" t="s">
        <v>12699</v>
      </c>
      <c r="E277" s="38">
        <v>13800</v>
      </c>
      <c r="F277" s="38">
        <v>1000</v>
      </c>
      <c r="G277" s="38">
        <v>270</v>
      </c>
      <c r="H277" s="38">
        <v>0</v>
      </c>
      <c r="I277" s="38">
        <f t="shared" si="12"/>
        <v>15070</v>
      </c>
      <c r="J277" s="38">
        <v>2070</v>
      </c>
      <c r="K277" s="38">
        <v>9500</v>
      </c>
      <c r="L277" s="38">
        <f t="shared" si="13"/>
        <v>1370</v>
      </c>
      <c r="M277" s="38">
        <f t="shared" si="14"/>
        <v>11630</v>
      </c>
    </row>
    <row r="278" spans="1:13">
      <c r="A278" s="37">
        <v>276</v>
      </c>
      <c r="B278" s="36" t="s">
        <v>998</v>
      </c>
      <c r="C278" s="36" t="s">
        <v>999</v>
      </c>
      <c r="D278" s="36" t="s">
        <v>12697</v>
      </c>
      <c r="E278" s="38">
        <v>5100</v>
      </c>
      <c r="F278" s="38">
        <v>900</v>
      </c>
      <c r="G278" s="38">
        <v>360</v>
      </c>
      <c r="H278" s="38">
        <v>0</v>
      </c>
      <c r="I278" s="38">
        <f t="shared" si="12"/>
        <v>6360</v>
      </c>
      <c r="J278" s="38">
        <v>612</v>
      </c>
      <c r="K278" s="38">
        <v>2248</v>
      </c>
      <c r="L278" s="38">
        <f t="shared" si="13"/>
        <v>119.80000000000001</v>
      </c>
      <c r="M278" s="38">
        <f t="shared" si="14"/>
        <v>5628.2</v>
      </c>
    </row>
    <row r="279" spans="1:13">
      <c r="A279" s="37">
        <v>277</v>
      </c>
      <c r="B279" s="36" t="s">
        <v>1000</v>
      </c>
      <c r="C279" s="36" t="s">
        <v>1001</v>
      </c>
      <c r="D279" s="36" t="s">
        <v>12698</v>
      </c>
      <c r="E279" s="38">
        <v>12800</v>
      </c>
      <c r="F279" s="38">
        <v>100</v>
      </c>
      <c r="G279" s="38">
        <v>135</v>
      </c>
      <c r="H279" s="38">
        <v>0</v>
      </c>
      <c r="I279" s="38">
        <f t="shared" si="12"/>
        <v>13035</v>
      </c>
      <c r="J279" s="38">
        <v>1536</v>
      </c>
      <c r="K279" s="38">
        <v>7999</v>
      </c>
      <c r="L279" s="38">
        <f t="shared" si="13"/>
        <v>1044.8000000000002</v>
      </c>
      <c r="M279" s="38">
        <f t="shared" si="14"/>
        <v>10454.200000000001</v>
      </c>
    </row>
    <row r="280" spans="1:13">
      <c r="A280" s="37">
        <v>278</v>
      </c>
      <c r="B280" s="36" t="s">
        <v>1002</v>
      </c>
      <c r="C280" s="36" t="s">
        <v>1003</v>
      </c>
      <c r="D280" s="36" t="s">
        <v>12695</v>
      </c>
      <c r="E280" s="38">
        <v>3500</v>
      </c>
      <c r="F280" s="38">
        <v>300</v>
      </c>
      <c r="G280" s="38">
        <v>90</v>
      </c>
      <c r="H280" s="38">
        <v>0</v>
      </c>
      <c r="I280" s="38">
        <f t="shared" si="12"/>
        <v>3890</v>
      </c>
      <c r="J280" s="38">
        <v>455</v>
      </c>
      <c r="K280" s="38">
        <v>0</v>
      </c>
      <c r="L280" s="38">
        <f t="shared" si="13"/>
        <v>0</v>
      </c>
      <c r="M280" s="38">
        <f t="shared" si="14"/>
        <v>3435</v>
      </c>
    </row>
    <row r="281" spans="1:13">
      <c r="A281" s="37">
        <v>279</v>
      </c>
      <c r="B281" s="36" t="s">
        <v>1004</v>
      </c>
      <c r="C281" s="36" t="s">
        <v>1005</v>
      </c>
      <c r="D281" s="36" t="s">
        <v>12696</v>
      </c>
      <c r="E281" s="38">
        <v>17300</v>
      </c>
      <c r="F281" s="38">
        <v>900</v>
      </c>
      <c r="G281" s="38">
        <v>405</v>
      </c>
      <c r="H281" s="38">
        <v>479</v>
      </c>
      <c r="I281" s="38">
        <f t="shared" si="12"/>
        <v>18126</v>
      </c>
      <c r="J281" s="38">
        <v>2249</v>
      </c>
      <c r="K281" s="38">
        <v>12377</v>
      </c>
      <c r="L281" s="38">
        <f t="shared" si="13"/>
        <v>2089.25</v>
      </c>
      <c r="M281" s="38">
        <f t="shared" si="14"/>
        <v>13787.75</v>
      </c>
    </row>
    <row r="282" spans="1:13">
      <c r="A282" s="37">
        <v>280</v>
      </c>
      <c r="B282" s="36" t="s">
        <v>1006</v>
      </c>
      <c r="C282" s="36" t="s">
        <v>1007</v>
      </c>
      <c r="D282" s="36" t="s">
        <v>12695</v>
      </c>
      <c r="E282" s="38">
        <v>14800</v>
      </c>
      <c r="F282" s="38">
        <v>900</v>
      </c>
      <c r="G282" s="38">
        <v>405</v>
      </c>
      <c r="H282" s="38">
        <v>420</v>
      </c>
      <c r="I282" s="38">
        <f t="shared" si="12"/>
        <v>15685</v>
      </c>
      <c r="J282" s="38">
        <v>2220</v>
      </c>
      <c r="K282" s="38">
        <v>9965</v>
      </c>
      <c r="L282" s="38">
        <f t="shared" si="13"/>
        <v>1486.25</v>
      </c>
      <c r="M282" s="38">
        <f t="shared" si="14"/>
        <v>11978.75</v>
      </c>
    </row>
    <row r="283" spans="1:13">
      <c r="A283" s="37">
        <v>281</v>
      </c>
      <c r="B283" s="36" t="s">
        <v>1008</v>
      </c>
      <c r="C283" s="36" t="s">
        <v>1009</v>
      </c>
      <c r="D283" s="36" t="s">
        <v>12695</v>
      </c>
      <c r="E283" s="38">
        <v>17000</v>
      </c>
      <c r="F283" s="38">
        <v>800</v>
      </c>
      <c r="G283" s="38">
        <v>90</v>
      </c>
      <c r="H283" s="38">
        <v>232</v>
      </c>
      <c r="I283" s="38">
        <f t="shared" si="12"/>
        <v>17658</v>
      </c>
      <c r="J283" s="38">
        <v>2040</v>
      </c>
      <c r="K283" s="38">
        <v>12118</v>
      </c>
      <c r="L283" s="38">
        <f t="shared" si="13"/>
        <v>2024.5</v>
      </c>
      <c r="M283" s="38">
        <f t="shared" si="14"/>
        <v>13593.5</v>
      </c>
    </row>
    <row r="284" spans="1:13">
      <c r="A284" s="37">
        <v>282</v>
      </c>
      <c r="B284" s="36" t="s">
        <v>1010</v>
      </c>
      <c r="C284" s="36" t="s">
        <v>1011</v>
      </c>
      <c r="D284" s="36" t="s">
        <v>12695</v>
      </c>
      <c r="E284" s="38">
        <v>15500</v>
      </c>
      <c r="F284" s="38">
        <v>500</v>
      </c>
      <c r="G284" s="38">
        <v>45</v>
      </c>
      <c r="H284" s="38">
        <v>300</v>
      </c>
      <c r="I284" s="38">
        <f t="shared" si="12"/>
        <v>15745</v>
      </c>
      <c r="J284" s="38">
        <v>2015</v>
      </c>
      <c r="K284" s="38">
        <v>10230</v>
      </c>
      <c r="L284" s="38">
        <f t="shared" si="13"/>
        <v>1552.5</v>
      </c>
      <c r="M284" s="38">
        <f t="shared" si="14"/>
        <v>12177.5</v>
      </c>
    </row>
    <row r="285" spans="1:13">
      <c r="A285" s="37">
        <v>283</v>
      </c>
      <c r="B285" s="36" t="s">
        <v>1012</v>
      </c>
      <c r="C285" s="36" t="s">
        <v>1013</v>
      </c>
      <c r="D285" s="36" t="s">
        <v>12695</v>
      </c>
      <c r="E285" s="38">
        <v>18900</v>
      </c>
      <c r="F285" s="38">
        <v>0</v>
      </c>
      <c r="G285" s="38">
        <v>315</v>
      </c>
      <c r="H285" s="38">
        <v>154</v>
      </c>
      <c r="I285" s="38">
        <f t="shared" si="12"/>
        <v>19061</v>
      </c>
      <c r="J285" s="38">
        <v>2835</v>
      </c>
      <c r="K285" s="38">
        <v>12726</v>
      </c>
      <c r="L285" s="38">
        <f t="shared" si="13"/>
        <v>2176.5</v>
      </c>
      <c r="M285" s="38">
        <f t="shared" si="14"/>
        <v>14049.5</v>
      </c>
    </row>
    <row r="286" spans="1:13">
      <c r="A286" s="37">
        <v>284</v>
      </c>
      <c r="B286" s="36" t="s">
        <v>1014</v>
      </c>
      <c r="C286" s="36" t="s">
        <v>1015</v>
      </c>
      <c r="D286" s="36" t="s">
        <v>12698</v>
      </c>
      <c r="E286" s="38">
        <v>17400</v>
      </c>
      <c r="F286" s="38">
        <v>600</v>
      </c>
      <c r="G286" s="38">
        <v>225</v>
      </c>
      <c r="H286" s="38">
        <v>0</v>
      </c>
      <c r="I286" s="38">
        <f t="shared" si="12"/>
        <v>18225</v>
      </c>
      <c r="J286" s="38">
        <v>2436</v>
      </c>
      <c r="K286" s="38">
        <v>12289</v>
      </c>
      <c r="L286" s="38">
        <f t="shared" si="13"/>
        <v>2067.25</v>
      </c>
      <c r="M286" s="38">
        <f t="shared" si="14"/>
        <v>13721.75</v>
      </c>
    </row>
    <row r="287" spans="1:13">
      <c r="A287" s="37">
        <v>285</v>
      </c>
      <c r="B287" s="36" t="s">
        <v>1016</v>
      </c>
      <c r="C287" s="36" t="s">
        <v>1017</v>
      </c>
      <c r="D287" s="36" t="s">
        <v>12699</v>
      </c>
      <c r="E287" s="38">
        <v>13400</v>
      </c>
      <c r="F287" s="38">
        <v>0</v>
      </c>
      <c r="G287" s="38">
        <v>270</v>
      </c>
      <c r="H287" s="38">
        <v>345</v>
      </c>
      <c r="I287" s="38">
        <f t="shared" si="12"/>
        <v>13325</v>
      </c>
      <c r="J287" s="38">
        <v>1742</v>
      </c>
      <c r="K287" s="38">
        <v>8083</v>
      </c>
      <c r="L287" s="38">
        <f t="shared" si="13"/>
        <v>1061.6000000000001</v>
      </c>
      <c r="M287" s="38">
        <f t="shared" si="14"/>
        <v>10521.4</v>
      </c>
    </row>
    <row r="288" spans="1:13">
      <c r="A288" s="37">
        <v>286</v>
      </c>
      <c r="B288" s="36" t="s">
        <v>1018</v>
      </c>
      <c r="C288" s="36" t="s">
        <v>1019</v>
      </c>
      <c r="D288" s="36" t="s">
        <v>12699</v>
      </c>
      <c r="E288" s="38">
        <v>8800</v>
      </c>
      <c r="F288" s="38">
        <v>500</v>
      </c>
      <c r="G288" s="38">
        <v>45</v>
      </c>
      <c r="H288" s="38">
        <v>275</v>
      </c>
      <c r="I288" s="38">
        <f t="shared" si="12"/>
        <v>9070</v>
      </c>
      <c r="J288" s="38">
        <v>1056</v>
      </c>
      <c r="K288" s="38">
        <v>4514</v>
      </c>
      <c r="L288" s="38">
        <f t="shared" si="13"/>
        <v>347.80000000000007</v>
      </c>
      <c r="M288" s="38">
        <f t="shared" si="14"/>
        <v>7666.2</v>
      </c>
    </row>
    <row r="289" spans="1:13">
      <c r="A289" s="37">
        <v>287</v>
      </c>
      <c r="B289" s="36" t="s">
        <v>1020</v>
      </c>
      <c r="C289" s="36" t="s">
        <v>1021</v>
      </c>
      <c r="D289" s="36" t="s">
        <v>12695</v>
      </c>
      <c r="E289" s="38">
        <v>14900</v>
      </c>
      <c r="F289" s="38">
        <v>0</v>
      </c>
      <c r="G289" s="38">
        <v>225</v>
      </c>
      <c r="H289" s="38">
        <v>100</v>
      </c>
      <c r="I289" s="38">
        <f t="shared" si="12"/>
        <v>15025</v>
      </c>
      <c r="J289" s="38">
        <v>2086</v>
      </c>
      <c r="K289" s="38">
        <v>9439</v>
      </c>
      <c r="L289" s="38">
        <f t="shared" si="13"/>
        <v>1354.75</v>
      </c>
      <c r="M289" s="38">
        <f t="shared" si="14"/>
        <v>11584.25</v>
      </c>
    </row>
    <row r="290" spans="1:13">
      <c r="A290" s="37">
        <v>288</v>
      </c>
      <c r="B290" s="36" t="s">
        <v>1022</v>
      </c>
      <c r="C290" s="36" t="s">
        <v>1023</v>
      </c>
      <c r="D290" s="36" t="s">
        <v>12695</v>
      </c>
      <c r="E290" s="38">
        <v>19300</v>
      </c>
      <c r="F290" s="38">
        <v>200</v>
      </c>
      <c r="G290" s="38">
        <v>225</v>
      </c>
      <c r="H290" s="38">
        <v>0</v>
      </c>
      <c r="I290" s="38">
        <f t="shared" si="12"/>
        <v>19725</v>
      </c>
      <c r="J290" s="38">
        <v>3088</v>
      </c>
      <c r="K290" s="38">
        <v>13137</v>
      </c>
      <c r="L290" s="38">
        <f t="shared" si="13"/>
        <v>2279.25</v>
      </c>
      <c r="M290" s="38">
        <f t="shared" si="14"/>
        <v>14357.75</v>
      </c>
    </row>
    <row r="291" spans="1:13">
      <c r="A291" s="37">
        <v>289</v>
      </c>
      <c r="B291" s="36" t="s">
        <v>1024</v>
      </c>
      <c r="C291" s="36" t="s">
        <v>1025</v>
      </c>
      <c r="D291" s="36" t="s">
        <v>12699</v>
      </c>
      <c r="E291" s="38">
        <v>19500</v>
      </c>
      <c r="F291" s="38">
        <v>100</v>
      </c>
      <c r="G291" s="38">
        <v>315</v>
      </c>
      <c r="H291" s="38">
        <v>112</v>
      </c>
      <c r="I291" s="38">
        <f t="shared" si="12"/>
        <v>19803</v>
      </c>
      <c r="J291" s="38">
        <v>3120</v>
      </c>
      <c r="K291" s="38">
        <v>13183</v>
      </c>
      <c r="L291" s="38">
        <f t="shared" si="13"/>
        <v>2290.75</v>
      </c>
      <c r="M291" s="38">
        <f t="shared" si="14"/>
        <v>14392.25</v>
      </c>
    </row>
    <row r="292" spans="1:13">
      <c r="A292" s="37">
        <v>290</v>
      </c>
      <c r="B292" s="36" t="s">
        <v>1026</v>
      </c>
      <c r="C292" s="36" t="s">
        <v>1027</v>
      </c>
      <c r="D292" s="36" t="s">
        <v>12695</v>
      </c>
      <c r="E292" s="38">
        <v>17800</v>
      </c>
      <c r="F292" s="38">
        <v>500</v>
      </c>
      <c r="G292" s="38">
        <v>45</v>
      </c>
      <c r="H292" s="38">
        <v>0</v>
      </c>
      <c r="I292" s="38">
        <f t="shared" si="12"/>
        <v>18345</v>
      </c>
      <c r="J292" s="38">
        <v>2314</v>
      </c>
      <c r="K292" s="38">
        <v>12531</v>
      </c>
      <c r="L292" s="38">
        <f t="shared" si="13"/>
        <v>2127.75</v>
      </c>
      <c r="M292" s="38">
        <f t="shared" si="14"/>
        <v>13903.25</v>
      </c>
    </row>
    <row r="293" spans="1:13">
      <c r="A293" s="37">
        <v>291</v>
      </c>
      <c r="B293" s="36" t="s">
        <v>1028</v>
      </c>
      <c r="C293" s="36" t="s">
        <v>1029</v>
      </c>
      <c r="D293" s="36" t="s">
        <v>12698</v>
      </c>
      <c r="E293" s="38">
        <v>19800</v>
      </c>
      <c r="F293" s="38">
        <v>800</v>
      </c>
      <c r="G293" s="38">
        <v>270</v>
      </c>
      <c r="H293" s="38">
        <v>393</v>
      </c>
      <c r="I293" s="38">
        <f t="shared" si="12"/>
        <v>20477</v>
      </c>
      <c r="J293" s="38">
        <v>2772</v>
      </c>
      <c r="K293" s="38">
        <v>14205</v>
      </c>
      <c r="L293" s="38">
        <f t="shared" si="13"/>
        <v>2546.25</v>
      </c>
      <c r="M293" s="38">
        <f t="shared" si="14"/>
        <v>15158.75</v>
      </c>
    </row>
    <row r="294" spans="1:13">
      <c r="A294" s="37">
        <v>292</v>
      </c>
      <c r="B294" s="36" t="s">
        <v>1030</v>
      </c>
      <c r="C294" s="36" t="s">
        <v>1031</v>
      </c>
      <c r="D294" s="36" t="s">
        <v>12698</v>
      </c>
      <c r="E294" s="38">
        <v>7300</v>
      </c>
      <c r="F294" s="38">
        <v>1000</v>
      </c>
      <c r="G294" s="38">
        <v>135</v>
      </c>
      <c r="H294" s="38">
        <v>0</v>
      </c>
      <c r="I294" s="38">
        <f t="shared" si="12"/>
        <v>8435</v>
      </c>
      <c r="J294" s="38">
        <v>1022</v>
      </c>
      <c r="K294" s="38">
        <v>3913</v>
      </c>
      <c r="L294" s="38">
        <f t="shared" si="13"/>
        <v>286.3</v>
      </c>
      <c r="M294" s="38">
        <f t="shared" si="14"/>
        <v>7126.7</v>
      </c>
    </row>
    <row r="295" spans="1:13">
      <c r="A295" s="37">
        <v>293</v>
      </c>
      <c r="B295" s="36" t="s">
        <v>1032</v>
      </c>
      <c r="C295" s="36" t="s">
        <v>1033</v>
      </c>
      <c r="D295" s="36" t="s">
        <v>12699</v>
      </c>
      <c r="E295" s="38">
        <v>16200</v>
      </c>
      <c r="F295" s="38">
        <v>1000</v>
      </c>
      <c r="G295" s="38">
        <v>360</v>
      </c>
      <c r="H295" s="38">
        <v>340</v>
      </c>
      <c r="I295" s="38">
        <f t="shared" si="12"/>
        <v>17220</v>
      </c>
      <c r="J295" s="38">
        <v>2268</v>
      </c>
      <c r="K295" s="38">
        <v>11452</v>
      </c>
      <c r="L295" s="38">
        <f t="shared" si="13"/>
        <v>1858</v>
      </c>
      <c r="M295" s="38">
        <f t="shared" si="14"/>
        <v>13094</v>
      </c>
    </row>
    <row r="296" spans="1:13">
      <c r="A296" s="37">
        <v>294</v>
      </c>
      <c r="B296" s="36" t="s">
        <v>1034</v>
      </c>
      <c r="C296" s="36" t="s">
        <v>1035</v>
      </c>
      <c r="D296" s="36" t="s">
        <v>12699</v>
      </c>
      <c r="E296" s="38">
        <v>6700</v>
      </c>
      <c r="F296" s="38">
        <v>100</v>
      </c>
      <c r="G296" s="38">
        <v>90</v>
      </c>
      <c r="H296" s="38">
        <v>0</v>
      </c>
      <c r="I296" s="38">
        <f t="shared" si="12"/>
        <v>6890</v>
      </c>
      <c r="J296" s="38">
        <v>1005</v>
      </c>
      <c r="K296" s="38">
        <v>2385</v>
      </c>
      <c r="L296" s="38">
        <f t="shared" si="13"/>
        <v>133.5</v>
      </c>
      <c r="M296" s="38">
        <f t="shared" si="14"/>
        <v>5751.5</v>
      </c>
    </row>
    <row r="297" spans="1:13">
      <c r="A297" s="37">
        <v>295</v>
      </c>
      <c r="B297" s="36" t="s">
        <v>1036</v>
      </c>
      <c r="C297" s="36" t="s">
        <v>1037</v>
      </c>
      <c r="D297" s="36" t="s">
        <v>12697</v>
      </c>
      <c r="E297" s="38">
        <v>3900</v>
      </c>
      <c r="F297" s="38">
        <v>100</v>
      </c>
      <c r="G297" s="38">
        <v>450</v>
      </c>
      <c r="H297" s="38">
        <v>0</v>
      </c>
      <c r="I297" s="38">
        <f t="shared" si="12"/>
        <v>4450</v>
      </c>
      <c r="J297" s="38">
        <v>468</v>
      </c>
      <c r="K297" s="38">
        <v>482</v>
      </c>
      <c r="L297" s="38">
        <f t="shared" si="13"/>
        <v>14.459999999999999</v>
      </c>
      <c r="M297" s="38">
        <f t="shared" si="14"/>
        <v>3967.54</v>
      </c>
    </row>
    <row r="298" spans="1:13">
      <c r="A298" s="37">
        <v>296</v>
      </c>
      <c r="B298" s="36" t="s">
        <v>1038</v>
      </c>
      <c r="C298" s="36" t="s">
        <v>1039</v>
      </c>
      <c r="D298" s="36" t="s">
        <v>12695</v>
      </c>
      <c r="E298" s="38">
        <v>12200</v>
      </c>
      <c r="F298" s="38">
        <v>800</v>
      </c>
      <c r="G298" s="38">
        <v>45</v>
      </c>
      <c r="H298" s="38">
        <v>86</v>
      </c>
      <c r="I298" s="38">
        <f t="shared" si="12"/>
        <v>12959</v>
      </c>
      <c r="J298" s="38">
        <v>1586</v>
      </c>
      <c r="K298" s="38">
        <v>7873</v>
      </c>
      <c r="L298" s="38">
        <f t="shared" si="13"/>
        <v>1019.6000000000001</v>
      </c>
      <c r="M298" s="38">
        <f t="shared" si="14"/>
        <v>10353.4</v>
      </c>
    </row>
    <row r="299" spans="1:13">
      <c r="A299" s="37">
        <v>297</v>
      </c>
      <c r="B299" s="36" t="s">
        <v>1040</v>
      </c>
      <c r="C299" s="36" t="s">
        <v>1041</v>
      </c>
      <c r="D299" s="36" t="s">
        <v>12698</v>
      </c>
      <c r="E299" s="38">
        <v>8300</v>
      </c>
      <c r="F299" s="38">
        <v>400</v>
      </c>
      <c r="G299" s="38">
        <v>45</v>
      </c>
      <c r="H299" s="38">
        <v>0</v>
      </c>
      <c r="I299" s="38">
        <f t="shared" si="12"/>
        <v>8745</v>
      </c>
      <c r="J299" s="38">
        <v>1079</v>
      </c>
      <c r="K299" s="38">
        <v>4166</v>
      </c>
      <c r="L299" s="38">
        <f t="shared" si="13"/>
        <v>311.60000000000002</v>
      </c>
      <c r="M299" s="38">
        <f t="shared" si="14"/>
        <v>7354.4</v>
      </c>
    </row>
    <row r="300" spans="1:13">
      <c r="A300" s="37">
        <v>298</v>
      </c>
      <c r="B300" s="36" t="s">
        <v>1042</v>
      </c>
      <c r="C300" s="36" t="s">
        <v>1043</v>
      </c>
      <c r="D300" s="36" t="s">
        <v>12695</v>
      </c>
      <c r="E300" s="38">
        <v>15300</v>
      </c>
      <c r="F300" s="38">
        <v>100</v>
      </c>
      <c r="G300" s="38">
        <v>405</v>
      </c>
      <c r="H300" s="38">
        <v>348</v>
      </c>
      <c r="I300" s="38">
        <f t="shared" si="12"/>
        <v>15457</v>
      </c>
      <c r="J300" s="38">
        <v>1989</v>
      </c>
      <c r="K300" s="38">
        <v>9968</v>
      </c>
      <c r="L300" s="38">
        <f t="shared" si="13"/>
        <v>1487</v>
      </c>
      <c r="M300" s="38">
        <f t="shared" si="14"/>
        <v>11981</v>
      </c>
    </row>
    <row r="301" spans="1:13">
      <c r="A301" s="37">
        <v>299</v>
      </c>
      <c r="B301" s="36" t="s">
        <v>1044</v>
      </c>
      <c r="C301" s="36" t="s">
        <v>1045</v>
      </c>
      <c r="D301" s="36" t="s">
        <v>12697</v>
      </c>
      <c r="E301" s="38">
        <v>7700</v>
      </c>
      <c r="F301" s="38">
        <v>300</v>
      </c>
      <c r="G301" s="38">
        <v>360</v>
      </c>
      <c r="H301" s="38">
        <v>395</v>
      </c>
      <c r="I301" s="38">
        <f t="shared" si="12"/>
        <v>7965</v>
      </c>
      <c r="J301" s="38">
        <v>924</v>
      </c>
      <c r="K301" s="38">
        <v>3541</v>
      </c>
      <c r="L301" s="38">
        <f t="shared" si="13"/>
        <v>249.10000000000002</v>
      </c>
      <c r="M301" s="38">
        <f t="shared" si="14"/>
        <v>6791.9</v>
      </c>
    </row>
    <row r="302" spans="1:13">
      <c r="A302" s="37">
        <v>300</v>
      </c>
      <c r="B302" s="36" t="s">
        <v>1046</v>
      </c>
      <c r="C302" s="36" t="s">
        <v>1047</v>
      </c>
      <c r="D302" s="36" t="s">
        <v>12695</v>
      </c>
      <c r="E302" s="38">
        <v>11300</v>
      </c>
      <c r="F302" s="38">
        <v>0</v>
      </c>
      <c r="G302" s="38">
        <v>90</v>
      </c>
      <c r="H302" s="38">
        <v>367</v>
      </c>
      <c r="I302" s="38">
        <f t="shared" si="12"/>
        <v>11023</v>
      </c>
      <c r="J302" s="38">
        <v>1469</v>
      </c>
      <c r="K302" s="38">
        <v>6054</v>
      </c>
      <c r="L302" s="38">
        <f t="shared" si="13"/>
        <v>655.8</v>
      </c>
      <c r="M302" s="38">
        <f t="shared" si="14"/>
        <v>8898.2000000000007</v>
      </c>
    </row>
    <row r="303" spans="1:13">
      <c r="A303" s="37">
        <v>301</v>
      </c>
      <c r="B303" s="36" t="s">
        <v>1048</v>
      </c>
      <c r="C303" s="36" t="s">
        <v>1049</v>
      </c>
      <c r="D303" s="36" t="s">
        <v>12695</v>
      </c>
      <c r="E303" s="38">
        <v>9100</v>
      </c>
      <c r="F303" s="38">
        <v>1000</v>
      </c>
      <c r="G303" s="38">
        <v>45</v>
      </c>
      <c r="H303" s="38">
        <v>0</v>
      </c>
      <c r="I303" s="38">
        <f t="shared" si="12"/>
        <v>10145</v>
      </c>
      <c r="J303" s="38">
        <v>1456</v>
      </c>
      <c r="K303" s="38">
        <v>5189</v>
      </c>
      <c r="L303" s="38">
        <f t="shared" si="13"/>
        <v>482.79999999999995</v>
      </c>
      <c r="M303" s="38">
        <f t="shared" si="14"/>
        <v>8206.2000000000007</v>
      </c>
    </row>
    <row r="304" spans="1:13">
      <c r="A304" s="37">
        <v>302</v>
      </c>
      <c r="B304" s="36" t="s">
        <v>1050</v>
      </c>
      <c r="C304" s="36" t="s">
        <v>1051</v>
      </c>
      <c r="D304" s="36" t="s">
        <v>12695</v>
      </c>
      <c r="E304" s="38">
        <v>7800</v>
      </c>
      <c r="F304" s="38">
        <v>900</v>
      </c>
      <c r="G304" s="38">
        <v>270</v>
      </c>
      <c r="H304" s="38">
        <v>0</v>
      </c>
      <c r="I304" s="38">
        <f t="shared" si="12"/>
        <v>8970</v>
      </c>
      <c r="J304" s="38">
        <v>936</v>
      </c>
      <c r="K304" s="38">
        <v>4534</v>
      </c>
      <c r="L304" s="38">
        <f t="shared" si="13"/>
        <v>351.80000000000007</v>
      </c>
      <c r="M304" s="38">
        <f t="shared" si="14"/>
        <v>7682.2</v>
      </c>
    </row>
    <row r="305" spans="1:13">
      <c r="A305" s="37">
        <v>303</v>
      </c>
      <c r="B305" s="36" t="s">
        <v>1052</v>
      </c>
      <c r="C305" s="36" t="s">
        <v>1053</v>
      </c>
      <c r="D305" s="36" t="s">
        <v>12695</v>
      </c>
      <c r="E305" s="38">
        <v>3900</v>
      </c>
      <c r="F305" s="38">
        <v>300</v>
      </c>
      <c r="G305" s="38">
        <v>405</v>
      </c>
      <c r="H305" s="38">
        <v>0</v>
      </c>
      <c r="I305" s="38">
        <f t="shared" si="12"/>
        <v>4605</v>
      </c>
      <c r="J305" s="38">
        <v>546</v>
      </c>
      <c r="K305" s="38">
        <v>559</v>
      </c>
      <c r="L305" s="38">
        <f t="shared" si="13"/>
        <v>16.77</v>
      </c>
      <c r="M305" s="38">
        <f t="shared" si="14"/>
        <v>4042.23</v>
      </c>
    </row>
    <row r="306" spans="1:13">
      <c r="A306" s="37">
        <v>304</v>
      </c>
      <c r="B306" s="36" t="s">
        <v>1054</v>
      </c>
      <c r="C306" s="36" t="s">
        <v>1055</v>
      </c>
      <c r="D306" s="36" t="s">
        <v>12696</v>
      </c>
      <c r="E306" s="38">
        <v>16700</v>
      </c>
      <c r="F306" s="38">
        <v>500</v>
      </c>
      <c r="G306" s="38">
        <v>225</v>
      </c>
      <c r="H306" s="38">
        <v>0</v>
      </c>
      <c r="I306" s="38">
        <f t="shared" si="12"/>
        <v>17425</v>
      </c>
      <c r="J306" s="38">
        <v>2505</v>
      </c>
      <c r="K306" s="38">
        <v>11420</v>
      </c>
      <c r="L306" s="38">
        <f t="shared" si="13"/>
        <v>1850</v>
      </c>
      <c r="M306" s="38">
        <f t="shared" si="14"/>
        <v>13070</v>
      </c>
    </row>
    <row r="307" spans="1:13">
      <c r="A307" s="37">
        <v>305</v>
      </c>
      <c r="B307" s="36" t="s">
        <v>1056</v>
      </c>
      <c r="C307" s="36" t="s">
        <v>1057</v>
      </c>
      <c r="D307" s="36" t="s">
        <v>12695</v>
      </c>
      <c r="E307" s="38">
        <v>8100</v>
      </c>
      <c r="F307" s="38">
        <v>700</v>
      </c>
      <c r="G307" s="38">
        <v>225</v>
      </c>
      <c r="H307" s="38">
        <v>0</v>
      </c>
      <c r="I307" s="38">
        <f t="shared" si="12"/>
        <v>9025</v>
      </c>
      <c r="J307" s="38">
        <v>972</v>
      </c>
      <c r="K307" s="38">
        <v>4553</v>
      </c>
      <c r="L307" s="38">
        <f t="shared" si="13"/>
        <v>355.6</v>
      </c>
      <c r="M307" s="38">
        <f t="shared" si="14"/>
        <v>7697.4</v>
      </c>
    </row>
    <row r="308" spans="1:13">
      <c r="A308" s="37">
        <v>306</v>
      </c>
      <c r="B308" s="36" t="s">
        <v>1058</v>
      </c>
      <c r="C308" s="36" t="s">
        <v>1059</v>
      </c>
      <c r="D308" s="36" t="s">
        <v>12699</v>
      </c>
      <c r="E308" s="38">
        <v>16900</v>
      </c>
      <c r="F308" s="38">
        <v>200</v>
      </c>
      <c r="G308" s="38">
        <v>360</v>
      </c>
      <c r="H308" s="38">
        <v>450</v>
      </c>
      <c r="I308" s="38">
        <f t="shared" si="12"/>
        <v>17010</v>
      </c>
      <c r="J308" s="38">
        <v>2535</v>
      </c>
      <c r="K308" s="38">
        <v>10975</v>
      </c>
      <c r="L308" s="38">
        <f t="shared" si="13"/>
        <v>1738.75</v>
      </c>
      <c r="M308" s="38">
        <f t="shared" si="14"/>
        <v>12736.25</v>
      </c>
    </row>
    <row r="309" spans="1:13">
      <c r="A309" s="37">
        <v>307</v>
      </c>
      <c r="B309" s="36" t="s">
        <v>1060</v>
      </c>
      <c r="C309" s="36" t="s">
        <v>1061</v>
      </c>
      <c r="D309" s="36" t="s">
        <v>12695</v>
      </c>
      <c r="E309" s="38">
        <v>15100</v>
      </c>
      <c r="F309" s="38">
        <v>1000</v>
      </c>
      <c r="G309" s="38">
        <v>405</v>
      </c>
      <c r="H309" s="38">
        <v>0</v>
      </c>
      <c r="I309" s="38">
        <f t="shared" si="12"/>
        <v>16505</v>
      </c>
      <c r="J309" s="38">
        <v>2265</v>
      </c>
      <c r="K309" s="38">
        <v>10740</v>
      </c>
      <c r="L309" s="38">
        <f t="shared" si="13"/>
        <v>1680</v>
      </c>
      <c r="M309" s="38">
        <f t="shared" si="14"/>
        <v>12560</v>
      </c>
    </row>
    <row r="310" spans="1:13">
      <c r="A310" s="37">
        <v>308</v>
      </c>
      <c r="B310" s="36" t="s">
        <v>1062</v>
      </c>
      <c r="C310" s="36" t="s">
        <v>1063</v>
      </c>
      <c r="D310" s="36" t="s">
        <v>12695</v>
      </c>
      <c r="E310" s="38">
        <v>9300</v>
      </c>
      <c r="F310" s="38">
        <v>400</v>
      </c>
      <c r="G310" s="38">
        <v>360</v>
      </c>
      <c r="H310" s="38">
        <v>306</v>
      </c>
      <c r="I310" s="38">
        <f t="shared" si="12"/>
        <v>9754</v>
      </c>
      <c r="J310" s="38">
        <v>1488</v>
      </c>
      <c r="K310" s="38">
        <v>4766</v>
      </c>
      <c r="L310" s="38">
        <f t="shared" si="13"/>
        <v>398.20000000000005</v>
      </c>
      <c r="M310" s="38">
        <f t="shared" si="14"/>
        <v>7867.8</v>
      </c>
    </row>
    <row r="311" spans="1:13">
      <c r="A311" s="37">
        <v>309</v>
      </c>
      <c r="B311" s="36" t="s">
        <v>1064</v>
      </c>
      <c r="C311" s="36" t="s">
        <v>1065</v>
      </c>
      <c r="D311" s="36" t="s">
        <v>12697</v>
      </c>
      <c r="E311" s="38">
        <v>3200</v>
      </c>
      <c r="F311" s="38">
        <v>700</v>
      </c>
      <c r="G311" s="38">
        <v>45</v>
      </c>
      <c r="H311" s="38">
        <v>151</v>
      </c>
      <c r="I311" s="38">
        <f t="shared" si="12"/>
        <v>3794</v>
      </c>
      <c r="J311" s="38">
        <v>512</v>
      </c>
      <c r="K311" s="38">
        <v>0</v>
      </c>
      <c r="L311" s="38">
        <f t="shared" si="13"/>
        <v>0</v>
      </c>
      <c r="M311" s="38">
        <f t="shared" si="14"/>
        <v>3282</v>
      </c>
    </row>
    <row r="312" spans="1:13">
      <c r="A312" s="37">
        <v>310</v>
      </c>
      <c r="B312" s="36" t="s">
        <v>1066</v>
      </c>
      <c r="C312" s="36" t="s">
        <v>1067</v>
      </c>
      <c r="D312" s="36" t="s">
        <v>12698</v>
      </c>
      <c r="E312" s="38">
        <v>10800</v>
      </c>
      <c r="F312" s="38">
        <v>300</v>
      </c>
      <c r="G312" s="38">
        <v>360</v>
      </c>
      <c r="H312" s="38">
        <v>0</v>
      </c>
      <c r="I312" s="38">
        <f t="shared" si="12"/>
        <v>11460</v>
      </c>
      <c r="J312" s="38">
        <v>1512</v>
      </c>
      <c r="K312" s="38">
        <v>6448</v>
      </c>
      <c r="L312" s="38">
        <f t="shared" si="13"/>
        <v>734.60000000000014</v>
      </c>
      <c r="M312" s="38">
        <f t="shared" si="14"/>
        <v>9213.4</v>
      </c>
    </row>
    <row r="313" spans="1:13">
      <c r="A313" s="37">
        <v>311</v>
      </c>
      <c r="B313" s="36" t="s">
        <v>1068</v>
      </c>
      <c r="C313" s="36" t="s">
        <v>1069</v>
      </c>
      <c r="D313" s="36" t="s">
        <v>12695</v>
      </c>
      <c r="E313" s="38">
        <v>4200</v>
      </c>
      <c r="F313" s="38">
        <v>100</v>
      </c>
      <c r="G313" s="38">
        <v>450</v>
      </c>
      <c r="H313" s="38">
        <v>481</v>
      </c>
      <c r="I313" s="38">
        <f t="shared" si="12"/>
        <v>4269</v>
      </c>
      <c r="J313" s="38">
        <v>672</v>
      </c>
      <c r="K313" s="38">
        <v>97</v>
      </c>
      <c r="L313" s="38">
        <f t="shared" si="13"/>
        <v>2.9099999999999997</v>
      </c>
      <c r="M313" s="38">
        <f t="shared" si="14"/>
        <v>3594.09</v>
      </c>
    </row>
    <row r="314" spans="1:13">
      <c r="A314" s="37">
        <v>312</v>
      </c>
      <c r="B314" s="36" t="s">
        <v>1070</v>
      </c>
      <c r="C314" s="36" t="s">
        <v>1071</v>
      </c>
      <c r="D314" s="36" t="s">
        <v>12695</v>
      </c>
      <c r="E314" s="38">
        <v>11300</v>
      </c>
      <c r="F314" s="38">
        <v>600</v>
      </c>
      <c r="G314" s="38">
        <v>360</v>
      </c>
      <c r="H314" s="38">
        <v>30</v>
      </c>
      <c r="I314" s="38">
        <f t="shared" si="12"/>
        <v>12230</v>
      </c>
      <c r="J314" s="38">
        <v>1695</v>
      </c>
      <c r="K314" s="38">
        <v>7035</v>
      </c>
      <c r="L314" s="38">
        <f t="shared" si="13"/>
        <v>852</v>
      </c>
      <c r="M314" s="38">
        <f t="shared" si="14"/>
        <v>9683</v>
      </c>
    </row>
    <row r="315" spans="1:13">
      <c r="A315" s="37">
        <v>313</v>
      </c>
      <c r="B315" s="36" t="s">
        <v>1072</v>
      </c>
      <c r="C315" s="36" t="s">
        <v>1073</v>
      </c>
      <c r="D315" s="36" t="s">
        <v>12695</v>
      </c>
      <c r="E315" s="38">
        <v>19500</v>
      </c>
      <c r="F315" s="38">
        <v>600</v>
      </c>
      <c r="G315" s="38">
        <v>405</v>
      </c>
      <c r="H315" s="38">
        <v>215</v>
      </c>
      <c r="I315" s="38">
        <f t="shared" si="12"/>
        <v>20290</v>
      </c>
      <c r="J315" s="38">
        <v>2340</v>
      </c>
      <c r="K315" s="38">
        <v>14450</v>
      </c>
      <c r="L315" s="38">
        <f t="shared" si="13"/>
        <v>2607.5</v>
      </c>
      <c r="M315" s="38">
        <f t="shared" si="14"/>
        <v>15342.5</v>
      </c>
    </row>
    <row r="316" spans="1:13">
      <c r="A316" s="37">
        <v>314</v>
      </c>
      <c r="B316" s="36" t="s">
        <v>1074</v>
      </c>
      <c r="C316" s="36" t="s">
        <v>1075</v>
      </c>
      <c r="D316" s="36" t="s">
        <v>12697</v>
      </c>
      <c r="E316" s="38">
        <v>8900</v>
      </c>
      <c r="F316" s="38">
        <v>600</v>
      </c>
      <c r="G316" s="38">
        <v>315</v>
      </c>
      <c r="H316" s="38">
        <v>128</v>
      </c>
      <c r="I316" s="38">
        <f t="shared" si="12"/>
        <v>9687</v>
      </c>
      <c r="J316" s="38">
        <v>1068</v>
      </c>
      <c r="K316" s="38">
        <v>5119</v>
      </c>
      <c r="L316" s="38">
        <f t="shared" si="13"/>
        <v>468.80000000000007</v>
      </c>
      <c r="M316" s="38">
        <f t="shared" si="14"/>
        <v>8150.2</v>
      </c>
    </row>
    <row r="317" spans="1:13">
      <c r="A317" s="37">
        <v>315</v>
      </c>
      <c r="B317" s="36" t="s">
        <v>1076</v>
      </c>
      <c r="C317" s="36" t="s">
        <v>1077</v>
      </c>
      <c r="D317" s="36" t="s">
        <v>12695</v>
      </c>
      <c r="E317" s="38">
        <v>8100</v>
      </c>
      <c r="F317" s="38">
        <v>400</v>
      </c>
      <c r="G317" s="38">
        <v>90</v>
      </c>
      <c r="H317" s="38">
        <v>429</v>
      </c>
      <c r="I317" s="38">
        <f t="shared" si="12"/>
        <v>8161</v>
      </c>
      <c r="J317" s="38">
        <v>1296</v>
      </c>
      <c r="K317" s="38">
        <v>3365</v>
      </c>
      <c r="L317" s="38">
        <f t="shared" si="13"/>
        <v>231.5</v>
      </c>
      <c r="M317" s="38">
        <f t="shared" si="14"/>
        <v>6633.5</v>
      </c>
    </row>
    <row r="318" spans="1:13">
      <c r="A318" s="37">
        <v>316</v>
      </c>
      <c r="B318" s="36" t="s">
        <v>1078</v>
      </c>
      <c r="C318" s="36" t="s">
        <v>1079</v>
      </c>
      <c r="D318" s="36" t="s">
        <v>12698</v>
      </c>
      <c r="E318" s="38">
        <v>18700</v>
      </c>
      <c r="F318" s="38">
        <v>600</v>
      </c>
      <c r="G318" s="38">
        <v>90</v>
      </c>
      <c r="H318" s="38">
        <v>258</v>
      </c>
      <c r="I318" s="38">
        <f t="shared" si="12"/>
        <v>19132</v>
      </c>
      <c r="J318" s="38">
        <v>2992</v>
      </c>
      <c r="K318" s="38">
        <v>12640</v>
      </c>
      <c r="L318" s="38">
        <f t="shared" si="13"/>
        <v>2155</v>
      </c>
      <c r="M318" s="38">
        <f t="shared" si="14"/>
        <v>13985</v>
      </c>
    </row>
    <row r="319" spans="1:13">
      <c r="A319" s="37">
        <v>317</v>
      </c>
      <c r="B319" s="36" t="s">
        <v>1080</v>
      </c>
      <c r="C319" s="36" t="s">
        <v>1081</v>
      </c>
      <c r="D319" s="36" t="s">
        <v>12696</v>
      </c>
      <c r="E319" s="38">
        <v>8000</v>
      </c>
      <c r="F319" s="38">
        <v>400</v>
      </c>
      <c r="G319" s="38">
        <v>135</v>
      </c>
      <c r="H319" s="38">
        <v>0</v>
      </c>
      <c r="I319" s="38">
        <f t="shared" si="12"/>
        <v>8535</v>
      </c>
      <c r="J319" s="38">
        <v>1200</v>
      </c>
      <c r="K319" s="38">
        <v>3835</v>
      </c>
      <c r="L319" s="38">
        <f t="shared" si="13"/>
        <v>278.5</v>
      </c>
      <c r="M319" s="38">
        <f t="shared" si="14"/>
        <v>7056.5</v>
      </c>
    </row>
    <row r="320" spans="1:13">
      <c r="A320" s="37">
        <v>318</v>
      </c>
      <c r="B320" s="36" t="s">
        <v>1082</v>
      </c>
      <c r="C320" s="36" t="s">
        <v>1083</v>
      </c>
      <c r="D320" s="36" t="s">
        <v>12696</v>
      </c>
      <c r="E320" s="38">
        <v>15300</v>
      </c>
      <c r="F320" s="38">
        <v>0</v>
      </c>
      <c r="G320" s="38">
        <v>45</v>
      </c>
      <c r="H320" s="38">
        <v>177</v>
      </c>
      <c r="I320" s="38">
        <f t="shared" si="12"/>
        <v>15168</v>
      </c>
      <c r="J320" s="38">
        <v>2295</v>
      </c>
      <c r="K320" s="38">
        <v>9373</v>
      </c>
      <c r="L320" s="38">
        <f t="shared" si="13"/>
        <v>1338.25</v>
      </c>
      <c r="M320" s="38">
        <f t="shared" si="14"/>
        <v>11534.75</v>
      </c>
    </row>
    <row r="321" spans="1:13">
      <c r="A321" s="37">
        <v>319</v>
      </c>
      <c r="B321" s="36" t="s">
        <v>1084</v>
      </c>
      <c r="C321" s="36" t="s">
        <v>1085</v>
      </c>
      <c r="D321" s="36" t="s">
        <v>12698</v>
      </c>
      <c r="E321" s="38">
        <v>7900</v>
      </c>
      <c r="F321" s="38">
        <v>500</v>
      </c>
      <c r="G321" s="38">
        <v>270</v>
      </c>
      <c r="H321" s="38">
        <v>0</v>
      </c>
      <c r="I321" s="38">
        <f t="shared" si="12"/>
        <v>8670</v>
      </c>
      <c r="J321" s="38">
        <v>948</v>
      </c>
      <c r="K321" s="38">
        <v>4222</v>
      </c>
      <c r="L321" s="38">
        <f t="shared" si="13"/>
        <v>317.20000000000005</v>
      </c>
      <c r="M321" s="38">
        <f t="shared" si="14"/>
        <v>7404.8</v>
      </c>
    </row>
    <row r="322" spans="1:13">
      <c r="A322" s="37">
        <v>320</v>
      </c>
      <c r="B322" s="36" t="s">
        <v>1086</v>
      </c>
      <c r="C322" s="36" t="s">
        <v>1087</v>
      </c>
      <c r="D322" s="36" t="s">
        <v>12695</v>
      </c>
      <c r="E322" s="38">
        <v>11600</v>
      </c>
      <c r="F322" s="38">
        <v>700</v>
      </c>
      <c r="G322" s="38">
        <v>360</v>
      </c>
      <c r="H322" s="38">
        <v>0</v>
      </c>
      <c r="I322" s="38">
        <f t="shared" si="12"/>
        <v>12660</v>
      </c>
      <c r="J322" s="38">
        <v>1508</v>
      </c>
      <c r="K322" s="38">
        <v>7652</v>
      </c>
      <c r="L322" s="38">
        <f t="shared" si="13"/>
        <v>975.40000000000009</v>
      </c>
      <c r="M322" s="38">
        <f t="shared" si="14"/>
        <v>10176.6</v>
      </c>
    </row>
    <row r="323" spans="1:13">
      <c r="A323" s="37">
        <v>321</v>
      </c>
      <c r="B323" s="36" t="s">
        <v>1088</v>
      </c>
      <c r="C323" s="36" t="s">
        <v>1089</v>
      </c>
      <c r="D323" s="36" t="s">
        <v>12695</v>
      </c>
      <c r="E323" s="38">
        <v>18900</v>
      </c>
      <c r="F323" s="38">
        <v>400</v>
      </c>
      <c r="G323" s="38">
        <v>90</v>
      </c>
      <c r="H323" s="38">
        <v>0</v>
      </c>
      <c r="I323" s="38">
        <f t="shared" ref="I323:I351" si="15">E323+F323+G323-H323</f>
        <v>19390</v>
      </c>
      <c r="J323" s="38">
        <v>2268</v>
      </c>
      <c r="K323" s="38">
        <v>13622</v>
      </c>
      <c r="L323" s="38">
        <f t="shared" si="13"/>
        <v>2400.5</v>
      </c>
      <c r="M323" s="38">
        <f t="shared" si="14"/>
        <v>14721.5</v>
      </c>
    </row>
    <row r="324" spans="1:13">
      <c r="A324" s="37">
        <v>322</v>
      </c>
      <c r="B324" s="36" t="s">
        <v>1090</v>
      </c>
      <c r="C324" s="36" t="s">
        <v>1091</v>
      </c>
      <c r="D324" s="36" t="s">
        <v>12699</v>
      </c>
      <c r="E324" s="38">
        <v>5500</v>
      </c>
      <c r="F324" s="38">
        <v>0</v>
      </c>
      <c r="G324" s="38">
        <v>180</v>
      </c>
      <c r="H324" s="38">
        <v>15</v>
      </c>
      <c r="I324" s="38">
        <f t="shared" si="15"/>
        <v>5665</v>
      </c>
      <c r="J324" s="38">
        <v>715</v>
      </c>
      <c r="K324" s="38">
        <v>1450</v>
      </c>
      <c r="L324" s="38">
        <f t="shared" ref="L324:L351" si="16">K324*VLOOKUP(K324,$Q$3:$T$9,3,1)-VLOOKUP(K324,$Q$3:$T$9,4,1)</f>
        <v>43.5</v>
      </c>
      <c r="M324" s="38">
        <f t="shared" ref="M324:M351" si="17">I324-J324-L324</f>
        <v>4906.5</v>
      </c>
    </row>
    <row r="325" spans="1:13">
      <c r="A325" s="37">
        <v>323</v>
      </c>
      <c r="B325" s="36" t="s">
        <v>1092</v>
      </c>
      <c r="C325" s="36" t="s">
        <v>1093</v>
      </c>
      <c r="D325" s="36" t="s">
        <v>12699</v>
      </c>
      <c r="E325" s="38">
        <v>19600</v>
      </c>
      <c r="F325" s="38">
        <v>900</v>
      </c>
      <c r="G325" s="38">
        <v>135</v>
      </c>
      <c r="H325" s="38">
        <v>0</v>
      </c>
      <c r="I325" s="38">
        <f t="shared" si="15"/>
        <v>20635</v>
      </c>
      <c r="J325" s="38">
        <v>2744</v>
      </c>
      <c r="K325" s="38">
        <v>14391</v>
      </c>
      <c r="L325" s="38">
        <f t="shared" si="16"/>
        <v>2592.75</v>
      </c>
      <c r="M325" s="38">
        <f t="shared" si="17"/>
        <v>15298.25</v>
      </c>
    </row>
    <row r="326" spans="1:13">
      <c r="A326" s="37">
        <v>324</v>
      </c>
      <c r="B326" s="36" t="s">
        <v>1094</v>
      </c>
      <c r="C326" s="36" t="s">
        <v>1095</v>
      </c>
      <c r="D326" s="36" t="s">
        <v>12695</v>
      </c>
      <c r="E326" s="38">
        <v>7400</v>
      </c>
      <c r="F326" s="38">
        <v>1000</v>
      </c>
      <c r="G326" s="38">
        <v>315</v>
      </c>
      <c r="H326" s="38">
        <v>0</v>
      </c>
      <c r="I326" s="38">
        <f t="shared" si="15"/>
        <v>8715</v>
      </c>
      <c r="J326" s="38">
        <v>1036</v>
      </c>
      <c r="K326" s="38">
        <v>4179</v>
      </c>
      <c r="L326" s="38">
        <f t="shared" si="16"/>
        <v>312.90000000000003</v>
      </c>
      <c r="M326" s="38">
        <f t="shared" si="17"/>
        <v>7366.1</v>
      </c>
    </row>
    <row r="327" spans="1:13">
      <c r="A327" s="37">
        <v>325</v>
      </c>
      <c r="B327" s="36" t="s">
        <v>1096</v>
      </c>
      <c r="C327" s="36" t="s">
        <v>1097</v>
      </c>
      <c r="D327" s="36" t="s">
        <v>12697</v>
      </c>
      <c r="E327" s="38">
        <v>7400</v>
      </c>
      <c r="F327" s="38">
        <v>100</v>
      </c>
      <c r="G327" s="38">
        <v>225</v>
      </c>
      <c r="H327" s="38">
        <v>249</v>
      </c>
      <c r="I327" s="38">
        <f t="shared" si="15"/>
        <v>7476</v>
      </c>
      <c r="J327" s="38">
        <v>1036</v>
      </c>
      <c r="K327" s="38">
        <v>2940</v>
      </c>
      <c r="L327" s="38">
        <f t="shared" si="16"/>
        <v>189</v>
      </c>
      <c r="M327" s="38">
        <f t="shared" si="17"/>
        <v>6251</v>
      </c>
    </row>
    <row r="328" spans="1:13">
      <c r="A328" s="37">
        <v>326</v>
      </c>
      <c r="B328" s="36" t="s">
        <v>1098</v>
      </c>
      <c r="C328" s="36" t="s">
        <v>1099</v>
      </c>
      <c r="D328" s="36" t="s">
        <v>12695</v>
      </c>
      <c r="E328" s="38">
        <v>11300</v>
      </c>
      <c r="F328" s="38">
        <v>800</v>
      </c>
      <c r="G328" s="38">
        <v>315</v>
      </c>
      <c r="H328" s="38">
        <v>111</v>
      </c>
      <c r="I328" s="38">
        <f t="shared" si="15"/>
        <v>12304</v>
      </c>
      <c r="J328" s="38">
        <v>1469</v>
      </c>
      <c r="K328" s="38">
        <v>7335</v>
      </c>
      <c r="L328" s="38">
        <f t="shared" si="16"/>
        <v>912</v>
      </c>
      <c r="M328" s="38">
        <f t="shared" si="17"/>
        <v>9923</v>
      </c>
    </row>
    <row r="329" spans="1:13">
      <c r="A329" s="37">
        <v>327</v>
      </c>
      <c r="B329" s="36" t="s">
        <v>1100</v>
      </c>
      <c r="C329" s="36" t="s">
        <v>1101</v>
      </c>
      <c r="D329" s="36" t="s">
        <v>12695</v>
      </c>
      <c r="E329" s="38">
        <v>4700</v>
      </c>
      <c r="F329" s="38">
        <v>0</v>
      </c>
      <c r="G329" s="38">
        <v>45</v>
      </c>
      <c r="H329" s="38">
        <v>112</v>
      </c>
      <c r="I329" s="38">
        <f t="shared" si="15"/>
        <v>4633</v>
      </c>
      <c r="J329" s="38">
        <v>752</v>
      </c>
      <c r="K329" s="38">
        <v>381</v>
      </c>
      <c r="L329" s="38">
        <f t="shared" si="16"/>
        <v>11.43</v>
      </c>
      <c r="M329" s="38">
        <f t="shared" si="17"/>
        <v>3869.57</v>
      </c>
    </row>
    <row r="330" spans="1:13">
      <c r="A330" s="37">
        <v>328</v>
      </c>
      <c r="B330" s="36" t="s">
        <v>1102</v>
      </c>
      <c r="C330" s="36" t="s">
        <v>1103</v>
      </c>
      <c r="D330" s="36" t="s">
        <v>12695</v>
      </c>
      <c r="E330" s="38">
        <v>13900</v>
      </c>
      <c r="F330" s="38">
        <v>500</v>
      </c>
      <c r="G330" s="38">
        <v>450</v>
      </c>
      <c r="H330" s="38">
        <v>0</v>
      </c>
      <c r="I330" s="38">
        <f t="shared" si="15"/>
        <v>14850</v>
      </c>
      <c r="J330" s="38">
        <v>2224</v>
      </c>
      <c r="K330" s="38">
        <v>9126</v>
      </c>
      <c r="L330" s="38">
        <f t="shared" si="16"/>
        <v>1276.5</v>
      </c>
      <c r="M330" s="38">
        <f t="shared" si="17"/>
        <v>11349.5</v>
      </c>
    </row>
    <row r="331" spans="1:13">
      <c r="A331" s="37">
        <v>329</v>
      </c>
      <c r="B331" s="36" t="s">
        <v>1104</v>
      </c>
      <c r="C331" s="36" t="s">
        <v>1105</v>
      </c>
      <c r="D331" s="36" t="s">
        <v>12695</v>
      </c>
      <c r="E331" s="38">
        <v>19500</v>
      </c>
      <c r="F331" s="38">
        <v>900</v>
      </c>
      <c r="G331" s="38">
        <v>45</v>
      </c>
      <c r="H331" s="38">
        <v>426</v>
      </c>
      <c r="I331" s="38">
        <f t="shared" si="15"/>
        <v>20019</v>
      </c>
      <c r="J331" s="38">
        <v>2925</v>
      </c>
      <c r="K331" s="38">
        <v>13594</v>
      </c>
      <c r="L331" s="38">
        <f t="shared" si="16"/>
        <v>2393.5</v>
      </c>
      <c r="M331" s="38">
        <f t="shared" si="17"/>
        <v>14700.5</v>
      </c>
    </row>
    <row r="332" spans="1:13">
      <c r="A332" s="37">
        <v>330</v>
      </c>
      <c r="B332" s="36" t="s">
        <v>1106</v>
      </c>
      <c r="C332" s="36" t="s">
        <v>1107</v>
      </c>
      <c r="D332" s="36" t="s">
        <v>12695</v>
      </c>
      <c r="E332" s="38">
        <v>13500</v>
      </c>
      <c r="F332" s="38">
        <v>0</v>
      </c>
      <c r="G332" s="38">
        <v>45</v>
      </c>
      <c r="H332" s="38">
        <v>277</v>
      </c>
      <c r="I332" s="38">
        <f t="shared" si="15"/>
        <v>13268</v>
      </c>
      <c r="J332" s="38">
        <v>1890</v>
      </c>
      <c r="K332" s="38">
        <v>7878</v>
      </c>
      <c r="L332" s="38">
        <f t="shared" si="16"/>
        <v>1020.6000000000001</v>
      </c>
      <c r="M332" s="38">
        <f t="shared" si="17"/>
        <v>10357.4</v>
      </c>
    </row>
    <row r="333" spans="1:13">
      <c r="A333" s="37">
        <v>331</v>
      </c>
      <c r="B333" s="36" t="s">
        <v>1108</v>
      </c>
      <c r="C333" s="36" t="s">
        <v>1109</v>
      </c>
      <c r="D333" s="36" t="s">
        <v>12695</v>
      </c>
      <c r="E333" s="38">
        <v>5000</v>
      </c>
      <c r="F333" s="38">
        <v>400</v>
      </c>
      <c r="G333" s="38">
        <v>45</v>
      </c>
      <c r="H333" s="38">
        <v>0</v>
      </c>
      <c r="I333" s="38">
        <f t="shared" si="15"/>
        <v>5445</v>
      </c>
      <c r="J333" s="38">
        <v>800</v>
      </c>
      <c r="K333" s="38">
        <v>1145</v>
      </c>
      <c r="L333" s="38">
        <f t="shared" si="16"/>
        <v>34.35</v>
      </c>
      <c r="M333" s="38">
        <f t="shared" si="17"/>
        <v>4610.6499999999996</v>
      </c>
    </row>
    <row r="334" spans="1:13">
      <c r="A334" s="37">
        <v>332</v>
      </c>
      <c r="B334" s="36" t="s">
        <v>1110</v>
      </c>
      <c r="C334" s="36" t="s">
        <v>1111</v>
      </c>
      <c r="D334" s="36" t="s">
        <v>12696</v>
      </c>
      <c r="E334" s="38">
        <v>19200</v>
      </c>
      <c r="F334" s="38">
        <v>900</v>
      </c>
      <c r="G334" s="38">
        <v>450</v>
      </c>
      <c r="H334" s="38">
        <v>299</v>
      </c>
      <c r="I334" s="38">
        <f t="shared" si="15"/>
        <v>20251</v>
      </c>
      <c r="J334" s="38">
        <v>3072</v>
      </c>
      <c r="K334" s="38">
        <v>13679</v>
      </c>
      <c r="L334" s="38">
        <f t="shared" si="16"/>
        <v>2414.75</v>
      </c>
      <c r="M334" s="38">
        <f t="shared" si="17"/>
        <v>14764.25</v>
      </c>
    </row>
    <row r="335" spans="1:13">
      <c r="A335" s="37">
        <v>333</v>
      </c>
      <c r="B335" s="36" t="s">
        <v>1112</v>
      </c>
      <c r="C335" s="36" t="s">
        <v>1113</v>
      </c>
      <c r="D335" s="36" t="s">
        <v>12695</v>
      </c>
      <c r="E335" s="38">
        <v>5500</v>
      </c>
      <c r="F335" s="38">
        <v>600</v>
      </c>
      <c r="G335" s="38">
        <v>180</v>
      </c>
      <c r="H335" s="38">
        <v>40</v>
      </c>
      <c r="I335" s="38">
        <f t="shared" si="15"/>
        <v>6240</v>
      </c>
      <c r="J335" s="38">
        <v>770</v>
      </c>
      <c r="K335" s="38">
        <v>1970</v>
      </c>
      <c r="L335" s="38">
        <f t="shared" si="16"/>
        <v>92</v>
      </c>
      <c r="M335" s="38">
        <f t="shared" si="17"/>
        <v>5378</v>
      </c>
    </row>
    <row r="336" spans="1:13">
      <c r="A336" s="37">
        <v>334</v>
      </c>
      <c r="B336" s="36" t="s">
        <v>1114</v>
      </c>
      <c r="C336" s="36" t="s">
        <v>1115</v>
      </c>
      <c r="D336" s="36" t="s">
        <v>12695</v>
      </c>
      <c r="E336" s="38">
        <v>3400</v>
      </c>
      <c r="F336" s="38">
        <v>100</v>
      </c>
      <c r="G336" s="38">
        <v>405</v>
      </c>
      <c r="H336" s="38">
        <v>407</v>
      </c>
      <c r="I336" s="38">
        <f t="shared" si="15"/>
        <v>3498</v>
      </c>
      <c r="J336" s="38">
        <v>544</v>
      </c>
      <c r="K336" s="38">
        <v>0</v>
      </c>
      <c r="L336" s="38">
        <f t="shared" si="16"/>
        <v>0</v>
      </c>
      <c r="M336" s="38">
        <f t="shared" si="17"/>
        <v>2954</v>
      </c>
    </row>
    <row r="337" spans="1:13">
      <c r="A337" s="37">
        <v>335</v>
      </c>
      <c r="B337" s="36" t="s">
        <v>1116</v>
      </c>
      <c r="C337" s="36" t="s">
        <v>1117</v>
      </c>
      <c r="D337" s="36" t="s">
        <v>12698</v>
      </c>
      <c r="E337" s="38">
        <v>10800</v>
      </c>
      <c r="F337" s="38">
        <v>600</v>
      </c>
      <c r="G337" s="38">
        <v>360</v>
      </c>
      <c r="H337" s="38">
        <v>138</v>
      </c>
      <c r="I337" s="38">
        <f t="shared" si="15"/>
        <v>11622</v>
      </c>
      <c r="J337" s="38">
        <v>1512</v>
      </c>
      <c r="K337" s="38">
        <v>6610</v>
      </c>
      <c r="L337" s="38">
        <f t="shared" si="16"/>
        <v>767</v>
      </c>
      <c r="M337" s="38">
        <f t="shared" si="17"/>
        <v>9343</v>
      </c>
    </row>
    <row r="338" spans="1:13">
      <c r="A338" s="37">
        <v>336</v>
      </c>
      <c r="B338" s="36" t="s">
        <v>1118</v>
      </c>
      <c r="C338" s="36" t="s">
        <v>1119</v>
      </c>
      <c r="D338" s="36" t="s">
        <v>12698</v>
      </c>
      <c r="E338" s="38">
        <v>9100</v>
      </c>
      <c r="F338" s="38">
        <v>200</v>
      </c>
      <c r="G338" s="38">
        <v>360</v>
      </c>
      <c r="H338" s="38">
        <v>245</v>
      </c>
      <c r="I338" s="38">
        <f t="shared" si="15"/>
        <v>9415</v>
      </c>
      <c r="J338" s="38">
        <v>1365</v>
      </c>
      <c r="K338" s="38">
        <v>4550</v>
      </c>
      <c r="L338" s="38">
        <f t="shared" si="16"/>
        <v>355</v>
      </c>
      <c r="M338" s="38">
        <f t="shared" si="17"/>
        <v>7695</v>
      </c>
    </row>
    <row r="339" spans="1:13">
      <c r="A339" s="37">
        <v>337</v>
      </c>
      <c r="B339" s="36" t="s">
        <v>1120</v>
      </c>
      <c r="C339" s="36" t="s">
        <v>1121</v>
      </c>
      <c r="D339" s="36" t="s">
        <v>12695</v>
      </c>
      <c r="E339" s="38">
        <v>3000</v>
      </c>
      <c r="F339" s="38">
        <v>600</v>
      </c>
      <c r="G339" s="38">
        <v>45</v>
      </c>
      <c r="H339" s="38">
        <v>0</v>
      </c>
      <c r="I339" s="38">
        <f t="shared" si="15"/>
        <v>3645</v>
      </c>
      <c r="J339" s="38">
        <v>360</v>
      </c>
      <c r="K339" s="38">
        <v>0</v>
      </c>
      <c r="L339" s="38">
        <f t="shared" si="16"/>
        <v>0</v>
      </c>
      <c r="M339" s="38">
        <f t="shared" si="17"/>
        <v>3285</v>
      </c>
    </row>
    <row r="340" spans="1:13">
      <c r="A340" s="37">
        <v>338</v>
      </c>
      <c r="B340" s="36" t="s">
        <v>1122</v>
      </c>
      <c r="C340" s="36" t="s">
        <v>1123</v>
      </c>
      <c r="D340" s="36" t="s">
        <v>12696</v>
      </c>
      <c r="E340" s="38">
        <v>17300</v>
      </c>
      <c r="F340" s="38">
        <v>300</v>
      </c>
      <c r="G340" s="38">
        <v>450</v>
      </c>
      <c r="H340" s="38">
        <v>488</v>
      </c>
      <c r="I340" s="38">
        <f t="shared" si="15"/>
        <v>17562</v>
      </c>
      <c r="J340" s="38">
        <v>2422</v>
      </c>
      <c r="K340" s="38">
        <v>11640</v>
      </c>
      <c r="L340" s="38">
        <f t="shared" si="16"/>
        <v>1905</v>
      </c>
      <c r="M340" s="38">
        <f t="shared" si="17"/>
        <v>13235</v>
      </c>
    </row>
    <row r="341" spans="1:13">
      <c r="A341" s="37">
        <v>339</v>
      </c>
      <c r="B341" s="36" t="s">
        <v>1124</v>
      </c>
      <c r="C341" s="36" t="s">
        <v>1125</v>
      </c>
      <c r="D341" s="36" t="s">
        <v>12695</v>
      </c>
      <c r="E341" s="38">
        <v>13400</v>
      </c>
      <c r="F341" s="38">
        <v>100</v>
      </c>
      <c r="G341" s="38">
        <v>450</v>
      </c>
      <c r="H341" s="38">
        <v>0</v>
      </c>
      <c r="I341" s="38">
        <f t="shared" si="15"/>
        <v>13950</v>
      </c>
      <c r="J341" s="38">
        <v>2010</v>
      </c>
      <c r="K341" s="38">
        <v>8440</v>
      </c>
      <c r="L341" s="38">
        <f t="shared" si="16"/>
        <v>1133</v>
      </c>
      <c r="M341" s="38">
        <f t="shared" si="17"/>
        <v>10807</v>
      </c>
    </row>
    <row r="342" spans="1:13">
      <c r="A342" s="37">
        <v>340</v>
      </c>
      <c r="B342" s="36" t="s">
        <v>1126</v>
      </c>
      <c r="C342" s="36" t="s">
        <v>1127</v>
      </c>
      <c r="D342" s="36" t="s">
        <v>12697</v>
      </c>
      <c r="E342" s="38">
        <v>3600</v>
      </c>
      <c r="F342" s="38">
        <v>600</v>
      </c>
      <c r="G342" s="38">
        <v>450</v>
      </c>
      <c r="H342" s="38">
        <v>0</v>
      </c>
      <c r="I342" s="38">
        <f t="shared" si="15"/>
        <v>4650</v>
      </c>
      <c r="J342" s="38">
        <v>504</v>
      </c>
      <c r="K342" s="38">
        <v>646</v>
      </c>
      <c r="L342" s="38">
        <f t="shared" si="16"/>
        <v>19.38</v>
      </c>
      <c r="M342" s="38">
        <f t="shared" si="17"/>
        <v>4126.62</v>
      </c>
    </row>
    <row r="343" spans="1:13">
      <c r="A343" s="37">
        <v>341</v>
      </c>
      <c r="B343" s="36" t="s">
        <v>1128</v>
      </c>
      <c r="C343" s="36" t="s">
        <v>1129</v>
      </c>
      <c r="D343" s="36" t="s">
        <v>12695</v>
      </c>
      <c r="E343" s="38">
        <v>6800</v>
      </c>
      <c r="F343" s="38">
        <v>100</v>
      </c>
      <c r="G343" s="38">
        <v>405</v>
      </c>
      <c r="H343" s="38">
        <v>0</v>
      </c>
      <c r="I343" s="38">
        <f t="shared" si="15"/>
        <v>7305</v>
      </c>
      <c r="J343" s="38">
        <v>1088</v>
      </c>
      <c r="K343" s="38">
        <v>2717</v>
      </c>
      <c r="L343" s="38">
        <f t="shared" si="16"/>
        <v>166.7</v>
      </c>
      <c r="M343" s="38">
        <f t="shared" si="17"/>
        <v>6050.3</v>
      </c>
    </row>
    <row r="344" spans="1:13">
      <c r="A344" s="37">
        <v>342</v>
      </c>
      <c r="B344" s="36" t="s">
        <v>1130</v>
      </c>
      <c r="C344" s="36" t="s">
        <v>1131</v>
      </c>
      <c r="D344" s="36" t="s">
        <v>12698</v>
      </c>
      <c r="E344" s="38">
        <v>10400</v>
      </c>
      <c r="F344" s="38">
        <v>300</v>
      </c>
      <c r="G344" s="38">
        <v>90</v>
      </c>
      <c r="H344" s="38">
        <v>435</v>
      </c>
      <c r="I344" s="38">
        <f t="shared" si="15"/>
        <v>10355</v>
      </c>
      <c r="J344" s="38">
        <v>1456</v>
      </c>
      <c r="K344" s="38">
        <v>5399</v>
      </c>
      <c r="L344" s="38">
        <f t="shared" si="16"/>
        <v>524.79999999999995</v>
      </c>
      <c r="M344" s="38">
        <f t="shared" si="17"/>
        <v>8374.2000000000007</v>
      </c>
    </row>
    <row r="345" spans="1:13">
      <c r="A345" s="37">
        <v>343</v>
      </c>
      <c r="B345" s="36" t="s">
        <v>1132</v>
      </c>
      <c r="C345" s="36" t="s">
        <v>1133</v>
      </c>
      <c r="D345" s="36" t="s">
        <v>12695</v>
      </c>
      <c r="E345" s="38">
        <v>11100</v>
      </c>
      <c r="F345" s="38">
        <v>1000</v>
      </c>
      <c r="G345" s="38">
        <v>270</v>
      </c>
      <c r="H345" s="38">
        <v>284</v>
      </c>
      <c r="I345" s="38">
        <f t="shared" si="15"/>
        <v>12086</v>
      </c>
      <c r="J345" s="38">
        <v>1776</v>
      </c>
      <c r="K345" s="38">
        <v>6810</v>
      </c>
      <c r="L345" s="38">
        <f t="shared" si="16"/>
        <v>807</v>
      </c>
      <c r="M345" s="38">
        <f t="shared" si="17"/>
        <v>9503</v>
      </c>
    </row>
    <row r="346" spans="1:13">
      <c r="A346" s="37">
        <v>344</v>
      </c>
      <c r="B346" s="36" t="s">
        <v>1134</v>
      </c>
      <c r="C346" s="36" t="s">
        <v>1135</v>
      </c>
      <c r="D346" s="36" t="s">
        <v>12696</v>
      </c>
      <c r="E346" s="38">
        <v>18500</v>
      </c>
      <c r="F346" s="38">
        <v>1000</v>
      </c>
      <c r="G346" s="38">
        <v>450</v>
      </c>
      <c r="H346" s="38">
        <v>0</v>
      </c>
      <c r="I346" s="38">
        <f t="shared" si="15"/>
        <v>19950</v>
      </c>
      <c r="J346" s="38">
        <v>2405</v>
      </c>
      <c r="K346" s="38">
        <v>14045</v>
      </c>
      <c r="L346" s="38">
        <f t="shared" si="16"/>
        <v>2506.25</v>
      </c>
      <c r="M346" s="38">
        <f t="shared" si="17"/>
        <v>15038.75</v>
      </c>
    </row>
    <row r="347" spans="1:13">
      <c r="A347" s="37">
        <v>345</v>
      </c>
      <c r="B347" s="36" t="s">
        <v>1136</v>
      </c>
      <c r="C347" s="36" t="s">
        <v>1137</v>
      </c>
      <c r="D347" s="36" t="s">
        <v>12697</v>
      </c>
      <c r="E347" s="38">
        <v>10800</v>
      </c>
      <c r="F347" s="38">
        <v>700</v>
      </c>
      <c r="G347" s="38">
        <v>225</v>
      </c>
      <c r="H347" s="38">
        <v>0</v>
      </c>
      <c r="I347" s="38">
        <f t="shared" si="15"/>
        <v>11725</v>
      </c>
      <c r="J347" s="38">
        <v>1728</v>
      </c>
      <c r="K347" s="38">
        <v>6497</v>
      </c>
      <c r="L347" s="38">
        <f t="shared" si="16"/>
        <v>744.40000000000009</v>
      </c>
      <c r="M347" s="38">
        <f t="shared" si="17"/>
        <v>9252.6</v>
      </c>
    </row>
    <row r="348" spans="1:13">
      <c r="A348" s="37">
        <v>346</v>
      </c>
      <c r="B348" s="36" t="s">
        <v>1138</v>
      </c>
      <c r="C348" s="36" t="s">
        <v>1139</v>
      </c>
      <c r="D348" s="36" t="s">
        <v>12695</v>
      </c>
      <c r="E348" s="38">
        <v>14900</v>
      </c>
      <c r="F348" s="38">
        <v>600</v>
      </c>
      <c r="G348" s="38">
        <v>180</v>
      </c>
      <c r="H348" s="38">
        <v>149</v>
      </c>
      <c r="I348" s="38">
        <f t="shared" si="15"/>
        <v>15531</v>
      </c>
      <c r="J348" s="38">
        <v>2384</v>
      </c>
      <c r="K348" s="38">
        <v>9647</v>
      </c>
      <c r="L348" s="38">
        <f t="shared" si="16"/>
        <v>1406.75</v>
      </c>
      <c r="M348" s="38">
        <f t="shared" si="17"/>
        <v>11740.25</v>
      </c>
    </row>
    <row r="349" spans="1:13">
      <c r="A349" s="37">
        <v>347</v>
      </c>
      <c r="B349" s="36" t="s">
        <v>1140</v>
      </c>
      <c r="C349" s="36" t="s">
        <v>1141</v>
      </c>
      <c r="D349" s="36" t="s">
        <v>12698</v>
      </c>
      <c r="E349" s="38">
        <v>11100</v>
      </c>
      <c r="F349" s="38">
        <v>200</v>
      </c>
      <c r="G349" s="38">
        <v>360</v>
      </c>
      <c r="H349" s="38">
        <v>0</v>
      </c>
      <c r="I349" s="38">
        <f t="shared" si="15"/>
        <v>11660</v>
      </c>
      <c r="J349" s="38">
        <v>1443</v>
      </c>
      <c r="K349" s="38">
        <v>6717</v>
      </c>
      <c r="L349" s="38">
        <f t="shared" si="16"/>
        <v>788.40000000000009</v>
      </c>
      <c r="M349" s="38">
        <f t="shared" si="17"/>
        <v>9428.6</v>
      </c>
    </row>
    <row r="350" spans="1:13">
      <c r="A350" s="37">
        <v>348</v>
      </c>
      <c r="B350" s="36" t="s">
        <v>1142</v>
      </c>
      <c r="C350" s="36" t="s">
        <v>1143</v>
      </c>
      <c r="D350" s="36" t="s">
        <v>12696</v>
      </c>
      <c r="E350" s="38">
        <v>18400</v>
      </c>
      <c r="F350" s="38">
        <v>200</v>
      </c>
      <c r="G350" s="38">
        <v>225</v>
      </c>
      <c r="H350" s="38">
        <v>100</v>
      </c>
      <c r="I350" s="38">
        <f t="shared" si="15"/>
        <v>18725</v>
      </c>
      <c r="J350" s="38">
        <v>2760</v>
      </c>
      <c r="K350" s="38">
        <v>12465</v>
      </c>
      <c r="L350" s="38">
        <f t="shared" si="16"/>
        <v>2111.25</v>
      </c>
      <c r="M350" s="38">
        <f t="shared" si="17"/>
        <v>13853.75</v>
      </c>
    </row>
    <row r="351" spans="1:13">
      <c r="A351" s="37">
        <v>349</v>
      </c>
      <c r="B351" s="36" t="s">
        <v>1144</v>
      </c>
      <c r="C351" s="36" t="s">
        <v>1145</v>
      </c>
      <c r="D351" s="36" t="s">
        <v>12695</v>
      </c>
      <c r="E351" s="38">
        <v>17900</v>
      </c>
      <c r="F351" s="38">
        <v>600</v>
      </c>
      <c r="G351" s="38">
        <v>225</v>
      </c>
      <c r="H351" s="38">
        <v>0</v>
      </c>
      <c r="I351" s="38">
        <f t="shared" si="15"/>
        <v>18725</v>
      </c>
      <c r="J351" s="38">
        <v>2327</v>
      </c>
      <c r="K351" s="38">
        <v>12898</v>
      </c>
      <c r="L351" s="38">
        <f t="shared" si="16"/>
        <v>2219.5</v>
      </c>
      <c r="M351" s="38">
        <f t="shared" si="17"/>
        <v>14178.5</v>
      </c>
    </row>
  </sheetData>
  <phoneticPr fontId="4" type="noConversion"/>
  <conditionalFormatting sqref="H1:H1048576">
    <cfRule type="cellIs" dxfId="8" priority="1" operator="lessThan">
      <formula>0</formula>
    </cfRule>
  </conditionalFormatting>
  <pageMargins left="0.7" right="0.7" top="0.75" bottom="0.75" header="0.3" footer="0.3"/>
  <pageSetup paperSize="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C56D3-6C4C-49BB-968F-172E49E8164E}">
  <dimension ref="A1:K118"/>
  <sheetViews>
    <sheetView workbookViewId="0">
      <selection activeCell="H3" sqref="H3:H118"/>
    </sheetView>
  </sheetViews>
  <sheetFormatPr defaultColWidth="8.88671875" defaultRowHeight="15.6"/>
  <cols>
    <col min="1" max="1" width="10" style="52" customWidth="1"/>
    <col min="2" max="2" width="16.44140625" style="57" customWidth="1"/>
    <col min="3" max="3" width="12.33203125" style="52" customWidth="1"/>
    <col min="4" max="5" width="8.88671875" style="52" customWidth="1"/>
    <col min="6" max="6" width="13.44140625" style="52" customWidth="1"/>
    <col min="7" max="7" width="16" style="52" customWidth="1"/>
    <col min="8" max="8" width="10.88671875" style="52" customWidth="1"/>
    <col min="9" max="9" width="16.88671875" style="52" bestFit="1" customWidth="1"/>
    <col min="10" max="10" width="10.88671875" style="52" customWidth="1"/>
    <col min="11" max="11" width="7.6640625" style="52" bestFit="1" customWidth="1"/>
    <col min="12" max="16384" width="8.88671875" style="52"/>
  </cols>
  <sheetData>
    <row r="1" spans="1:11" ht="35.25" customHeight="1"/>
    <row r="2" spans="1:11" s="45" customFormat="1" ht="16.2">
      <c r="A2" s="42" t="s">
        <v>1146</v>
      </c>
      <c r="B2" s="43" t="s">
        <v>1147</v>
      </c>
      <c r="C2" s="42" t="s">
        <v>1148</v>
      </c>
      <c r="D2" s="42" t="s">
        <v>1149</v>
      </c>
      <c r="E2" s="42" t="s">
        <v>1150</v>
      </c>
      <c r="F2" s="42" t="s">
        <v>1151</v>
      </c>
      <c r="G2" s="42" t="s">
        <v>1152</v>
      </c>
      <c r="H2" s="42" t="s">
        <v>1153</v>
      </c>
      <c r="I2" s="42" t="s">
        <v>1154</v>
      </c>
      <c r="J2" s="44" t="s">
        <v>1155</v>
      </c>
    </row>
    <row r="3" spans="1:11">
      <c r="A3" s="46">
        <v>2185348</v>
      </c>
      <c r="B3" s="47" t="s">
        <v>1156</v>
      </c>
      <c r="C3" s="48">
        <v>102</v>
      </c>
      <c r="D3" s="48" t="s">
        <v>1157</v>
      </c>
      <c r="E3" s="48" t="s">
        <v>1158</v>
      </c>
      <c r="F3" s="48" t="s">
        <v>1159</v>
      </c>
      <c r="G3" s="48" t="s">
        <v>1160</v>
      </c>
      <c r="H3" s="49">
        <f>VLOOKUP(G3,产品信息!$B$2:$C$26,2,0)</f>
        <v>86</v>
      </c>
      <c r="I3" s="48">
        <v>707</v>
      </c>
      <c r="J3" s="50"/>
      <c r="K3" s="51"/>
    </row>
    <row r="4" spans="1:11">
      <c r="A4" s="46">
        <v>2185349</v>
      </c>
      <c r="B4" s="47" t="s">
        <v>1161</v>
      </c>
      <c r="C4" s="48">
        <v>127</v>
      </c>
      <c r="D4" s="48" t="s">
        <v>1162</v>
      </c>
      <c r="E4" s="48" t="s">
        <v>1163</v>
      </c>
      <c r="F4" s="48" t="s">
        <v>1164</v>
      </c>
      <c r="G4" s="48" t="s">
        <v>1165</v>
      </c>
      <c r="H4" s="49">
        <f>VLOOKUP(G4,产品信息!$B$2:$C$26,2,0)</f>
        <v>14</v>
      </c>
      <c r="I4" s="48">
        <v>749</v>
      </c>
      <c r="J4" s="50"/>
      <c r="K4" s="51"/>
    </row>
    <row r="5" spans="1:11">
      <c r="A5" s="46">
        <v>2185350</v>
      </c>
      <c r="B5" s="47" t="s">
        <v>1166</v>
      </c>
      <c r="C5" s="48">
        <v>127</v>
      </c>
      <c r="D5" s="48" t="s">
        <v>1162</v>
      </c>
      <c r="E5" s="48" t="s">
        <v>1167</v>
      </c>
      <c r="F5" s="48" t="s">
        <v>1168</v>
      </c>
      <c r="G5" s="48" t="s">
        <v>1169</v>
      </c>
      <c r="H5" s="49">
        <f>VLOOKUP(G5,产品信息!$B$2:$C$26,2,0)</f>
        <v>77</v>
      </c>
      <c r="I5" s="48">
        <v>491</v>
      </c>
      <c r="J5" s="50"/>
      <c r="K5" s="51"/>
    </row>
    <row r="6" spans="1:11">
      <c r="A6" s="46">
        <v>2185351</v>
      </c>
      <c r="B6" s="47" t="s">
        <v>1170</v>
      </c>
      <c r="C6" s="48">
        <v>115</v>
      </c>
      <c r="D6" s="48" t="s">
        <v>1157</v>
      </c>
      <c r="E6" s="48" t="s">
        <v>1158</v>
      </c>
      <c r="F6" s="48" t="s">
        <v>1159</v>
      </c>
      <c r="G6" s="48" t="s">
        <v>1171</v>
      </c>
      <c r="H6" s="49">
        <f>VLOOKUP(G6,产品信息!$B$2:$C$26,2,0)</f>
        <v>17</v>
      </c>
      <c r="I6" s="48">
        <v>647</v>
      </c>
      <c r="J6" s="50"/>
      <c r="K6" s="51"/>
    </row>
    <row r="7" spans="1:11">
      <c r="A7" s="46">
        <v>2185352</v>
      </c>
      <c r="B7" s="47" t="s">
        <v>1172</v>
      </c>
      <c r="C7" s="48">
        <v>117</v>
      </c>
      <c r="D7" s="48" t="s">
        <v>1157</v>
      </c>
      <c r="E7" s="48" t="s">
        <v>1173</v>
      </c>
      <c r="F7" s="48" t="s">
        <v>1164</v>
      </c>
      <c r="G7" s="48" t="s">
        <v>1174</v>
      </c>
      <c r="H7" s="49">
        <f>VLOOKUP(G7,产品信息!$B$2:$C$26,2,0)</f>
        <v>40</v>
      </c>
      <c r="I7" s="48">
        <v>1067</v>
      </c>
      <c r="J7" s="50"/>
      <c r="K7" s="51"/>
    </row>
    <row r="8" spans="1:11">
      <c r="A8" s="46">
        <v>2185353</v>
      </c>
      <c r="B8" s="47" t="s">
        <v>1175</v>
      </c>
      <c r="C8" s="48">
        <v>145</v>
      </c>
      <c r="D8" s="48" t="s">
        <v>1176</v>
      </c>
      <c r="E8" s="48" t="s">
        <v>1177</v>
      </c>
      <c r="F8" s="48" t="s">
        <v>1159</v>
      </c>
      <c r="G8" s="48" t="s">
        <v>1178</v>
      </c>
      <c r="H8" s="49">
        <f>VLOOKUP(G8,产品信息!$B$2:$C$26,2,0)</f>
        <v>57</v>
      </c>
      <c r="I8" s="48">
        <v>666</v>
      </c>
      <c r="J8" s="50"/>
      <c r="K8" s="51"/>
    </row>
    <row r="9" spans="1:11">
      <c r="A9" s="46">
        <v>2185354</v>
      </c>
      <c r="B9" s="47" t="s">
        <v>1179</v>
      </c>
      <c r="C9" s="48">
        <v>145</v>
      </c>
      <c r="D9" s="48" t="s">
        <v>1176</v>
      </c>
      <c r="E9" s="48" t="s">
        <v>1180</v>
      </c>
      <c r="F9" s="48" t="s">
        <v>1181</v>
      </c>
      <c r="G9" s="48" t="s">
        <v>1182</v>
      </c>
      <c r="H9" s="49">
        <f>VLOOKUP(G9,产品信息!$B$2:$C$26,2,0)</f>
        <v>43</v>
      </c>
      <c r="I9" s="48">
        <v>1219</v>
      </c>
      <c r="J9" s="50"/>
      <c r="K9" s="51"/>
    </row>
    <row r="10" spans="1:11">
      <c r="A10" s="46">
        <v>2185355</v>
      </c>
      <c r="B10" s="47" t="s">
        <v>1183</v>
      </c>
      <c r="C10" s="48">
        <v>132</v>
      </c>
      <c r="D10" s="48" t="s">
        <v>1162</v>
      </c>
      <c r="E10" s="48" t="s">
        <v>1184</v>
      </c>
      <c r="F10" s="48" t="s">
        <v>1159</v>
      </c>
      <c r="G10" s="48" t="s">
        <v>1160</v>
      </c>
      <c r="H10" s="49">
        <f>VLOOKUP(G10,产品信息!$B$2:$C$26,2,0)</f>
        <v>86</v>
      </c>
      <c r="I10" s="48">
        <v>651</v>
      </c>
      <c r="J10" s="50"/>
      <c r="K10" s="51"/>
    </row>
    <row r="11" spans="1:11">
      <c r="A11" s="46">
        <v>2185356</v>
      </c>
      <c r="B11" s="47" t="s">
        <v>1185</v>
      </c>
      <c r="C11" s="48">
        <v>114</v>
      </c>
      <c r="D11" s="48" t="s">
        <v>1157</v>
      </c>
      <c r="E11" s="48" t="s">
        <v>1173</v>
      </c>
      <c r="F11" s="48" t="s">
        <v>1159</v>
      </c>
      <c r="G11" s="48" t="s">
        <v>1186</v>
      </c>
      <c r="H11" s="49">
        <f>VLOOKUP(G11,产品信息!$B$2:$C$26,2,0)</f>
        <v>43</v>
      </c>
      <c r="I11" s="48">
        <v>612</v>
      </c>
      <c r="J11" s="50"/>
      <c r="K11" s="51"/>
    </row>
    <row r="12" spans="1:11">
      <c r="A12" s="46">
        <v>2185357</v>
      </c>
      <c r="B12" s="47" t="s">
        <v>1187</v>
      </c>
      <c r="C12" s="48">
        <v>137</v>
      </c>
      <c r="D12" s="48" t="s">
        <v>1176</v>
      </c>
      <c r="E12" s="48" t="s">
        <v>1177</v>
      </c>
      <c r="F12" s="48" t="s">
        <v>1159</v>
      </c>
      <c r="G12" s="48" t="s">
        <v>1186</v>
      </c>
      <c r="H12" s="49">
        <f>VLOOKUP(G12,产品信息!$B$2:$C$26,2,0)</f>
        <v>43</v>
      </c>
      <c r="I12" s="48">
        <v>703</v>
      </c>
      <c r="J12" s="50"/>
      <c r="K12" s="51"/>
    </row>
    <row r="13" spans="1:11">
      <c r="A13" s="46">
        <v>2185358</v>
      </c>
      <c r="B13" s="47" t="s">
        <v>1188</v>
      </c>
      <c r="C13" s="48">
        <v>120</v>
      </c>
      <c r="D13" s="48" t="s">
        <v>1157</v>
      </c>
      <c r="E13" s="48" t="s">
        <v>1173</v>
      </c>
      <c r="F13" s="48" t="s">
        <v>1159</v>
      </c>
      <c r="G13" s="48" t="s">
        <v>1189</v>
      </c>
      <c r="H13" s="49">
        <f>VLOOKUP(G13,产品信息!$B$2:$C$26,2,0)</f>
        <v>17</v>
      </c>
      <c r="I13" s="48">
        <v>686</v>
      </c>
      <c r="J13" s="50"/>
      <c r="K13" s="51"/>
    </row>
    <row r="14" spans="1:11">
      <c r="A14" s="46">
        <v>2185359</v>
      </c>
      <c r="B14" s="47" t="s">
        <v>1190</v>
      </c>
      <c r="C14" s="48">
        <v>124</v>
      </c>
      <c r="D14" s="48" t="s">
        <v>1191</v>
      </c>
      <c r="E14" s="48" t="s">
        <v>1192</v>
      </c>
      <c r="F14" s="48" t="s">
        <v>1168</v>
      </c>
      <c r="G14" s="48" t="s">
        <v>1193</v>
      </c>
      <c r="H14" s="49">
        <f>VLOOKUP(G14,产品信息!$B$2:$C$26,2,0)</f>
        <v>300</v>
      </c>
      <c r="I14" s="48">
        <v>488</v>
      </c>
      <c r="J14" s="50"/>
      <c r="K14" s="51"/>
    </row>
    <row r="15" spans="1:11">
      <c r="A15" s="46">
        <v>2185360</v>
      </c>
      <c r="B15" s="47" t="s">
        <v>1194</v>
      </c>
      <c r="C15" s="48">
        <v>123</v>
      </c>
      <c r="D15" s="48" t="s">
        <v>1191</v>
      </c>
      <c r="E15" s="48" t="s">
        <v>1192</v>
      </c>
      <c r="F15" s="48" t="s">
        <v>1159</v>
      </c>
      <c r="G15" s="48" t="s">
        <v>1160</v>
      </c>
      <c r="H15" s="49">
        <f>VLOOKUP(G15,产品信息!$B$2:$C$26,2,0)</f>
        <v>86</v>
      </c>
      <c r="I15" s="48">
        <v>621</v>
      </c>
      <c r="J15" s="50"/>
      <c r="K15" s="51"/>
    </row>
    <row r="16" spans="1:11">
      <c r="A16" s="46">
        <v>2185361</v>
      </c>
      <c r="B16" s="47" t="s">
        <v>1195</v>
      </c>
      <c r="C16" s="48">
        <v>115</v>
      </c>
      <c r="D16" s="48" t="s">
        <v>1157</v>
      </c>
      <c r="E16" s="48" t="s">
        <v>1158</v>
      </c>
      <c r="F16" s="48" t="s">
        <v>1168</v>
      </c>
      <c r="G16" s="48" t="s">
        <v>1196</v>
      </c>
      <c r="H16" s="49">
        <f>VLOOKUP(G16,产品信息!$B$2:$C$26,2,0)</f>
        <v>440</v>
      </c>
      <c r="I16" s="48">
        <v>392</v>
      </c>
      <c r="J16" s="50"/>
      <c r="K16" s="51"/>
    </row>
    <row r="17" spans="1:11">
      <c r="A17" s="46">
        <v>2185362</v>
      </c>
      <c r="B17" s="47" t="s">
        <v>1197</v>
      </c>
      <c r="C17" s="48">
        <v>140</v>
      </c>
      <c r="D17" s="48" t="s">
        <v>1176</v>
      </c>
      <c r="E17" s="48" t="s">
        <v>1177</v>
      </c>
      <c r="F17" s="48" t="s">
        <v>1164</v>
      </c>
      <c r="G17" s="48" t="s">
        <v>1165</v>
      </c>
      <c r="H17" s="49">
        <f>VLOOKUP(G17,产品信息!$B$2:$C$26,2,0)</f>
        <v>14</v>
      </c>
      <c r="I17" s="48">
        <v>864</v>
      </c>
      <c r="J17" s="50"/>
      <c r="K17" s="51"/>
    </row>
    <row r="18" spans="1:11">
      <c r="A18" s="46">
        <v>2185363</v>
      </c>
      <c r="B18" s="47" t="s">
        <v>1198</v>
      </c>
      <c r="C18" s="48">
        <v>122</v>
      </c>
      <c r="D18" s="48" t="s">
        <v>1162</v>
      </c>
      <c r="E18" s="48" t="s">
        <v>1199</v>
      </c>
      <c r="F18" s="48" t="s">
        <v>1168</v>
      </c>
      <c r="G18" s="48" t="s">
        <v>1200</v>
      </c>
      <c r="H18" s="49">
        <f>VLOOKUP(G18,产品信息!$B$2:$C$26,2,0)</f>
        <v>206</v>
      </c>
      <c r="I18" s="48">
        <v>308</v>
      </c>
      <c r="J18" s="50"/>
      <c r="K18" s="51"/>
    </row>
    <row r="19" spans="1:11">
      <c r="A19" s="46">
        <v>2185364</v>
      </c>
      <c r="B19" s="47" t="s">
        <v>1201</v>
      </c>
      <c r="C19" s="48">
        <v>128</v>
      </c>
      <c r="D19" s="48" t="s">
        <v>1162</v>
      </c>
      <c r="E19" s="48" t="s">
        <v>1202</v>
      </c>
      <c r="F19" s="48" t="s">
        <v>1181</v>
      </c>
      <c r="G19" s="48" t="s">
        <v>1203</v>
      </c>
      <c r="H19" s="49">
        <f>VLOOKUP(G19,产品信息!$B$2:$C$26,2,0)</f>
        <v>13</v>
      </c>
      <c r="I19" s="48">
        <v>1299</v>
      </c>
      <c r="J19" s="50"/>
      <c r="K19" s="51"/>
    </row>
    <row r="20" spans="1:11">
      <c r="A20" s="46">
        <v>2185365</v>
      </c>
      <c r="B20" s="47" t="s">
        <v>1204</v>
      </c>
      <c r="C20" s="48">
        <v>145</v>
      </c>
      <c r="D20" s="48" t="s">
        <v>1176</v>
      </c>
      <c r="E20" s="48" t="s">
        <v>1177</v>
      </c>
      <c r="F20" s="48" t="s">
        <v>1159</v>
      </c>
      <c r="G20" s="48" t="s">
        <v>1171</v>
      </c>
      <c r="H20" s="49">
        <f>VLOOKUP(G20,产品信息!$B$2:$C$26,2,0)</f>
        <v>17</v>
      </c>
      <c r="I20" s="48">
        <v>550</v>
      </c>
      <c r="J20" s="50"/>
      <c r="K20" s="51"/>
    </row>
    <row r="21" spans="1:11">
      <c r="A21" s="46">
        <v>2185366</v>
      </c>
      <c r="B21" s="47" t="s">
        <v>1205</v>
      </c>
      <c r="C21" s="48">
        <v>128</v>
      </c>
      <c r="D21" s="48" t="s">
        <v>1162</v>
      </c>
      <c r="E21" s="48" t="s">
        <v>1163</v>
      </c>
      <c r="F21" s="48" t="s">
        <v>1181</v>
      </c>
      <c r="G21" s="48" t="s">
        <v>1206</v>
      </c>
      <c r="H21" s="49">
        <f>VLOOKUP(G21,产品信息!$B$2:$C$26,2,0)</f>
        <v>94</v>
      </c>
      <c r="I21" s="48">
        <v>1137</v>
      </c>
      <c r="J21" s="50"/>
      <c r="K21" s="51"/>
    </row>
    <row r="22" spans="1:11">
      <c r="A22" s="46">
        <v>2185368</v>
      </c>
      <c r="B22" s="47" t="s">
        <v>1205</v>
      </c>
      <c r="C22" s="48">
        <v>139</v>
      </c>
      <c r="D22" s="48" t="s">
        <v>1176</v>
      </c>
      <c r="E22" s="48" t="s">
        <v>1207</v>
      </c>
      <c r="F22" s="48" t="s">
        <v>1159</v>
      </c>
      <c r="G22" s="48" t="s">
        <v>1160</v>
      </c>
      <c r="H22" s="49">
        <f>VLOOKUP(G22,产品信息!$B$2:$C$26,2,0)</f>
        <v>86</v>
      </c>
      <c r="I22" s="48">
        <v>653</v>
      </c>
      <c r="J22" s="50"/>
      <c r="K22" s="51"/>
    </row>
    <row r="23" spans="1:11">
      <c r="A23" s="46">
        <v>2185369</v>
      </c>
      <c r="B23" s="47" t="s">
        <v>1208</v>
      </c>
      <c r="C23" s="48">
        <v>139</v>
      </c>
      <c r="D23" s="48" t="s">
        <v>1176</v>
      </c>
      <c r="E23" s="48" t="s">
        <v>1207</v>
      </c>
      <c r="F23" s="48" t="s">
        <v>1159</v>
      </c>
      <c r="G23" s="48" t="s">
        <v>1160</v>
      </c>
      <c r="H23" s="49">
        <f>VLOOKUP(G23,产品信息!$B$2:$C$26,2,0)</f>
        <v>86</v>
      </c>
      <c r="I23" s="48">
        <v>662</v>
      </c>
      <c r="J23" s="50"/>
      <c r="K23" s="51"/>
    </row>
    <row r="24" spans="1:11">
      <c r="A24" s="46">
        <v>2185370</v>
      </c>
      <c r="B24" s="47" t="s">
        <v>1209</v>
      </c>
      <c r="C24" s="48">
        <v>139</v>
      </c>
      <c r="D24" s="48" t="s">
        <v>1176</v>
      </c>
      <c r="E24" s="48" t="s">
        <v>1177</v>
      </c>
      <c r="F24" s="48" t="s">
        <v>1168</v>
      </c>
      <c r="G24" s="48" t="s">
        <v>1210</v>
      </c>
      <c r="H24" s="49">
        <f>VLOOKUP(G24,产品信息!$B$2:$C$26,2,0)</f>
        <v>243</v>
      </c>
      <c r="I24" s="48">
        <v>396</v>
      </c>
      <c r="J24" s="50"/>
      <c r="K24" s="51"/>
    </row>
    <row r="25" spans="1:11">
      <c r="A25" s="46">
        <v>2185371</v>
      </c>
      <c r="B25" s="47" t="s">
        <v>1211</v>
      </c>
      <c r="C25" s="48">
        <v>121</v>
      </c>
      <c r="D25" s="48" t="s">
        <v>1191</v>
      </c>
      <c r="E25" s="48" t="s">
        <v>1192</v>
      </c>
      <c r="F25" s="48" t="s">
        <v>1164</v>
      </c>
      <c r="G25" s="48" t="s">
        <v>1212</v>
      </c>
      <c r="H25" s="49">
        <f>VLOOKUP(G25,产品信息!$B$2:$C$26,2,0)</f>
        <v>15</v>
      </c>
      <c r="I25" s="48">
        <v>1085</v>
      </c>
      <c r="J25" s="50"/>
      <c r="K25" s="51"/>
    </row>
    <row r="26" spans="1:11">
      <c r="A26" s="46">
        <v>2185373</v>
      </c>
      <c r="B26" s="47" t="s">
        <v>1213</v>
      </c>
      <c r="C26" s="48">
        <v>132</v>
      </c>
      <c r="D26" s="48" t="s">
        <v>1162</v>
      </c>
      <c r="E26" s="48" t="s">
        <v>1184</v>
      </c>
      <c r="F26" s="48" t="s">
        <v>1168</v>
      </c>
      <c r="G26" s="48" t="s">
        <v>1196</v>
      </c>
      <c r="H26" s="49">
        <f>VLOOKUP(G26,产品信息!$B$2:$C$26,2,0)</f>
        <v>440</v>
      </c>
      <c r="I26" s="48">
        <v>376</v>
      </c>
      <c r="J26" s="50"/>
      <c r="K26" s="51"/>
    </row>
    <row r="27" spans="1:11">
      <c r="A27" s="46">
        <v>2185374</v>
      </c>
      <c r="B27" s="47" t="s">
        <v>1214</v>
      </c>
      <c r="C27" s="48">
        <v>134</v>
      </c>
      <c r="D27" s="48" t="s">
        <v>1162</v>
      </c>
      <c r="E27" s="48" t="s">
        <v>1167</v>
      </c>
      <c r="F27" s="48" t="s">
        <v>1181</v>
      </c>
      <c r="G27" s="48" t="s">
        <v>1203</v>
      </c>
      <c r="H27" s="49">
        <f>VLOOKUP(G27,产品信息!$B$2:$C$26,2,0)</f>
        <v>13</v>
      </c>
      <c r="I27" s="48">
        <v>1049</v>
      </c>
      <c r="J27" s="50"/>
      <c r="K27" s="51"/>
    </row>
    <row r="28" spans="1:11">
      <c r="A28" s="46">
        <v>2185375</v>
      </c>
      <c r="B28" s="47" t="s">
        <v>1215</v>
      </c>
      <c r="C28" s="48">
        <v>138</v>
      </c>
      <c r="D28" s="48" t="s">
        <v>1176</v>
      </c>
      <c r="E28" s="48" t="s">
        <v>1180</v>
      </c>
      <c r="F28" s="48" t="s">
        <v>1181</v>
      </c>
      <c r="G28" s="48" t="s">
        <v>1216</v>
      </c>
      <c r="H28" s="49">
        <f>VLOOKUP(G28,产品信息!$B$2:$C$26,2,0)</f>
        <v>7</v>
      </c>
      <c r="I28" s="48">
        <v>1010</v>
      </c>
      <c r="J28" s="50"/>
      <c r="K28" s="51"/>
    </row>
    <row r="29" spans="1:11">
      <c r="A29" s="46">
        <v>2185376</v>
      </c>
      <c r="B29" s="47" t="s">
        <v>1217</v>
      </c>
      <c r="C29" s="48">
        <v>137</v>
      </c>
      <c r="D29" s="48" t="s">
        <v>1176</v>
      </c>
      <c r="E29" s="48" t="s">
        <v>1180</v>
      </c>
      <c r="F29" s="48" t="s">
        <v>1164</v>
      </c>
      <c r="G29" s="48" t="s">
        <v>1218</v>
      </c>
      <c r="H29" s="49">
        <f>VLOOKUP(G29,产品信息!$B$2:$C$26,2,0)</f>
        <v>11</v>
      </c>
      <c r="I29" s="48">
        <v>789</v>
      </c>
      <c r="J29" s="50"/>
      <c r="K29" s="51"/>
    </row>
    <row r="30" spans="1:11">
      <c r="A30" s="46">
        <v>2185377</v>
      </c>
      <c r="B30" s="47" t="s">
        <v>1219</v>
      </c>
      <c r="C30" s="48">
        <v>126</v>
      </c>
      <c r="D30" s="48" t="s">
        <v>1162</v>
      </c>
      <c r="E30" s="48" t="s">
        <v>1220</v>
      </c>
      <c r="F30" s="48" t="s">
        <v>1181</v>
      </c>
      <c r="G30" s="48" t="s">
        <v>1221</v>
      </c>
      <c r="H30" s="49">
        <f>VLOOKUP(G30,产品信息!$B$2:$C$26,2,0)</f>
        <v>60</v>
      </c>
      <c r="I30" s="48">
        <v>1224</v>
      </c>
      <c r="J30" s="50"/>
      <c r="K30" s="51"/>
    </row>
    <row r="31" spans="1:11">
      <c r="A31" s="46">
        <v>2185378</v>
      </c>
      <c r="B31" s="47" t="s">
        <v>1222</v>
      </c>
      <c r="C31" s="48">
        <v>144</v>
      </c>
      <c r="D31" s="48" t="s">
        <v>1176</v>
      </c>
      <c r="E31" s="48" t="s">
        <v>1207</v>
      </c>
      <c r="F31" s="48" t="s">
        <v>1164</v>
      </c>
      <c r="G31" s="48" t="s">
        <v>1218</v>
      </c>
      <c r="H31" s="49">
        <f>VLOOKUP(G31,产品信息!$B$2:$C$26,2,0)</f>
        <v>11</v>
      </c>
      <c r="I31" s="48">
        <v>996</v>
      </c>
      <c r="J31" s="50"/>
      <c r="K31" s="51"/>
    </row>
    <row r="32" spans="1:11">
      <c r="A32" s="46">
        <v>2185379</v>
      </c>
      <c r="B32" s="47" t="s">
        <v>1223</v>
      </c>
      <c r="C32" s="48">
        <v>119</v>
      </c>
      <c r="D32" s="48" t="s">
        <v>1157</v>
      </c>
      <c r="E32" s="48" t="s">
        <v>1224</v>
      </c>
      <c r="F32" s="48" t="s">
        <v>1164</v>
      </c>
      <c r="G32" s="48" t="s">
        <v>1225</v>
      </c>
      <c r="H32" s="49">
        <f>VLOOKUP(G32,产品信息!$B$2:$C$26,2,0)</f>
        <v>34</v>
      </c>
      <c r="I32" s="48">
        <v>1066</v>
      </c>
      <c r="J32" s="50"/>
      <c r="K32" s="51"/>
    </row>
    <row r="33" spans="1:11">
      <c r="A33" s="46">
        <v>2185380</v>
      </c>
      <c r="B33" s="47" t="s">
        <v>1226</v>
      </c>
      <c r="C33" s="48">
        <v>141</v>
      </c>
      <c r="D33" s="48" t="s">
        <v>1176</v>
      </c>
      <c r="E33" s="48" t="s">
        <v>1177</v>
      </c>
      <c r="F33" s="48" t="s">
        <v>1164</v>
      </c>
      <c r="G33" s="48" t="s">
        <v>1227</v>
      </c>
      <c r="H33" s="49">
        <f>VLOOKUP(G33,产品信息!$B$2:$C$26,2,0)</f>
        <v>46</v>
      </c>
      <c r="I33" s="48">
        <v>855</v>
      </c>
      <c r="J33" s="50"/>
      <c r="K33" s="51"/>
    </row>
    <row r="34" spans="1:11">
      <c r="A34" s="46">
        <v>2185381</v>
      </c>
      <c r="B34" s="47" t="s">
        <v>1228</v>
      </c>
      <c r="C34" s="48">
        <v>143</v>
      </c>
      <c r="D34" s="48" t="s">
        <v>1176</v>
      </c>
      <c r="E34" s="48" t="s">
        <v>1180</v>
      </c>
      <c r="F34" s="48" t="s">
        <v>1168</v>
      </c>
      <c r="G34" s="48" t="s">
        <v>1229</v>
      </c>
      <c r="H34" s="49">
        <f>VLOOKUP(G34,产品信息!$B$2:$C$26,2,0)</f>
        <v>149</v>
      </c>
      <c r="I34" s="48">
        <v>322</v>
      </c>
      <c r="J34" s="50"/>
      <c r="K34" s="51"/>
    </row>
    <row r="35" spans="1:11">
      <c r="A35" s="46">
        <v>2185382</v>
      </c>
      <c r="B35" s="47" t="s">
        <v>1230</v>
      </c>
      <c r="C35" s="48">
        <v>123</v>
      </c>
      <c r="D35" s="48" t="s">
        <v>1191</v>
      </c>
      <c r="E35" s="48" t="s">
        <v>1192</v>
      </c>
      <c r="F35" s="48" t="s">
        <v>1164</v>
      </c>
      <c r="G35" s="48" t="s">
        <v>1165</v>
      </c>
      <c r="H35" s="49">
        <f>VLOOKUP(G35,产品信息!$B$2:$C$26,2,0)</f>
        <v>14</v>
      </c>
      <c r="I35" s="48">
        <v>866</v>
      </c>
      <c r="J35" s="50"/>
      <c r="K35" s="51"/>
    </row>
    <row r="36" spans="1:11">
      <c r="A36" s="46">
        <v>2185383</v>
      </c>
      <c r="B36" s="47" t="s">
        <v>1231</v>
      </c>
      <c r="C36" s="48">
        <v>110</v>
      </c>
      <c r="D36" s="48" t="s">
        <v>1157</v>
      </c>
      <c r="E36" s="48" t="s">
        <v>1224</v>
      </c>
      <c r="F36" s="48" t="s">
        <v>1181</v>
      </c>
      <c r="G36" s="48" t="s">
        <v>1206</v>
      </c>
      <c r="H36" s="49">
        <f>VLOOKUP(G36,产品信息!$B$2:$C$26,2,0)</f>
        <v>94</v>
      </c>
      <c r="I36" s="48">
        <v>991</v>
      </c>
      <c r="J36" s="50"/>
      <c r="K36" s="51"/>
    </row>
    <row r="37" spans="1:11">
      <c r="A37" s="46">
        <v>2185384</v>
      </c>
      <c r="B37" s="47" t="s">
        <v>1232</v>
      </c>
      <c r="C37" s="48">
        <v>132</v>
      </c>
      <c r="D37" s="48" t="s">
        <v>1162</v>
      </c>
      <c r="E37" s="48" t="s">
        <v>1167</v>
      </c>
      <c r="F37" s="48" t="s">
        <v>1159</v>
      </c>
      <c r="G37" s="48" t="s">
        <v>1189</v>
      </c>
      <c r="H37" s="49">
        <f>VLOOKUP(G37,产品信息!$B$2:$C$26,2,0)</f>
        <v>17</v>
      </c>
      <c r="I37" s="48">
        <v>604</v>
      </c>
      <c r="J37" s="50"/>
      <c r="K37" s="51"/>
    </row>
    <row r="38" spans="1:11">
      <c r="A38" s="46">
        <v>2185385</v>
      </c>
      <c r="B38" s="47" t="s">
        <v>1233</v>
      </c>
      <c r="C38" s="48">
        <v>144</v>
      </c>
      <c r="D38" s="48" t="s">
        <v>1176</v>
      </c>
      <c r="E38" s="48" t="s">
        <v>1180</v>
      </c>
      <c r="F38" s="48" t="s">
        <v>1159</v>
      </c>
      <c r="G38" s="48" t="s">
        <v>1186</v>
      </c>
      <c r="H38" s="49">
        <f>VLOOKUP(G38,产品信息!$B$2:$C$26,2,0)</f>
        <v>43</v>
      </c>
      <c r="I38" s="48">
        <v>644</v>
      </c>
      <c r="J38" s="50"/>
      <c r="K38" s="51"/>
    </row>
    <row r="39" spans="1:11">
      <c r="A39" s="46">
        <v>2185386</v>
      </c>
      <c r="B39" s="47" t="s">
        <v>1234</v>
      </c>
      <c r="C39" s="48">
        <v>136</v>
      </c>
      <c r="D39" s="48" t="s">
        <v>1162</v>
      </c>
      <c r="E39" s="48" t="s">
        <v>1202</v>
      </c>
      <c r="F39" s="48" t="s">
        <v>1168</v>
      </c>
      <c r="G39" s="48" t="s">
        <v>1169</v>
      </c>
      <c r="H39" s="49">
        <f>VLOOKUP(G39,产品信息!$B$2:$C$26,2,0)</f>
        <v>77</v>
      </c>
      <c r="I39" s="48">
        <v>463</v>
      </c>
      <c r="J39" s="50"/>
      <c r="K39" s="51"/>
    </row>
    <row r="40" spans="1:11">
      <c r="A40" s="46">
        <v>2185387</v>
      </c>
      <c r="B40" s="47" t="s">
        <v>1235</v>
      </c>
      <c r="C40" s="48">
        <v>116</v>
      </c>
      <c r="D40" s="48" t="s">
        <v>1157</v>
      </c>
      <c r="E40" s="48" t="s">
        <v>1224</v>
      </c>
      <c r="F40" s="48" t="s">
        <v>1181</v>
      </c>
      <c r="G40" s="48" t="s">
        <v>1216</v>
      </c>
      <c r="H40" s="49">
        <f>VLOOKUP(G40,产品信息!$B$2:$C$26,2,0)</f>
        <v>7</v>
      </c>
      <c r="I40" s="48">
        <v>1140</v>
      </c>
      <c r="J40" s="50"/>
      <c r="K40" s="51"/>
    </row>
    <row r="41" spans="1:11">
      <c r="A41" s="46">
        <v>2185388</v>
      </c>
      <c r="B41" s="47" t="s">
        <v>1236</v>
      </c>
      <c r="C41" s="48">
        <v>109</v>
      </c>
      <c r="D41" s="48" t="s">
        <v>1157</v>
      </c>
      <c r="E41" s="48" t="s">
        <v>1173</v>
      </c>
      <c r="F41" s="48" t="s">
        <v>1181</v>
      </c>
      <c r="G41" s="48" t="s">
        <v>1216</v>
      </c>
      <c r="H41" s="49">
        <f>VLOOKUP(G41,产品信息!$B$2:$C$26,2,0)</f>
        <v>7</v>
      </c>
      <c r="I41" s="48">
        <v>1199</v>
      </c>
      <c r="J41" s="50"/>
      <c r="K41" s="51"/>
    </row>
    <row r="42" spans="1:11">
      <c r="A42" s="46">
        <v>2185389</v>
      </c>
      <c r="B42" s="47" t="s">
        <v>1237</v>
      </c>
      <c r="C42" s="48">
        <v>136</v>
      </c>
      <c r="D42" s="48" t="s">
        <v>1162</v>
      </c>
      <c r="E42" s="48" t="s">
        <v>1184</v>
      </c>
      <c r="F42" s="48" t="s">
        <v>1168</v>
      </c>
      <c r="G42" s="48" t="s">
        <v>1169</v>
      </c>
      <c r="H42" s="49">
        <f>VLOOKUP(G42,产品信息!$B$2:$C$26,2,0)</f>
        <v>77</v>
      </c>
      <c r="I42" s="48">
        <v>425</v>
      </c>
      <c r="J42" s="50"/>
      <c r="K42" s="51"/>
    </row>
    <row r="43" spans="1:11">
      <c r="A43" s="46">
        <v>2185390</v>
      </c>
      <c r="B43" s="47" t="s">
        <v>1238</v>
      </c>
      <c r="C43" s="48">
        <v>125</v>
      </c>
      <c r="D43" s="48" t="s">
        <v>1191</v>
      </c>
      <c r="E43" s="48" t="s">
        <v>1192</v>
      </c>
      <c r="F43" s="48" t="s">
        <v>1181</v>
      </c>
      <c r="G43" s="48" t="s">
        <v>1221</v>
      </c>
      <c r="H43" s="49">
        <f>VLOOKUP(G43,产品信息!$B$2:$C$26,2,0)</f>
        <v>60</v>
      </c>
      <c r="I43" s="48">
        <v>1456</v>
      </c>
      <c r="J43" s="50"/>
      <c r="K43" s="51"/>
    </row>
    <row r="44" spans="1:11">
      <c r="A44" s="46">
        <v>2185392</v>
      </c>
      <c r="B44" s="47" t="s">
        <v>1239</v>
      </c>
      <c r="C44" s="48">
        <v>128</v>
      </c>
      <c r="D44" s="48" t="s">
        <v>1162</v>
      </c>
      <c r="E44" s="48" t="s">
        <v>1220</v>
      </c>
      <c r="F44" s="48" t="s">
        <v>1181</v>
      </c>
      <c r="G44" s="48" t="s">
        <v>1216</v>
      </c>
      <c r="H44" s="49">
        <f>VLOOKUP(G44,产品信息!$B$2:$C$26,2,0)</f>
        <v>7</v>
      </c>
      <c r="I44" s="48">
        <v>1136</v>
      </c>
      <c r="J44" s="50"/>
      <c r="K44" s="51"/>
    </row>
    <row r="45" spans="1:11">
      <c r="A45" s="46">
        <v>2185393</v>
      </c>
      <c r="B45" s="47" t="s">
        <v>1240</v>
      </c>
      <c r="C45" s="48">
        <v>108</v>
      </c>
      <c r="D45" s="48" t="s">
        <v>1157</v>
      </c>
      <c r="E45" s="48" t="s">
        <v>1158</v>
      </c>
      <c r="F45" s="48" t="s">
        <v>1164</v>
      </c>
      <c r="G45" s="48" t="s">
        <v>1165</v>
      </c>
      <c r="H45" s="49">
        <f>VLOOKUP(G45,产品信息!$B$2:$C$26,2,0)</f>
        <v>14</v>
      </c>
      <c r="I45" s="48">
        <v>733</v>
      </c>
      <c r="J45" s="50"/>
      <c r="K45" s="51"/>
    </row>
    <row r="46" spans="1:11">
      <c r="A46" s="46">
        <v>2185394</v>
      </c>
      <c r="B46" s="47" t="s">
        <v>1241</v>
      </c>
      <c r="C46" s="48">
        <v>132</v>
      </c>
      <c r="D46" s="48" t="s">
        <v>1162</v>
      </c>
      <c r="E46" s="48" t="s">
        <v>1167</v>
      </c>
      <c r="F46" s="48" t="s">
        <v>1164</v>
      </c>
      <c r="G46" s="48" t="s">
        <v>1227</v>
      </c>
      <c r="H46" s="49">
        <f>VLOOKUP(G46,产品信息!$B$2:$C$26,2,0)</f>
        <v>46</v>
      </c>
      <c r="I46" s="48">
        <v>773</v>
      </c>
      <c r="J46" s="50"/>
      <c r="K46" s="51"/>
    </row>
    <row r="47" spans="1:11">
      <c r="A47" s="46">
        <v>2185395</v>
      </c>
      <c r="B47" s="47" t="s">
        <v>1242</v>
      </c>
      <c r="C47" s="48">
        <v>110</v>
      </c>
      <c r="D47" s="48" t="s">
        <v>1157</v>
      </c>
      <c r="E47" s="48" t="s">
        <v>1173</v>
      </c>
      <c r="F47" s="48" t="s">
        <v>1181</v>
      </c>
      <c r="G47" s="48" t="s">
        <v>1221</v>
      </c>
      <c r="H47" s="49">
        <f>VLOOKUP(G47,产品信息!$B$2:$C$26,2,0)</f>
        <v>60</v>
      </c>
      <c r="I47" s="48">
        <v>1459</v>
      </c>
      <c r="J47" s="50"/>
      <c r="K47" s="51"/>
    </row>
    <row r="48" spans="1:11">
      <c r="A48" s="46">
        <v>2185396</v>
      </c>
      <c r="B48" s="47" t="s">
        <v>1243</v>
      </c>
      <c r="C48" s="48">
        <v>144</v>
      </c>
      <c r="D48" s="48" t="s">
        <v>1176</v>
      </c>
      <c r="E48" s="48" t="s">
        <v>1180</v>
      </c>
      <c r="F48" s="48" t="s">
        <v>1159</v>
      </c>
      <c r="G48" s="48" t="s">
        <v>1171</v>
      </c>
      <c r="H48" s="49">
        <f>VLOOKUP(G48,产品信息!$B$2:$C$26,2,0)</f>
        <v>17</v>
      </c>
      <c r="I48" s="48">
        <v>523</v>
      </c>
      <c r="J48" s="50"/>
      <c r="K48" s="51"/>
    </row>
    <row r="49" spans="1:11">
      <c r="A49" s="46">
        <v>2185397</v>
      </c>
      <c r="B49" s="47" t="s">
        <v>1244</v>
      </c>
      <c r="C49" s="48">
        <v>138</v>
      </c>
      <c r="D49" s="48" t="s">
        <v>1176</v>
      </c>
      <c r="E49" s="48" t="s">
        <v>1207</v>
      </c>
      <c r="F49" s="48" t="s">
        <v>1164</v>
      </c>
      <c r="G49" s="48" t="s">
        <v>1212</v>
      </c>
      <c r="H49" s="49">
        <f>VLOOKUP(G49,产品信息!$B$2:$C$26,2,0)</f>
        <v>15</v>
      </c>
      <c r="I49" s="48">
        <v>1010</v>
      </c>
      <c r="J49" s="50"/>
      <c r="K49" s="51"/>
    </row>
    <row r="50" spans="1:11">
      <c r="A50" s="46">
        <v>2185398</v>
      </c>
      <c r="B50" s="47" t="s">
        <v>1245</v>
      </c>
      <c r="C50" s="48">
        <v>126</v>
      </c>
      <c r="D50" s="48" t="s">
        <v>1162</v>
      </c>
      <c r="E50" s="48" t="s">
        <v>1202</v>
      </c>
      <c r="F50" s="48" t="s">
        <v>1164</v>
      </c>
      <c r="G50" s="48" t="s">
        <v>1174</v>
      </c>
      <c r="H50" s="49">
        <f>VLOOKUP(G50,产品信息!$B$2:$C$26,2,0)</f>
        <v>40</v>
      </c>
      <c r="I50" s="48">
        <v>775</v>
      </c>
      <c r="J50" s="50"/>
      <c r="K50" s="51"/>
    </row>
    <row r="51" spans="1:11">
      <c r="A51" s="46">
        <v>2185399</v>
      </c>
      <c r="B51" s="47" t="s">
        <v>1246</v>
      </c>
      <c r="C51" s="48">
        <v>119</v>
      </c>
      <c r="D51" s="48" t="s">
        <v>1157</v>
      </c>
      <c r="E51" s="48" t="s">
        <v>1158</v>
      </c>
      <c r="F51" s="48" t="s">
        <v>1159</v>
      </c>
      <c r="G51" s="48" t="s">
        <v>1171</v>
      </c>
      <c r="H51" s="49">
        <f>VLOOKUP(G51,产品信息!$B$2:$C$26,2,0)</f>
        <v>17</v>
      </c>
      <c r="I51" s="48">
        <v>521</v>
      </c>
      <c r="J51" s="50"/>
      <c r="K51" s="51"/>
    </row>
    <row r="52" spans="1:11">
      <c r="A52" s="46">
        <v>2185400</v>
      </c>
      <c r="B52" s="47" t="s">
        <v>1247</v>
      </c>
      <c r="C52" s="48">
        <v>113</v>
      </c>
      <c r="D52" s="48" t="s">
        <v>1157</v>
      </c>
      <c r="E52" s="48" t="s">
        <v>1173</v>
      </c>
      <c r="F52" s="48" t="s">
        <v>1168</v>
      </c>
      <c r="G52" s="48" t="s">
        <v>1169</v>
      </c>
      <c r="H52" s="49">
        <f>VLOOKUP(G52,产品信息!$B$2:$C$26,2,0)</f>
        <v>77</v>
      </c>
      <c r="I52" s="48">
        <v>494</v>
      </c>
      <c r="J52" s="50"/>
      <c r="K52" s="51"/>
    </row>
    <row r="53" spans="1:11">
      <c r="A53" s="46">
        <v>2185401</v>
      </c>
      <c r="B53" s="47" t="s">
        <v>1248</v>
      </c>
      <c r="C53" s="48">
        <v>134</v>
      </c>
      <c r="D53" s="48" t="s">
        <v>1162</v>
      </c>
      <c r="E53" s="48" t="s">
        <v>1184</v>
      </c>
      <c r="F53" s="48" t="s">
        <v>1159</v>
      </c>
      <c r="G53" s="48" t="s">
        <v>1249</v>
      </c>
      <c r="H53" s="49">
        <f>VLOOKUP(G53,产品信息!$B$2:$C$26,2,0)</f>
        <v>63</v>
      </c>
      <c r="I53" s="48">
        <v>603</v>
      </c>
      <c r="J53" s="50"/>
      <c r="K53" s="51"/>
    </row>
    <row r="54" spans="1:11">
      <c r="A54" s="46">
        <v>2185402</v>
      </c>
      <c r="B54" s="47" t="s">
        <v>1250</v>
      </c>
      <c r="C54" s="48">
        <v>113</v>
      </c>
      <c r="D54" s="48" t="s">
        <v>1157</v>
      </c>
      <c r="E54" s="48" t="s">
        <v>1158</v>
      </c>
      <c r="F54" s="48" t="s">
        <v>1181</v>
      </c>
      <c r="G54" s="48" t="s">
        <v>1221</v>
      </c>
      <c r="H54" s="49">
        <f>VLOOKUP(G54,产品信息!$B$2:$C$26,2,0)</f>
        <v>60</v>
      </c>
      <c r="I54" s="48">
        <v>1081</v>
      </c>
      <c r="J54" s="50"/>
      <c r="K54" s="51"/>
    </row>
    <row r="55" spans="1:11">
      <c r="A55" s="46">
        <v>2185403</v>
      </c>
      <c r="B55" s="47" t="s">
        <v>1251</v>
      </c>
      <c r="C55" s="48">
        <v>126</v>
      </c>
      <c r="D55" s="48" t="s">
        <v>1162</v>
      </c>
      <c r="E55" s="48" t="s">
        <v>1184</v>
      </c>
      <c r="F55" s="48" t="s">
        <v>1164</v>
      </c>
      <c r="G55" s="48" t="s">
        <v>1212</v>
      </c>
      <c r="H55" s="49">
        <f>VLOOKUP(G55,产品信息!$B$2:$C$26,2,0)</f>
        <v>15</v>
      </c>
      <c r="I55" s="48">
        <v>989</v>
      </c>
      <c r="J55" s="50"/>
      <c r="K55" s="51"/>
    </row>
    <row r="56" spans="1:11">
      <c r="A56" s="46">
        <v>2185404</v>
      </c>
      <c r="B56" s="47" t="s">
        <v>1252</v>
      </c>
      <c r="C56" s="48">
        <v>129</v>
      </c>
      <c r="D56" s="48" t="s">
        <v>1162</v>
      </c>
      <c r="E56" s="48" t="s">
        <v>1220</v>
      </c>
      <c r="F56" s="48" t="s">
        <v>1168</v>
      </c>
      <c r="G56" s="48" t="s">
        <v>1210</v>
      </c>
      <c r="H56" s="49">
        <f>VLOOKUP(G56,产品信息!$B$2:$C$26,2,0)</f>
        <v>243</v>
      </c>
      <c r="I56" s="48">
        <v>373</v>
      </c>
      <c r="J56" s="50"/>
      <c r="K56" s="51"/>
    </row>
    <row r="57" spans="1:11">
      <c r="A57" s="46">
        <v>2185405</v>
      </c>
      <c r="B57" s="47" t="s">
        <v>1253</v>
      </c>
      <c r="C57" s="48">
        <v>102</v>
      </c>
      <c r="D57" s="48" t="s">
        <v>1157</v>
      </c>
      <c r="E57" s="48" t="s">
        <v>1158</v>
      </c>
      <c r="F57" s="48" t="s">
        <v>1164</v>
      </c>
      <c r="G57" s="48" t="s">
        <v>1254</v>
      </c>
      <c r="H57" s="49">
        <f>VLOOKUP(G57,产品信息!$B$2:$C$26,2,0)</f>
        <v>23</v>
      </c>
      <c r="I57" s="48">
        <v>799</v>
      </c>
      <c r="J57" s="50"/>
      <c r="K57" s="51"/>
    </row>
    <row r="58" spans="1:11">
      <c r="A58" s="46">
        <v>2185407</v>
      </c>
      <c r="B58" s="47" t="s">
        <v>1255</v>
      </c>
      <c r="C58" s="48">
        <v>144</v>
      </c>
      <c r="D58" s="48" t="s">
        <v>1176</v>
      </c>
      <c r="E58" s="48" t="s">
        <v>1207</v>
      </c>
      <c r="F58" s="48" t="s">
        <v>1168</v>
      </c>
      <c r="G58" s="48" t="s">
        <v>1210</v>
      </c>
      <c r="H58" s="49">
        <f>VLOOKUP(G58,产品信息!$B$2:$C$26,2,0)</f>
        <v>243</v>
      </c>
      <c r="I58" s="48">
        <v>326</v>
      </c>
      <c r="J58" s="50"/>
      <c r="K58" s="51"/>
    </row>
    <row r="59" spans="1:11">
      <c r="A59" s="46">
        <v>2185408</v>
      </c>
      <c r="B59" s="47" t="s">
        <v>1255</v>
      </c>
      <c r="C59" s="48">
        <v>137</v>
      </c>
      <c r="D59" s="48" t="s">
        <v>1176</v>
      </c>
      <c r="E59" s="48" t="s">
        <v>1177</v>
      </c>
      <c r="F59" s="48" t="s">
        <v>1164</v>
      </c>
      <c r="G59" s="48" t="s">
        <v>1212</v>
      </c>
      <c r="H59" s="49">
        <f>VLOOKUP(G59,产品信息!$B$2:$C$26,2,0)</f>
        <v>15</v>
      </c>
      <c r="I59" s="48">
        <v>1051</v>
      </c>
      <c r="J59" s="50"/>
      <c r="K59" s="51"/>
    </row>
    <row r="60" spans="1:11">
      <c r="A60" s="46">
        <v>2185409</v>
      </c>
      <c r="B60" s="47" t="s">
        <v>1256</v>
      </c>
      <c r="C60" s="48">
        <v>133</v>
      </c>
      <c r="D60" s="48" t="s">
        <v>1162</v>
      </c>
      <c r="E60" s="48" t="s">
        <v>1167</v>
      </c>
      <c r="F60" s="48" t="s">
        <v>1181</v>
      </c>
      <c r="G60" s="48" t="s">
        <v>1203</v>
      </c>
      <c r="H60" s="49">
        <f>VLOOKUP(G60,产品信息!$B$2:$C$26,2,0)</f>
        <v>13</v>
      </c>
      <c r="I60" s="48">
        <v>1059</v>
      </c>
      <c r="J60" s="50"/>
      <c r="K60" s="51"/>
    </row>
    <row r="61" spans="1:11">
      <c r="A61" s="46">
        <v>2185410</v>
      </c>
      <c r="B61" s="47" t="s">
        <v>1257</v>
      </c>
      <c r="C61" s="48">
        <v>139</v>
      </c>
      <c r="D61" s="48" t="s">
        <v>1176</v>
      </c>
      <c r="E61" s="48" t="s">
        <v>1177</v>
      </c>
      <c r="F61" s="48" t="s">
        <v>1164</v>
      </c>
      <c r="G61" s="48" t="s">
        <v>1174</v>
      </c>
      <c r="H61" s="49">
        <f>VLOOKUP(G61,产品信息!$B$2:$C$26,2,0)</f>
        <v>40</v>
      </c>
      <c r="I61" s="48">
        <v>865</v>
      </c>
      <c r="J61" s="50"/>
      <c r="K61" s="51"/>
    </row>
    <row r="62" spans="1:11">
      <c r="A62" s="46">
        <v>2185411</v>
      </c>
      <c r="B62" s="47" t="s">
        <v>1258</v>
      </c>
      <c r="C62" s="48">
        <v>142</v>
      </c>
      <c r="D62" s="48" t="s">
        <v>1176</v>
      </c>
      <c r="E62" s="48" t="s">
        <v>1180</v>
      </c>
      <c r="F62" s="48" t="s">
        <v>1159</v>
      </c>
      <c r="G62" s="48" t="s">
        <v>1186</v>
      </c>
      <c r="H62" s="49">
        <f>VLOOKUP(G62,产品信息!$B$2:$C$26,2,0)</f>
        <v>43</v>
      </c>
      <c r="I62" s="48">
        <v>685</v>
      </c>
      <c r="J62" s="50"/>
      <c r="K62" s="51"/>
    </row>
    <row r="63" spans="1:11">
      <c r="A63" s="46">
        <v>2185412</v>
      </c>
      <c r="B63" s="47" t="s">
        <v>1259</v>
      </c>
      <c r="C63" s="48">
        <v>143</v>
      </c>
      <c r="D63" s="48" t="s">
        <v>1176</v>
      </c>
      <c r="E63" s="48" t="s">
        <v>1177</v>
      </c>
      <c r="F63" s="48" t="s">
        <v>1164</v>
      </c>
      <c r="G63" s="48" t="s">
        <v>1218</v>
      </c>
      <c r="H63" s="49">
        <f>VLOOKUP(G63,产品信息!$B$2:$C$26,2,0)</f>
        <v>11</v>
      </c>
      <c r="I63" s="48">
        <v>782</v>
      </c>
      <c r="J63" s="50"/>
      <c r="K63" s="51"/>
    </row>
    <row r="64" spans="1:11">
      <c r="A64" s="46">
        <v>2185413</v>
      </c>
      <c r="B64" s="47" t="s">
        <v>1260</v>
      </c>
      <c r="C64" s="48">
        <v>139</v>
      </c>
      <c r="D64" s="48" t="s">
        <v>1176</v>
      </c>
      <c r="E64" s="48" t="s">
        <v>1207</v>
      </c>
      <c r="F64" s="48" t="s">
        <v>1168</v>
      </c>
      <c r="G64" s="48" t="s">
        <v>1196</v>
      </c>
      <c r="H64" s="49">
        <f>VLOOKUP(G64,产品信息!$B$2:$C$26,2,0)</f>
        <v>440</v>
      </c>
      <c r="I64" s="48">
        <v>350</v>
      </c>
      <c r="J64" s="50"/>
      <c r="K64" s="51"/>
    </row>
    <row r="65" spans="1:11">
      <c r="A65" s="46">
        <v>2185414</v>
      </c>
      <c r="B65" s="47" t="s">
        <v>1261</v>
      </c>
      <c r="C65" s="48">
        <v>141</v>
      </c>
      <c r="D65" s="48" t="s">
        <v>1176</v>
      </c>
      <c r="E65" s="48" t="s">
        <v>1180</v>
      </c>
      <c r="F65" s="48" t="s">
        <v>1181</v>
      </c>
      <c r="G65" s="48" t="s">
        <v>1216</v>
      </c>
      <c r="H65" s="49">
        <f>VLOOKUP(G65,产品信息!$B$2:$C$26,2,0)</f>
        <v>7</v>
      </c>
      <c r="I65" s="48">
        <v>1189</v>
      </c>
      <c r="J65" s="50"/>
      <c r="K65" s="51"/>
    </row>
    <row r="66" spans="1:11">
      <c r="A66" s="46">
        <v>2185415</v>
      </c>
      <c r="B66" s="47" t="s">
        <v>1262</v>
      </c>
      <c r="C66" s="48">
        <v>114</v>
      </c>
      <c r="D66" s="48" t="s">
        <v>1157</v>
      </c>
      <c r="E66" s="48" t="s">
        <v>1158</v>
      </c>
      <c r="F66" s="48" t="s">
        <v>1159</v>
      </c>
      <c r="G66" s="48" t="s">
        <v>1178</v>
      </c>
      <c r="H66" s="49">
        <f>VLOOKUP(G66,产品信息!$B$2:$C$26,2,0)</f>
        <v>57</v>
      </c>
      <c r="I66" s="48">
        <v>558</v>
      </c>
      <c r="J66" s="50"/>
      <c r="K66" s="51"/>
    </row>
    <row r="67" spans="1:11">
      <c r="A67" s="46">
        <v>2185416</v>
      </c>
      <c r="B67" s="47" t="s">
        <v>1263</v>
      </c>
      <c r="C67" s="48">
        <v>128</v>
      </c>
      <c r="D67" s="48" t="s">
        <v>1162</v>
      </c>
      <c r="E67" s="48" t="s">
        <v>1163</v>
      </c>
      <c r="F67" s="48" t="s">
        <v>1164</v>
      </c>
      <c r="G67" s="48" t="s">
        <v>1225</v>
      </c>
      <c r="H67" s="49">
        <f>VLOOKUP(G67,产品信息!$B$2:$C$26,2,0)</f>
        <v>34</v>
      </c>
      <c r="I67" s="48">
        <v>1022</v>
      </c>
      <c r="J67" s="50"/>
      <c r="K67" s="51"/>
    </row>
    <row r="68" spans="1:11">
      <c r="A68" s="46">
        <v>2185417</v>
      </c>
      <c r="B68" s="47" t="s">
        <v>1264</v>
      </c>
      <c r="C68" s="48">
        <v>132</v>
      </c>
      <c r="D68" s="48" t="s">
        <v>1162</v>
      </c>
      <c r="E68" s="48" t="s">
        <v>1167</v>
      </c>
      <c r="F68" s="48" t="s">
        <v>1164</v>
      </c>
      <c r="G68" s="48" t="s">
        <v>1254</v>
      </c>
      <c r="H68" s="49">
        <f>VLOOKUP(G68,产品信息!$B$2:$C$26,2,0)</f>
        <v>23</v>
      </c>
      <c r="I68" s="48">
        <v>832</v>
      </c>
      <c r="J68" s="50"/>
      <c r="K68" s="51"/>
    </row>
    <row r="69" spans="1:11">
      <c r="A69" s="46">
        <v>2185418</v>
      </c>
      <c r="B69" s="47" t="s">
        <v>1265</v>
      </c>
      <c r="C69" s="48">
        <v>144</v>
      </c>
      <c r="D69" s="48" t="s">
        <v>1176</v>
      </c>
      <c r="E69" s="48" t="s">
        <v>1180</v>
      </c>
      <c r="F69" s="48" t="s">
        <v>1181</v>
      </c>
      <c r="G69" s="48" t="s">
        <v>1203</v>
      </c>
      <c r="H69" s="49">
        <f>VLOOKUP(G69,产品信息!$B$2:$C$26,2,0)</f>
        <v>13</v>
      </c>
      <c r="I69" s="48">
        <v>1187</v>
      </c>
      <c r="J69" s="50"/>
      <c r="K69" s="51"/>
    </row>
    <row r="70" spans="1:11">
      <c r="A70" s="46">
        <v>2185419</v>
      </c>
      <c r="B70" s="47" t="s">
        <v>1266</v>
      </c>
      <c r="C70" s="48">
        <v>141</v>
      </c>
      <c r="D70" s="48" t="s">
        <v>1176</v>
      </c>
      <c r="E70" s="48" t="s">
        <v>1177</v>
      </c>
      <c r="F70" s="48" t="s">
        <v>1159</v>
      </c>
      <c r="G70" s="48" t="s">
        <v>1171</v>
      </c>
      <c r="H70" s="49">
        <f>VLOOKUP(G70,产品信息!$B$2:$C$26,2,0)</f>
        <v>17</v>
      </c>
      <c r="I70" s="48">
        <v>579</v>
      </c>
      <c r="J70" s="50"/>
      <c r="K70" s="51"/>
    </row>
    <row r="71" spans="1:11">
      <c r="A71" s="46">
        <v>2185420</v>
      </c>
      <c r="B71" s="47" t="s">
        <v>1267</v>
      </c>
      <c r="C71" s="48">
        <v>144</v>
      </c>
      <c r="D71" s="48" t="s">
        <v>1176</v>
      </c>
      <c r="E71" s="48" t="s">
        <v>1177</v>
      </c>
      <c r="F71" s="48" t="s">
        <v>1164</v>
      </c>
      <c r="G71" s="48" t="s">
        <v>1174</v>
      </c>
      <c r="H71" s="49">
        <f>VLOOKUP(G71,产品信息!$B$2:$C$26,2,0)</f>
        <v>40</v>
      </c>
      <c r="I71" s="48">
        <v>853</v>
      </c>
      <c r="J71" s="50"/>
      <c r="K71" s="51"/>
    </row>
    <row r="72" spans="1:11">
      <c r="A72" s="46">
        <v>2185421</v>
      </c>
      <c r="B72" s="47" t="s">
        <v>1268</v>
      </c>
      <c r="C72" s="48">
        <v>144</v>
      </c>
      <c r="D72" s="48" t="s">
        <v>1176</v>
      </c>
      <c r="E72" s="48" t="s">
        <v>1180</v>
      </c>
      <c r="F72" s="48" t="s">
        <v>1181</v>
      </c>
      <c r="G72" s="48" t="s">
        <v>1221</v>
      </c>
      <c r="H72" s="49">
        <f>VLOOKUP(G72,产品信息!$B$2:$C$26,2,0)</f>
        <v>60</v>
      </c>
      <c r="I72" s="48">
        <v>1094</v>
      </c>
      <c r="J72" s="50"/>
      <c r="K72" s="51"/>
    </row>
    <row r="73" spans="1:11">
      <c r="A73" s="46">
        <v>2185422</v>
      </c>
      <c r="B73" s="47" t="s">
        <v>1269</v>
      </c>
      <c r="C73" s="48">
        <v>136</v>
      </c>
      <c r="D73" s="48" t="s">
        <v>1162</v>
      </c>
      <c r="E73" s="48" t="s">
        <v>1220</v>
      </c>
      <c r="F73" s="48" t="s">
        <v>1181</v>
      </c>
      <c r="G73" s="48" t="s">
        <v>1216</v>
      </c>
      <c r="H73" s="49">
        <f>VLOOKUP(G73,产品信息!$B$2:$C$26,2,0)</f>
        <v>7</v>
      </c>
      <c r="I73" s="48">
        <v>1212</v>
      </c>
      <c r="J73" s="50"/>
      <c r="K73" s="51"/>
    </row>
    <row r="74" spans="1:11">
      <c r="A74" s="46">
        <v>2185423</v>
      </c>
      <c r="B74" s="47" t="s">
        <v>1270</v>
      </c>
      <c r="C74" s="48">
        <v>124</v>
      </c>
      <c r="D74" s="48" t="s">
        <v>1162</v>
      </c>
      <c r="E74" s="48" t="s">
        <v>1199</v>
      </c>
      <c r="F74" s="48" t="s">
        <v>1159</v>
      </c>
      <c r="G74" s="48" t="s">
        <v>1186</v>
      </c>
      <c r="H74" s="49">
        <f>VLOOKUP(G74,产品信息!$B$2:$C$26,2,0)</f>
        <v>43</v>
      </c>
      <c r="I74" s="48">
        <v>601</v>
      </c>
      <c r="J74" s="50"/>
      <c r="K74" s="51"/>
    </row>
    <row r="75" spans="1:11">
      <c r="A75" s="46">
        <v>2185424</v>
      </c>
      <c r="B75" s="47" t="s">
        <v>1271</v>
      </c>
      <c r="C75" s="48">
        <v>105</v>
      </c>
      <c r="D75" s="48" t="s">
        <v>1157</v>
      </c>
      <c r="E75" s="48" t="s">
        <v>1272</v>
      </c>
      <c r="F75" s="48" t="s">
        <v>1164</v>
      </c>
      <c r="G75" s="48" t="s">
        <v>1227</v>
      </c>
      <c r="H75" s="49">
        <f>VLOOKUP(G75,产品信息!$B$2:$C$26,2,0)</f>
        <v>46</v>
      </c>
      <c r="I75" s="48">
        <v>1022</v>
      </c>
      <c r="J75" s="50"/>
      <c r="K75" s="51"/>
    </row>
    <row r="76" spans="1:11">
      <c r="A76" s="46">
        <v>2185425</v>
      </c>
      <c r="B76" s="47" t="s">
        <v>1273</v>
      </c>
      <c r="C76" s="48">
        <v>132</v>
      </c>
      <c r="D76" s="48" t="s">
        <v>1162</v>
      </c>
      <c r="E76" s="48" t="s">
        <v>1167</v>
      </c>
      <c r="F76" s="48" t="s">
        <v>1159</v>
      </c>
      <c r="G76" s="48" t="s">
        <v>1186</v>
      </c>
      <c r="H76" s="49">
        <f>VLOOKUP(G76,产品信息!$B$2:$C$26,2,0)</f>
        <v>43</v>
      </c>
      <c r="I76" s="48">
        <v>601</v>
      </c>
      <c r="J76" s="50"/>
      <c r="K76" s="51"/>
    </row>
    <row r="77" spans="1:11">
      <c r="A77" s="46">
        <v>2185426</v>
      </c>
      <c r="B77" s="47" t="s">
        <v>1274</v>
      </c>
      <c r="C77" s="48">
        <v>136</v>
      </c>
      <c r="D77" s="48" t="s">
        <v>1162</v>
      </c>
      <c r="E77" s="48" t="s">
        <v>1163</v>
      </c>
      <c r="F77" s="48" t="s">
        <v>1159</v>
      </c>
      <c r="G77" s="48" t="s">
        <v>1171</v>
      </c>
      <c r="H77" s="49">
        <f>VLOOKUP(G77,产品信息!$B$2:$C$26,2,0)</f>
        <v>17</v>
      </c>
      <c r="I77" s="48">
        <v>753</v>
      </c>
      <c r="J77" s="50"/>
      <c r="K77" s="51"/>
    </row>
    <row r="78" spans="1:11">
      <c r="A78" s="46">
        <v>2185427</v>
      </c>
      <c r="B78" s="47" t="s">
        <v>1275</v>
      </c>
      <c r="C78" s="48">
        <v>139</v>
      </c>
      <c r="D78" s="48" t="s">
        <v>1176</v>
      </c>
      <c r="E78" s="48" t="s">
        <v>1177</v>
      </c>
      <c r="F78" s="48" t="s">
        <v>1168</v>
      </c>
      <c r="G78" s="48" t="s">
        <v>1210</v>
      </c>
      <c r="H78" s="49">
        <f>VLOOKUP(G78,产品信息!$B$2:$C$26,2,0)</f>
        <v>243</v>
      </c>
      <c r="I78" s="48">
        <v>314</v>
      </c>
      <c r="J78" s="50"/>
      <c r="K78" s="51"/>
    </row>
    <row r="79" spans="1:11">
      <c r="A79" s="46">
        <v>2185428</v>
      </c>
      <c r="B79" s="47" t="s">
        <v>1276</v>
      </c>
      <c r="C79" s="48">
        <v>118</v>
      </c>
      <c r="D79" s="48" t="s">
        <v>1157</v>
      </c>
      <c r="E79" s="48" t="s">
        <v>1173</v>
      </c>
      <c r="F79" s="48" t="s">
        <v>1181</v>
      </c>
      <c r="G79" s="48" t="s">
        <v>1203</v>
      </c>
      <c r="H79" s="49">
        <f>VLOOKUP(G79,产品信息!$B$2:$C$26,2,0)</f>
        <v>13</v>
      </c>
      <c r="I79" s="48">
        <v>1387</v>
      </c>
      <c r="J79" s="50"/>
      <c r="K79" s="51"/>
    </row>
    <row r="80" spans="1:11">
      <c r="A80" s="46">
        <v>2185429</v>
      </c>
      <c r="B80" s="47" t="s">
        <v>1277</v>
      </c>
      <c r="C80" s="48">
        <v>119</v>
      </c>
      <c r="D80" s="48" t="s">
        <v>1157</v>
      </c>
      <c r="E80" s="48" t="s">
        <v>1173</v>
      </c>
      <c r="F80" s="48" t="s">
        <v>1164</v>
      </c>
      <c r="G80" s="48" t="s">
        <v>1218</v>
      </c>
      <c r="H80" s="49">
        <f>VLOOKUP(G80,产品信息!$B$2:$C$26,2,0)</f>
        <v>11</v>
      </c>
      <c r="I80" s="48">
        <v>803</v>
      </c>
      <c r="J80" s="50"/>
      <c r="K80" s="51"/>
    </row>
    <row r="81" spans="1:11">
      <c r="A81" s="46">
        <v>2185430</v>
      </c>
      <c r="B81" s="47" t="s">
        <v>1278</v>
      </c>
      <c r="C81" s="48">
        <v>145</v>
      </c>
      <c r="D81" s="48" t="s">
        <v>1176</v>
      </c>
      <c r="E81" s="48" t="s">
        <v>1207</v>
      </c>
      <c r="F81" s="48" t="s">
        <v>1164</v>
      </c>
      <c r="G81" s="48" t="s">
        <v>1212</v>
      </c>
      <c r="H81" s="49">
        <f>VLOOKUP(G81,产品信息!$B$2:$C$26,2,0)</f>
        <v>15</v>
      </c>
      <c r="I81" s="48">
        <v>1078</v>
      </c>
      <c r="J81" s="50"/>
      <c r="K81" s="51"/>
    </row>
    <row r="82" spans="1:11">
      <c r="A82" s="46">
        <v>2185431</v>
      </c>
      <c r="B82" s="47" t="s">
        <v>1279</v>
      </c>
      <c r="C82" s="48">
        <v>132</v>
      </c>
      <c r="D82" s="48" t="s">
        <v>1162</v>
      </c>
      <c r="E82" s="48" t="s">
        <v>1220</v>
      </c>
      <c r="F82" s="48" t="s">
        <v>1159</v>
      </c>
      <c r="G82" s="48" t="s">
        <v>1171</v>
      </c>
      <c r="H82" s="49">
        <f>VLOOKUP(G82,产品信息!$B$2:$C$26,2,0)</f>
        <v>17</v>
      </c>
      <c r="I82" s="48">
        <v>539</v>
      </c>
      <c r="J82" s="50"/>
      <c r="K82" s="51"/>
    </row>
    <row r="83" spans="1:11">
      <c r="A83" s="46">
        <v>2185432</v>
      </c>
      <c r="B83" s="47" t="s">
        <v>1280</v>
      </c>
      <c r="C83" s="48">
        <v>136</v>
      </c>
      <c r="D83" s="48" t="s">
        <v>1162</v>
      </c>
      <c r="E83" s="48" t="s">
        <v>1220</v>
      </c>
      <c r="F83" s="48" t="s">
        <v>1181</v>
      </c>
      <c r="G83" s="48" t="s">
        <v>1221</v>
      </c>
      <c r="H83" s="49">
        <f>VLOOKUP(G83,产品信息!$B$2:$C$26,2,0)</f>
        <v>60</v>
      </c>
      <c r="I83" s="48">
        <v>1161</v>
      </c>
      <c r="J83" s="50"/>
      <c r="K83" s="51"/>
    </row>
    <row r="84" spans="1:11">
      <c r="A84" s="46">
        <v>2185433</v>
      </c>
      <c r="B84" s="47" t="s">
        <v>1281</v>
      </c>
      <c r="C84" s="48">
        <v>105</v>
      </c>
      <c r="D84" s="48" t="s">
        <v>1157</v>
      </c>
      <c r="E84" s="48" t="s">
        <v>1158</v>
      </c>
      <c r="F84" s="48" t="s">
        <v>1159</v>
      </c>
      <c r="G84" s="48" t="s">
        <v>1189</v>
      </c>
      <c r="H84" s="49">
        <f>VLOOKUP(G84,产品信息!$B$2:$C$26,2,0)</f>
        <v>17</v>
      </c>
      <c r="I84" s="48">
        <v>546</v>
      </c>
      <c r="J84" s="50"/>
      <c r="K84" s="51"/>
    </row>
    <row r="85" spans="1:11">
      <c r="A85" s="46">
        <v>2185436</v>
      </c>
      <c r="B85" s="47" t="s">
        <v>1282</v>
      </c>
      <c r="C85" s="48">
        <v>130</v>
      </c>
      <c r="D85" s="48" t="s">
        <v>1162</v>
      </c>
      <c r="E85" s="48" t="s">
        <v>1184</v>
      </c>
      <c r="F85" s="48" t="s">
        <v>1181</v>
      </c>
      <c r="G85" s="48" t="s">
        <v>1182</v>
      </c>
      <c r="H85" s="49">
        <f>VLOOKUP(G85,产品信息!$B$2:$C$26,2,0)</f>
        <v>43</v>
      </c>
      <c r="I85" s="48">
        <v>1128</v>
      </c>
      <c r="J85" s="50"/>
      <c r="K85" s="51"/>
    </row>
    <row r="86" spans="1:11">
      <c r="A86" s="46">
        <v>2185437</v>
      </c>
      <c r="B86" s="47" t="s">
        <v>1283</v>
      </c>
      <c r="C86" s="48">
        <v>108</v>
      </c>
      <c r="D86" s="48" t="s">
        <v>1157</v>
      </c>
      <c r="E86" s="48" t="s">
        <v>1173</v>
      </c>
      <c r="F86" s="48" t="s">
        <v>1159</v>
      </c>
      <c r="G86" s="48" t="s">
        <v>1189</v>
      </c>
      <c r="H86" s="49">
        <f>VLOOKUP(G86,产品信息!$B$2:$C$26,2,0)</f>
        <v>17</v>
      </c>
      <c r="I86" s="48">
        <v>728</v>
      </c>
      <c r="J86" s="50"/>
      <c r="K86" s="51"/>
    </row>
    <row r="87" spans="1:11">
      <c r="A87" s="46">
        <v>2185438</v>
      </c>
      <c r="B87" s="47" t="s">
        <v>1284</v>
      </c>
      <c r="C87" s="48">
        <v>103</v>
      </c>
      <c r="D87" s="48" t="s">
        <v>1157</v>
      </c>
      <c r="E87" s="48" t="s">
        <v>1224</v>
      </c>
      <c r="F87" s="48" t="s">
        <v>1181</v>
      </c>
      <c r="G87" s="48" t="s">
        <v>1206</v>
      </c>
      <c r="H87" s="49">
        <f>VLOOKUP(G87,产品信息!$B$2:$C$26,2,0)</f>
        <v>94</v>
      </c>
      <c r="I87" s="48">
        <v>972</v>
      </c>
      <c r="J87" s="50"/>
      <c r="K87" s="51"/>
    </row>
    <row r="88" spans="1:11">
      <c r="A88" s="46">
        <v>2185439</v>
      </c>
      <c r="B88" s="47" t="s">
        <v>1285</v>
      </c>
      <c r="C88" s="48">
        <v>137</v>
      </c>
      <c r="D88" s="48" t="s">
        <v>1176</v>
      </c>
      <c r="E88" s="48" t="s">
        <v>1180</v>
      </c>
      <c r="F88" s="48" t="s">
        <v>1168</v>
      </c>
      <c r="G88" s="48" t="s">
        <v>1193</v>
      </c>
      <c r="H88" s="49">
        <f>VLOOKUP(G88,产品信息!$B$2:$C$26,2,0)</f>
        <v>300</v>
      </c>
      <c r="I88" s="48">
        <v>461</v>
      </c>
      <c r="J88" s="50"/>
      <c r="K88" s="51"/>
    </row>
    <row r="89" spans="1:11">
      <c r="A89" s="46">
        <v>2185440</v>
      </c>
      <c r="B89" s="47" t="s">
        <v>1286</v>
      </c>
      <c r="C89" s="48">
        <v>114</v>
      </c>
      <c r="D89" s="48" t="s">
        <v>1157</v>
      </c>
      <c r="E89" s="48" t="s">
        <v>1173</v>
      </c>
      <c r="F89" s="48" t="s">
        <v>1159</v>
      </c>
      <c r="G89" s="48" t="s">
        <v>1160</v>
      </c>
      <c r="H89" s="49">
        <f>VLOOKUP(G89,产品信息!$B$2:$C$26,2,0)</f>
        <v>86</v>
      </c>
      <c r="I89" s="48">
        <v>514</v>
      </c>
      <c r="J89" s="50"/>
      <c r="K89" s="51"/>
    </row>
    <row r="90" spans="1:11">
      <c r="A90" s="46">
        <v>2185441</v>
      </c>
      <c r="B90" s="47" t="s">
        <v>1287</v>
      </c>
      <c r="C90" s="48">
        <v>124</v>
      </c>
      <c r="D90" s="48" t="s">
        <v>1191</v>
      </c>
      <c r="E90" s="48" t="s">
        <v>1192</v>
      </c>
      <c r="F90" s="48" t="s">
        <v>1159</v>
      </c>
      <c r="G90" s="48" t="s">
        <v>1178</v>
      </c>
      <c r="H90" s="49">
        <f>VLOOKUP(G90,产品信息!$B$2:$C$26,2,0)</f>
        <v>57</v>
      </c>
      <c r="I90" s="48">
        <v>565</v>
      </c>
      <c r="J90" s="50"/>
      <c r="K90" s="51"/>
    </row>
    <row r="91" spans="1:11">
      <c r="A91" s="46">
        <v>2185442</v>
      </c>
      <c r="B91" s="47" t="s">
        <v>1287</v>
      </c>
      <c r="C91" s="48">
        <v>117</v>
      </c>
      <c r="D91" s="48" t="s">
        <v>1157</v>
      </c>
      <c r="E91" s="48" t="s">
        <v>1173</v>
      </c>
      <c r="F91" s="48" t="s">
        <v>1181</v>
      </c>
      <c r="G91" s="48" t="s">
        <v>1182</v>
      </c>
      <c r="H91" s="49">
        <f>VLOOKUP(G91,产品信息!$B$2:$C$26,2,0)</f>
        <v>43</v>
      </c>
      <c r="I91" s="48">
        <v>1193</v>
      </c>
      <c r="J91" s="50"/>
      <c r="K91" s="51"/>
    </row>
    <row r="92" spans="1:11">
      <c r="A92" s="46">
        <v>2185443</v>
      </c>
      <c r="B92" s="47" t="s">
        <v>1288</v>
      </c>
      <c r="C92" s="48">
        <v>122</v>
      </c>
      <c r="D92" s="48" t="s">
        <v>1191</v>
      </c>
      <c r="E92" s="48" t="s">
        <v>1289</v>
      </c>
      <c r="F92" s="48" t="s">
        <v>1168</v>
      </c>
      <c r="G92" s="48" t="s">
        <v>1229</v>
      </c>
      <c r="H92" s="49">
        <f>VLOOKUP(G92,产品信息!$B$2:$C$26,2,0)</f>
        <v>149</v>
      </c>
      <c r="I92" s="48">
        <v>490</v>
      </c>
      <c r="J92" s="50"/>
      <c r="K92" s="51"/>
    </row>
    <row r="93" spans="1:11">
      <c r="A93" s="46">
        <v>2185444</v>
      </c>
      <c r="B93" s="47" t="s">
        <v>1290</v>
      </c>
      <c r="C93" s="48">
        <v>112</v>
      </c>
      <c r="D93" s="48" t="s">
        <v>1157</v>
      </c>
      <c r="E93" s="48" t="s">
        <v>1173</v>
      </c>
      <c r="F93" s="48" t="s">
        <v>1181</v>
      </c>
      <c r="G93" s="48" t="s">
        <v>1216</v>
      </c>
      <c r="H93" s="49">
        <f>VLOOKUP(G93,产品信息!$B$2:$C$26,2,0)</f>
        <v>7</v>
      </c>
      <c r="I93" s="48">
        <v>1123</v>
      </c>
      <c r="J93" s="50"/>
      <c r="K93" s="51"/>
    </row>
    <row r="94" spans="1:11">
      <c r="A94" s="46">
        <v>2185445</v>
      </c>
      <c r="B94" s="47" t="s">
        <v>1291</v>
      </c>
      <c r="C94" s="48">
        <v>142</v>
      </c>
      <c r="D94" s="48" t="s">
        <v>1176</v>
      </c>
      <c r="E94" s="48" t="s">
        <v>1177</v>
      </c>
      <c r="F94" s="48" t="s">
        <v>1181</v>
      </c>
      <c r="G94" s="48" t="s">
        <v>1182</v>
      </c>
      <c r="H94" s="49">
        <f>VLOOKUP(G94,产品信息!$B$2:$C$26,2,0)</f>
        <v>43</v>
      </c>
      <c r="I94" s="48">
        <v>1128</v>
      </c>
      <c r="J94" s="50"/>
      <c r="K94" s="51"/>
    </row>
    <row r="95" spans="1:11">
      <c r="A95" s="46">
        <v>2185446</v>
      </c>
      <c r="B95" s="47" t="s">
        <v>1292</v>
      </c>
      <c r="C95" s="48">
        <v>126</v>
      </c>
      <c r="D95" s="48" t="s">
        <v>1162</v>
      </c>
      <c r="E95" s="48" t="s">
        <v>1202</v>
      </c>
      <c r="F95" s="48" t="s">
        <v>1164</v>
      </c>
      <c r="G95" s="48" t="s">
        <v>1227</v>
      </c>
      <c r="H95" s="49">
        <f>VLOOKUP(G95,产品信息!$B$2:$C$26,2,0)</f>
        <v>46</v>
      </c>
      <c r="I95" s="48">
        <v>841</v>
      </c>
      <c r="J95" s="50"/>
      <c r="K95" s="51"/>
    </row>
    <row r="96" spans="1:11">
      <c r="A96" s="46">
        <v>2185447</v>
      </c>
      <c r="B96" s="47" t="s">
        <v>1293</v>
      </c>
      <c r="C96" s="48">
        <v>138</v>
      </c>
      <c r="D96" s="48" t="s">
        <v>1176</v>
      </c>
      <c r="E96" s="48" t="s">
        <v>1207</v>
      </c>
      <c r="F96" s="48" t="s">
        <v>1164</v>
      </c>
      <c r="G96" s="48" t="s">
        <v>1212</v>
      </c>
      <c r="H96" s="49">
        <f>VLOOKUP(G96,产品信息!$B$2:$C$26,2,0)</f>
        <v>15</v>
      </c>
      <c r="I96" s="48">
        <v>880</v>
      </c>
      <c r="J96" s="50"/>
      <c r="K96" s="51"/>
    </row>
    <row r="97" spans="1:11">
      <c r="A97" s="46">
        <v>2185448</v>
      </c>
      <c r="B97" s="47" t="s">
        <v>1294</v>
      </c>
      <c r="C97" s="48">
        <v>121</v>
      </c>
      <c r="D97" s="48" t="s">
        <v>1162</v>
      </c>
      <c r="E97" s="48" t="s">
        <v>1199</v>
      </c>
      <c r="F97" s="48" t="s">
        <v>1159</v>
      </c>
      <c r="G97" s="48" t="s">
        <v>1160</v>
      </c>
      <c r="H97" s="49">
        <f>VLOOKUP(G97,产品信息!$B$2:$C$26,2,0)</f>
        <v>86</v>
      </c>
      <c r="I97" s="48">
        <v>670</v>
      </c>
      <c r="J97" s="50"/>
      <c r="K97" s="51"/>
    </row>
    <row r="98" spans="1:11">
      <c r="A98" s="46">
        <v>2185449</v>
      </c>
      <c r="B98" s="47" t="s">
        <v>1295</v>
      </c>
      <c r="C98" s="48">
        <v>137</v>
      </c>
      <c r="D98" s="48" t="s">
        <v>1176</v>
      </c>
      <c r="E98" s="48" t="s">
        <v>1177</v>
      </c>
      <c r="F98" s="48" t="s">
        <v>1181</v>
      </c>
      <c r="G98" s="48" t="s">
        <v>1206</v>
      </c>
      <c r="H98" s="49">
        <f>VLOOKUP(G98,产品信息!$B$2:$C$26,2,0)</f>
        <v>94</v>
      </c>
      <c r="I98" s="48">
        <v>1137</v>
      </c>
      <c r="J98" s="50"/>
      <c r="K98" s="51"/>
    </row>
    <row r="99" spans="1:11">
      <c r="A99" s="46">
        <v>2185450</v>
      </c>
      <c r="B99" s="47" t="s">
        <v>1296</v>
      </c>
      <c r="C99" s="48">
        <v>124</v>
      </c>
      <c r="D99" s="48" t="s">
        <v>1191</v>
      </c>
      <c r="E99" s="48" t="s">
        <v>1192</v>
      </c>
      <c r="F99" s="48" t="s">
        <v>1168</v>
      </c>
      <c r="G99" s="48" t="s">
        <v>1229</v>
      </c>
      <c r="H99" s="49">
        <f>VLOOKUP(G99,产品信息!$B$2:$C$26,2,0)</f>
        <v>149</v>
      </c>
      <c r="I99" s="48">
        <v>328</v>
      </c>
      <c r="J99" s="50"/>
      <c r="K99" s="51"/>
    </row>
    <row r="100" spans="1:11">
      <c r="A100" s="46">
        <v>2185451</v>
      </c>
      <c r="B100" s="47" t="s">
        <v>1297</v>
      </c>
      <c r="C100" s="48">
        <v>135</v>
      </c>
      <c r="D100" s="48" t="s">
        <v>1162</v>
      </c>
      <c r="E100" s="48" t="s">
        <v>1167</v>
      </c>
      <c r="F100" s="48" t="s">
        <v>1181</v>
      </c>
      <c r="G100" s="48" t="s">
        <v>1182</v>
      </c>
      <c r="H100" s="49">
        <f>VLOOKUP(G100,产品信息!$B$2:$C$26,2,0)</f>
        <v>43</v>
      </c>
      <c r="I100" s="48">
        <v>1440</v>
      </c>
      <c r="J100" s="50"/>
      <c r="K100" s="51"/>
    </row>
    <row r="101" spans="1:11">
      <c r="A101" s="46">
        <v>2185452</v>
      </c>
      <c r="B101" s="47" t="s">
        <v>1298</v>
      </c>
      <c r="C101" s="48">
        <v>144</v>
      </c>
      <c r="D101" s="48" t="s">
        <v>1176</v>
      </c>
      <c r="E101" s="48" t="s">
        <v>1180</v>
      </c>
      <c r="F101" s="48" t="s">
        <v>1164</v>
      </c>
      <c r="G101" s="48" t="s">
        <v>1227</v>
      </c>
      <c r="H101" s="49">
        <f>VLOOKUP(G101,产品信息!$B$2:$C$26,2,0)</f>
        <v>46</v>
      </c>
      <c r="I101" s="48">
        <v>952</v>
      </c>
      <c r="J101" s="50"/>
      <c r="K101" s="51"/>
    </row>
    <row r="102" spans="1:11">
      <c r="A102" s="46">
        <v>2185453</v>
      </c>
      <c r="B102" s="47" t="s">
        <v>1299</v>
      </c>
      <c r="C102" s="48">
        <v>130</v>
      </c>
      <c r="D102" s="48" t="s">
        <v>1162</v>
      </c>
      <c r="E102" s="48" t="s">
        <v>1167</v>
      </c>
      <c r="F102" s="48" t="s">
        <v>1181</v>
      </c>
      <c r="G102" s="48" t="s">
        <v>1221</v>
      </c>
      <c r="H102" s="49">
        <f>VLOOKUP(G102,产品信息!$B$2:$C$26,2,0)</f>
        <v>60</v>
      </c>
      <c r="I102" s="48">
        <v>1348</v>
      </c>
      <c r="J102" s="50"/>
      <c r="K102" s="51"/>
    </row>
    <row r="103" spans="1:11">
      <c r="A103" s="46">
        <v>2185454</v>
      </c>
      <c r="B103" s="47" t="s">
        <v>1300</v>
      </c>
      <c r="C103" s="48">
        <v>112</v>
      </c>
      <c r="D103" s="48" t="s">
        <v>1157</v>
      </c>
      <c r="E103" s="48" t="s">
        <v>1158</v>
      </c>
      <c r="F103" s="48" t="s">
        <v>1164</v>
      </c>
      <c r="G103" s="48" t="s">
        <v>1165</v>
      </c>
      <c r="H103" s="49">
        <f>VLOOKUP(G103,产品信息!$B$2:$C$26,2,0)</f>
        <v>14</v>
      </c>
      <c r="I103" s="48">
        <v>1014</v>
      </c>
      <c r="J103" s="50"/>
      <c r="K103" s="51"/>
    </row>
    <row r="104" spans="1:11">
      <c r="A104" s="46">
        <v>2185455</v>
      </c>
      <c r="B104" s="47" t="s">
        <v>1301</v>
      </c>
      <c r="C104" s="48">
        <v>120</v>
      </c>
      <c r="D104" s="48" t="s">
        <v>1157</v>
      </c>
      <c r="E104" s="48" t="s">
        <v>1173</v>
      </c>
      <c r="F104" s="48" t="s">
        <v>1181</v>
      </c>
      <c r="G104" s="48" t="s">
        <v>1216</v>
      </c>
      <c r="H104" s="49">
        <f>VLOOKUP(G104,产品信息!$B$2:$C$26,2,0)</f>
        <v>7</v>
      </c>
      <c r="I104" s="48">
        <v>1438</v>
      </c>
      <c r="J104" s="50"/>
      <c r="K104" s="51"/>
    </row>
    <row r="105" spans="1:11">
      <c r="A105" s="46">
        <v>2185456</v>
      </c>
      <c r="B105" s="47" t="s">
        <v>1302</v>
      </c>
      <c r="C105" s="48">
        <v>133</v>
      </c>
      <c r="D105" s="48" t="s">
        <v>1162</v>
      </c>
      <c r="E105" s="48" t="s">
        <v>1163</v>
      </c>
      <c r="F105" s="48" t="s">
        <v>1181</v>
      </c>
      <c r="G105" s="48" t="s">
        <v>1221</v>
      </c>
      <c r="H105" s="49">
        <f>VLOOKUP(G105,产品信息!$B$2:$C$26,2,0)</f>
        <v>60</v>
      </c>
      <c r="I105" s="48">
        <v>1277</v>
      </c>
      <c r="J105" s="50"/>
      <c r="K105" s="51"/>
    </row>
    <row r="106" spans="1:11">
      <c r="A106" s="46">
        <v>2185457</v>
      </c>
      <c r="B106" s="47" t="s">
        <v>1303</v>
      </c>
      <c r="C106" s="48">
        <v>132</v>
      </c>
      <c r="D106" s="48" t="s">
        <v>1162</v>
      </c>
      <c r="E106" s="48" t="s">
        <v>1220</v>
      </c>
      <c r="F106" s="48" t="s">
        <v>1159</v>
      </c>
      <c r="G106" s="48" t="s">
        <v>1160</v>
      </c>
      <c r="H106" s="49">
        <f>VLOOKUP(G106,产品信息!$B$2:$C$26,2,0)</f>
        <v>86</v>
      </c>
      <c r="I106" s="48">
        <v>610</v>
      </c>
      <c r="J106" s="50"/>
      <c r="K106" s="51"/>
    </row>
    <row r="107" spans="1:11">
      <c r="A107" s="46">
        <v>2185458</v>
      </c>
      <c r="B107" s="47" t="s">
        <v>1304</v>
      </c>
      <c r="C107" s="48">
        <v>104</v>
      </c>
      <c r="D107" s="48" t="s">
        <v>1157</v>
      </c>
      <c r="E107" s="48" t="s">
        <v>1158</v>
      </c>
      <c r="F107" s="48" t="s">
        <v>1164</v>
      </c>
      <c r="G107" s="48" t="s">
        <v>1225</v>
      </c>
      <c r="H107" s="49">
        <f>VLOOKUP(G107,产品信息!$B$2:$C$26,2,0)</f>
        <v>34</v>
      </c>
      <c r="I107" s="48">
        <v>721</v>
      </c>
      <c r="J107" s="50"/>
      <c r="K107" s="51"/>
    </row>
    <row r="108" spans="1:11">
      <c r="A108" s="46">
        <v>2185459</v>
      </c>
      <c r="B108" s="47" t="s">
        <v>1305</v>
      </c>
      <c r="C108" s="48">
        <v>123</v>
      </c>
      <c r="D108" s="48" t="s">
        <v>1162</v>
      </c>
      <c r="E108" s="48" t="s">
        <v>1199</v>
      </c>
      <c r="F108" s="48" t="s">
        <v>1168</v>
      </c>
      <c r="G108" s="48" t="s">
        <v>1306</v>
      </c>
      <c r="H108" s="49">
        <f>VLOOKUP(G108,产品信息!$B$2:$C$26,2,0)</f>
        <v>480</v>
      </c>
      <c r="I108" s="48">
        <v>441</v>
      </c>
      <c r="J108" s="50"/>
      <c r="K108" s="51"/>
    </row>
    <row r="109" spans="1:11">
      <c r="A109" s="46">
        <v>2185460</v>
      </c>
      <c r="B109" s="47" t="s">
        <v>1307</v>
      </c>
      <c r="C109" s="48">
        <v>114</v>
      </c>
      <c r="D109" s="48" t="s">
        <v>1157</v>
      </c>
      <c r="E109" s="48" t="s">
        <v>1158</v>
      </c>
      <c r="F109" s="48" t="s">
        <v>1168</v>
      </c>
      <c r="G109" s="48" t="s">
        <v>1229</v>
      </c>
      <c r="H109" s="49">
        <f>VLOOKUP(G109,产品信息!$B$2:$C$26,2,0)</f>
        <v>149</v>
      </c>
      <c r="I109" s="48">
        <v>407</v>
      </c>
      <c r="J109" s="50"/>
      <c r="K109" s="51"/>
    </row>
    <row r="110" spans="1:11">
      <c r="A110" s="46">
        <v>2185461</v>
      </c>
      <c r="B110" s="47" t="s">
        <v>1308</v>
      </c>
      <c r="C110" s="48">
        <v>139</v>
      </c>
      <c r="D110" s="48" t="s">
        <v>1176</v>
      </c>
      <c r="E110" s="48" t="s">
        <v>1207</v>
      </c>
      <c r="F110" s="48" t="s">
        <v>1164</v>
      </c>
      <c r="G110" s="48" t="s">
        <v>1174</v>
      </c>
      <c r="H110" s="49">
        <f>VLOOKUP(G110,产品信息!$B$2:$C$26,2,0)</f>
        <v>40</v>
      </c>
      <c r="I110" s="48">
        <v>945</v>
      </c>
      <c r="J110" s="50"/>
      <c r="K110" s="51"/>
    </row>
    <row r="111" spans="1:11">
      <c r="A111" s="46">
        <v>2185462</v>
      </c>
      <c r="B111" s="47" t="s">
        <v>1309</v>
      </c>
      <c r="C111" s="48">
        <v>127</v>
      </c>
      <c r="D111" s="48" t="s">
        <v>1162</v>
      </c>
      <c r="E111" s="48" t="s">
        <v>1163</v>
      </c>
      <c r="F111" s="48" t="s">
        <v>1168</v>
      </c>
      <c r="G111" s="48" t="s">
        <v>1306</v>
      </c>
      <c r="H111" s="49">
        <f>VLOOKUP(G111,产品信息!$B$2:$C$26,2,0)</f>
        <v>480</v>
      </c>
      <c r="I111" s="48">
        <v>489</v>
      </c>
      <c r="J111" s="50"/>
      <c r="K111" s="51"/>
    </row>
    <row r="112" spans="1:11">
      <c r="A112" s="46">
        <v>2185463</v>
      </c>
      <c r="B112" s="47" t="s">
        <v>1310</v>
      </c>
      <c r="C112" s="48">
        <v>141</v>
      </c>
      <c r="D112" s="48" t="s">
        <v>1176</v>
      </c>
      <c r="E112" s="48" t="s">
        <v>1207</v>
      </c>
      <c r="F112" s="48" t="s">
        <v>1164</v>
      </c>
      <c r="G112" s="48" t="s">
        <v>1227</v>
      </c>
      <c r="H112" s="49">
        <f>VLOOKUP(G112,产品信息!$B$2:$C$26,2,0)</f>
        <v>46</v>
      </c>
      <c r="I112" s="48">
        <v>1085</v>
      </c>
      <c r="J112" s="50"/>
      <c r="K112" s="51"/>
    </row>
    <row r="113" spans="1:11">
      <c r="A113" s="46">
        <v>2185464</v>
      </c>
      <c r="B113" s="47" t="s">
        <v>1310</v>
      </c>
      <c r="C113" s="48">
        <v>114</v>
      </c>
      <c r="D113" s="48" t="s">
        <v>1157</v>
      </c>
      <c r="E113" s="48" t="s">
        <v>1158</v>
      </c>
      <c r="F113" s="48" t="s">
        <v>1181</v>
      </c>
      <c r="G113" s="48" t="s">
        <v>1221</v>
      </c>
      <c r="H113" s="49">
        <f>VLOOKUP(G113,产品信息!$B$2:$C$26,2,0)</f>
        <v>60</v>
      </c>
      <c r="I113" s="48">
        <v>968</v>
      </c>
      <c r="J113" s="50"/>
      <c r="K113" s="51"/>
    </row>
    <row r="114" spans="1:11">
      <c r="A114" s="46">
        <v>2185465</v>
      </c>
      <c r="B114" s="47" t="s">
        <v>1311</v>
      </c>
      <c r="C114" s="48">
        <v>136</v>
      </c>
      <c r="D114" s="48" t="s">
        <v>1162</v>
      </c>
      <c r="E114" s="48" t="s">
        <v>1202</v>
      </c>
      <c r="F114" s="48" t="s">
        <v>1181</v>
      </c>
      <c r="G114" s="48" t="s">
        <v>1206</v>
      </c>
      <c r="H114" s="49">
        <f>VLOOKUP(G114,产品信息!$B$2:$C$26,2,0)</f>
        <v>94</v>
      </c>
      <c r="I114" s="48">
        <v>1360</v>
      </c>
      <c r="J114" s="50"/>
      <c r="K114" s="51"/>
    </row>
    <row r="115" spans="1:11">
      <c r="A115" s="46">
        <v>2185466</v>
      </c>
      <c r="B115" s="47" t="s">
        <v>1312</v>
      </c>
      <c r="C115" s="48">
        <v>145</v>
      </c>
      <c r="D115" s="48" t="s">
        <v>1176</v>
      </c>
      <c r="E115" s="48" t="s">
        <v>1313</v>
      </c>
      <c r="F115" s="48" t="s">
        <v>1159</v>
      </c>
      <c r="G115" s="48" t="s">
        <v>1171</v>
      </c>
      <c r="H115" s="49">
        <f>VLOOKUP(G115,产品信息!$B$2:$C$26,2,0)</f>
        <v>17</v>
      </c>
      <c r="I115" s="48">
        <v>521</v>
      </c>
      <c r="J115" s="50"/>
      <c r="K115" s="51"/>
    </row>
    <row r="116" spans="1:11">
      <c r="A116" s="46">
        <v>2185467</v>
      </c>
      <c r="B116" s="47" t="s">
        <v>1314</v>
      </c>
      <c r="C116" s="48">
        <v>136</v>
      </c>
      <c r="D116" s="48" t="s">
        <v>1162</v>
      </c>
      <c r="E116" s="48" t="s">
        <v>1163</v>
      </c>
      <c r="F116" s="48" t="s">
        <v>1159</v>
      </c>
      <c r="G116" s="48" t="s">
        <v>1186</v>
      </c>
      <c r="H116" s="49">
        <f>VLOOKUP(G116,产品信息!$B$2:$C$26,2,0)</f>
        <v>43</v>
      </c>
      <c r="I116" s="48">
        <v>732</v>
      </c>
      <c r="J116" s="50"/>
      <c r="K116" s="51"/>
    </row>
    <row r="117" spans="1:11">
      <c r="A117" s="46">
        <v>2185468</v>
      </c>
      <c r="B117" s="47" t="s">
        <v>1315</v>
      </c>
      <c r="C117" s="48">
        <v>135</v>
      </c>
      <c r="D117" s="48" t="s">
        <v>1162</v>
      </c>
      <c r="E117" s="48" t="s">
        <v>1163</v>
      </c>
      <c r="F117" s="48" t="s">
        <v>1181</v>
      </c>
      <c r="G117" s="48" t="s">
        <v>1182</v>
      </c>
      <c r="H117" s="49">
        <f>VLOOKUP(G117,产品信息!$B$2:$C$26,2,0)</f>
        <v>43</v>
      </c>
      <c r="I117" s="48">
        <v>1387</v>
      </c>
      <c r="J117" s="50"/>
      <c r="K117" s="51"/>
    </row>
    <row r="118" spans="1:11">
      <c r="A118" s="53">
        <v>2185469</v>
      </c>
      <c r="B118" s="54" t="s">
        <v>1316</v>
      </c>
      <c r="C118" s="55">
        <v>142</v>
      </c>
      <c r="D118" s="55" t="s">
        <v>1176</v>
      </c>
      <c r="E118" s="55" t="s">
        <v>1313</v>
      </c>
      <c r="F118" s="55" t="s">
        <v>1159</v>
      </c>
      <c r="G118" s="55" t="s">
        <v>1171</v>
      </c>
      <c r="H118" s="49">
        <f>VLOOKUP(G118,产品信息!$B$2:$C$26,2,0)</f>
        <v>17</v>
      </c>
      <c r="I118" s="55">
        <v>716</v>
      </c>
      <c r="J118" s="56"/>
      <c r="K118" s="51"/>
    </row>
  </sheetData>
  <phoneticPr fontId="4" type="noConversion"/>
  <dataValidations count="1">
    <dataValidation type="list" allowBlank="1" showInputMessage="1" showErrorMessage="1" sqref="E3:E118" xr:uid="{9E1083CF-2790-44ED-BDEE-4568CD3DDF25}">
      <formula1>INDIRECT($D$3)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17</vt:i4>
      </vt:variant>
    </vt:vector>
  </HeadingPairs>
  <TitlesOfParts>
    <vt:vector size="44" baseType="lpstr">
      <vt:lpstr>年度销售汇总</vt:lpstr>
      <vt:lpstr>品名</vt:lpstr>
      <vt:lpstr>销售情况</vt:lpstr>
      <vt:lpstr>平均单价</vt:lpstr>
      <vt:lpstr>城市分级</vt:lpstr>
      <vt:lpstr>职务级别</vt:lpstr>
      <vt:lpstr>差旅费报销(vlookup与min)</vt:lpstr>
      <vt:lpstr>2015年8月</vt:lpstr>
      <vt:lpstr>销售资料</vt:lpstr>
      <vt:lpstr>产品信息</vt:lpstr>
      <vt:lpstr>客户资料</vt:lpstr>
      <vt:lpstr>月销售合计</vt:lpstr>
      <vt:lpstr>品种目录</vt:lpstr>
      <vt:lpstr>订单明细</vt:lpstr>
      <vt:lpstr>产品信息 (2)</vt:lpstr>
      <vt:lpstr>订单信息</vt:lpstr>
      <vt:lpstr>客户信息</vt:lpstr>
      <vt:lpstr>行政区划代码</vt:lpstr>
      <vt:lpstr>名单</vt:lpstr>
      <vt:lpstr>政策目录</vt:lpstr>
      <vt:lpstr>代码</vt:lpstr>
      <vt:lpstr>产品基本信息表</vt:lpstr>
      <vt:lpstr>一季度销售情况表</vt:lpstr>
      <vt:lpstr>二季度销售情况表 </vt:lpstr>
      <vt:lpstr>订单明细 (2)</vt:lpstr>
      <vt:lpstr>图书定价</vt:lpstr>
      <vt:lpstr>城市对照</vt:lpstr>
      <vt:lpstr>客户资料!Print_Titles</vt:lpstr>
      <vt:lpstr>报考部门</vt:lpstr>
      <vt:lpstr>报考职位代码</vt:lpstr>
      <vt:lpstr>报考职位名称</vt:lpstr>
      <vt:lpstr>笔试分数</vt:lpstr>
      <vt:lpstr>部门代码</vt:lpstr>
      <vt:lpstr>产品信息</vt:lpstr>
      <vt:lpstr>地区</vt:lpstr>
      <vt:lpstr>考生姓名</vt:lpstr>
      <vt:lpstr>面试分数</vt:lpstr>
      <vt:lpstr>品名!品名表</vt:lpstr>
      <vt:lpstr>商品均价</vt:lpstr>
      <vt:lpstr>品种目录!蔬菜主要品种目录</vt:lpstr>
      <vt:lpstr>性别</vt:lpstr>
      <vt:lpstr>序号</vt:lpstr>
      <vt:lpstr>准考证号</vt:lpstr>
      <vt:lpstr>总成绩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xingzhi</dc:creator>
  <cp:lastModifiedBy>李钰</cp:lastModifiedBy>
  <dcterms:created xsi:type="dcterms:W3CDTF">2015-06-05T18:19:34Z</dcterms:created>
  <dcterms:modified xsi:type="dcterms:W3CDTF">2023-08-22T13:02:53Z</dcterms:modified>
</cp:coreProperties>
</file>